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tavební část" sheetId="2" r:id="rId2"/>
    <sheet name="2 - Vytápění" sheetId="3" r:id="rId3"/>
    <sheet name="3 - Vzduchotechnika" sheetId="4" r:id="rId4"/>
    <sheet name="4 - Měření a regulace" sheetId="5" r:id="rId5"/>
    <sheet name="5 - Zdravotní instalace" sheetId="6" r:id="rId6"/>
    <sheet name="6 - Silnoproudá elektrote..." sheetId="7" r:id="rId7"/>
    <sheet name="7 - Slaboproudá elektrote..." sheetId="8" r:id="rId8"/>
    <sheet name="8 - Medicinální plyny" sheetId="9" r:id="rId9"/>
    <sheet name="VRN - Ostatní a vedlejší ..." sheetId="10" r:id="rId10"/>
    <sheet name="Pokyny pro vyplnění" sheetId="11" r:id="rId11"/>
  </sheets>
  <definedNames>
    <definedName name="_xlnm.Print_Area" localSheetId="0">'Rekapitulace stavby'!$D$4:$AO$33,'Rekapitulace stavby'!$C$39:$AQ$61</definedName>
    <definedName name="_xlnm.Print_Titles" localSheetId="0">'Rekapitulace stavby'!$49:$49</definedName>
    <definedName name="_xlnm._FilterDatabase" localSheetId="1" hidden="1">'1 - Stavební část'!$C$109:$K$2471</definedName>
    <definedName name="_xlnm.Print_Area" localSheetId="1">'1 - Stavební část'!$C$4:$J$36,'1 - Stavební část'!$C$42:$J$91,'1 - Stavební část'!$C$97:$K$2471</definedName>
    <definedName name="_xlnm.Print_Titles" localSheetId="1">'1 - Stavební část'!$109:$109</definedName>
    <definedName name="_xlnm._FilterDatabase" localSheetId="2" hidden="1">'2 - Vytápění'!$C$85:$K$162</definedName>
    <definedName name="_xlnm.Print_Area" localSheetId="2">'2 - Vytápění'!$C$4:$J$36,'2 - Vytápění'!$C$42:$J$67,'2 - Vytápění'!$C$73:$K$162</definedName>
    <definedName name="_xlnm.Print_Titles" localSheetId="2">'2 - Vytápění'!$85:$85</definedName>
    <definedName name="_xlnm._FilterDatabase" localSheetId="3" hidden="1">'3 - Vzduchotechnika'!$C$80:$K$152</definedName>
    <definedName name="_xlnm.Print_Area" localSheetId="3">'3 - Vzduchotechnika'!$C$4:$J$36,'3 - Vzduchotechnika'!$C$42:$J$62,'3 - Vzduchotechnika'!$C$68:$K$152</definedName>
    <definedName name="_xlnm.Print_Titles" localSheetId="3">'3 - Vzduchotechnika'!$80:$80</definedName>
    <definedName name="_xlnm._FilterDatabase" localSheetId="4" hidden="1">'4 - Měření a regulace'!$C$82:$K$142</definedName>
    <definedName name="_xlnm.Print_Area" localSheetId="4">'4 - Měření a regulace'!$C$4:$J$36,'4 - Měření a regulace'!$C$42:$J$64,'4 - Měření a regulace'!$C$70:$K$142</definedName>
    <definedName name="_xlnm.Print_Titles" localSheetId="4">'4 - Měření a regulace'!$82:$82</definedName>
    <definedName name="_xlnm._FilterDatabase" localSheetId="5" hidden="1">'5 - Zdravotní instalace'!$C$81:$K$268</definedName>
    <definedName name="_xlnm.Print_Area" localSheetId="5">'5 - Zdravotní instalace'!$C$4:$J$36,'5 - Zdravotní instalace'!$C$42:$J$63,'5 - Zdravotní instalace'!$C$69:$K$268</definedName>
    <definedName name="_xlnm.Print_Titles" localSheetId="5">'5 - Zdravotní instalace'!$81:$81</definedName>
    <definedName name="_xlnm._FilterDatabase" localSheetId="6" hidden="1">'6 - Silnoproudá elektrote...'!$C$82:$K$198</definedName>
    <definedName name="_xlnm.Print_Area" localSheetId="6">'6 - Silnoproudá elektrote...'!$C$4:$J$36,'6 - Silnoproudá elektrote...'!$C$42:$J$64,'6 - Silnoproudá elektrote...'!$C$70:$K$198</definedName>
    <definedName name="_xlnm.Print_Titles" localSheetId="6">'6 - Silnoproudá elektrote...'!$82:$82</definedName>
    <definedName name="_xlnm._FilterDatabase" localSheetId="7" hidden="1">'7 - Slaboproudá elektrote...'!$C$86:$K$170</definedName>
    <definedName name="_xlnm.Print_Area" localSheetId="7">'7 - Slaboproudá elektrote...'!$C$4:$J$36,'7 - Slaboproudá elektrote...'!$C$42:$J$68,'7 - Slaboproudá elektrote...'!$C$74:$K$170</definedName>
    <definedName name="_xlnm.Print_Titles" localSheetId="7">'7 - Slaboproudá elektrote...'!$86:$86</definedName>
    <definedName name="_xlnm._FilterDatabase" localSheetId="8" hidden="1">'8 - Medicinální plyny'!$C$79:$K$121</definedName>
    <definedName name="_xlnm.Print_Area" localSheetId="8">'8 - Medicinální plyny'!$C$4:$J$36,'8 - Medicinální plyny'!$C$42:$J$61,'8 - Medicinální plyny'!$C$67:$K$121</definedName>
    <definedName name="_xlnm.Print_Titles" localSheetId="8">'8 - Medicinální plyny'!$79:$79</definedName>
    <definedName name="_xlnm._FilterDatabase" localSheetId="9" hidden="1">'VRN - Ostatní a vedlejší ...'!$C$76:$K$92</definedName>
    <definedName name="_xlnm.Print_Area" localSheetId="9">'VRN - Ostatní a vedlejší ...'!$C$4:$J$36,'VRN - Ostatní a vedlejší ...'!$C$42:$J$58,'VRN - Ostatní a vedlejší ...'!$C$64:$K$92</definedName>
    <definedName name="_xlnm.Print_Titles" localSheetId="9">'VRN - Ostatní a vedlejší ...'!$76:$76</definedName>
    <definedName name="_xlnm.Print_Area" localSheetId="10">'Pokyny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0"/>
  <c r="AX60"/>
  <c i="10"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BH81"/>
  <c r="BG81"/>
  <c r="BF81"/>
  <c r="T81"/>
  <c r="R81"/>
  <c r="P81"/>
  <c r="BK81"/>
  <c r="J81"/>
  <c r="BE81"/>
  <c r="BI80"/>
  <c r="BH80"/>
  <c r="BG80"/>
  <c r="BF80"/>
  <c r="T80"/>
  <c r="R80"/>
  <c r="P80"/>
  <c r="BK80"/>
  <c r="J80"/>
  <c r="BE80"/>
  <c r="BI79"/>
  <c r="F34"/>
  <c i="1" r="BD60"/>
  <c i="10" r="BH79"/>
  <c r="F33"/>
  <c i="1" r="BC60"/>
  <c i="10" r="BG79"/>
  <c r="F32"/>
  <c i="1" r="BB60"/>
  <c i="10" r="BF79"/>
  <c r="J31"/>
  <c i="1" r="AW60"/>
  <c i="10" r="F31"/>
  <c i="1" r="BA60"/>
  <c i="10" r="T79"/>
  <c r="T78"/>
  <c r="T77"/>
  <c r="R79"/>
  <c r="R78"/>
  <c r="R77"/>
  <c r="P79"/>
  <c r="P78"/>
  <c r="P77"/>
  <c i="1" r="AU60"/>
  <c i="10" r="BK79"/>
  <c r="BK78"/>
  <c r="J78"/>
  <c r="BK77"/>
  <c r="J77"/>
  <c r="J56"/>
  <c r="J27"/>
  <c i="1" r="AG60"/>
  <c i="10" r="J79"/>
  <c r="BE79"/>
  <c r="J30"/>
  <c i="1" r="AV60"/>
  <c i="10" r="F30"/>
  <c i="1" r="AZ60"/>
  <c i="10" r="J57"/>
  <c r="J73"/>
  <c r="F73"/>
  <c r="F71"/>
  <c r="E69"/>
  <c r="J51"/>
  <c r="F51"/>
  <c r="F49"/>
  <c r="E47"/>
  <c r="J36"/>
  <c r="J18"/>
  <c r="E18"/>
  <c r="F74"/>
  <c r="F52"/>
  <c r="J17"/>
  <c r="J12"/>
  <c r="J71"/>
  <c r="J49"/>
  <c r="E7"/>
  <c r="E67"/>
  <c r="E45"/>
  <c i="1" r="AY59"/>
  <c r="AX59"/>
  <c i="9"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60"/>
  <c r="BI114"/>
  <c r="BH114"/>
  <c r="BG114"/>
  <c r="BF114"/>
  <c r="T114"/>
  <c r="T113"/>
  <c r="R114"/>
  <c r="R113"/>
  <c r="P114"/>
  <c r="P113"/>
  <c r="BK114"/>
  <c r="BK113"/>
  <c r="J113"/>
  <c r="J114"/>
  <c r="BE114"/>
  <c r="J59"/>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4"/>
  <c i="1" r="BD59"/>
  <c i="9" r="BH83"/>
  <c r="F33"/>
  <c i="1" r="BC59"/>
  <c i="9" r="BG83"/>
  <c r="F32"/>
  <c i="1" r="BB59"/>
  <c i="9" r="BF83"/>
  <c r="J31"/>
  <c i="1" r="AW59"/>
  <c i="9" r="F31"/>
  <c i="1" r="BA59"/>
  <c i="9" r="T83"/>
  <c r="T82"/>
  <c r="T81"/>
  <c r="T80"/>
  <c r="R83"/>
  <c r="R82"/>
  <c r="R81"/>
  <c r="R80"/>
  <c r="P83"/>
  <c r="P82"/>
  <c r="P81"/>
  <c r="P80"/>
  <c i="1" r="AU59"/>
  <c i="9" r="BK83"/>
  <c r="BK82"/>
  <c r="J82"/>
  <c r="BK81"/>
  <c r="J81"/>
  <c r="BK80"/>
  <c r="J80"/>
  <c r="J56"/>
  <c r="J27"/>
  <c i="1" r="AG59"/>
  <c i="9" r="J83"/>
  <c r="BE83"/>
  <c r="J30"/>
  <c i="1" r="AV59"/>
  <c i="9" r="F30"/>
  <c i="1" r="AZ59"/>
  <c i="9" r="J58"/>
  <c r="J57"/>
  <c r="J76"/>
  <c r="F76"/>
  <c r="F74"/>
  <c r="E72"/>
  <c r="J51"/>
  <c r="F51"/>
  <c r="F49"/>
  <c r="E47"/>
  <c r="J36"/>
  <c r="J18"/>
  <c r="E18"/>
  <c r="F77"/>
  <c r="F52"/>
  <c r="J17"/>
  <c r="J12"/>
  <c r="J74"/>
  <c r="J49"/>
  <c r="E7"/>
  <c r="E70"/>
  <c r="E45"/>
  <c i="1" r="AY58"/>
  <c r="AX58"/>
  <c i="8"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T165"/>
  <c r="R166"/>
  <c r="R165"/>
  <c r="P166"/>
  <c r="P165"/>
  <c r="BK166"/>
  <c r="BK165"/>
  <c r="J165"/>
  <c r="J166"/>
  <c r="BE166"/>
  <c r="J67"/>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T152"/>
  <c r="R153"/>
  <c r="R152"/>
  <c r="P153"/>
  <c r="P152"/>
  <c r="BK153"/>
  <c r="BK152"/>
  <c r="J152"/>
  <c r="J153"/>
  <c r="BE153"/>
  <c r="J66"/>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T147"/>
  <c r="R148"/>
  <c r="R147"/>
  <c r="P148"/>
  <c r="P147"/>
  <c r="BK148"/>
  <c r="BK147"/>
  <c r="J147"/>
  <c r="J148"/>
  <c r="BE148"/>
  <c r="J65"/>
  <c r="BI146"/>
  <c r="BH146"/>
  <c r="BG146"/>
  <c r="BF146"/>
  <c r="T146"/>
  <c r="R146"/>
  <c r="P146"/>
  <c r="BK146"/>
  <c r="J146"/>
  <c r="BE146"/>
  <c r="BI145"/>
  <c r="BH145"/>
  <c r="BG145"/>
  <c r="BF145"/>
  <c r="T145"/>
  <c r="R145"/>
  <c r="P145"/>
  <c r="BK145"/>
  <c r="J145"/>
  <c r="BE145"/>
  <c r="BI144"/>
  <c r="BH144"/>
  <c r="BG144"/>
  <c r="BF144"/>
  <c r="T144"/>
  <c r="T143"/>
  <c r="R144"/>
  <c r="R143"/>
  <c r="P144"/>
  <c r="P143"/>
  <c r="BK144"/>
  <c r="BK143"/>
  <c r="J143"/>
  <c r="J144"/>
  <c r="BE144"/>
  <c r="J64"/>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3"/>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T107"/>
  <c r="R108"/>
  <c r="R107"/>
  <c r="P108"/>
  <c r="P107"/>
  <c r="BK108"/>
  <c r="BK107"/>
  <c r="J107"/>
  <c r="J108"/>
  <c r="BE108"/>
  <c r="J62"/>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T99"/>
  <c r="R100"/>
  <c r="R99"/>
  <c r="P100"/>
  <c r="P99"/>
  <c r="BK100"/>
  <c r="BK99"/>
  <c r="J99"/>
  <c r="J100"/>
  <c r="BE100"/>
  <c r="J61"/>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0"/>
  <c r="BI92"/>
  <c r="BH92"/>
  <c r="BG92"/>
  <c r="BF92"/>
  <c r="T92"/>
  <c r="R92"/>
  <c r="P92"/>
  <c r="BK92"/>
  <c r="J92"/>
  <c r="BE92"/>
  <c r="BI91"/>
  <c r="F34"/>
  <c i="1" r="BD58"/>
  <c i="8" r="BH91"/>
  <c r="F33"/>
  <c i="1" r="BC58"/>
  <c i="8" r="BG91"/>
  <c r="F32"/>
  <c i="1" r="BB58"/>
  <c i="8" r="BF91"/>
  <c r="J31"/>
  <c i="1" r="AW58"/>
  <c i="8" r="F31"/>
  <c i="1" r="BA58"/>
  <c i="8" r="T91"/>
  <c r="T90"/>
  <c r="T89"/>
  <c r="T88"/>
  <c r="T87"/>
  <c r="R91"/>
  <c r="R90"/>
  <c r="R89"/>
  <c r="R88"/>
  <c r="R87"/>
  <c r="P91"/>
  <c r="P90"/>
  <c r="P89"/>
  <c r="P88"/>
  <c r="P87"/>
  <c i="1" r="AU58"/>
  <c i="8" r="BK91"/>
  <c r="BK90"/>
  <c r="J90"/>
  <c r="BK89"/>
  <c r="J89"/>
  <c r="BK88"/>
  <c r="J88"/>
  <c r="BK87"/>
  <c r="J87"/>
  <c r="J56"/>
  <c r="J27"/>
  <c i="1" r="AG58"/>
  <c i="8" r="J91"/>
  <c r="BE91"/>
  <c r="J30"/>
  <c i="1" r="AV58"/>
  <c i="8" r="F30"/>
  <c i="1" r="AZ58"/>
  <c i="8" r="J59"/>
  <c r="J58"/>
  <c r="J57"/>
  <c r="J83"/>
  <c r="F83"/>
  <c r="F81"/>
  <c r="E79"/>
  <c r="J51"/>
  <c r="F51"/>
  <c r="F49"/>
  <c r="E47"/>
  <c r="J36"/>
  <c r="J18"/>
  <c r="E18"/>
  <c r="F84"/>
  <c r="F52"/>
  <c r="J17"/>
  <c r="J12"/>
  <c r="J81"/>
  <c r="J49"/>
  <c r="E7"/>
  <c r="E77"/>
  <c r="E45"/>
  <c i="1" r="AY57"/>
  <c r="AX57"/>
  <c i="7"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T181"/>
  <c r="R182"/>
  <c r="R181"/>
  <c r="P182"/>
  <c r="P181"/>
  <c r="BK182"/>
  <c r="BK181"/>
  <c r="J181"/>
  <c r="J182"/>
  <c r="BE182"/>
  <c r="J63"/>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T174"/>
  <c r="R175"/>
  <c r="R174"/>
  <c r="P175"/>
  <c r="P174"/>
  <c r="BK175"/>
  <c r="BK174"/>
  <c r="J174"/>
  <c r="J175"/>
  <c r="BE175"/>
  <c r="J62"/>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T160"/>
  <c r="R161"/>
  <c r="R160"/>
  <c r="P161"/>
  <c r="P160"/>
  <c r="BK161"/>
  <c r="BK160"/>
  <c r="J160"/>
  <c r="J161"/>
  <c r="BE161"/>
  <c r="J61"/>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T152"/>
  <c r="R153"/>
  <c r="R152"/>
  <c r="P153"/>
  <c r="P152"/>
  <c r="BK153"/>
  <c r="BK152"/>
  <c r="J152"/>
  <c r="J153"/>
  <c r="BE153"/>
  <c r="J60"/>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R140"/>
  <c r="R139"/>
  <c r="P140"/>
  <c r="P139"/>
  <c r="BK140"/>
  <c r="BK139"/>
  <c r="J139"/>
  <c r="J140"/>
  <c r="BE140"/>
  <c r="J5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4"/>
  <c i="1" r="BD57"/>
  <c i="7" r="BH86"/>
  <c r="F33"/>
  <c i="1" r="BC57"/>
  <c i="7" r="BG86"/>
  <c r="F32"/>
  <c i="1" r="BB57"/>
  <c i="7" r="BF86"/>
  <c r="J31"/>
  <c i="1" r="AW57"/>
  <c i="7" r="F31"/>
  <c i="1" r="BA57"/>
  <c i="7" r="T86"/>
  <c r="T85"/>
  <c r="T84"/>
  <c r="T83"/>
  <c r="R86"/>
  <c r="R85"/>
  <c r="R84"/>
  <c r="R83"/>
  <c r="P86"/>
  <c r="P85"/>
  <c r="P84"/>
  <c r="P83"/>
  <c i="1" r="AU57"/>
  <c i="7" r="BK86"/>
  <c r="BK85"/>
  <c r="J85"/>
  <c r="BK84"/>
  <c r="J84"/>
  <c r="BK83"/>
  <c r="J83"/>
  <c r="J56"/>
  <c r="J27"/>
  <c i="1" r="AG57"/>
  <c i="7" r="J86"/>
  <c r="BE86"/>
  <c r="J30"/>
  <c i="1" r="AV57"/>
  <c i="7" r="F30"/>
  <c i="1" r="AZ57"/>
  <c i="7" r="J58"/>
  <c r="J57"/>
  <c r="J79"/>
  <c r="F79"/>
  <c r="F77"/>
  <c r="E75"/>
  <c r="J51"/>
  <c r="F51"/>
  <c r="F49"/>
  <c r="E47"/>
  <c r="J36"/>
  <c r="J18"/>
  <c r="E18"/>
  <c r="F80"/>
  <c r="F52"/>
  <c r="J17"/>
  <c r="J12"/>
  <c r="J77"/>
  <c r="J49"/>
  <c r="E7"/>
  <c r="E73"/>
  <c r="E45"/>
  <c i="1" r="AY56"/>
  <c r="AX56"/>
  <c i="6"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T236"/>
  <c r="R237"/>
  <c r="R236"/>
  <c r="P237"/>
  <c r="P236"/>
  <c r="BK237"/>
  <c r="BK236"/>
  <c r="J236"/>
  <c r="J237"/>
  <c r="BE237"/>
  <c r="J62"/>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T222"/>
  <c r="R223"/>
  <c r="R222"/>
  <c r="P223"/>
  <c r="P222"/>
  <c r="BK223"/>
  <c r="BK222"/>
  <c r="J222"/>
  <c r="J223"/>
  <c r="BE223"/>
  <c r="J61"/>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T172"/>
  <c r="R173"/>
  <c r="R172"/>
  <c r="P173"/>
  <c r="P172"/>
  <c r="BK173"/>
  <c r="BK172"/>
  <c r="J172"/>
  <c r="J173"/>
  <c r="BE173"/>
  <c r="J60"/>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T147"/>
  <c r="R148"/>
  <c r="R147"/>
  <c r="P148"/>
  <c r="P147"/>
  <c r="BK148"/>
  <c r="BK147"/>
  <c r="J147"/>
  <c r="J148"/>
  <c r="BE148"/>
  <c r="J59"/>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F34"/>
  <c i="1" r="BD56"/>
  <c i="6" r="BH85"/>
  <c r="F33"/>
  <c i="1" r="BC56"/>
  <c i="6" r="BG85"/>
  <c r="F32"/>
  <c i="1" r="BB56"/>
  <c i="6" r="BF85"/>
  <c r="J31"/>
  <c i="1" r="AW56"/>
  <c i="6" r="F31"/>
  <c i="1" r="BA56"/>
  <c i="6" r="T85"/>
  <c r="T84"/>
  <c r="T83"/>
  <c r="T82"/>
  <c r="R85"/>
  <c r="R84"/>
  <c r="R83"/>
  <c r="R82"/>
  <c r="P85"/>
  <c r="P84"/>
  <c r="P83"/>
  <c r="P82"/>
  <c i="1" r="AU56"/>
  <c i="6" r="BK85"/>
  <c r="BK84"/>
  <c r="J84"/>
  <c r="BK83"/>
  <c r="J83"/>
  <c r="BK82"/>
  <c r="J82"/>
  <c r="J56"/>
  <c r="J27"/>
  <c i="1" r="AG56"/>
  <c i="6" r="J85"/>
  <c r="BE85"/>
  <c r="J30"/>
  <c i="1" r="AV56"/>
  <c i="6" r="F30"/>
  <c i="1" r="AZ56"/>
  <c i="6" r="J58"/>
  <c r="J57"/>
  <c r="J78"/>
  <c r="F78"/>
  <c r="F76"/>
  <c r="E74"/>
  <c r="J51"/>
  <c r="F51"/>
  <c r="F49"/>
  <c r="E47"/>
  <c r="J36"/>
  <c r="J18"/>
  <c r="E18"/>
  <c r="F79"/>
  <c r="F52"/>
  <c r="J17"/>
  <c r="J12"/>
  <c r="J76"/>
  <c r="J49"/>
  <c r="E7"/>
  <c r="E72"/>
  <c r="E45"/>
  <c i="1" r="AY55"/>
  <c r="AX55"/>
  <c i="5"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T124"/>
  <c r="R125"/>
  <c r="R124"/>
  <c r="P125"/>
  <c r="P124"/>
  <c r="BK125"/>
  <c r="BK124"/>
  <c r="J124"/>
  <c r="J125"/>
  <c r="BE125"/>
  <c r="J63"/>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62"/>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1"/>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T91"/>
  <c r="R92"/>
  <c r="R91"/>
  <c r="P92"/>
  <c r="P91"/>
  <c r="BK92"/>
  <c r="BK91"/>
  <c r="J91"/>
  <c r="J92"/>
  <c r="BE92"/>
  <c r="J59"/>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4"/>
  <c i="1" r="BD55"/>
  <c i="5" r="BH86"/>
  <c r="F33"/>
  <c i="1" r="BC55"/>
  <c i="5" r="BG86"/>
  <c r="F32"/>
  <c i="1" r="BB55"/>
  <c i="5" r="BF86"/>
  <c r="J31"/>
  <c i="1" r="AW55"/>
  <c i="5" r="F31"/>
  <c i="1" r="BA55"/>
  <c i="5" r="T86"/>
  <c r="T85"/>
  <c r="T84"/>
  <c r="T83"/>
  <c r="R86"/>
  <c r="R85"/>
  <c r="R84"/>
  <c r="R83"/>
  <c r="P86"/>
  <c r="P85"/>
  <c r="P84"/>
  <c r="P83"/>
  <c i="1" r="AU55"/>
  <c i="5" r="BK86"/>
  <c r="BK85"/>
  <c r="J85"/>
  <c r="BK84"/>
  <c r="J84"/>
  <c r="BK83"/>
  <c r="J83"/>
  <c r="J56"/>
  <c r="J27"/>
  <c i="1" r="AG55"/>
  <c i="5" r="J86"/>
  <c r="BE86"/>
  <c r="J30"/>
  <c i="1" r="AV55"/>
  <c i="5" r="F30"/>
  <c i="1" r="AZ55"/>
  <c i="5" r="J58"/>
  <c r="J57"/>
  <c r="J79"/>
  <c r="F79"/>
  <c r="F77"/>
  <c r="E75"/>
  <c r="J51"/>
  <c r="F51"/>
  <c r="F49"/>
  <c r="E47"/>
  <c r="J36"/>
  <c r="J18"/>
  <c r="E18"/>
  <c r="F80"/>
  <c r="F52"/>
  <c r="J17"/>
  <c r="J12"/>
  <c r="J77"/>
  <c r="J49"/>
  <c r="E7"/>
  <c r="E73"/>
  <c r="E45"/>
  <c i="1" r="AY54"/>
  <c r="AX54"/>
  <c i="4"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T143"/>
  <c r="R144"/>
  <c r="R143"/>
  <c r="P144"/>
  <c r="P143"/>
  <c r="BK144"/>
  <c r="BK143"/>
  <c r="J143"/>
  <c r="J144"/>
  <c r="BE144"/>
  <c r="J61"/>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T133"/>
  <c r="R134"/>
  <c r="R133"/>
  <c r="P134"/>
  <c r="P133"/>
  <c r="BK134"/>
  <c r="BK133"/>
  <c r="J133"/>
  <c r="J134"/>
  <c r="BE134"/>
  <c r="J60"/>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5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4"/>
  <c i="1" r="BD54"/>
  <c i="4" r="BH84"/>
  <c r="F33"/>
  <c i="1" r="BC54"/>
  <c i="4" r="BG84"/>
  <c r="F32"/>
  <c i="1" r="BB54"/>
  <c i="4" r="BF84"/>
  <c r="J31"/>
  <c i="1" r="AW54"/>
  <c i="4" r="F31"/>
  <c i="1" r="BA54"/>
  <c i="4" r="T84"/>
  <c r="T83"/>
  <c r="T82"/>
  <c r="T81"/>
  <c r="R84"/>
  <c r="R83"/>
  <c r="R82"/>
  <c r="R81"/>
  <c r="P84"/>
  <c r="P83"/>
  <c r="P82"/>
  <c r="P81"/>
  <c i="1" r="AU54"/>
  <c i="4" r="BK84"/>
  <c r="BK83"/>
  <c r="J83"/>
  <c r="BK82"/>
  <c r="J82"/>
  <c r="BK81"/>
  <c r="J81"/>
  <c r="J56"/>
  <c r="J27"/>
  <c i="1" r="AG54"/>
  <c i="4" r="J84"/>
  <c r="BE84"/>
  <c r="J30"/>
  <c i="1" r="AV54"/>
  <c i="4" r="F30"/>
  <c i="1" r="AZ54"/>
  <c i="4" r="J58"/>
  <c r="J57"/>
  <c r="J77"/>
  <c r="F77"/>
  <c r="F75"/>
  <c r="E73"/>
  <c r="J51"/>
  <c r="F51"/>
  <c r="F49"/>
  <c r="E47"/>
  <c r="J36"/>
  <c r="J18"/>
  <c r="E18"/>
  <c r="F78"/>
  <c r="F52"/>
  <c r="J17"/>
  <c r="J12"/>
  <c r="J75"/>
  <c r="J49"/>
  <c r="E7"/>
  <c r="E71"/>
  <c r="E45"/>
  <c i="1" r="AY53"/>
  <c r="AX53"/>
  <c i="3" r="BI162"/>
  <c r="BH162"/>
  <c r="BG162"/>
  <c r="BF162"/>
  <c r="T162"/>
  <c r="R162"/>
  <c r="P162"/>
  <c r="BK162"/>
  <c r="J162"/>
  <c r="BE162"/>
  <c r="BI161"/>
  <c r="BH161"/>
  <c r="BG161"/>
  <c r="BF161"/>
  <c r="T161"/>
  <c r="T160"/>
  <c r="R161"/>
  <c r="R160"/>
  <c r="P161"/>
  <c r="P160"/>
  <c r="BK161"/>
  <c r="BK160"/>
  <c r="J160"/>
  <c r="J161"/>
  <c r="BE161"/>
  <c r="J66"/>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T155"/>
  <c r="R156"/>
  <c r="R155"/>
  <c r="P156"/>
  <c r="P155"/>
  <c r="BK156"/>
  <c r="BK155"/>
  <c r="J155"/>
  <c r="J156"/>
  <c r="BE156"/>
  <c r="J6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T140"/>
  <c r="R141"/>
  <c r="R140"/>
  <c r="P141"/>
  <c r="P140"/>
  <c r="BK141"/>
  <c r="BK140"/>
  <c r="J140"/>
  <c r="J141"/>
  <c r="BE141"/>
  <c r="J64"/>
  <c r="BI139"/>
  <c r="BH139"/>
  <c r="BG139"/>
  <c r="BF139"/>
  <c r="T139"/>
  <c r="R139"/>
  <c r="P139"/>
  <c r="BK139"/>
  <c r="J139"/>
  <c r="BE139"/>
  <c r="BI138"/>
  <c r="BH138"/>
  <c r="BG138"/>
  <c r="BF138"/>
  <c r="T138"/>
  <c r="T137"/>
  <c r="R138"/>
  <c r="R137"/>
  <c r="P138"/>
  <c r="P137"/>
  <c r="BK138"/>
  <c r="BK137"/>
  <c r="J137"/>
  <c r="J138"/>
  <c r="BE138"/>
  <c r="J63"/>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T129"/>
  <c r="R130"/>
  <c r="R129"/>
  <c r="P130"/>
  <c r="P129"/>
  <c r="BK130"/>
  <c r="BK129"/>
  <c r="J129"/>
  <c r="J130"/>
  <c r="BE130"/>
  <c r="J62"/>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T122"/>
  <c r="R123"/>
  <c r="R122"/>
  <c r="P123"/>
  <c r="P122"/>
  <c r="BK123"/>
  <c r="BK122"/>
  <c r="J122"/>
  <c r="J123"/>
  <c r="BE123"/>
  <c r="J61"/>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T105"/>
  <c r="R106"/>
  <c r="R105"/>
  <c r="P106"/>
  <c r="P105"/>
  <c r="BK106"/>
  <c r="BK105"/>
  <c r="J105"/>
  <c r="J106"/>
  <c r="BE106"/>
  <c r="J60"/>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59"/>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F34"/>
  <c i="1" r="BD53"/>
  <c i="3" r="BH89"/>
  <c r="F33"/>
  <c i="1" r="BC53"/>
  <c i="3" r="BG89"/>
  <c r="F32"/>
  <c i="1" r="BB53"/>
  <c i="3" r="BF89"/>
  <c r="J31"/>
  <c i="1" r="AW53"/>
  <c i="3" r="F31"/>
  <c i="1" r="BA53"/>
  <c i="3" r="T89"/>
  <c r="T88"/>
  <c r="T87"/>
  <c r="T86"/>
  <c r="R89"/>
  <c r="R88"/>
  <c r="R87"/>
  <c r="R86"/>
  <c r="P89"/>
  <c r="P88"/>
  <c r="P87"/>
  <c r="P86"/>
  <c i="1" r="AU53"/>
  <c i="3" r="BK89"/>
  <c r="BK88"/>
  <c r="J88"/>
  <c r="BK87"/>
  <c r="J87"/>
  <c r="BK86"/>
  <c r="J86"/>
  <c r="J56"/>
  <c r="J27"/>
  <c i="1" r="AG53"/>
  <c i="3" r="J89"/>
  <c r="BE89"/>
  <c r="J30"/>
  <c i="1" r="AV53"/>
  <c i="3" r="F30"/>
  <c i="1" r="AZ53"/>
  <c i="3" r="J58"/>
  <c r="J57"/>
  <c r="J82"/>
  <c r="F82"/>
  <c r="F80"/>
  <c r="E78"/>
  <c r="J51"/>
  <c r="F51"/>
  <c r="F49"/>
  <c r="E47"/>
  <c r="J36"/>
  <c r="J18"/>
  <c r="E18"/>
  <c r="F83"/>
  <c r="F52"/>
  <c r="J17"/>
  <c r="J12"/>
  <c r="J80"/>
  <c r="J49"/>
  <c r="E7"/>
  <c r="E76"/>
  <c r="E45"/>
  <c i="1" r="AY52"/>
  <c r="AX52"/>
  <c i="2" r="BI2469"/>
  <c r="BH2469"/>
  <c r="BG2469"/>
  <c r="BF2469"/>
  <c r="T2469"/>
  <c r="R2469"/>
  <c r="P2469"/>
  <c r="BK2469"/>
  <c r="J2469"/>
  <c r="BE2469"/>
  <c r="BI2456"/>
  <c r="BH2456"/>
  <c r="BG2456"/>
  <c r="BF2456"/>
  <c r="T2456"/>
  <c r="T2455"/>
  <c r="R2456"/>
  <c r="R2455"/>
  <c r="P2456"/>
  <c r="P2455"/>
  <c r="BK2456"/>
  <c r="BK2455"/>
  <c r="J2455"/>
  <c r="J2456"/>
  <c r="BE2456"/>
  <c r="J90"/>
  <c r="BI2410"/>
  <c r="BH2410"/>
  <c r="BG2410"/>
  <c r="BF2410"/>
  <c r="T2410"/>
  <c r="T2409"/>
  <c r="R2410"/>
  <c r="R2409"/>
  <c r="P2410"/>
  <c r="P2409"/>
  <c r="BK2410"/>
  <c r="BK2409"/>
  <c r="J2409"/>
  <c r="J2410"/>
  <c r="BE2410"/>
  <c r="J89"/>
  <c r="BI2408"/>
  <c r="BH2408"/>
  <c r="BG2408"/>
  <c r="BF2408"/>
  <c r="T2408"/>
  <c r="R2408"/>
  <c r="P2408"/>
  <c r="BK2408"/>
  <c r="J2408"/>
  <c r="BE2408"/>
  <c r="BI2378"/>
  <c r="BH2378"/>
  <c r="BG2378"/>
  <c r="BF2378"/>
  <c r="T2378"/>
  <c r="R2378"/>
  <c r="P2378"/>
  <c r="BK2378"/>
  <c r="J2378"/>
  <c r="BE2378"/>
  <c r="BI2375"/>
  <c r="BH2375"/>
  <c r="BG2375"/>
  <c r="BF2375"/>
  <c r="T2375"/>
  <c r="R2375"/>
  <c r="P2375"/>
  <c r="BK2375"/>
  <c r="J2375"/>
  <c r="BE2375"/>
  <c r="BI2350"/>
  <c r="BH2350"/>
  <c r="BG2350"/>
  <c r="BF2350"/>
  <c r="T2350"/>
  <c r="R2350"/>
  <c r="P2350"/>
  <c r="BK2350"/>
  <c r="J2350"/>
  <c r="BE2350"/>
  <c r="BI2347"/>
  <c r="BH2347"/>
  <c r="BG2347"/>
  <c r="BF2347"/>
  <c r="T2347"/>
  <c r="R2347"/>
  <c r="P2347"/>
  <c r="BK2347"/>
  <c r="J2347"/>
  <c r="BE2347"/>
  <c r="BI2345"/>
  <c r="BH2345"/>
  <c r="BG2345"/>
  <c r="BF2345"/>
  <c r="T2345"/>
  <c r="R2345"/>
  <c r="P2345"/>
  <c r="BK2345"/>
  <c r="J2345"/>
  <c r="BE2345"/>
  <c r="BI2320"/>
  <c r="BH2320"/>
  <c r="BG2320"/>
  <c r="BF2320"/>
  <c r="T2320"/>
  <c r="T2319"/>
  <c r="R2320"/>
  <c r="R2319"/>
  <c r="P2320"/>
  <c r="P2319"/>
  <c r="BK2320"/>
  <c r="BK2319"/>
  <c r="J2319"/>
  <c r="J2320"/>
  <c r="BE2320"/>
  <c r="J88"/>
  <c r="BI2318"/>
  <c r="BH2318"/>
  <c r="BG2318"/>
  <c r="BF2318"/>
  <c r="T2318"/>
  <c r="R2318"/>
  <c r="P2318"/>
  <c r="BK2318"/>
  <c r="J2318"/>
  <c r="BE2318"/>
  <c r="BI2290"/>
  <c r="BH2290"/>
  <c r="BG2290"/>
  <c r="BF2290"/>
  <c r="T2290"/>
  <c r="R2290"/>
  <c r="P2290"/>
  <c r="BK2290"/>
  <c r="J2290"/>
  <c r="BE2290"/>
  <c r="BI2288"/>
  <c r="BH2288"/>
  <c r="BG2288"/>
  <c r="BF2288"/>
  <c r="T2288"/>
  <c r="R2288"/>
  <c r="P2288"/>
  <c r="BK2288"/>
  <c r="J2288"/>
  <c r="BE2288"/>
  <c r="BI2281"/>
  <c r="BH2281"/>
  <c r="BG2281"/>
  <c r="BF2281"/>
  <c r="T2281"/>
  <c r="R2281"/>
  <c r="P2281"/>
  <c r="BK2281"/>
  <c r="J2281"/>
  <c r="BE2281"/>
  <c r="BI2279"/>
  <c r="BH2279"/>
  <c r="BG2279"/>
  <c r="BF2279"/>
  <c r="T2279"/>
  <c r="R2279"/>
  <c r="P2279"/>
  <c r="BK2279"/>
  <c r="J2279"/>
  <c r="BE2279"/>
  <c r="BI2276"/>
  <c r="BH2276"/>
  <c r="BG2276"/>
  <c r="BF2276"/>
  <c r="T2276"/>
  <c r="R2276"/>
  <c r="P2276"/>
  <c r="BK2276"/>
  <c r="J2276"/>
  <c r="BE2276"/>
  <c r="BI2275"/>
  <c r="BH2275"/>
  <c r="BG2275"/>
  <c r="BF2275"/>
  <c r="T2275"/>
  <c r="R2275"/>
  <c r="P2275"/>
  <c r="BK2275"/>
  <c r="J2275"/>
  <c r="BE2275"/>
  <c r="BI2273"/>
  <c r="BH2273"/>
  <c r="BG2273"/>
  <c r="BF2273"/>
  <c r="T2273"/>
  <c r="R2273"/>
  <c r="P2273"/>
  <c r="BK2273"/>
  <c r="J2273"/>
  <c r="BE2273"/>
  <c r="BI2269"/>
  <c r="BH2269"/>
  <c r="BG2269"/>
  <c r="BF2269"/>
  <c r="T2269"/>
  <c r="R2269"/>
  <c r="P2269"/>
  <c r="BK2269"/>
  <c r="J2269"/>
  <c r="BE2269"/>
  <c r="BI2267"/>
  <c r="BH2267"/>
  <c r="BG2267"/>
  <c r="BF2267"/>
  <c r="T2267"/>
  <c r="R2267"/>
  <c r="P2267"/>
  <c r="BK2267"/>
  <c r="J2267"/>
  <c r="BE2267"/>
  <c r="BI2261"/>
  <c r="BH2261"/>
  <c r="BG2261"/>
  <c r="BF2261"/>
  <c r="T2261"/>
  <c r="R2261"/>
  <c r="P2261"/>
  <c r="BK2261"/>
  <c r="J2261"/>
  <c r="BE2261"/>
  <c r="BI2255"/>
  <c r="BH2255"/>
  <c r="BG2255"/>
  <c r="BF2255"/>
  <c r="T2255"/>
  <c r="R2255"/>
  <c r="P2255"/>
  <c r="BK2255"/>
  <c r="J2255"/>
  <c r="BE2255"/>
  <c r="BI2252"/>
  <c r="BH2252"/>
  <c r="BG2252"/>
  <c r="BF2252"/>
  <c r="T2252"/>
  <c r="R2252"/>
  <c r="P2252"/>
  <c r="BK2252"/>
  <c r="J2252"/>
  <c r="BE2252"/>
  <c r="BI2249"/>
  <c r="BH2249"/>
  <c r="BG2249"/>
  <c r="BF2249"/>
  <c r="T2249"/>
  <c r="R2249"/>
  <c r="P2249"/>
  <c r="BK2249"/>
  <c r="J2249"/>
  <c r="BE2249"/>
  <c r="BI2246"/>
  <c r="BH2246"/>
  <c r="BG2246"/>
  <c r="BF2246"/>
  <c r="T2246"/>
  <c r="R2246"/>
  <c r="P2246"/>
  <c r="BK2246"/>
  <c r="J2246"/>
  <c r="BE2246"/>
  <c r="BI2243"/>
  <c r="BH2243"/>
  <c r="BG2243"/>
  <c r="BF2243"/>
  <c r="T2243"/>
  <c r="T2242"/>
  <c r="R2243"/>
  <c r="R2242"/>
  <c r="P2243"/>
  <c r="P2242"/>
  <c r="BK2243"/>
  <c r="BK2242"/>
  <c r="J2242"/>
  <c r="J2243"/>
  <c r="BE2243"/>
  <c r="J87"/>
  <c r="BI2241"/>
  <c r="BH2241"/>
  <c r="BG2241"/>
  <c r="BF2241"/>
  <c r="T2241"/>
  <c r="R2241"/>
  <c r="P2241"/>
  <c r="BK2241"/>
  <c r="J2241"/>
  <c r="BE2241"/>
  <c r="BI2237"/>
  <c r="BH2237"/>
  <c r="BG2237"/>
  <c r="BF2237"/>
  <c r="T2237"/>
  <c r="R2237"/>
  <c r="P2237"/>
  <c r="BK2237"/>
  <c r="J2237"/>
  <c r="BE2237"/>
  <c r="BI2235"/>
  <c r="BH2235"/>
  <c r="BG2235"/>
  <c r="BF2235"/>
  <c r="T2235"/>
  <c r="R2235"/>
  <c r="P2235"/>
  <c r="BK2235"/>
  <c r="J2235"/>
  <c r="BE2235"/>
  <c r="BI2231"/>
  <c r="BH2231"/>
  <c r="BG2231"/>
  <c r="BF2231"/>
  <c r="T2231"/>
  <c r="R2231"/>
  <c r="P2231"/>
  <c r="BK2231"/>
  <c r="J2231"/>
  <c r="BE2231"/>
  <c r="BI2228"/>
  <c r="BH2228"/>
  <c r="BG2228"/>
  <c r="BF2228"/>
  <c r="T2228"/>
  <c r="T2227"/>
  <c r="R2228"/>
  <c r="R2227"/>
  <c r="P2228"/>
  <c r="P2227"/>
  <c r="BK2228"/>
  <c r="BK2227"/>
  <c r="J2227"/>
  <c r="J2228"/>
  <c r="BE2228"/>
  <c r="J86"/>
  <c r="BI2224"/>
  <c r="BH2224"/>
  <c r="BG2224"/>
  <c r="BF2224"/>
  <c r="T2224"/>
  <c r="R2224"/>
  <c r="P2224"/>
  <c r="BK2224"/>
  <c r="J2224"/>
  <c r="BE2224"/>
  <c r="BI2221"/>
  <c r="BH2221"/>
  <c r="BG2221"/>
  <c r="BF2221"/>
  <c r="T2221"/>
  <c r="R2221"/>
  <c r="P2221"/>
  <c r="BK2221"/>
  <c r="J2221"/>
  <c r="BE2221"/>
  <c r="BI2218"/>
  <c r="BH2218"/>
  <c r="BG2218"/>
  <c r="BF2218"/>
  <c r="T2218"/>
  <c r="R2218"/>
  <c r="P2218"/>
  <c r="BK2218"/>
  <c r="J2218"/>
  <c r="BE2218"/>
  <c r="BI2215"/>
  <c r="BH2215"/>
  <c r="BG2215"/>
  <c r="BF2215"/>
  <c r="T2215"/>
  <c r="R2215"/>
  <c r="P2215"/>
  <c r="BK2215"/>
  <c r="J2215"/>
  <c r="BE2215"/>
  <c r="BI2212"/>
  <c r="BH2212"/>
  <c r="BG2212"/>
  <c r="BF2212"/>
  <c r="T2212"/>
  <c r="R2212"/>
  <c r="P2212"/>
  <c r="BK2212"/>
  <c r="J2212"/>
  <c r="BE2212"/>
  <c r="BI2209"/>
  <c r="BH2209"/>
  <c r="BG2209"/>
  <c r="BF2209"/>
  <c r="T2209"/>
  <c r="R2209"/>
  <c r="P2209"/>
  <c r="BK2209"/>
  <c r="J2209"/>
  <c r="BE2209"/>
  <c r="BI2206"/>
  <c r="BH2206"/>
  <c r="BG2206"/>
  <c r="BF2206"/>
  <c r="T2206"/>
  <c r="R2206"/>
  <c r="P2206"/>
  <c r="BK2206"/>
  <c r="J2206"/>
  <c r="BE2206"/>
  <c r="BI2203"/>
  <c r="BH2203"/>
  <c r="BG2203"/>
  <c r="BF2203"/>
  <c r="T2203"/>
  <c r="R2203"/>
  <c r="P2203"/>
  <c r="BK2203"/>
  <c r="J2203"/>
  <c r="BE2203"/>
  <c r="BI2200"/>
  <c r="BH2200"/>
  <c r="BG2200"/>
  <c r="BF2200"/>
  <c r="T2200"/>
  <c r="R2200"/>
  <c r="P2200"/>
  <c r="BK2200"/>
  <c r="J2200"/>
  <c r="BE2200"/>
  <c r="BI2197"/>
  <c r="BH2197"/>
  <c r="BG2197"/>
  <c r="BF2197"/>
  <c r="T2197"/>
  <c r="R2197"/>
  <c r="P2197"/>
  <c r="BK2197"/>
  <c r="J2197"/>
  <c r="BE2197"/>
  <c r="BI2194"/>
  <c r="BH2194"/>
  <c r="BG2194"/>
  <c r="BF2194"/>
  <c r="T2194"/>
  <c r="R2194"/>
  <c r="P2194"/>
  <c r="BK2194"/>
  <c r="J2194"/>
  <c r="BE2194"/>
  <c r="BI2191"/>
  <c r="BH2191"/>
  <c r="BG2191"/>
  <c r="BF2191"/>
  <c r="T2191"/>
  <c r="R2191"/>
  <c r="P2191"/>
  <c r="BK2191"/>
  <c r="J2191"/>
  <c r="BE2191"/>
  <c r="BI2188"/>
  <c r="BH2188"/>
  <c r="BG2188"/>
  <c r="BF2188"/>
  <c r="T2188"/>
  <c r="R2188"/>
  <c r="P2188"/>
  <c r="BK2188"/>
  <c r="J2188"/>
  <c r="BE2188"/>
  <c r="BI2185"/>
  <c r="BH2185"/>
  <c r="BG2185"/>
  <c r="BF2185"/>
  <c r="T2185"/>
  <c r="R2185"/>
  <c r="P2185"/>
  <c r="BK2185"/>
  <c r="J2185"/>
  <c r="BE2185"/>
  <c r="BI2182"/>
  <c r="BH2182"/>
  <c r="BG2182"/>
  <c r="BF2182"/>
  <c r="T2182"/>
  <c r="R2182"/>
  <c r="P2182"/>
  <c r="BK2182"/>
  <c r="J2182"/>
  <c r="BE2182"/>
  <c r="BI2179"/>
  <c r="BH2179"/>
  <c r="BG2179"/>
  <c r="BF2179"/>
  <c r="T2179"/>
  <c r="R2179"/>
  <c r="P2179"/>
  <c r="BK2179"/>
  <c r="J2179"/>
  <c r="BE2179"/>
  <c r="BI2176"/>
  <c r="BH2176"/>
  <c r="BG2176"/>
  <c r="BF2176"/>
  <c r="T2176"/>
  <c r="R2176"/>
  <c r="P2176"/>
  <c r="BK2176"/>
  <c r="J2176"/>
  <c r="BE2176"/>
  <c r="BI2173"/>
  <c r="BH2173"/>
  <c r="BG2173"/>
  <c r="BF2173"/>
  <c r="T2173"/>
  <c r="R2173"/>
  <c r="P2173"/>
  <c r="BK2173"/>
  <c r="J2173"/>
  <c r="BE2173"/>
  <c r="BI2170"/>
  <c r="BH2170"/>
  <c r="BG2170"/>
  <c r="BF2170"/>
  <c r="T2170"/>
  <c r="R2170"/>
  <c r="P2170"/>
  <c r="BK2170"/>
  <c r="J2170"/>
  <c r="BE2170"/>
  <c r="BI2167"/>
  <c r="BH2167"/>
  <c r="BG2167"/>
  <c r="BF2167"/>
  <c r="T2167"/>
  <c r="R2167"/>
  <c r="P2167"/>
  <c r="BK2167"/>
  <c r="J2167"/>
  <c r="BE2167"/>
  <c r="BI2164"/>
  <c r="BH2164"/>
  <c r="BG2164"/>
  <c r="BF2164"/>
  <c r="T2164"/>
  <c r="R2164"/>
  <c r="P2164"/>
  <c r="BK2164"/>
  <c r="J2164"/>
  <c r="BE2164"/>
  <c r="BI2163"/>
  <c r="BH2163"/>
  <c r="BG2163"/>
  <c r="BF2163"/>
  <c r="T2163"/>
  <c r="T2162"/>
  <c r="R2163"/>
  <c r="R2162"/>
  <c r="P2163"/>
  <c r="P2162"/>
  <c r="BK2163"/>
  <c r="BK2162"/>
  <c r="J2162"/>
  <c r="J2163"/>
  <c r="BE2163"/>
  <c r="J85"/>
  <c r="BI2159"/>
  <c r="BH2159"/>
  <c r="BG2159"/>
  <c r="BF2159"/>
  <c r="T2159"/>
  <c r="R2159"/>
  <c r="P2159"/>
  <c r="BK2159"/>
  <c r="J2159"/>
  <c r="BE2159"/>
  <c r="BI2156"/>
  <c r="BH2156"/>
  <c r="BG2156"/>
  <c r="BF2156"/>
  <c r="T2156"/>
  <c r="R2156"/>
  <c r="P2156"/>
  <c r="BK2156"/>
  <c r="J2156"/>
  <c r="BE2156"/>
  <c r="BI2153"/>
  <c r="BH2153"/>
  <c r="BG2153"/>
  <c r="BF2153"/>
  <c r="T2153"/>
  <c r="R2153"/>
  <c r="P2153"/>
  <c r="BK2153"/>
  <c r="J2153"/>
  <c r="BE2153"/>
  <c r="BI2150"/>
  <c r="BH2150"/>
  <c r="BG2150"/>
  <c r="BF2150"/>
  <c r="T2150"/>
  <c r="R2150"/>
  <c r="P2150"/>
  <c r="BK2150"/>
  <c r="J2150"/>
  <c r="BE2150"/>
  <c r="BI2147"/>
  <c r="BH2147"/>
  <c r="BG2147"/>
  <c r="BF2147"/>
  <c r="T2147"/>
  <c r="R2147"/>
  <c r="P2147"/>
  <c r="BK2147"/>
  <c r="J2147"/>
  <c r="BE2147"/>
  <c r="BI2144"/>
  <c r="BH2144"/>
  <c r="BG2144"/>
  <c r="BF2144"/>
  <c r="T2144"/>
  <c r="R2144"/>
  <c r="P2144"/>
  <c r="BK2144"/>
  <c r="J2144"/>
  <c r="BE2144"/>
  <c r="BI2141"/>
  <c r="BH2141"/>
  <c r="BG2141"/>
  <c r="BF2141"/>
  <c r="T2141"/>
  <c r="R2141"/>
  <c r="P2141"/>
  <c r="BK2141"/>
  <c r="J2141"/>
  <c r="BE2141"/>
  <c r="BI2138"/>
  <c r="BH2138"/>
  <c r="BG2138"/>
  <c r="BF2138"/>
  <c r="T2138"/>
  <c r="R2138"/>
  <c r="P2138"/>
  <c r="BK2138"/>
  <c r="J2138"/>
  <c r="BE2138"/>
  <c r="BI2135"/>
  <c r="BH2135"/>
  <c r="BG2135"/>
  <c r="BF2135"/>
  <c r="T2135"/>
  <c r="R2135"/>
  <c r="P2135"/>
  <c r="BK2135"/>
  <c r="J2135"/>
  <c r="BE2135"/>
  <c r="BI2132"/>
  <c r="BH2132"/>
  <c r="BG2132"/>
  <c r="BF2132"/>
  <c r="T2132"/>
  <c r="R2132"/>
  <c r="P2132"/>
  <c r="BK2132"/>
  <c r="J2132"/>
  <c r="BE2132"/>
  <c r="BI2129"/>
  <c r="BH2129"/>
  <c r="BG2129"/>
  <c r="BF2129"/>
  <c r="T2129"/>
  <c r="R2129"/>
  <c r="P2129"/>
  <c r="BK2129"/>
  <c r="J2129"/>
  <c r="BE2129"/>
  <c r="BI2126"/>
  <c r="BH2126"/>
  <c r="BG2126"/>
  <c r="BF2126"/>
  <c r="T2126"/>
  <c r="R2126"/>
  <c r="P2126"/>
  <c r="BK2126"/>
  <c r="J2126"/>
  <c r="BE2126"/>
  <c r="BI2123"/>
  <c r="BH2123"/>
  <c r="BG2123"/>
  <c r="BF2123"/>
  <c r="T2123"/>
  <c r="R2123"/>
  <c r="P2123"/>
  <c r="BK2123"/>
  <c r="J2123"/>
  <c r="BE2123"/>
  <c r="BI2120"/>
  <c r="BH2120"/>
  <c r="BG2120"/>
  <c r="BF2120"/>
  <c r="T2120"/>
  <c r="R2120"/>
  <c r="P2120"/>
  <c r="BK2120"/>
  <c r="J2120"/>
  <c r="BE2120"/>
  <c r="BI2117"/>
  <c r="BH2117"/>
  <c r="BG2117"/>
  <c r="BF2117"/>
  <c r="T2117"/>
  <c r="R2117"/>
  <c r="P2117"/>
  <c r="BK2117"/>
  <c r="J2117"/>
  <c r="BE2117"/>
  <c r="BI2114"/>
  <c r="BH2114"/>
  <c r="BG2114"/>
  <c r="BF2114"/>
  <c r="T2114"/>
  <c r="R2114"/>
  <c r="P2114"/>
  <c r="BK2114"/>
  <c r="J2114"/>
  <c r="BE2114"/>
  <c r="BI2111"/>
  <c r="BH2111"/>
  <c r="BG2111"/>
  <c r="BF2111"/>
  <c r="T2111"/>
  <c r="R2111"/>
  <c r="P2111"/>
  <c r="BK2111"/>
  <c r="J2111"/>
  <c r="BE2111"/>
  <c r="BI2108"/>
  <c r="BH2108"/>
  <c r="BG2108"/>
  <c r="BF2108"/>
  <c r="T2108"/>
  <c r="R2108"/>
  <c r="P2108"/>
  <c r="BK2108"/>
  <c r="J2108"/>
  <c r="BE2108"/>
  <c r="BI2105"/>
  <c r="BH2105"/>
  <c r="BG2105"/>
  <c r="BF2105"/>
  <c r="T2105"/>
  <c r="R2105"/>
  <c r="P2105"/>
  <c r="BK2105"/>
  <c r="J2105"/>
  <c r="BE2105"/>
  <c r="BI2102"/>
  <c r="BH2102"/>
  <c r="BG2102"/>
  <c r="BF2102"/>
  <c r="T2102"/>
  <c r="R2102"/>
  <c r="P2102"/>
  <c r="BK2102"/>
  <c r="J2102"/>
  <c r="BE2102"/>
  <c r="BI2099"/>
  <c r="BH2099"/>
  <c r="BG2099"/>
  <c r="BF2099"/>
  <c r="T2099"/>
  <c r="R2099"/>
  <c r="P2099"/>
  <c r="BK2099"/>
  <c r="J2099"/>
  <c r="BE2099"/>
  <c r="BI2096"/>
  <c r="BH2096"/>
  <c r="BG2096"/>
  <c r="BF2096"/>
  <c r="T2096"/>
  <c r="R2096"/>
  <c r="P2096"/>
  <c r="BK2096"/>
  <c r="J2096"/>
  <c r="BE2096"/>
  <c r="BI2093"/>
  <c r="BH2093"/>
  <c r="BG2093"/>
  <c r="BF2093"/>
  <c r="T2093"/>
  <c r="R2093"/>
  <c r="P2093"/>
  <c r="BK2093"/>
  <c r="J2093"/>
  <c r="BE2093"/>
  <c r="BI2090"/>
  <c r="BH2090"/>
  <c r="BG2090"/>
  <c r="BF2090"/>
  <c r="T2090"/>
  <c r="R2090"/>
  <c r="P2090"/>
  <c r="BK2090"/>
  <c r="J2090"/>
  <c r="BE2090"/>
  <c r="BI2087"/>
  <c r="BH2087"/>
  <c r="BG2087"/>
  <c r="BF2087"/>
  <c r="T2087"/>
  <c r="R2087"/>
  <c r="P2087"/>
  <c r="BK2087"/>
  <c r="J2087"/>
  <c r="BE2087"/>
  <c r="BI2084"/>
  <c r="BH2084"/>
  <c r="BG2084"/>
  <c r="BF2084"/>
  <c r="T2084"/>
  <c r="R2084"/>
  <c r="P2084"/>
  <c r="BK2084"/>
  <c r="J2084"/>
  <c r="BE2084"/>
  <c r="BI2081"/>
  <c r="BH2081"/>
  <c r="BG2081"/>
  <c r="BF2081"/>
  <c r="T2081"/>
  <c r="R2081"/>
  <c r="P2081"/>
  <c r="BK2081"/>
  <c r="J2081"/>
  <c r="BE2081"/>
  <c r="BI2078"/>
  <c r="BH2078"/>
  <c r="BG2078"/>
  <c r="BF2078"/>
  <c r="T2078"/>
  <c r="R2078"/>
  <c r="P2078"/>
  <c r="BK2078"/>
  <c r="J2078"/>
  <c r="BE2078"/>
  <c r="BI2075"/>
  <c r="BH2075"/>
  <c r="BG2075"/>
  <c r="BF2075"/>
  <c r="T2075"/>
  <c r="R2075"/>
  <c r="P2075"/>
  <c r="BK2075"/>
  <c r="J2075"/>
  <c r="BE2075"/>
  <c r="BI2072"/>
  <c r="BH2072"/>
  <c r="BG2072"/>
  <c r="BF2072"/>
  <c r="T2072"/>
  <c r="R2072"/>
  <c r="P2072"/>
  <c r="BK2072"/>
  <c r="J2072"/>
  <c r="BE2072"/>
  <c r="BI2069"/>
  <c r="BH2069"/>
  <c r="BG2069"/>
  <c r="BF2069"/>
  <c r="T2069"/>
  <c r="R2069"/>
  <c r="P2069"/>
  <c r="BK2069"/>
  <c r="J2069"/>
  <c r="BE2069"/>
  <c r="BI2066"/>
  <c r="BH2066"/>
  <c r="BG2066"/>
  <c r="BF2066"/>
  <c r="T2066"/>
  <c r="R2066"/>
  <c r="P2066"/>
  <c r="BK2066"/>
  <c r="J2066"/>
  <c r="BE2066"/>
  <c r="BI2065"/>
  <c r="BH2065"/>
  <c r="BG2065"/>
  <c r="BF2065"/>
  <c r="T2065"/>
  <c r="R2065"/>
  <c r="P2065"/>
  <c r="BK2065"/>
  <c r="J2065"/>
  <c r="BE2065"/>
  <c r="BI2060"/>
  <c r="BH2060"/>
  <c r="BG2060"/>
  <c r="BF2060"/>
  <c r="T2060"/>
  <c r="R2060"/>
  <c r="P2060"/>
  <c r="BK2060"/>
  <c r="J2060"/>
  <c r="BE2060"/>
  <c r="BI2055"/>
  <c r="BH2055"/>
  <c r="BG2055"/>
  <c r="BF2055"/>
  <c r="T2055"/>
  <c r="R2055"/>
  <c r="P2055"/>
  <c r="BK2055"/>
  <c r="J2055"/>
  <c r="BE2055"/>
  <c r="BI2050"/>
  <c r="BH2050"/>
  <c r="BG2050"/>
  <c r="BF2050"/>
  <c r="T2050"/>
  <c r="R2050"/>
  <c r="P2050"/>
  <c r="BK2050"/>
  <c r="J2050"/>
  <c r="BE2050"/>
  <c r="BI2044"/>
  <c r="BH2044"/>
  <c r="BG2044"/>
  <c r="BF2044"/>
  <c r="T2044"/>
  <c r="R2044"/>
  <c r="P2044"/>
  <c r="BK2044"/>
  <c r="J2044"/>
  <c r="BE2044"/>
  <c r="BI2035"/>
  <c r="BH2035"/>
  <c r="BG2035"/>
  <c r="BF2035"/>
  <c r="T2035"/>
  <c r="R2035"/>
  <c r="P2035"/>
  <c r="BK2035"/>
  <c r="J2035"/>
  <c r="BE2035"/>
  <c r="BI2026"/>
  <c r="BH2026"/>
  <c r="BG2026"/>
  <c r="BF2026"/>
  <c r="T2026"/>
  <c r="T2025"/>
  <c r="R2026"/>
  <c r="R2025"/>
  <c r="P2026"/>
  <c r="P2025"/>
  <c r="BK2026"/>
  <c r="BK2025"/>
  <c r="J2025"/>
  <c r="J2026"/>
  <c r="BE2026"/>
  <c r="J84"/>
  <c r="BI2022"/>
  <c r="BH2022"/>
  <c r="BG2022"/>
  <c r="BF2022"/>
  <c r="T2022"/>
  <c r="R2022"/>
  <c r="P2022"/>
  <c r="BK2022"/>
  <c r="J2022"/>
  <c r="BE2022"/>
  <c r="BI2019"/>
  <c r="BH2019"/>
  <c r="BG2019"/>
  <c r="BF2019"/>
  <c r="T2019"/>
  <c r="R2019"/>
  <c r="P2019"/>
  <c r="BK2019"/>
  <c r="J2019"/>
  <c r="BE2019"/>
  <c r="BI2016"/>
  <c r="BH2016"/>
  <c r="BG2016"/>
  <c r="BF2016"/>
  <c r="T2016"/>
  <c r="R2016"/>
  <c r="P2016"/>
  <c r="BK2016"/>
  <c r="J2016"/>
  <c r="BE2016"/>
  <c r="BI2013"/>
  <c r="BH2013"/>
  <c r="BG2013"/>
  <c r="BF2013"/>
  <c r="T2013"/>
  <c r="R2013"/>
  <c r="P2013"/>
  <c r="BK2013"/>
  <c r="J2013"/>
  <c r="BE2013"/>
  <c r="BI2010"/>
  <c r="BH2010"/>
  <c r="BG2010"/>
  <c r="BF2010"/>
  <c r="T2010"/>
  <c r="R2010"/>
  <c r="P2010"/>
  <c r="BK2010"/>
  <c r="J2010"/>
  <c r="BE2010"/>
  <c r="BI2007"/>
  <c r="BH2007"/>
  <c r="BG2007"/>
  <c r="BF2007"/>
  <c r="T2007"/>
  <c r="R2007"/>
  <c r="P2007"/>
  <c r="BK2007"/>
  <c r="J2007"/>
  <c r="BE2007"/>
  <c r="BI2004"/>
  <c r="BH2004"/>
  <c r="BG2004"/>
  <c r="BF2004"/>
  <c r="T2004"/>
  <c r="R2004"/>
  <c r="P2004"/>
  <c r="BK2004"/>
  <c r="J2004"/>
  <c r="BE2004"/>
  <c r="BI2001"/>
  <c r="BH2001"/>
  <c r="BG2001"/>
  <c r="BF2001"/>
  <c r="T2001"/>
  <c r="R2001"/>
  <c r="P2001"/>
  <c r="BK2001"/>
  <c r="J2001"/>
  <c r="BE2001"/>
  <c r="BI1998"/>
  <c r="BH1998"/>
  <c r="BG1998"/>
  <c r="BF1998"/>
  <c r="T1998"/>
  <c r="R1998"/>
  <c r="P1998"/>
  <c r="BK1998"/>
  <c r="J1998"/>
  <c r="BE1998"/>
  <c r="BI1995"/>
  <c r="BH1995"/>
  <c r="BG1995"/>
  <c r="BF1995"/>
  <c r="T1995"/>
  <c r="R1995"/>
  <c r="P1995"/>
  <c r="BK1995"/>
  <c r="J1995"/>
  <c r="BE1995"/>
  <c r="BI1992"/>
  <c r="BH1992"/>
  <c r="BG1992"/>
  <c r="BF1992"/>
  <c r="T1992"/>
  <c r="R1992"/>
  <c r="P1992"/>
  <c r="BK1992"/>
  <c r="J1992"/>
  <c r="BE1992"/>
  <c r="BI1989"/>
  <c r="BH1989"/>
  <c r="BG1989"/>
  <c r="BF1989"/>
  <c r="T1989"/>
  <c r="R1989"/>
  <c r="P1989"/>
  <c r="BK1989"/>
  <c r="J1989"/>
  <c r="BE1989"/>
  <c r="BI1988"/>
  <c r="BH1988"/>
  <c r="BG1988"/>
  <c r="BF1988"/>
  <c r="T1988"/>
  <c r="R1988"/>
  <c r="P1988"/>
  <c r="BK1988"/>
  <c r="J1988"/>
  <c r="BE1988"/>
  <c r="BI1983"/>
  <c r="BH1983"/>
  <c r="BG1983"/>
  <c r="BF1983"/>
  <c r="T1983"/>
  <c r="R1983"/>
  <c r="P1983"/>
  <c r="BK1983"/>
  <c r="J1983"/>
  <c r="BE1983"/>
  <c r="BI1974"/>
  <c r="BH1974"/>
  <c r="BG1974"/>
  <c r="BF1974"/>
  <c r="T1974"/>
  <c r="T1973"/>
  <c r="R1974"/>
  <c r="R1973"/>
  <c r="P1974"/>
  <c r="P1973"/>
  <c r="BK1974"/>
  <c r="BK1973"/>
  <c r="J1973"/>
  <c r="J1974"/>
  <c r="BE1974"/>
  <c r="J83"/>
  <c r="BI1972"/>
  <c r="BH1972"/>
  <c r="BG1972"/>
  <c r="BF1972"/>
  <c r="T1972"/>
  <c r="R1972"/>
  <c r="P1972"/>
  <c r="BK1972"/>
  <c r="J1972"/>
  <c r="BE1972"/>
  <c r="BI1965"/>
  <c r="BH1965"/>
  <c r="BG1965"/>
  <c r="BF1965"/>
  <c r="T1965"/>
  <c r="R1965"/>
  <c r="P1965"/>
  <c r="BK1965"/>
  <c r="J1965"/>
  <c r="BE1965"/>
  <c r="BI1956"/>
  <c r="BH1956"/>
  <c r="BG1956"/>
  <c r="BF1956"/>
  <c r="T1956"/>
  <c r="R1956"/>
  <c r="P1956"/>
  <c r="BK1956"/>
  <c r="J1956"/>
  <c r="BE1956"/>
  <c r="BI1947"/>
  <c r="BH1947"/>
  <c r="BG1947"/>
  <c r="BF1947"/>
  <c r="T1947"/>
  <c r="R1947"/>
  <c r="P1947"/>
  <c r="BK1947"/>
  <c r="J1947"/>
  <c r="BE1947"/>
  <c r="BI1944"/>
  <c r="BH1944"/>
  <c r="BG1944"/>
  <c r="BF1944"/>
  <c r="T1944"/>
  <c r="R1944"/>
  <c r="P1944"/>
  <c r="BK1944"/>
  <c r="J1944"/>
  <c r="BE1944"/>
  <c r="BI1940"/>
  <c r="BH1940"/>
  <c r="BG1940"/>
  <c r="BF1940"/>
  <c r="T1940"/>
  <c r="R1940"/>
  <c r="P1940"/>
  <c r="BK1940"/>
  <c r="J1940"/>
  <c r="BE1940"/>
  <c r="BI1938"/>
  <c r="BH1938"/>
  <c r="BG1938"/>
  <c r="BF1938"/>
  <c r="T1938"/>
  <c r="R1938"/>
  <c r="P1938"/>
  <c r="BK1938"/>
  <c r="J1938"/>
  <c r="BE1938"/>
  <c r="BI1929"/>
  <c r="BH1929"/>
  <c r="BG1929"/>
  <c r="BF1929"/>
  <c r="T1929"/>
  <c r="R1929"/>
  <c r="P1929"/>
  <c r="BK1929"/>
  <c r="J1929"/>
  <c r="BE1929"/>
  <c r="BI1925"/>
  <c r="BH1925"/>
  <c r="BG1925"/>
  <c r="BF1925"/>
  <c r="T1925"/>
  <c r="R1925"/>
  <c r="P1925"/>
  <c r="BK1925"/>
  <c r="J1925"/>
  <c r="BE1925"/>
  <c r="BI1918"/>
  <c r="BH1918"/>
  <c r="BG1918"/>
  <c r="BF1918"/>
  <c r="T1918"/>
  <c r="R1918"/>
  <c r="P1918"/>
  <c r="BK1918"/>
  <c r="J1918"/>
  <c r="BE1918"/>
  <c r="BI1909"/>
  <c r="BH1909"/>
  <c r="BG1909"/>
  <c r="BF1909"/>
  <c r="T1909"/>
  <c r="R1909"/>
  <c r="P1909"/>
  <c r="BK1909"/>
  <c r="J1909"/>
  <c r="BE1909"/>
  <c r="BI1904"/>
  <c r="BH1904"/>
  <c r="BG1904"/>
  <c r="BF1904"/>
  <c r="T1904"/>
  <c r="T1903"/>
  <c r="R1904"/>
  <c r="R1903"/>
  <c r="P1904"/>
  <c r="P1903"/>
  <c r="BK1904"/>
  <c r="BK1903"/>
  <c r="J1903"/>
  <c r="J1904"/>
  <c r="BE1904"/>
  <c r="J82"/>
  <c r="BI1902"/>
  <c r="BH1902"/>
  <c r="BG1902"/>
  <c r="BF1902"/>
  <c r="T1902"/>
  <c r="R1902"/>
  <c r="P1902"/>
  <c r="BK1902"/>
  <c r="J1902"/>
  <c r="BE1902"/>
  <c r="BI1899"/>
  <c r="BH1899"/>
  <c r="BG1899"/>
  <c r="BF1899"/>
  <c r="T1899"/>
  <c r="R1899"/>
  <c r="P1899"/>
  <c r="BK1899"/>
  <c r="J1899"/>
  <c r="BE1899"/>
  <c r="BI1896"/>
  <c r="BH1896"/>
  <c r="BG1896"/>
  <c r="BF1896"/>
  <c r="T1896"/>
  <c r="T1895"/>
  <c r="R1896"/>
  <c r="R1895"/>
  <c r="P1896"/>
  <c r="P1895"/>
  <c r="BK1896"/>
  <c r="BK1895"/>
  <c r="J1895"/>
  <c r="J1896"/>
  <c r="BE1896"/>
  <c r="J81"/>
  <c r="BI1894"/>
  <c r="BH1894"/>
  <c r="BG1894"/>
  <c r="BF1894"/>
  <c r="T1894"/>
  <c r="R1894"/>
  <c r="P1894"/>
  <c r="BK1894"/>
  <c r="J1894"/>
  <c r="BE1894"/>
  <c r="BI1892"/>
  <c r="BH1892"/>
  <c r="BG1892"/>
  <c r="BF1892"/>
  <c r="T1892"/>
  <c r="R1892"/>
  <c r="P1892"/>
  <c r="BK1892"/>
  <c r="J1892"/>
  <c r="BE1892"/>
  <c r="BI1890"/>
  <c r="BH1890"/>
  <c r="BG1890"/>
  <c r="BF1890"/>
  <c r="T1890"/>
  <c r="R1890"/>
  <c r="P1890"/>
  <c r="BK1890"/>
  <c r="J1890"/>
  <c r="BE1890"/>
  <c r="BI1886"/>
  <c r="BH1886"/>
  <c r="BG1886"/>
  <c r="BF1886"/>
  <c r="T1886"/>
  <c r="R1886"/>
  <c r="P1886"/>
  <c r="BK1886"/>
  <c r="J1886"/>
  <c r="BE1886"/>
  <c r="BI1880"/>
  <c r="BH1880"/>
  <c r="BG1880"/>
  <c r="BF1880"/>
  <c r="T1880"/>
  <c r="R1880"/>
  <c r="P1880"/>
  <c r="BK1880"/>
  <c r="J1880"/>
  <c r="BE1880"/>
  <c r="BI1878"/>
  <c r="BH1878"/>
  <c r="BG1878"/>
  <c r="BF1878"/>
  <c r="T1878"/>
  <c r="R1878"/>
  <c r="P1878"/>
  <c r="BK1878"/>
  <c r="J1878"/>
  <c r="BE1878"/>
  <c r="BI1872"/>
  <c r="BH1872"/>
  <c r="BG1872"/>
  <c r="BF1872"/>
  <c r="T1872"/>
  <c r="R1872"/>
  <c r="P1872"/>
  <c r="BK1872"/>
  <c r="J1872"/>
  <c r="BE1872"/>
  <c r="BI1870"/>
  <c r="BH1870"/>
  <c r="BG1870"/>
  <c r="BF1870"/>
  <c r="T1870"/>
  <c r="R1870"/>
  <c r="P1870"/>
  <c r="BK1870"/>
  <c r="J1870"/>
  <c r="BE1870"/>
  <c r="BI1867"/>
  <c r="BH1867"/>
  <c r="BG1867"/>
  <c r="BF1867"/>
  <c r="T1867"/>
  <c r="R1867"/>
  <c r="P1867"/>
  <c r="BK1867"/>
  <c r="J1867"/>
  <c r="BE1867"/>
  <c r="BI1865"/>
  <c r="BH1865"/>
  <c r="BG1865"/>
  <c r="BF1865"/>
  <c r="T1865"/>
  <c r="R1865"/>
  <c r="P1865"/>
  <c r="BK1865"/>
  <c r="J1865"/>
  <c r="BE1865"/>
  <c r="BI1861"/>
  <c r="BH1861"/>
  <c r="BG1861"/>
  <c r="BF1861"/>
  <c r="T1861"/>
  <c r="R1861"/>
  <c r="P1861"/>
  <c r="BK1861"/>
  <c r="J1861"/>
  <c r="BE1861"/>
  <c r="BI1859"/>
  <c r="BH1859"/>
  <c r="BG1859"/>
  <c r="BF1859"/>
  <c r="T1859"/>
  <c r="R1859"/>
  <c r="P1859"/>
  <c r="BK1859"/>
  <c r="J1859"/>
  <c r="BE1859"/>
  <c r="BI1842"/>
  <c r="BH1842"/>
  <c r="BG1842"/>
  <c r="BF1842"/>
  <c r="T1842"/>
  <c r="R1842"/>
  <c r="P1842"/>
  <c r="BK1842"/>
  <c r="J1842"/>
  <c r="BE1842"/>
  <c r="BI1840"/>
  <c r="BH1840"/>
  <c r="BG1840"/>
  <c r="BF1840"/>
  <c r="T1840"/>
  <c r="R1840"/>
  <c r="P1840"/>
  <c r="BK1840"/>
  <c r="J1840"/>
  <c r="BE1840"/>
  <c r="BI1831"/>
  <c r="BH1831"/>
  <c r="BG1831"/>
  <c r="BF1831"/>
  <c r="T1831"/>
  <c r="R1831"/>
  <c r="P1831"/>
  <c r="BK1831"/>
  <c r="J1831"/>
  <c r="BE1831"/>
  <c r="BI1829"/>
  <c r="BH1829"/>
  <c r="BG1829"/>
  <c r="BF1829"/>
  <c r="T1829"/>
  <c r="R1829"/>
  <c r="P1829"/>
  <c r="BK1829"/>
  <c r="J1829"/>
  <c r="BE1829"/>
  <c r="BI1825"/>
  <c r="BH1825"/>
  <c r="BG1825"/>
  <c r="BF1825"/>
  <c r="T1825"/>
  <c r="R1825"/>
  <c r="P1825"/>
  <c r="BK1825"/>
  <c r="J1825"/>
  <c r="BE1825"/>
  <c r="BI1823"/>
  <c r="BH1823"/>
  <c r="BG1823"/>
  <c r="BF1823"/>
  <c r="T1823"/>
  <c r="R1823"/>
  <c r="P1823"/>
  <c r="BK1823"/>
  <c r="J1823"/>
  <c r="BE1823"/>
  <c r="BI1816"/>
  <c r="BH1816"/>
  <c r="BG1816"/>
  <c r="BF1816"/>
  <c r="T1816"/>
  <c r="R1816"/>
  <c r="P1816"/>
  <c r="BK1816"/>
  <c r="J1816"/>
  <c r="BE1816"/>
  <c r="BI1814"/>
  <c r="BH1814"/>
  <c r="BG1814"/>
  <c r="BF1814"/>
  <c r="T1814"/>
  <c r="R1814"/>
  <c r="P1814"/>
  <c r="BK1814"/>
  <c r="J1814"/>
  <c r="BE1814"/>
  <c r="BI1807"/>
  <c r="BH1807"/>
  <c r="BG1807"/>
  <c r="BF1807"/>
  <c r="T1807"/>
  <c r="R1807"/>
  <c r="P1807"/>
  <c r="BK1807"/>
  <c r="J1807"/>
  <c r="BE1807"/>
  <c r="BI1804"/>
  <c r="BH1804"/>
  <c r="BG1804"/>
  <c r="BF1804"/>
  <c r="T1804"/>
  <c r="T1803"/>
  <c r="R1804"/>
  <c r="R1803"/>
  <c r="P1804"/>
  <c r="P1803"/>
  <c r="BK1804"/>
  <c r="BK1803"/>
  <c r="J1803"/>
  <c r="J1804"/>
  <c r="BE1804"/>
  <c r="J80"/>
  <c r="BI1802"/>
  <c r="BH1802"/>
  <c r="BG1802"/>
  <c r="BF1802"/>
  <c r="T1802"/>
  <c r="R1802"/>
  <c r="P1802"/>
  <c r="BK1802"/>
  <c r="J1802"/>
  <c r="BE1802"/>
  <c r="BI1801"/>
  <c r="BH1801"/>
  <c r="BG1801"/>
  <c r="BF1801"/>
  <c r="T1801"/>
  <c r="R1801"/>
  <c r="P1801"/>
  <c r="BK1801"/>
  <c r="J1801"/>
  <c r="BE1801"/>
  <c r="BI1798"/>
  <c r="BH1798"/>
  <c r="BG1798"/>
  <c r="BF1798"/>
  <c r="T1798"/>
  <c r="R1798"/>
  <c r="P1798"/>
  <c r="BK1798"/>
  <c r="J1798"/>
  <c r="BE1798"/>
  <c r="BI1795"/>
  <c r="BH1795"/>
  <c r="BG1795"/>
  <c r="BF1795"/>
  <c r="T1795"/>
  <c r="R1795"/>
  <c r="P1795"/>
  <c r="BK1795"/>
  <c r="J1795"/>
  <c r="BE1795"/>
  <c r="BI1791"/>
  <c r="BH1791"/>
  <c r="BG1791"/>
  <c r="BF1791"/>
  <c r="T1791"/>
  <c r="R1791"/>
  <c r="P1791"/>
  <c r="BK1791"/>
  <c r="J1791"/>
  <c r="BE1791"/>
  <c r="BI1789"/>
  <c r="BH1789"/>
  <c r="BG1789"/>
  <c r="BF1789"/>
  <c r="T1789"/>
  <c r="R1789"/>
  <c r="P1789"/>
  <c r="BK1789"/>
  <c r="J1789"/>
  <c r="BE1789"/>
  <c r="BI1784"/>
  <c r="BH1784"/>
  <c r="BG1784"/>
  <c r="BF1784"/>
  <c r="T1784"/>
  <c r="R1784"/>
  <c r="P1784"/>
  <c r="BK1784"/>
  <c r="J1784"/>
  <c r="BE1784"/>
  <c r="BI1782"/>
  <c r="BH1782"/>
  <c r="BG1782"/>
  <c r="BF1782"/>
  <c r="T1782"/>
  <c r="R1782"/>
  <c r="P1782"/>
  <c r="BK1782"/>
  <c r="J1782"/>
  <c r="BE1782"/>
  <c r="BI1773"/>
  <c r="BH1773"/>
  <c r="BG1773"/>
  <c r="BF1773"/>
  <c r="T1773"/>
  <c r="R1773"/>
  <c r="P1773"/>
  <c r="BK1773"/>
  <c r="J1773"/>
  <c r="BE1773"/>
  <c r="BI1771"/>
  <c r="BH1771"/>
  <c r="BG1771"/>
  <c r="BF1771"/>
  <c r="T1771"/>
  <c r="R1771"/>
  <c r="P1771"/>
  <c r="BK1771"/>
  <c r="J1771"/>
  <c r="BE1771"/>
  <c r="BI1768"/>
  <c r="BH1768"/>
  <c r="BG1768"/>
  <c r="BF1768"/>
  <c r="T1768"/>
  <c r="R1768"/>
  <c r="P1768"/>
  <c r="BK1768"/>
  <c r="J1768"/>
  <c r="BE1768"/>
  <c r="BI1764"/>
  <c r="BH1764"/>
  <c r="BG1764"/>
  <c r="BF1764"/>
  <c r="T1764"/>
  <c r="R1764"/>
  <c r="P1764"/>
  <c r="BK1764"/>
  <c r="J1764"/>
  <c r="BE1764"/>
  <c r="BI1757"/>
  <c r="BH1757"/>
  <c r="BG1757"/>
  <c r="BF1757"/>
  <c r="T1757"/>
  <c r="R1757"/>
  <c r="P1757"/>
  <c r="BK1757"/>
  <c r="J1757"/>
  <c r="BE1757"/>
  <c r="BI1756"/>
  <c r="BH1756"/>
  <c r="BG1756"/>
  <c r="BF1756"/>
  <c r="T1756"/>
  <c r="R1756"/>
  <c r="P1756"/>
  <c r="BK1756"/>
  <c r="J1756"/>
  <c r="BE1756"/>
  <c r="BI1750"/>
  <c r="BH1750"/>
  <c r="BG1750"/>
  <c r="BF1750"/>
  <c r="T1750"/>
  <c r="R1750"/>
  <c r="P1750"/>
  <c r="BK1750"/>
  <c r="J1750"/>
  <c r="BE1750"/>
  <c r="BI1745"/>
  <c r="BH1745"/>
  <c r="BG1745"/>
  <c r="BF1745"/>
  <c r="T1745"/>
  <c r="R1745"/>
  <c r="P1745"/>
  <c r="BK1745"/>
  <c r="J1745"/>
  <c r="BE1745"/>
  <c r="BI1744"/>
  <c r="BH1744"/>
  <c r="BG1744"/>
  <c r="BF1744"/>
  <c r="T1744"/>
  <c r="R1744"/>
  <c r="P1744"/>
  <c r="BK1744"/>
  <c r="J1744"/>
  <c r="BE1744"/>
  <c r="BI1739"/>
  <c r="BH1739"/>
  <c r="BG1739"/>
  <c r="BF1739"/>
  <c r="T1739"/>
  <c r="R1739"/>
  <c r="P1739"/>
  <c r="BK1739"/>
  <c r="J1739"/>
  <c r="BE1739"/>
  <c r="BI1733"/>
  <c r="BH1733"/>
  <c r="BG1733"/>
  <c r="BF1733"/>
  <c r="T1733"/>
  <c r="R1733"/>
  <c r="P1733"/>
  <c r="BK1733"/>
  <c r="J1733"/>
  <c r="BE1733"/>
  <c r="BI1730"/>
  <c r="BH1730"/>
  <c r="BG1730"/>
  <c r="BF1730"/>
  <c r="T1730"/>
  <c r="R1730"/>
  <c r="P1730"/>
  <c r="BK1730"/>
  <c r="J1730"/>
  <c r="BE1730"/>
  <c r="BI1728"/>
  <c r="BH1728"/>
  <c r="BG1728"/>
  <c r="BF1728"/>
  <c r="T1728"/>
  <c r="R1728"/>
  <c r="P1728"/>
  <c r="BK1728"/>
  <c r="J1728"/>
  <c r="BE1728"/>
  <c r="BI1723"/>
  <c r="BH1723"/>
  <c r="BG1723"/>
  <c r="BF1723"/>
  <c r="T1723"/>
  <c r="R1723"/>
  <c r="P1723"/>
  <c r="BK1723"/>
  <c r="J1723"/>
  <c r="BE1723"/>
  <c r="BI1721"/>
  <c r="BH1721"/>
  <c r="BG1721"/>
  <c r="BF1721"/>
  <c r="T1721"/>
  <c r="R1721"/>
  <c r="P1721"/>
  <c r="BK1721"/>
  <c r="J1721"/>
  <c r="BE1721"/>
  <c r="BI1715"/>
  <c r="BH1715"/>
  <c r="BG1715"/>
  <c r="BF1715"/>
  <c r="T1715"/>
  <c r="R1715"/>
  <c r="P1715"/>
  <c r="BK1715"/>
  <c r="J1715"/>
  <c r="BE1715"/>
  <c r="BI1713"/>
  <c r="BH1713"/>
  <c r="BG1713"/>
  <c r="BF1713"/>
  <c r="T1713"/>
  <c r="R1713"/>
  <c r="P1713"/>
  <c r="BK1713"/>
  <c r="J1713"/>
  <c r="BE1713"/>
  <c r="BI1705"/>
  <c r="BH1705"/>
  <c r="BG1705"/>
  <c r="BF1705"/>
  <c r="T1705"/>
  <c r="R1705"/>
  <c r="P1705"/>
  <c r="BK1705"/>
  <c r="J1705"/>
  <c r="BE1705"/>
  <c r="BI1703"/>
  <c r="BH1703"/>
  <c r="BG1703"/>
  <c r="BF1703"/>
  <c r="T1703"/>
  <c r="R1703"/>
  <c r="P1703"/>
  <c r="BK1703"/>
  <c r="J1703"/>
  <c r="BE1703"/>
  <c r="BI1695"/>
  <c r="BH1695"/>
  <c r="BG1695"/>
  <c r="BF1695"/>
  <c r="T1695"/>
  <c r="T1694"/>
  <c r="R1695"/>
  <c r="R1694"/>
  <c r="P1695"/>
  <c r="P1694"/>
  <c r="BK1695"/>
  <c r="BK1694"/>
  <c r="J1694"/>
  <c r="J1695"/>
  <c r="BE1695"/>
  <c r="J79"/>
  <c r="BI1693"/>
  <c r="BH1693"/>
  <c r="BG1693"/>
  <c r="BF1693"/>
  <c r="T1693"/>
  <c r="R1693"/>
  <c r="P1693"/>
  <c r="BK1693"/>
  <c r="J1693"/>
  <c r="BE1693"/>
  <c r="BI1690"/>
  <c r="BH1690"/>
  <c r="BG1690"/>
  <c r="BF1690"/>
  <c r="T1690"/>
  <c r="R1690"/>
  <c r="P1690"/>
  <c r="BK1690"/>
  <c r="J1690"/>
  <c r="BE1690"/>
  <c r="BI1687"/>
  <c r="BH1687"/>
  <c r="BG1687"/>
  <c r="BF1687"/>
  <c r="T1687"/>
  <c r="R1687"/>
  <c r="P1687"/>
  <c r="BK1687"/>
  <c r="J1687"/>
  <c r="BE1687"/>
  <c r="BI1685"/>
  <c r="BH1685"/>
  <c r="BG1685"/>
  <c r="BF1685"/>
  <c r="T1685"/>
  <c r="R1685"/>
  <c r="P1685"/>
  <c r="BK1685"/>
  <c r="J1685"/>
  <c r="BE1685"/>
  <c r="BI1674"/>
  <c r="BH1674"/>
  <c r="BG1674"/>
  <c r="BF1674"/>
  <c r="T1674"/>
  <c r="R1674"/>
  <c r="P1674"/>
  <c r="BK1674"/>
  <c r="J1674"/>
  <c r="BE1674"/>
  <c r="BI1672"/>
  <c r="BH1672"/>
  <c r="BG1672"/>
  <c r="BF1672"/>
  <c r="T1672"/>
  <c r="R1672"/>
  <c r="P1672"/>
  <c r="BK1672"/>
  <c r="J1672"/>
  <c r="BE1672"/>
  <c r="BI1664"/>
  <c r="BH1664"/>
  <c r="BG1664"/>
  <c r="BF1664"/>
  <c r="T1664"/>
  <c r="R1664"/>
  <c r="P1664"/>
  <c r="BK1664"/>
  <c r="J1664"/>
  <c r="BE1664"/>
  <c r="BI1662"/>
  <c r="BH1662"/>
  <c r="BG1662"/>
  <c r="BF1662"/>
  <c r="T1662"/>
  <c r="R1662"/>
  <c r="P1662"/>
  <c r="BK1662"/>
  <c r="J1662"/>
  <c r="BE1662"/>
  <c r="BI1650"/>
  <c r="BH1650"/>
  <c r="BG1650"/>
  <c r="BF1650"/>
  <c r="T1650"/>
  <c r="R1650"/>
  <c r="P1650"/>
  <c r="BK1650"/>
  <c r="J1650"/>
  <c r="BE1650"/>
  <c r="BI1633"/>
  <c r="BH1633"/>
  <c r="BG1633"/>
  <c r="BF1633"/>
  <c r="T1633"/>
  <c r="R1633"/>
  <c r="P1633"/>
  <c r="BK1633"/>
  <c r="J1633"/>
  <c r="BE1633"/>
  <c r="BI1616"/>
  <c r="BH1616"/>
  <c r="BG1616"/>
  <c r="BF1616"/>
  <c r="T1616"/>
  <c r="R1616"/>
  <c r="P1616"/>
  <c r="BK1616"/>
  <c r="J1616"/>
  <c r="BE1616"/>
  <c r="BI1607"/>
  <c r="BH1607"/>
  <c r="BG1607"/>
  <c r="BF1607"/>
  <c r="T1607"/>
  <c r="R1607"/>
  <c r="P1607"/>
  <c r="BK1607"/>
  <c r="J1607"/>
  <c r="BE1607"/>
  <c r="BI1605"/>
  <c r="BH1605"/>
  <c r="BG1605"/>
  <c r="BF1605"/>
  <c r="T1605"/>
  <c r="R1605"/>
  <c r="P1605"/>
  <c r="BK1605"/>
  <c r="J1605"/>
  <c r="BE1605"/>
  <c r="BI1593"/>
  <c r="BH1593"/>
  <c r="BG1593"/>
  <c r="BF1593"/>
  <c r="T1593"/>
  <c r="R1593"/>
  <c r="P1593"/>
  <c r="BK1593"/>
  <c r="J1593"/>
  <c r="BE1593"/>
  <c r="BI1591"/>
  <c r="BH1591"/>
  <c r="BG1591"/>
  <c r="BF1591"/>
  <c r="T1591"/>
  <c r="R1591"/>
  <c r="P1591"/>
  <c r="BK1591"/>
  <c r="J1591"/>
  <c r="BE1591"/>
  <c r="BI1582"/>
  <c r="BH1582"/>
  <c r="BG1582"/>
  <c r="BF1582"/>
  <c r="T1582"/>
  <c r="T1581"/>
  <c r="T1580"/>
  <c r="R1582"/>
  <c r="R1581"/>
  <c r="R1580"/>
  <c r="P1582"/>
  <c r="P1581"/>
  <c r="P1580"/>
  <c r="BK1582"/>
  <c r="BK1581"/>
  <c r="J1581"/>
  <c r="BK1580"/>
  <c r="J1580"/>
  <c r="J1582"/>
  <c r="BE1582"/>
  <c r="J78"/>
  <c r="J77"/>
  <c r="BI1579"/>
  <c r="BH1579"/>
  <c r="BG1579"/>
  <c r="BF1579"/>
  <c r="T1579"/>
  <c r="T1578"/>
  <c r="R1579"/>
  <c r="R1578"/>
  <c r="P1579"/>
  <c r="P1578"/>
  <c r="BK1579"/>
  <c r="BK1578"/>
  <c r="J1578"/>
  <c r="J1579"/>
  <c r="BE1579"/>
  <c r="J76"/>
  <c r="BI1577"/>
  <c r="BH1577"/>
  <c r="BG1577"/>
  <c r="BF1577"/>
  <c r="T1577"/>
  <c r="R1577"/>
  <c r="P1577"/>
  <c r="BK1577"/>
  <c r="J1577"/>
  <c r="BE1577"/>
  <c r="BI1576"/>
  <c r="BH1576"/>
  <c r="BG1576"/>
  <c r="BF1576"/>
  <c r="T1576"/>
  <c r="R1576"/>
  <c r="P1576"/>
  <c r="BK1576"/>
  <c r="J1576"/>
  <c r="BE1576"/>
  <c r="BI1575"/>
  <c r="BH1575"/>
  <c r="BG1575"/>
  <c r="BF1575"/>
  <c r="T1575"/>
  <c r="R1575"/>
  <c r="P1575"/>
  <c r="BK1575"/>
  <c r="J1575"/>
  <c r="BE1575"/>
  <c r="BI1574"/>
  <c r="BH1574"/>
  <c r="BG1574"/>
  <c r="BF1574"/>
  <c r="T1574"/>
  <c r="R1574"/>
  <c r="P1574"/>
  <c r="BK1574"/>
  <c r="J1574"/>
  <c r="BE1574"/>
  <c r="BI1573"/>
  <c r="BH1573"/>
  <c r="BG1573"/>
  <c r="BF1573"/>
  <c r="T1573"/>
  <c r="R1573"/>
  <c r="P1573"/>
  <c r="BK1573"/>
  <c r="J1573"/>
  <c r="BE1573"/>
  <c r="BI1571"/>
  <c r="BH1571"/>
  <c r="BG1571"/>
  <c r="BF1571"/>
  <c r="T1571"/>
  <c r="R1571"/>
  <c r="P1571"/>
  <c r="BK1571"/>
  <c r="J1571"/>
  <c r="BE1571"/>
  <c r="BI1570"/>
  <c r="BH1570"/>
  <c r="BG1570"/>
  <c r="BF1570"/>
  <c r="T1570"/>
  <c r="R1570"/>
  <c r="P1570"/>
  <c r="BK1570"/>
  <c r="J1570"/>
  <c r="BE1570"/>
  <c r="BI1569"/>
  <c r="BH1569"/>
  <c r="BG1569"/>
  <c r="BF1569"/>
  <c r="T1569"/>
  <c r="T1568"/>
  <c r="R1569"/>
  <c r="R1568"/>
  <c r="P1569"/>
  <c r="P1568"/>
  <c r="BK1569"/>
  <c r="BK1568"/>
  <c r="J1568"/>
  <c r="J1569"/>
  <c r="BE1569"/>
  <c r="J75"/>
  <c r="BI1565"/>
  <c r="BH1565"/>
  <c r="BG1565"/>
  <c r="BF1565"/>
  <c r="T1565"/>
  <c r="T1564"/>
  <c r="R1565"/>
  <c r="R1564"/>
  <c r="P1565"/>
  <c r="P1564"/>
  <c r="BK1565"/>
  <c r="BK1564"/>
  <c r="J1564"/>
  <c r="J1565"/>
  <c r="BE1565"/>
  <c r="J74"/>
  <c r="BI1563"/>
  <c r="BH1563"/>
  <c r="BG1563"/>
  <c r="BF1563"/>
  <c r="T1563"/>
  <c r="R1563"/>
  <c r="P1563"/>
  <c r="BK1563"/>
  <c r="J1563"/>
  <c r="BE1563"/>
  <c r="BI1560"/>
  <c r="BH1560"/>
  <c r="BG1560"/>
  <c r="BF1560"/>
  <c r="T1560"/>
  <c r="R1560"/>
  <c r="P1560"/>
  <c r="BK1560"/>
  <c r="J1560"/>
  <c r="BE1560"/>
  <c r="BI1545"/>
  <c r="BH1545"/>
  <c r="BG1545"/>
  <c r="BF1545"/>
  <c r="T1545"/>
  <c r="R1545"/>
  <c r="P1545"/>
  <c r="BK1545"/>
  <c r="J1545"/>
  <c r="BE1545"/>
  <c r="BI1541"/>
  <c r="BH1541"/>
  <c r="BG1541"/>
  <c r="BF1541"/>
  <c r="T1541"/>
  <c r="R1541"/>
  <c r="P1541"/>
  <c r="BK1541"/>
  <c r="J1541"/>
  <c r="BE1541"/>
  <c r="BI1538"/>
  <c r="BH1538"/>
  <c r="BG1538"/>
  <c r="BF1538"/>
  <c r="T1538"/>
  <c r="R1538"/>
  <c r="P1538"/>
  <c r="BK1538"/>
  <c r="J1538"/>
  <c r="BE1538"/>
  <c r="BI1535"/>
  <c r="BH1535"/>
  <c r="BG1535"/>
  <c r="BF1535"/>
  <c r="T1535"/>
  <c r="R1535"/>
  <c r="P1535"/>
  <c r="BK1535"/>
  <c r="J1535"/>
  <c r="BE1535"/>
  <c r="BI1529"/>
  <c r="BH1529"/>
  <c r="BG1529"/>
  <c r="BF1529"/>
  <c r="T1529"/>
  <c r="R1529"/>
  <c r="P1529"/>
  <c r="BK1529"/>
  <c r="J1529"/>
  <c r="BE1529"/>
  <c r="BI1522"/>
  <c r="BH1522"/>
  <c r="BG1522"/>
  <c r="BF1522"/>
  <c r="T1522"/>
  <c r="R1522"/>
  <c r="P1522"/>
  <c r="BK1522"/>
  <c r="J1522"/>
  <c r="BE1522"/>
  <c r="BI1519"/>
  <c r="BH1519"/>
  <c r="BG1519"/>
  <c r="BF1519"/>
  <c r="T1519"/>
  <c r="R1519"/>
  <c r="P1519"/>
  <c r="BK1519"/>
  <c r="J1519"/>
  <c r="BE1519"/>
  <c r="BI1516"/>
  <c r="BH1516"/>
  <c r="BG1516"/>
  <c r="BF1516"/>
  <c r="T1516"/>
  <c r="R1516"/>
  <c r="P1516"/>
  <c r="BK1516"/>
  <c r="J1516"/>
  <c r="BE1516"/>
  <c r="BI1513"/>
  <c r="BH1513"/>
  <c r="BG1513"/>
  <c r="BF1513"/>
  <c r="T1513"/>
  <c r="R1513"/>
  <c r="P1513"/>
  <c r="BK1513"/>
  <c r="J1513"/>
  <c r="BE1513"/>
  <c r="BI1510"/>
  <c r="BH1510"/>
  <c r="BG1510"/>
  <c r="BF1510"/>
  <c r="T1510"/>
  <c r="R1510"/>
  <c r="P1510"/>
  <c r="BK1510"/>
  <c r="J1510"/>
  <c r="BE1510"/>
  <c r="BI1507"/>
  <c r="BH1507"/>
  <c r="BG1507"/>
  <c r="BF1507"/>
  <c r="T1507"/>
  <c r="R1507"/>
  <c r="P1507"/>
  <c r="BK1507"/>
  <c r="J1507"/>
  <c r="BE1507"/>
  <c r="BI1504"/>
  <c r="BH1504"/>
  <c r="BG1504"/>
  <c r="BF1504"/>
  <c r="T1504"/>
  <c r="R1504"/>
  <c r="P1504"/>
  <c r="BK1504"/>
  <c r="J1504"/>
  <c r="BE1504"/>
  <c r="BI1500"/>
  <c r="BH1500"/>
  <c r="BG1500"/>
  <c r="BF1500"/>
  <c r="T1500"/>
  <c r="R1500"/>
  <c r="P1500"/>
  <c r="BK1500"/>
  <c r="J1500"/>
  <c r="BE1500"/>
  <c r="BI1494"/>
  <c r="BH1494"/>
  <c r="BG1494"/>
  <c r="BF1494"/>
  <c r="T1494"/>
  <c r="R1494"/>
  <c r="P1494"/>
  <c r="BK1494"/>
  <c r="J1494"/>
  <c r="BE1494"/>
  <c r="BI1490"/>
  <c r="BH1490"/>
  <c r="BG1490"/>
  <c r="BF1490"/>
  <c r="T1490"/>
  <c r="R1490"/>
  <c r="P1490"/>
  <c r="BK1490"/>
  <c r="J1490"/>
  <c r="BE1490"/>
  <c r="BI1486"/>
  <c r="BH1486"/>
  <c r="BG1486"/>
  <c r="BF1486"/>
  <c r="T1486"/>
  <c r="R1486"/>
  <c r="P1486"/>
  <c r="BK1486"/>
  <c r="J1486"/>
  <c r="BE1486"/>
  <c r="BI1482"/>
  <c r="BH1482"/>
  <c r="BG1482"/>
  <c r="BF1482"/>
  <c r="T1482"/>
  <c r="R1482"/>
  <c r="P1482"/>
  <c r="BK1482"/>
  <c r="J1482"/>
  <c r="BE1482"/>
  <c r="BI1473"/>
  <c r="BH1473"/>
  <c r="BG1473"/>
  <c r="BF1473"/>
  <c r="T1473"/>
  <c r="R1473"/>
  <c r="P1473"/>
  <c r="BK1473"/>
  <c r="J1473"/>
  <c r="BE1473"/>
  <c r="BI1469"/>
  <c r="BH1469"/>
  <c r="BG1469"/>
  <c r="BF1469"/>
  <c r="T1469"/>
  <c r="R1469"/>
  <c r="P1469"/>
  <c r="BK1469"/>
  <c r="J1469"/>
  <c r="BE1469"/>
  <c r="BI1465"/>
  <c r="BH1465"/>
  <c r="BG1465"/>
  <c r="BF1465"/>
  <c r="T1465"/>
  <c r="R1465"/>
  <c r="P1465"/>
  <c r="BK1465"/>
  <c r="J1465"/>
  <c r="BE1465"/>
  <c r="BI1461"/>
  <c r="BH1461"/>
  <c r="BG1461"/>
  <c r="BF1461"/>
  <c r="T1461"/>
  <c r="R1461"/>
  <c r="P1461"/>
  <c r="BK1461"/>
  <c r="J1461"/>
  <c r="BE1461"/>
  <c r="BI1457"/>
  <c r="BH1457"/>
  <c r="BG1457"/>
  <c r="BF1457"/>
  <c r="T1457"/>
  <c r="R1457"/>
  <c r="P1457"/>
  <c r="BK1457"/>
  <c r="J1457"/>
  <c r="BE1457"/>
  <c r="BI1453"/>
  <c r="BH1453"/>
  <c r="BG1453"/>
  <c r="BF1453"/>
  <c r="T1453"/>
  <c r="R1453"/>
  <c r="P1453"/>
  <c r="BK1453"/>
  <c r="J1453"/>
  <c r="BE1453"/>
  <c r="BI1449"/>
  <c r="BH1449"/>
  <c r="BG1449"/>
  <c r="BF1449"/>
  <c r="T1449"/>
  <c r="T1448"/>
  <c r="R1449"/>
  <c r="R1448"/>
  <c r="P1449"/>
  <c r="P1448"/>
  <c r="BK1449"/>
  <c r="BK1448"/>
  <c r="J1448"/>
  <c r="J1449"/>
  <c r="BE1449"/>
  <c r="J73"/>
  <c r="BI1441"/>
  <c r="BH1441"/>
  <c r="BG1441"/>
  <c r="BF1441"/>
  <c r="T1441"/>
  <c r="T1440"/>
  <c r="R1441"/>
  <c r="R1440"/>
  <c r="P1441"/>
  <c r="P1440"/>
  <c r="BK1441"/>
  <c r="BK1440"/>
  <c r="J1440"/>
  <c r="J1441"/>
  <c r="BE1441"/>
  <c r="J72"/>
  <c r="BI1434"/>
  <c r="BH1434"/>
  <c r="BG1434"/>
  <c r="BF1434"/>
  <c r="T1434"/>
  <c r="R1434"/>
  <c r="P1434"/>
  <c r="BK1434"/>
  <c r="J1434"/>
  <c r="BE1434"/>
  <c r="BI1431"/>
  <c r="BH1431"/>
  <c r="BG1431"/>
  <c r="BF1431"/>
  <c r="T1431"/>
  <c r="R1431"/>
  <c r="P1431"/>
  <c r="BK1431"/>
  <c r="J1431"/>
  <c r="BE1431"/>
  <c r="BI1428"/>
  <c r="BH1428"/>
  <c r="BG1428"/>
  <c r="BF1428"/>
  <c r="T1428"/>
  <c r="R1428"/>
  <c r="P1428"/>
  <c r="BK1428"/>
  <c r="J1428"/>
  <c r="BE1428"/>
  <c r="BI1425"/>
  <c r="BH1425"/>
  <c r="BG1425"/>
  <c r="BF1425"/>
  <c r="T1425"/>
  <c r="R1425"/>
  <c r="P1425"/>
  <c r="BK1425"/>
  <c r="J1425"/>
  <c r="BE1425"/>
  <c r="BI1422"/>
  <c r="BH1422"/>
  <c r="BG1422"/>
  <c r="BF1422"/>
  <c r="T1422"/>
  <c r="R1422"/>
  <c r="P1422"/>
  <c r="BK1422"/>
  <c r="J1422"/>
  <c r="BE1422"/>
  <c r="BI1419"/>
  <c r="BH1419"/>
  <c r="BG1419"/>
  <c r="BF1419"/>
  <c r="T1419"/>
  <c r="R1419"/>
  <c r="P1419"/>
  <c r="BK1419"/>
  <c r="J1419"/>
  <c r="BE1419"/>
  <c r="BI1409"/>
  <c r="BH1409"/>
  <c r="BG1409"/>
  <c r="BF1409"/>
  <c r="T1409"/>
  <c r="T1408"/>
  <c r="R1409"/>
  <c r="R1408"/>
  <c r="P1409"/>
  <c r="P1408"/>
  <c r="BK1409"/>
  <c r="BK1408"/>
  <c r="J1408"/>
  <c r="J1409"/>
  <c r="BE1409"/>
  <c r="J71"/>
  <c r="BI1405"/>
  <c r="BH1405"/>
  <c r="BG1405"/>
  <c r="BF1405"/>
  <c r="T1405"/>
  <c r="R1405"/>
  <c r="P1405"/>
  <c r="BK1405"/>
  <c r="J1405"/>
  <c r="BE1405"/>
  <c r="BI1402"/>
  <c r="BH1402"/>
  <c r="BG1402"/>
  <c r="BF1402"/>
  <c r="T1402"/>
  <c r="T1401"/>
  <c r="R1402"/>
  <c r="R1401"/>
  <c r="P1402"/>
  <c r="P1401"/>
  <c r="BK1402"/>
  <c r="BK1401"/>
  <c r="J1401"/>
  <c r="J1402"/>
  <c r="BE1402"/>
  <c r="J70"/>
  <c r="BI1400"/>
  <c r="BH1400"/>
  <c r="BG1400"/>
  <c r="BF1400"/>
  <c r="T1400"/>
  <c r="R1400"/>
  <c r="P1400"/>
  <c r="BK1400"/>
  <c r="J1400"/>
  <c r="BE1400"/>
  <c r="BI1399"/>
  <c r="BH1399"/>
  <c r="BG1399"/>
  <c r="BF1399"/>
  <c r="T1399"/>
  <c r="R1399"/>
  <c r="P1399"/>
  <c r="BK1399"/>
  <c r="J1399"/>
  <c r="BE1399"/>
  <c r="BI1398"/>
  <c r="BH1398"/>
  <c r="BG1398"/>
  <c r="BF1398"/>
  <c r="T1398"/>
  <c r="R1398"/>
  <c r="P1398"/>
  <c r="BK1398"/>
  <c r="J1398"/>
  <c r="BE1398"/>
  <c r="BI1397"/>
  <c r="BH1397"/>
  <c r="BG1397"/>
  <c r="BF1397"/>
  <c r="T1397"/>
  <c r="R1397"/>
  <c r="P1397"/>
  <c r="BK1397"/>
  <c r="J1397"/>
  <c r="BE1397"/>
  <c r="BI1396"/>
  <c r="BH1396"/>
  <c r="BG1396"/>
  <c r="BF1396"/>
  <c r="T1396"/>
  <c r="R1396"/>
  <c r="P1396"/>
  <c r="BK1396"/>
  <c r="J1396"/>
  <c r="BE1396"/>
  <c r="BI1395"/>
  <c r="BH1395"/>
  <c r="BG1395"/>
  <c r="BF1395"/>
  <c r="T1395"/>
  <c r="R1395"/>
  <c r="P1395"/>
  <c r="BK1395"/>
  <c r="J1395"/>
  <c r="BE1395"/>
  <c r="BI1394"/>
  <c r="BH1394"/>
  <c r="BG1394"/>
  <c r="BF1394"/>
  <c r="T1394"/>
  <c r="T1393"/>
  <c r="R1394"/>
  <c r="R1393"/>
  <c r="P1394"/>
  <c r="P1393"/>
  <c r="BK1394"/>
  <c r="BK1393"/>
  <c r="J1393"/>
  <c r="J1394"/>
  <c r="BE1394"/>
  <c r="J69"/>
  <c r="BI1391"/>
  <c r="BH1391"/>
  <c r="BG1391"/>
  <c r="BF1391"/>
  <c r="T1391"/>
  <c r="R1391"/>
  <c r="P1391"/>
  <c r="BK1391"/>
  <c r="J1391"/>
  <c r="BE1391"/>
  <c r="BI1387"/>
  <c r="BH1387"/>
  <c r="BG1387"/>
  <c r="BF1387"/>
  <c r="T1387"/>
  <c r="T1386"/>
  <c r="T1385"/>
  <c r="R1387"/>
  <c r="R1386"/>
  <c r="R1385"/>
  <c r="P1387"/>
  <c r="P1386"/>
  <c r="P1385"/>
  <c r="BK1387"/>
  <c r="BK1386"/>
  <c r="J1386"/>
  <c r="BK1385"/>
  <c r="J1385"/>
  <c r="J1387"/>
  <c r="BE1387"/>
  <c r="J68"/>
  <c r="J67"/>
  <c r="BI1380"/>
  <c r="BH1380"/>
  <c r="BG1380"/>
  <c r="BF1380"/>
  <c r="T1380"/>
  <c r="R1380"/>
  <c r="P1380"/>
  <c r="BK1380"/>
  <c r="J1380"/>
  <c r="BE1380"/>
  <c r="BI1338"/>
  <c r="BH1338"/>
  <c r="BG1338"/>
  <c r="BF1338"/>
  <c r="T1338"/>
  <c r="R1338"/>
  <c r="P1338"/>
  <c r="BK1338"/>
  <c r="J1338"/>
  <c r="BE1338"/>
  <c r="BI1326"/>
  <c r="BH1326"/>
  <c r="BG1326"/>
  <c r="BF1326"/>
  <c r="T1326"/>
  <c r="R1326"/>
  <c r="P1326"/>
  <c r="BK1326"/>
  <c r="J1326"/>
  <c r="BE1326"/>
  <c r="BI1323"/>
  <c r="BH1323"/>
  <c r="BG1323"/>
  <c r="BF1323"/>
  <c r="T1323"/>
  <c r="R1323"/>
  <c r="P1323"/>
  <c r="BK1323"/>
  <c r="J1323"/>
  <c r="BE1323"/>
  <c r="BI1320"/>
  <c r="BH1320"/>
  <c r="BG1320"/>
  <c r="BF1320"/>
  <c r="T1320"/>
  <c r="R1320"/>
  <c r="P1320"/>
  <c r="BK1320"/>
  <c r="J1320"/>
  <c r="BE1320"/>
  <c r="BI1301"/>
  <c r="BH1301"/>
  <c r="BG1301"/>
  <c r="BF1301"/>
  <c r="T1301"/>
  <c r="T1300"/>
  <c r="R1301"/>
  <c r="R1300"/>
  <c r="P1301"/>
  <c r="P1300"/>
  <c r="BK1301"/>
  <c r="BK1300"/>
  <c r="J1300"/>
  <c r="J1301"/>
  <c r="BE1301"/>
  <c r="J66"/>
  <c r="BI1297"/>
  <c r="BH1297"/>
  <c r="BG1297"/>
  <c r="BF1297"/>
  <c r="T1297"/>
  <c r="R1297"/>
  <c r="P1297"/>
  <c r="BK1297"/>
  <c r="J1297"/>
  <c r="BE1297"/>
  <c r="BI1281"/>
  <c r="BH1281"/>
  <c r="BG1281"/>
  <c r="BF1281"/>
  <c r="T1281"/>
  <c r="R1281"/>
  <c r="P1281"/>
  <c r="BK1281"/>
  <c r="J1281"/>
  <c r="BE1281"/>
  <c r="BI1279"/>
  <c r="BH1279"/>
  <c r="BG1279"/>
  <c r="BF1279"/>
  <c r="T1279"/>
  <c r="R1279"/>
  <c r="P1279"/>
  <c r="BK1279"/>
  <c r="J1279"/>
  <c r="BE1279"/>
  <c r="BI1277"/>
  <c r="BH1277"/>
  <c r="BG1277"/>
  <c r="BF1277"/>
  <c r="T1277"/>
  <c r="R1277"/>
  <c r="P1277"/>
  <c r="BK1277"/>
  <c r="J1277"/>
  <c r="BE1277"/>
  <c r="BI1274"/>
  <c r="BH1274"/>
  <c r="BG1274"/>
  <c r="BF1274"/>
  <c r="T1274"/>
  <c r="R1274"/>
  <c r="P1274"/>
  <c r="BK1274"/>
  <c r="J1274"/>
  <c r="BE1274"/>
  <c r="BI1272"/>
  <c r="BH1272"/>
  <c r="BG1272"/>
  <c r="BF1272"/>
  <c r="T1272"/>
  <c r="R1272"/>
  <c r="P1272"/>
  <c r="BK1272"/>
  <c r="J1272"/>
  <c r="BE1272"/>
  <c r="BI1267"/>
  <c r="BH1267"/>
  <c r="BG1267"/>
  <c r="BF1267"/>
  <c r="T1267"/>
  <c r="R1267"/>
  <c r="P1267"/>
  <c r="BK1267"/>
  <c r="J1267"/>
  <c r="BE1267"/>
  <c r="BI1265"/>
  <c r="BH1265"/>
  <c r="BG1265"/>
  <c r="BF1265"/>
  <c r="T1265"/>
  <c r="R1265"/>
  <c r="P1265"/>
  <c r="BK1265"/>
  <c r="J1265"/>
  <c r="BE1265"/>
  <c r="BI1260"/>
  <c r="BH1260"/>
  <c r="BG1260"/>
  <c r="BF1260"/>
  <c r="T1260"/>
  <c r="R1260"/>
  <c r="P1260"/>
  <c r="BK1260"/>
  <c r="J1260"/>
  <c r="BE1260"/>
  <c r="BI1257"/>
  <c r="BH1257"/>
  <c r="BG1257"/>
  <c r="BF1257"/>
  <c r="T1257"/>
  <c r="R1257"/>
  <c r="P1257"/>
  <c r="BK1257"/>
  <c r="J1257"/>
  <c r="BE1257"/>
  <c r="BI1255"/>
  <c r="BH1255"/>
  <c r="BG1255"/>
  <c r="BF1255"/>
  <c r="T1255"/>
  <c r="R1255"/>
  <c r="P1255"/>
  <c r="BK1255"/>
  <c r="J1255"/>
  <c r="BE1255"/>
  <c r="BI1249"/>
  <c r="BH1249"/>
  <c r="BG1249"/>
  <c r="BF1249"/>
  <c r="T1249"/>
  <c r="R1249"/>
  <c r="P1249"/>
  <c r="BK1249"/>
  <c r="J1249"/>
  <c r="BE1249"/>
  <c r="BI1247"/>
  <c r="BH1247"/>
  <c r="BG1247"/>
  <c r="BF1247"/>
  <c r="T1247"/>
  <c r="R1247"/>
  <c r="P1247"/>
  <c r="BK1247"/>
  <c r="J1247"/>
  <c r="BE1247"/>
  <c r="BI1232"/>
  <c r="BH1232"/>
  <c r="BG1232"/>
  <c r="BF1232"/>
  <c r="T1232"/>
  <c r="R1232"/>
  <c r="P1232"/>
  <c r="BK1232"/>
  <c r="J1232"/>
  <c r="BE1232"/>
  <c r="BI1230"/>
  <c r="BH1230"/>
  <c r="BG1230"/>
  <c r="BF1230"/>
  <c r="T1230"/>
  <c r="R1230"/>
  <c r="P1230"/>
  <c r="BK1230"/>
  <c r="J1230"/>
  <c r="BE1230"/>
  <c r="BI1220"/>
  <c r="BH1220"/>
  <c r="BG1220"/>
  <c r="BF1220"/>
  <c r="T1220"/>
  <c r="R1220"/>
  <c r="P1220"/>
  <c r="BK1220"/>
  <c r="J1220"/>
  <c r="BE1220"/>
  <c r="BI1211"/>
  <c r="BH1211"/>
  <c r="BG1211"/>
  <c r="BF1211"/>
  <c r="T1211"/>
  <c r="R1211"/>
  <c r="P1211"/>
  <c r="BK1211"/>
  <c r="J1211"/>
  <c r="BE1211"/>
  <c r="BI1201"/>
  <c r="BH1201"/>
  <c r="BG1201"/>
  <c r="BF1201"/>
  <c r="T1201"/>
  <c r="R1201"/>
  <c r="P1201"/>
  <c r="BK1201"/>
  <c r="J1201"/>
  <c r="BE1201"/>
  <c r="BI1191"/>
  <c r="BH1191"/>
  <c r="BG1191"/>
  <c r="BF1191"/>
  <c r="T1191"/>
  <c r="R1191"/>
  <c r="P1191"/>
  <c r="BK1191"/>
  <c r="J1191"/>
  <c r="BE1191"/>
  <c r="BI1184"/>
  <c r="BH1184"/>
  <c r="BG1184"/>
  <c r="BF1184"/>
  <c r="T1184"/>
  <c r="R1184"/>
  <c r="P1184"/>
  <c r="BK1184"/>
  <c r="J1184"/>
  <c r="BE1184"/>
  <c r="BI1181"/>
  <c r="BH1181"/>
  <c r="BG1181"/>
  <c r="BF1181"/>
  <c r="T1181"/>
  <c r="R1181"/>
  <c r="P1181"/>
  <c r="BK1181"/>
  <c r="J1181"/>
  <c r="BE1181"/>
  <c r="BI1178"/>
  <c r="BH1178"/>
  <c r="BG1178"/>
  <c r="BF1178"/>
  <c r="T1178"/>
  <c r="R1178"/>
  <c r="P1178"/>
  <c r="BK1178"/>
  <c r="J1178"/>
  <c r="BE1178"/>
  <c r="BI1176"/>
  <c r="BH1176"/>
  <c r="BG1176"/>
  <c r="BF1176"/>
  <c r="T1176"/>
  <c r="R1176"/>
  <c r="P1176"/>
  <c r="BK1176"/>
  <c r="J1176"/>
  <c r="BE1176"/>
  <c r="BI1172"/>
  <c r="BH1172"/>
  <c r="BG1172"/>
  <c r="BF1172"/>
  <c r="T1172"/>
  <c r="R1172"/>
  <c r="P1172"/>
  <c r="BK1172"/>
  <c r="J1172"/>
  <c r="BE1172"/>
  <c r="BI1169"/>
  <c r="BH1169"/>
  <c r="BG1169"/>
  <c r="BF1169"/>
  <c r="T1169"/>
  <c r="T1168"/>
  <c r="R1169"/>
  <c r="R1168"/>
  <c r="P1169"/>
  <c r="P1168"/>
  <c r="BK1169"/>
  <c r="BK1168"/>
  <c r="J1168"/>
  <c r="J1169"/>
  <c r="BE1169"/>
  <c r="J65"/>
  <c r="BI1152"/>
  <c r="BH1152"/>
  <c r="BG1152"/>
  <c r="BF1152"/>
  <c r="T1152"/>
  <c r="R1152"/>
  <c r="P1152"/>
  <c r="BK1152"/>
  <c r="J1152"/>
  <c r="BE1152"/>
  <c r="BI1144"/>
  <c r="BH1144"/>
  <c r="BG1144"/>
  <c r="BF1144"/>
  <c r="T1144"/>
  <c r="R1144"/>
  <c r="P1144"/>
  <c r="BK1144"/>
  <c r="J1144"/>
  <c r="BE1144"/>
  <c r="BI1138"/>
  <c r="BH1138"/>
  <c r="BG1138"/>
  <c r="BF1138"/>
  <c r="T1138"/>
  <c r="R1138"/>
  <c r="P1138"/>
  <c r="BK1138"/>
  <c r="J1138"/>
  <c r="BE1138"/>
  <c r="BI1127"/>
  <c r="BH1127"/>
  <c r="BG1127"/>
  <c r="BF1127"/>
  <c r="T1127"/>
  <c r="R1127"/>
  <c r="P1127"/>
  <c r="BK1127"/>
  <c r="J1127"/>
  <c r="BE1127"/>
  <c r="BI1122"/>
  <c r="BH1122"/>
  <c r="BG1122"/>
  <c r="BF1122"/>
  <c r="T1122"/>
  <c r="R1122"/>
  <c r="P1122"/>
  <c r="BK1122"/>
  <c r="J1122"/>
  <c r="BE1122"/>
  <c r="BI1096"/>
  <c r="BH1096"/>
  <c r="BG1096"/>
  <c r="BF1096"/>
  <c r="T1096"/>
  <c r="R1096"/>
  <c r="P1096"/>
  <c r="BK1096"/>
  <c r="J1096"/>
  <c r="BE1096"/>
  <c r="BI1080"/>
  <c r="BH1080"/>
  <c r="BG1080"/>
  <c r="BF1080"/>
  <c r="T1080"/>
  <c r="R1080"/>
  <c r="P1080"/>
  <c r="BK1080"/>
  <c r="J1080"/>
  <c r="BE1080"/>
  <c r="BI1076"/>
  <c r="BH1076"/>
  <c r="BG1076"/>
  <c r="BF1076"/>
  <c r="T1076"/>
  <c r="R1076"/>
  <c r="P1076"/>
  <c r="BK1076"/>
  <c r="J1076"/>
  <c r="BE1076"/>
  <c r="BI1009"/>
  <c r="BH1009"/>
  <c r="BG1009"/>
  <c r="BF1009"/>
  <c r="T1009"/>
  <c r="R1009"/>
  <c r="P1009"/>
  <c r="BK1009"/>
  <c r="J1009"/>
  <c r="BE1009"/>
  <c r="BI999"/>
  <c r="BH999"/>
  <c r="BG999"/>
  <c r="BF999"/>
  <c r="T999"/>
  <c r="R999"/>
  <c r="P999"/>
  <c r="BK999"/>
  <c r="J999"/>
  <c r="BE999"/>
  <c r="BI997"/>
  <c r="BH997"/>
  <c r="BG997"/>
  <c r="BF997"/>
  <c r="T997"/>
  <c r="R997"/>
  <c r="P997"/>
  <c r="BK997"/>
  <c r="J997"/>
  <c r="BE997"/>
  <c r="BI979"/>
  <c r="BH979"/>
  <c r="BG979"/>
  <c r="BF979"/>
  <c r="T979"/>
  <c r="R979"/>
  <c r="P979"/>
  <c r="BK979"/>
  <c r="J979"/>
  <c r="BE979"/>
  <c r="BI977"/>
  <c r="BH977"/>
  <c r="BG977"/>
  <c r="BF977"/>
  <c r="T977"/>
  <c r="R977"/>
  <c r="P977"/>
  <c r="BK977"/>
  <c r="J977"/>
  <c r="BE977"/>
  <c r="BI960"/>
  <c r="BH960"/>
  <c r="BG960"/>
  <c r="BF960"/>
  <c r="T960"/>
  <c r="R960"/>
  <c r="P960"/>
  <c r="BK960"/>
  <c r="J960"/>
  <c r="BE960"/>
  <c r="BI954"/>
  <c r="BH954"/>
  <c r="BG954"/>
  <c r="BF954"/>
  <c r="T954"/>
  <c r="R954"/>
  <c r="P954"/>
  <c r="BK954"/>
  <c r="J954"/>
  <c r="BE954"/>
  <c r="BI948"/>
  <c r="BH948"/>
  <c r="BG948"/>
  <c r="BF948"/>
  <c r="T948"/>
  <c r="R948"/>
  <c r="P948"/>
  <c r="BK948"/>
  <c r="J948"/>
  <c r="BE948"/>
  <c r="BI944"/>
  <c r="BH944"/>
  <c r="BG944"/>
  <c r="BF944"/>
  <c r="T944"/>
  <c r="R944"/>
  <c r="P944"/>
  <c r="BK944"/>
  <c r="J944"/>
  <c r="BE944"/>
  <c r="BI940"/>
  <c r="BH940"/>
  <c r="BG940"/>
  <c r="BF940"/>
  <c r="T940"/>
  <c r="R940"/>
  <c r="P940"/>
  <c r="BK940"/>
  <c r="J940"/>
  <c r="BE940"/>
  <c r="BI937"/>
  <c r="BH937"/>
  <c r="BG937"/>
  <c r="BF937"/>
  <c r="T937"/>
  <c r="R937"/>
  <c r="P937"/>
  <c r="BK937"/>
  <c r="J937"/>
  <c r="BE937"/>
  <c r="BI928"/>
  <c r="BH928"/>
  <c r="BG928"/>
  <c r="BF928"/>
  <c r="T928"/>
  <c r="T927"/>
  <c r="T926"/>
  <c r="R928"/>
  <c r="R927"/>
  <c r="R926"/>
  <c r="P928"/>
  <c r="P927"/>
  <c r="P926"/>
  <c r="BK928"/>
  <c r="BK927"/>
  <c r="J927"/>
  <c r="BK926"/>
  <c r="J926"/>
  <c r="J928"/>
  <c r="BE928"/>
  <c r="J64"/>
  <c r="J63"/>
  <c r="BI924"/>
  <c r="BH924"/>
  <c r="BG924"/>
  <c r="BF924"/>
  <c r="T924"/>
  <c r="R924"/>
  <c r="P924"/>
  <c r="BK924"/>
  <c r="J924"/>
  <c r="BE924"/>
  <c r="BI917"/>
  <c r="BH917"/>
  <c r="BG917"/>
  <c r="BF917"/>
  <c r="T917"/>
  <c r="R917"/>
  <c r="P917"/>
  <c r="BK917"/>
  <c r="J917"/>
  <c r="BE917"/>
  <c r="BI910"/>
  <c r="BH910"/>
  <c r="BG910"/>
  <c r="BF910"/>
  <c r="T910"/>
  <c r="T909"/>
  <c r="R910"/>
  <c r="R909"/>
  <c r="P910"/>
  <c r="P909"/>
  <c r="BK910"/>
  <c r="BK909"/>
  <c r="J909"/>
  <c r="J910"/>
  <c r="BE910"/>
  <c r="J62"/>
  <c r="BI903"/>
  <c r="BH903"/>
  <c r="BG903"/>
  <c r="BF903"/>
  <c r="T903"/>
  <c r="R903"/>
  <c r="P903"/>
  <c r="BK903"/>
  <c r="J903"/>
  <c r="BE903"/>
  <c r="BI897"/>
  <c r="BH897"/>
  <c r="BG897"/>
  <c r="BF897"/>
  <c r="T897"/>
  <c r="R897"/>
  <c r="P897"/>
  <c r="BK897"/>
  <c r="J897"/>
  <c r="BE897"/>
  <c r="BI896"/>
  <c r="BH896"/>
  <c r="BG896"/>
  <c r="BF896"/>
  <c r="T896"/>
  <c r="R896"/>
  <c r="P896"/>
  <c r="BK896"/>
  <c r="J896"/>
  <c r="BE896"/>
  <c r="BI895"/>
  <c r="BH895"/>
  <c r="BG895"/>
  <c r="BF895"/>
  <c r="T895"/>
  <c r="R895"/>
  <c r="P895"/>
  <c r="BK895"/>
  <c r="J895"/>
  <c r="BE895"/>
  <c r="BI886"/>
  <c r="BH886"/>
  <c r="BG886"/>
  <c r="BF886"/>
  <c r="T886"/>
  <c r="R886"/>
  <c r="P886"/>
  <c r="BK886"/>
  <c r="J886"/>
  <c r="BE886"/>
  <c r="BI882"/>
  <c r="BH882"/>
  <c r="BG882"/>
  <c r="BF882"/>
  <c r="T882"/>
  <c r="R882"/>
  <c r="P882"/>
  <c r="BK882"/>
  <c r="J882"/>
  <c r="BE882"/>
  <c r="BI879"/>
  <c r="BH879"/>
  <c r="BG879"/>
  <c r="BF879"/>
  <c r="T879"/>
  <c r="R879"/>
  <c r="P879"/>
  <c r="BK879"/>
  <c r="J879"/>
  <c r="BE879"/>
  <c r="BI869"/>
  <c r="BH869"/>
  <c r="BG869"/>
  <c r="BF869"/>
  <c r="T869"/>
  <c r="R869"/>
  <c r="P869"/>
  <c r="BK869"/>
  <c r="J869"/>
  <c r="BE869"/>
  <c r="BI842"/>
  <c r="BH842"/>
  <c r="BG842"/>
  <c r="BF842"/>
  <c r="T842"/>
  <c r="R842"/>
  <c r="P842"/>
  <c r="BK842"/>
  <c r="J842"/>
  <c r="BE842"/>
  <c r="BI838"/>
  <c r="BH838"/>
  <c r="BG838"/>
  <c r="BF838"/>
  <c r="T838"/>
  <c r="R838"/>
  <c r="P838"/>
  <c r="BK838"/>
  <c r="J838"/>
  <c r="BE838"/>
  <c r="BI833"/>
  <c r="BH833"/>
  <c r="BG833"/>
  <c r="BF833"/>
  <c r="T833"/>
  <c r="R833"/>
  <c r="P833"/>
  <c r="BK833"/>
  <c r="J833"/>
  <c r="BE833"/>
  <c r="BI830"/>
  <c r="BH830"/>
  <c r="BG830"/>
  <c r="BF830"/>
  <c r="T830"/>
  <c r="R830"/>
  <c r="P830"/>
  <c r="BK830"/>
  <c r="J830"/>
  <c r="BE830"/>
  <c r="BI826"/>
  <c r="BH826"/>
  <c r="BG826"/>
  <c r="BF826"/>
  <c r="T826"/>
  <c r="R826"/>
  <c r="P826"/>
  <c r="BK826"/>
  <c r="J826"/>
  <c r="BE826"/>
  <c r="BI823"/>
  <c r="BH823"/>
  <c r="BG823"/>
  <c r="BF823"/>
  <c r="T823"/>
  <c r="R823"/>
  <c r="P823"/>
  <c r="BK823"/>
  <c r="J823"/>
  <c r="BE823"/>
  <c r="BI819"/>
  <c r="BH819"/>
  <c r="BG819"/>
  <c r="BF819"/>
  <c r="T819"/>
  <c r="R819"/>
  <c r="P819"/>
  <c r="BK819"/>
  <c r="J819"/>
  <c r="BE819"/>
  <c r="BI815"/>
  <c r="BH815"/>
  <c r="BG815"/>
  <c r="BF815"/>
  <c r="T815"/>
  <c r="R815"/>
  <c r="P815"/>
  <c r="BK815"/>
  <c r="J815"/>
  <c r="BE815"/>
  <c r="BI803"/>
  <c r="BH803"/>
  <c r="BG803"/>
  <c r="BF803"/>
  <c r="T803"/>
  <c r="R803"/>
  <c r="P803"/>
  <c r="BK803"/>
  <c r="J803"/>
  <c r="BE803"/>
  <c r="BI793"/>
  <c r="BH793"/>
  <c r="BG793"/>
  <c r="BF793"/>
  <c r="T793"/>
  <c r="R793"/>
  <c r="P793"/>
  <c r="BK793"/>
  <c r="J793"/>
  <c r="BE793"/>
  <c r="BI786"/>
  <c r="BH786"/>
  <c r="BG786"/>
  <c r="BF786"/>
  <c r="T786"/>
  <c r="R786"/>
  <c r="P786"/>
  <c r="BK786"/>
  <c r="J786"/>
  <c r="BE786"/>
  <c r="BI779"/>
  <c r="BH779"/>
  <c r="BG779"/>
  <c r="BF779"/>
  <c r="T779"/>
  <c r="R779"/>
  <c r="P779"/>
  <c r="BK779"/>
  <c r="J779"/>
  <c r="BE779"/>
  <c r="BI772"/>
  <c r="BH772"/>
  <c r="BG772"/>
  <c r="BF772"/>
  <c r="T772"/>
  <c r="R772"/>
  <c r="P772"/>
  <c r="BK772"/>
  <c r="J772"/>
  <c r="BE772"/>
  <c r="BI765"/>
  <c r="BH765"/>
  <c r="BG765"/>
  <c r="BF765"/>
  <c r="T765"/>
  <c r="R765"/>
  <c r="P765"/>
  <c r="BK765"/>
  <c r="J765"/>
  <c r="BE765"/>
  <c r="BI758"/>
  <c r="BH758"/>
  <c r="BG758"/>
  <c r="BF758"/>
  <c r="T758"/>
  <c r="R758"/>
  <c r="P758"/>
  <c r="BK758"/>
  <c r="J758"/>
  <c r="BE758"/>
  <c r="BI757"/>
  <c r="BH757"/>
  <c r="BG757"/>
  <c r="BF757"/>
  <c r="T757"/>
  <c r="R757"/>
  <c r="P757"/>
  <c r="BK757"/>
  <c r="J757"/>
  <c r="BE757"/>
  <c r="BI756"/>
  <c r="BH756"/>
  <c r="BG756"/>
  <c r="BF756"/>
  <c r="T756"/>
  <c r="R756"/>
  <c r="P756"/>
  <c r="BK756"/>
  <c r="J756"/>
  <c r="BE756"/>
  <c r="BI749"/>
  <c r="BH749"/>
  <c r="BG749"/>
  <c r="BF749"/>
  <c r="T749"/>
  <c r="R749"/>
  <c r="P749"/>
  <c r="BK749"/>
  <c r="J749"/>
  <c r="BE749"/>
  <c r="BI745"/>
  <c r="BH745"/>
  <c r="BG745"/>
  <c r="BF745"/>
  <c r="T745"/>
  <c r="R745"/>
  <c r="P745"/>
  <c r="BK745"/>
  <c r="J745"/>
  <c r="BE745"/>
  <c r="BI738"/>
  <c r="BH738"/>
  <c r="BG738"/>
  <c r="BF738"/>
  <c r="T738"/>
  <c r="T737"/>
  <c r="R738"/>
  <c r="R737"/>
  <c r="P738"/>
  <c r="P737"/>
  <c r="BK738"/>
  <c r="BK737"/>
  <c r="J737"/>
  <c r="J738"/>
  <c r="BE738"/>
  <c r="J61"/>
  <c r="BI733"/>
  <c r="BH733"/>
  <c r="BG733"/>
  <c r="BF733"/>
  <c r="T733"/>
  <c r="R733"/>
  <c r="P733"/>
  <c r="BK733"/>
  <c r="J733"/>
  <c r="BE733"/>
  <c r="BI729"/>
  <c r="BH729"/>
  <c r="BG729"/>
  <c r="BF729"/>
  <c r="T729"/>
  <c r="R729"/>
  <c r="P729"/>
  <c r="BK729"/>
  <c r="J729"/>
  <c r="BE729"/>
  <c r="BI721"/>
  <c r="BH721"/>
  <c r="BG721"/>
  <c r="BF721"/>
  <c r="T721"/>
  <c r="R721"/>
  <c r="P721"/>
  <c r="BK721"/>
  <c r="J721"/>
  <c r="BE721"/>
  <c r="BI717"/>
  <c r="BH717"/>
  <c r="BG717"/>
  <c r="BF717"/>
  <c r="T717"/>
  <c r="R717"/>
  <c r="P717"/>
  <c r="BK717"/>
  <c r="J717"/>
  <c r="BE717"/>
  <c r="BI709"/>
  <c r="BH709"/>
  <c r="BG709"/>
  <c r="BF709"/>
  <c r="T709"/>
  <c r="R709"/>
  <c r="P709"/>
  <c r="BK709"/>
  <c r="J709"/>
  <c r="BE709"/>
  <c r="BI694"/>
  <c r="BH694"/>
  <c r="BG694"/>
  <c r="BF694"/>
  <c r="T694"/>
  <c r="R694"/>
  <c r="P694"/>
  <c r="BK694"/>
  <c r="J694"/>
  <c r="BE694"/>
  <c r="BI684"/>
  <c r="BH684"/>
  <c r="BG684"/>
  <c r="BF684"/>
  <c r="T684"/>
  <c r="R684"/>
  <c r="P684"/>
  <c r="BK684"/>
  <c r="J684"/>
  <c r="BE684"/>
  <c r="BI677"/>
  <c r="BH677"/>
  <c r="BG677"/>
  <c r="BF677"/>
  <c r="T677"/>
  <c r="R677"/>
  <c r="P677"/>
  <c r="BK677"/>
  <c r="J677"/>
  <c r="BE677"/>
  <c r="BI669"/>
  <c r="BH669"/>
  <c r="BG669"/>
  <c r="BF669"/>
  <c r="T669"/>
  <c r="R669"/>
  <c r="P669"/>
  <c r="BK669"/>
  <c r="J669"/>
  <c r="BE669"/>
  <c r="BI661"/>
  <c r="BH661"/>
  <c r="BG661"/>
  <c r="BF661"/>
  <c r="T661"/>
  <c r="R661"/>
  <c r="P661"/>
  <c r="BK661"/>
  <c r="J661"/>
  <c r="BE661"/>
  <c r="BI657"/>
  <c r="BH657"/>
  <c r="BG657"/>
  <c r="BF657"/>
  <c r="T657"/>
  <c r="R657"/>
  <c r="P657"/>
  <c r="BK657"/>
  <c r="J657"/>
  <c r="BE657"/>
  <c r="BI655"/>
  <c r="BH655"/>
  <c r="BG655"/>
  <c r="BF655"/>
  <c r="T655"/>
  <c r="R655"/>
  <c r="P655"/>
  <c r="BK655"/>
  <c r="J655"/>
  <c r="BE655"/>
  <c r="BI652"/>
  <c r="BH652"/>
  <c r="BG652"/>
  <c r="BF652"/>
  <c r="T652"/>
  <c r="R652"/>
  <c r="P652"/>
  <c r="BK652"/>
  <c r="J652"/>
  <c r="BE652"/>
  <c r="BI650"/>
  <c r="BH650"/>
  <c r="BG650"/>
  <c r="BF650"/>
  <c r="T650"/>
  <c r="R650"/>
  <c r="P650"/>
  <c r="BK650"/>
  <c r="J650"/>
  <c r="BE650"/>
  <c r="BI647"/>
  <c r="BH647"/>
  <c r="BG647"/>
  <c r="BF647"/>
  <c r="T647"/>
  <c r="R647"/>
  <c r="P647"/>
  <c r="BK647"/>
  <c r="J647"/>
  <c r="BE647"/>
  <c r="BI645"/>
  <c r="BH645"/>
  <c r="BG645"/>
  <c r="BF645"/>
  <c r="T645"/>
  <c r="R645"/>
  <c r="P645"/>
  <c r="BK645"/>
  <c r="J645"/>
  <c r="BE645"/>
  <c r="BI641"/>
  <c r="BH641"/>
  <c r="BG641"/>
  <c r="BF641"/>
  <c r="T641"/>
  <c r="R641"/>
  <c r="P641"/>
  <c r="BK641"/>
  <c r="J641"/>
  <c r="BE641"/>
  <c r="BI639"/>
  <c r="BH639"/>
  <c r="BG639"/>
  <c r="BF639"/>
  <c r="T639"/>
  <c r="R639"/>
  <c r="P639"/>
  <c r="BK639"/>
  <c r="J639"/>
  <c r="BE639"/>
  <c r="BI636"/>
  <c r="BH636"/>
  <c r="BG636"/>
  <c r="BF636"/>
  <c r="T636"/>
  <c r="R636"/>
  <c r="P636"/>
  <c r="BK636"/>
  <c r="J636"/>
  <c r="BE636"/>
  <c r="BI634"/>
  <c r="BH634"/>
  <c r="BG634"/>
  <c r="BF634"/>
  <c r="T634"/>
  <c r="R634"/>
  <c r="P634"/>
  <c r="BK634"/>
  <c r="J634"/>
  <c r="BE634"/>
  <c r="BI631"/>
  <c r="BH631"/>
  <c r="BG631"/>
  <c r="BF631"/>
  <c r="T631"/>
  <c r="R631"/>
  <c r="P631"/>
  <c r="BK631"/>
  <c r="J631"/>
  <c r="BE631"/>
  <c r="BI629"/>
  <c r="BH629"/>
  <c r="BG629"/>
  <c r="BF629"/>
  <c r="T629"/>
  <c r="R629"/>
  <c r="P629"/>
  <c r="BK629"/>
  <c r="J629"/>
  <c r="BE629"/>
  <c r="BI626"/>
  <c r="BH626"/>
  <c r="BG626"/>
  <c r="BF626"/>
  <c r="T626"/>
  <c r="R626"/>
  <c r="P626"/>
  <c r="BK626"/>
  <c r="J626"/>
  <c r="BE626"/>
  <c r="BI624"/>
  <c r="BH624"/>
  <c r="BG624"/>
  <c r="BF624"/>
  <c r="T624"/>
  <c r="R624"/>
  <c r="P624"/>
  <c r="BK624"/>
  <c r="J624"/>
  <c r="BE624"/>
  <c r="BI621"/>
  <c r="BH621"/>
  <c r="BG621"/>
  <c r="BF621"/>
  <c r="T621"/>
  <c r="R621"/>
  <c r="P621"/>
  <c r="BK621"/>
  <c r="J621"/>
  <c r="BE621"/>
  <c r="BI619"/>
  <c r="BH619"/>
  <c r="BG619"/>
  <c r="BF619"/>
  <c r="T619"/>
  <c r="R619"/>
  <c r="P619"/>
  <c r="BK619"/>
  <c r="J619"/>
  <c r="BE619"/>
  <c r="BI616"/>
  <c r="BH616"/>
  <c r="BG616"/>
  <c r="BF616"/>
  <c r="T616"/>
  <c r="R616"/>
  <c r="P616"/>
  <c r="BK616"/>
  <c r="J616"/>
  <c r="BE616"/>
  <c r="BI614"/>
  <c r="BH614"/>
  <c r="BG614"/>
  <c r="BF614"/>
  <c r="T614"/>
  <c r="R614"/>
  <c r="P614"/>
  <c r="BK614"/>
  <c r="J614"/>
  <c r="BE614"/>
  <c r="BI611"/>
  <c r="BH611"/>
  <c r="BG611"/>
  <c r="BF611"/>
  <c r="T611"/>
  <c r="R611"/>
  <c r="P611"/>
  <c r="BK611"/>
  <c r="J611"/>
  <c r="BE611"/>
  <c r="BI609"/>
  <c r="BH609"/>
  <c r="BG609"/>
  <c r="BF609"/>
  <c r="T609"/>
  <c r="R609"/>
  <c r="P609"/>
  <c r="BK609"/>
  <c r="J609"/>
  <c r="BE609"/>
  <c r="BI605"/>
  <c r="BH605"/>
  <c r="BG605"/>
  <c r="BF605"/>
  <c r="T605"/>
  <c r="R605"/>
  <c r="P605"/>
  <c r="BK605"/>
  <c r="J605"/>
  <c r="BE605"/>
  <c r="BI603"/>
  <c r="BH603"/>
  <c r="BG603"/>
  <c r="BF603"/>
  <c r="T603"/>
  <c r="R603"/>
  <c r="P603"/>
  <c r="BK603"/>
  <c r="J603"/>
  <c r="BE603"/>
  <c r="BI599"/>
  <c r="BH599"/>
  <c r="BG599"/>
  <c r="BF599"/>
  <c r="T599"/>
  <c r="R599"/>
  <c r="P599"/>
  <c r="BK599"/>
  <c r="J599"/>
  <c r="BE599"/>
  <c r="BI597"/>
  <c r="BH597"/>
  <c r="BG597"/>
  <c r="BF597"/>
  <c r="T597"/>
  <c r="R597"/>
  <c r="P597"/>
  <c r="BK597"/>
  <c r="J597"/>
  <c r="BE597"/>
  <c r="BI581"/>
  <c r="BH581"/>
  <c r="BG581"/>
  <c r="BF581"/>
  <c r="T581"/>
  <c r="R581"/>
  <c r="P581"/>
  <c r="BK581"/>
  <c r="J581"/>
  <c r="BE581"/>
  <c r="BI578"/>
  <c r="BH578"/>
  <c r="BG578"/>
  <c r="BF578"/>
  <c r="T578"/>
  <c r="R578"/>
  <c r="P578"/>
  <c r="BK578"/>
  <c r="J578"/>
  <c r="BE578"/>
  <c r="BI563"/>
  <c r="BH563"/>
  <c r="BG563"/>
  <c r="BF563"/>
  <c r="T563"/>
  <c r="R563"/>
  <c r="P563"/>
  <c r="BK563"/>
  <c r="J563"/>
  <c r="BE563"/>
  <c r="BI549"/>
  <c r="BH549"/>
  <c r="BG549"/>
  <c r="BF549"/>
  <c r="T549"/>
  <c r="R549"/>
  <c r="P549"/>
  <c r="BK549"/>
  <c r="J549"/>
  <c r="BE549"/>
  <c r="BI545"/>
  <c r="BH545"/>
  <c r="BG545"/>
  <c r="BF545"/>
  <c r="T545"/>
  <c r="R545"/>
  <c r="P545"/>
  <c r="BK545"/>
  <c r="J545"/>
  <c r="BE545"/>
  <c r="BI542"/>
  <c r="BH542"/>
  <c r="BG542"/>
  <c r="BF542"/>
  <c r="T542"/>
  <c r="R542"/>
  <c r="P542"/>
  <c r="BK542"/>
  <c r="J542"/>
  <c r="BE542"/>
  <c r="BI534"/>
  <c r="BH534"/>
  <c r="BG534"/>
  <c r="BF534"/>
  <c r="T534"/>
  <c r="R534"/>
  <c r="P534"/>
  <c r="BK534"/>
  <c r="J534"/>
  <c r="BE534"/>
  <c r="BI530"/>
  <c r="BH530"/>
  <c r="BG530"/>
  <c r="BF530"/>
  <c r="T530"/>
  <c r="R530"/>
  <c r="P530"/>
  <c r="BK530"/>
  <c r="J530"/>
  <c r="BE530"/>
  <c r="BI525"/>
  <c r="BH525"/>
  <c r="BG525"/>
  <c r="BF525"/>
  <c r="T525"/>
  <c r="R525"/>
  <c r="P525"/>
  <c r="BK525"/>
  <c r="J525"/>
  <c r="BE525"/>
  <c r="BI522"/>
  <c r="BH522"/>
  <c r="BG522"/>
  <c r="BF522"/>
  <c r="T522"/>
  <c r="R522"/>
  <c r="P522"/>
  <c r="BK522"/>
  <c r="J522"/>
  <c r="BE522"/>
  <c r="BI515"/>
  <c r="BH515"/>
  <c r="BG515"/>
  <c r="BF515"/>
  <c r="T515"/>
  <c r="R515"/>
  <c r="P515"/>
  <c r="BK515"/>
  <c r="J515"/>
  <c r="BE515"/>
  <c r="BI509"/>
  <c r="BH509"/>
  <c r="BG509"/>
  <c r="BF509"/>
  <c r="T509"/>
  <c r="R509"/>
  <c r="P509"/>
  <c r="BK509"/>
  <c r="J509"/>
  <c r="BE509"/>
  <c r="BI499"/>
  <c r="BH499"/>
  <c r="BG499"/>
  <c r="BF499"/>
  <c r="T499"/>
  <c r="R499"/>
  <c r="P499"/>
  <c r="BK499"/>
  <c r="J499"/>
  <c r="BE499"/>
  <c r="BI491"/>
  <c r="BH491"/>
  <c r="BG491"/>
  <c r="BF491"/>
  <c r="T491"/>
  <c r="R491"/>
  <c r="P491"/>
  <c r="BK491"/>
  <c r="J491"/>
  <c r="BE491"/>
  <c r="BI487"/>
  <c r="BH487"/>
  <c r="BG487"/>
  <c r="BF487"/>
  <c r="T487"/>
  <c r="R487"/>
  <c r="P487"/>
  <c r="BK487"/>
  <c r="J487"/>
  <c r="BE487"/>
  <c r="BI477"/>
  <c r="BH477"/>
  <c r="BG477"/>
  <c r="BF477"/>
  <c r="T477"/>
  <c r="R477"/>
  <c r="P477"/>
  <c r="BK477"/>
  <c r="J477"/>
  <c r="BE477"/>
  <c r="BI460"/>
  <c r="BH460"/>
  <c r="BG460"/>
  <c r="BF460"/>
  <c r="T460"/>
  <c r="T459"/>
  <c r="R460"/>
  <c r="R459"/>
  <c r="P460"/>
  <c r="P459"/>
  <c r="BK460"/>
  <c r="BK459"/>
  <c r="J459"/>
  <c r="J460"/>
  <c r="BE460"/>
  <c r="J60"/>
  <c r="BI456"/>
  <c r="BH456"/>
  <c r="BG456"/>
  <c r="BF456"/>
  <c r="T456"/>
  <c r="R456"/>
  <c r="P456"/>
  <c r="BK456"/>
  <c r="J456"/>
  <c r="BE456"/>
  <c r="BI453"/>
  <c r="BH453"/>
  <c r="BG453"/>
  <c r="BF453"/>
  <c r="T453"/>
  <c r="R453"/>
  <c r="P453"/>
  <c r="BK453"/>
  <c r="J453"/>
  <c r="BE453"/>
  <c r="BI450"/>
  <c r="BH450"/>
  <c r="BG450"/>
  <c r="BF450"/>
  <c r="T450"/>
  <c r="R450"/>
  <c r="P450"/>
  <c r="BK450"/>
  <c r="J450"/>
  <c r="BE450"/>
  <c r="BI447"/>
  <c r="BH447"/>
  <c r="BG447"/>
  <c r="BF447"/>
  <c r="T447"/>
  <c r="R447"/>
  <c r="P447"/>
  <c r="BK447"/>
  <c r="J447"/>
  <c r="BE447"/>
  <c r="BI444"/>
  <c r="BH444"/>
  <c r="BG444"/>
  <c r="BF444"/>
  <c r="T444"/>
  <c r="R444"/>
  <c r="P444"/>
  <c r="BK444"/>
  <c r="J444"/>
  <c r="BE444"/>
  <c r="BI441"/>
  <c r="BH441"/>
  <c r="BG441"/>
  <c r="BF441"/>
  <c r="T441"/>
  <c r="R441"/>
  <c r="P441"/>
  <c r="BK441"/>
  <c r="J441"/>
  <c r="BE441"/>
  <c r="BI438"/>
  <c r="BH438"/>
  <c r="BG438"/>
  <c r="BF438"/>
  <c r="T438"/>
  <c r="R438"/>
  <c r="P438"/>
  <c r="BK438"/>
  <c r="J438"/>
  <c r="BE438"/>
  <c r="BI414"/>
  <c r="BH414"/>
  <c r="BG414"/>
  <c r="BF414"/>
  <c r="T414"/>
  <c r="R414"/>
  <c r="P414"/>
  <c r="BK414"/>
  <c r="J414"/>
  <c r="BE414"/>
  <c r="BI382"/>
  <c r="BH382"/>
  <c r="BG382"/>
  <c r="BF382"/>
  <c r="T382"/>
  <c r="R382"/>
  <c r="P382"/>
  <c r="BK382"/>
  <c r="J382"/>
  <c r="BE382"/>
  <c r="BI376"/>
  <c r="BH376"/>
  <c r="BG376"/>
  <c r="BF376"/>
  <c r="T376"/>
  <c r="R376"/>
  <c r="P376"/>
  <c r="BK376"/>
  <c r="J376"/>
  <c r="BE376"/>
  <c r="BI355"/>
  <c r="BH355"/>
  <c r="BG355"/>
  <c r="BF355"/>
  <c r="T355"/>
  <c r="R355"/>
  <c r="P355"/>
  <c r="BK355"/>
  <c r="J355"/>
  <c r="BE355"/>
  <c r="BI352"/>
  <c r="BH352"/>
  <c r="BG352"/>
  <c r="BF352"/>
  <c r="T352"/>
  <c r="R352"/>
  <c r="P352"/>
  <c r="BK352"/>
  <c r="J352"/>
  <c r="BE352"/>
  <c r="BI342"/>
  <c r="BH342"/>
  <c r="BG342"/>
  <c r="BF342"/>
  <c r="T342"/>
  <c r="R342"/>
  <c r="P342"/>
  <c r="BK342"/>
  <c r="J342"/>
  <c r="BE342"/>
  <c r="BI314"/>
  <c r="BH314"/>
  <c r="BG314"/>
  <c r="BF314"/>
  <c r="T314"/>
  <c r="R314"/>
  <c r="P314"/>
  <c r="BK314"/>
  <c r="J314"/>
  <c r="BE314"/>
  <c r="BI303"/>
  <c r="BH303"/>
  <c r="BG303"/>
  <c r="BF303"/>
  <c r="T303"/>
  <c r="R303"/>
  <c r="P303"/>
  <c r="BK303"/>
  <c r="J303"/>
  <c r="BE303"/>
  <c r="BI298"/>
  <c r="BH298"/>
  <c r="BG298"/>
  <c r="BF298"/>
  <c r="T298"/>
  <c r="R298"/>
  <c r="P298"/>
  <c r="BK298"/>
  <c r="J298"/>
  <c r="BE298"/>
  <c r="BI295"/>
  <c r="BH295"/>
  <c r="BG295"/>
  <c r="BF295"/>
  <c r="T295"/>
  <c r="R295"/>
  <c r="P295"/>
  <c r="BK295"/>
  <c r="J295"/>
  <c r="BE295"/>
  <c r="BI284"/>
  <c r="BH284"/>
  <c r="BG284"/>
  <c r="BF284"/>
  <c r="T284"/>
  <c r="R284"/>
  <c r="P284"/>
  <c r="BK284"/>
  <c r="J284"/>
  <c r="BE284"/>
  <c r="BI280"/>
  <c r="BH280"/>
  <c r="BG280"/>
  <c r="BF280"/>
  <c r="T280"/>
  <c r="R280"/>
  <c r="P280"/>
  <c r="BK280"/>
  <c r="J280"/>
  <c r="BE280"/>
  <c r="BI271"/>
  <c r="BH271"/>
  <c r="BG271"/>
  <c r="BF271"/>
  <c r="T271"/>
  <c r="R271"/>
  <c r="P271"/>
  <c r="BK271"/>
  <c r="J271"/>
  <c r="BE271"/>
  <c r="BI266"/>
  <c r="BH266"/>
  <c r="BG266"/>
  <c r="BF266"/>
  <c r="T266"/>
  <c r="T265"/>
  <c r="R266"/>
  <c r="R265"/>
  <c r="P266"/>
  <c r="P265"/>
  <c r="BK266"/>
  <c r="BK265"/>
  <c r="J265"/>
  <c r="J266"/>
  <c r="BE266"/>
  <c r="J59"/>
  <c r="BI264"/>
  <c r="BH264"/>
  <c r="BG264"/>
  <c r="BF264"/>
  <c r="T264"/>
  <c r="R264"/>
  <c r="P264"/>
  <c r="BK264"/>
  <c r="J264"/>
  <c r="BE264"/>
  <c r="BI263"/>
  <c r="BH263"/>
  <c r="BG263"/>
  <c r="BF263"/>
  <c r="T263"/>
  <c r="R263"/>
  <c r="P263"/>
  <c r="BK263"/>
  <c r="J263"/>
  <c r="BE263"/>
  <c r="BI259"/>
  <c r="BH259"/>
  <c r="BG259"/>
  <c r="BF259"/>
  <c r="T259"/>
  <c r="R259"/>
  <c r="P259"/>
  <c r="BK259"/>
  <c r="J259"/>
  <c r="BE259"/>
  <c r="BI255"/>
  <c r="BH255"/>
  <c r="BG255"/>
  <c r="BF255"/>
  <c r="T255"/>
  <c r="R255"/>
  <c r="P255"/>
  <c r="BK255"/>
  <c r="J255"/>
  <c r="BE255"/>
  <c r="BI251"/>
  <c r="BH251"/>
  <c r="BG251"/>
  <c r="BF251"/>
  <c r="T251"/>
  <c r="R251"/>
  <c r="P251"/>
  <c r="BK251"/>
  <c r="J251"/>
  <c r="BE251"/>
  <c r="BI249"/>
  <c r="BH249"/>
  <c r="BG249"/>
  <c r="BF249"/>
  <c r="T249"/>
  <c r="R249"/>
  <c r="P249"/>
  <c r="BK249"/>
  <c r="J249"/>
  <c r="BE249"/>
  <c r="BI245"/>
  <c r="BH245"/>
  <c r="BG245"/>
  <c r="BF245"/>
  <c r="T245"/>
  <c r="R245"/>
  <c r="P245"/>
  <c r="BK245"/>
  <c r="J245"/>
  <c r="BE245"/>
  <c r="BI243"/>
  <c r="BH243"/>
  <c r="BG243"/>
  <c r="BF243"/>
  <c r="T243"/>
  <c r="R243"/>
  <c r="P243"/>
  <c r="BK243"/>
  <c r="J243"/>
  <c r="BE243"/>
  <c r="BI240"/>
  <c r="BH240"/>
  <c r="BG240"/>
  <c r="BF240"/>
  <c r="T240"/>
  <c r="R240"/>
  <c r="P240"/>
  <c r="BK240"/>
  <c r="J240"/>
  <c r="BE240"/>
  <c r="BI236"/>
  <c r="BH236"/>
  <c r="BG236"/>
  <c r="BF236"/>
  <c r="T236"/>
  <c r="R236"/>
  <c r="P236"/>
  <c r="BK236"/>
  <c r="J236"/>
  <c r="BE236"/>
  <c r="BI235"/>
  <c r="BH235"/>
  <c r="BG235"/>
  <c r="BF235"/>
  <c r="T235"/>
  <c r="R235"/>
  <c r="P235"/>
  <c r="BK235"/>
  <c r="J235"/>
  <c r="BE235"/>
  <c r="BI229"/>
  <c r="BH229"/>
  <c r="BG229"/>
  <c r="BF229"/>
  <c r="T229"/>
  <c r="R229"/>
  <c r="P229"/>
  <c r="BK229"/>
  <c r="J229"/>
  <c r="BE229"/>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08"/>
  <c r="BH208"/>
  <c r="BG208"/>
  <c r="BF208"/>
  <c r="T208"/>
  <c r="R208"/>
  <c r="P208"/>
  <c r="BK208"/>
  <c r="J208"/>
  <c r="BE208"/>
  <c r="BI205"/>
  <c r="BH205"/>
  <c r="BG205"/>
  <c r="BF205"/>
  <c r="T205"/>
  <c r="R205"/>
  <c r="P205"/>
  <c r="BK205"/>
  <c r="J205"/>
  <c r="BE205"/>
  <c r="BI202"/>
  <c r="BH202"/>
  <c r="BG202"/>
  <c r="BF202"/>
  <c r="T202"/>
  <c r="R202"/>
  <c r="P202"/>
  <c r="BK202"/>
  <c r="J202"/>
  <c r="BE202"/>
  <c r="BI199"/>
  <c r="BH199"/>
  <c r="BG199"/>
  <c r="BF199"/>
  <c r="T199"/>
  <c r="R199"/>
  <c r="P199"/>
  <c r="BK199"/>
  <c r="J199"/>
  <c r="BE199"/>
  <c r="BI193"/>
  <c r="BH193"/>
  <c r="BG193"/>
  <c r="BF193"/>
  <c r="T193"/>
  <c r="R193"/>
  <c r="P193"/>
  <c r="BK193"/>
  <c r="J193"/>
  <c r="BE193"/>
  <c r="BI190"/>
  <c r="BH190"/>
  <c r="BG190"/>
  <c r="BF190"/>
  <c r="T190"/>
  <c r="R190"/>
  <c r="P190"/>
  <c r="BK190"/>
  <c r="J190"/>
  <c r="BE190"/>
  <c r="BI184"/>
  <c r="BH184"/>
  <c r="BG184"/>
  <c r="BF184"/>
  <c r="T184"/>
  <c r="R184"/>
  <c r="P184"/>
  <c r="BK184"/>
  <c r="J184"/>
  <c r="BE184"/>
  <c r="BI181"/>
  <c r="BH181"/>
  <c r="BG181"/>
  <c r="BF181"/>
  <c r="T181"/>
  <c r="R181"/>
  <c r="P181"/>
  <c r="BK181"/>
  <c r="J181"/>
  <c r="BE181"/>
  <c r="BI175"/>
  <c r="BH175"/>
  <c r="BG175"/>
  <c r="BF175"/>
  <c r="T175"/>
  <c r="R175"/>
  <c r="P175"/>
  <c r="BK175"/>
  <c r="J175"/>
  <c r="BE175"/>
  <c r="BI169"/>
  <c r="BH169"/>
  <c r="BG169"/>
  <c r="BF169"/>
  <c r="T169"/>
  <c r="R169"/>
  <c r="P169"/>
  <c r="BK169"/>
  <c r="J169"/>
  <c r="BE169"/>
  <c r="BI165"/>
  <c r="BH165"/>
  <c r="BG165"/>
  <c r="BF165"/>
  <c r="T165"/>
  <c r="R165"/>
  <c r="P165"/>
  <c r="BK165"/>
  <c r="J165"/>
  <c r="BE165"/>
  <c r="BI161"/>
  <c r="BH161"/>
  <c r="BG161"/>
  <c r="BF161"/>
  <c r="T161"/>
  <c r="R161"/>
  <c r="P161"/>
  <c r="BK161"/>
  <c r="J161"/>
  <c r="BE161"/>
  <c r="BI157"/>
  <c r="BH157"/>
  <c r="BG157"/>
  <c r="BF157"/>
  <c r="T157"/>
  <c r="R157"/>
  <c r="P157"/>
  <c r="BK157"/>
  <c r="J157"/>
  <c r="BE157"/>
  <c r="BI153"/>
  <c r="BH153"/>
  <c r="BG153"/>
  <c r="BF153"/>
  <c r="T153"/>
  <c r="R153"/>
  <c r="P153"/>
  <c r="BK153"/>
  <c r="J153"/>
  <c r="BE153"/>
  <c r="BI148"/>
  <c r="BH148"/>
  <c r="BG148"/>
  <c r="BF148"/>
  <c r="T148"/>
  <c r="R148"/>
  <c r="P148"/>
  <c r="BK148"/>
  <c r="J148"/>
  <c r="BE148"/>
  <c r="BI143"/>
  <c r="BH143"/>
  <c r="BG143"/>
  <c r="BF143"/>
  <c r="T143"/>
  <c r="R143"/>
  <c r="P143"/>
  <c r="BK143"/>
  <c r="J143"/>
  <c r="BE143"/>
  <c r="BI139"/>
  <c r="BH139"/>
  <c r="BG139"/>
  <c r="BF139"/>
  <c r="T139"/>
  <c r="R139"/>
  <c r="P139"/>
  <c r="BK139"/>
  <c r="J139"/>
  <c r="BE139"/>
  <c r="BI135"/>
  <c r="BH135"/>
  <c r="BG135"/>
  <c r="BF135"/>
  <c r="T135"/>
  <c r="R135"/>
  <c r="P135"/>
  <c r="BK135"/>
  <c r="J135"/>
  <c r="BE135"/>
  <c r="BI131"/>
  <c r="BH131"/>
  <c r="BG131"/>
  <c r="BF131"/>
  <c r="T131"/>
  <c r="R131"/>
  <c r="P131"/>
  <c r="BK131"/>
  <c r="J131"/>
  <c r="BE131"/>
  <c r="BI123"/>
  <c r="BH123"/>
  <c r="BG123"/>
  <c r="BF123"/>
  <c r="T123"/>
  <c r="R123"/>
  <c r="P123"/>
  <c r="BK123"/>
  <c r="J123"/>
  <c r="BE123"/>
  <c r="BI120"/>
  <c r="BH120"/>
  <c r="BG120"/>
  <c r="BF120"/>
  <c r="T120"/>
  <c r="R120"/>
  <c r="P120"/>
  <c r="BK120"/>
  <c r="J120"/>
  <c r="BE120"/>
  <c r="BI117"/>
  <c r="BH117"/>
  <c r="BG117"/>
  <c r="BF117"/>
  <c r="T117"/>
  <c r="R117"/>
  <c r="P117"/>
  <c r="BK117"/>
  <c r="J117"/>
  <c r="BE117"/>
  <c r="BI113"/>
  <c r="F34"/>
  <c i="1" r="BD52"/>
  <c i="2" r="BH113"/>
  <c r="F33"/>
  <c i="1" r="BC52"/>
  <c i="2" r="BG113"/>
  <c r="F32"/>
  <c i="1" r="BB52"/>
  <c i="2" r="BF113"/>
  <c r="J31"/>
  <c i="1" r="AW52"/>
  <c i="2" r="F31"/>
  <c i="1" r="BA52"/>
  <c i="2" r="T113"/>
  <c r="T112"/>
  <c r="T111"/>
  <c r="T110"/>
  <c r="R113"/>
  <c r="R112"/>
  <c r="R111"/>
  <c r="R110"/>
  <c r="P113"/>
  <c r="P112"/>
  <c r="P111"/>
  <c r="P110"/>
  <c i="1" r="AU52"/>
  <c i="2" r="BK113"/>
  <c r="BK112"/>
  <c r="J112"/>
  <c r="BK111"/>
  <c r="J111"/>
  <c r="BK110"/>
  <c r="J110"/>
  <c r="J56"/>
  <c r="J27"/>
  <c i="1" r="AG52"/>
  <c i="2" r="J113"/>
  <c r="BE113"/>
  <c r="J30"/>
  <c i="1" r="AV52"/>
  <c i="2" r="F30"/>
  <c i="1" r="AZ52"/>
  <c i="2" r="J58"/>
  <c r="J57"/>
  <c r="J106"/>
  <c r="F106"/>
  <c r="F104"/>
  <c r="E102"/>
  <c r="J51"/>
  <c r="F51"/>
  <c r="F49"/>
  <c r="E47"/>
  <c r="J36"/>
  <c r="J18"/>
  <c r="E18"/>
  <c r="F107"/>
  <c r="F52"/>
  <c r="J17"/>
  <c r="J12"/>
  <c r="J104"/>
  <c r="J49"/>
  <c r="E7"/>
  <c r="E100"/>
  <c r="E45"/>
  <c i="1" r="BD51"/>
  <c r="W30"/>
  <c r="BC51"/>
  <c r="W29"/>
  <c r="BB51"/>
  <c r="W28"/>
  <c r="BA51"/>
  <c r="W27"/>
  <c r="AZ51"/>
  <c r="W26"/>
  <c r="AY51"/>
  <c r="AX51"/>
  <c r="AW51"/>
  <c r="AK27"/>
  <c r="AV51"/>
  <c r="AK26"/>
  <c r="AU51"/>
  <c r="AT51"/>
  <c r="AS51"/>
  <c r="AG51"/>
  <c r="AK23"/>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<sst xmlns="http://schemas.openxmlformats.org/spreadsheetml/2006/main">
  <si>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</si>
  <si>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</si>
  <si>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</si>
  <si>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</si>
  <si>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</si>
  <si>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</si>
  <si>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</si>
  <si>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{ff5df4dd-8a8e-4a76-b490-de57b720a8c0}</t>
  </si>
  <si>
    <t xml:space="preserve">&gt;&gt;  skryté sloupce  &lt;&lt;</t>
  </si>
  <si>
    <t>0,01</t>
  </si>
  <si>
    <t>21</t>
  </si>
  <si>
    <t>15</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</si>
  <si>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</si>
  <si>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</si>
  <si>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</si>
  <si>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</si>
  <si>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</si>
  <si>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</si>
  <si>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</si>
  <si>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</si>
  <si>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A PŘÍSTAVBA OBJ. Č. 22 KOMPLEMENT – AMBULANCE V AREÁLU NEMOCNICE PRACHATICE</t>
  </si>
  <si>
    <t>KSO:</t>
  </si>
  <si>
    <t>CC-CZ:</t>
  </si>
  <si>
    <t>Místo:</t>
  </si>
  <si>
    <t xml:space="preserve"> </t>
  </si>
  <si>
    <t>Datum:</t>
  </si>
  <si>
    <t>24.8.2018</t>
  </si>
  <si>
    <t>Zadavatel:</t>
  </si>
  <si>
    <t>IČ:</t>
  </si>
  <si>
    <t>ALFAPLAN s.r.o.</t>
  </si>
  <si>
    <t>DIČ:</t>
  </si>
  <si>
    <t>Uchazeč:</t>
  </si>
  <si>
    <t>Vyplň údaj</t>
  </si>
  <si>
    <t>Projektant:</t>
  </si>
  <si>
    <t>Nemocnice Prachatice a.s.</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</si>
  <si>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</si>
  <si>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</si>
  <si>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</si>
  <si>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</si>
  <si>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</si>
  <si>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</si>
  <si>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</si>
  <si>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</si>
  <si>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</si>
  <si>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</si>
  <si>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</si>
  <si>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</si>
  <si>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</si>
  <si>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</si>
  <si>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</si>
  <si>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</si>
  <si>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</si>
  <si>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</si>
  <si>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</si>
  <si>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</si>
  <si>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</si>
  <si>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</si>
  <si>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</si>
  <si>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</si>
  <si>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</si>
  <si>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</si>
  <si>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</si>
  <si>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</si>
  <si>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</si>
  <si>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</si>
  <si>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</si>
  <si>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</si>
  <si>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</si>
  <si>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</si>
  <si>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</si>
  <si>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</si>
  <si>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</si>
  <si>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</si>
  <si>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</si>
  <si>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</si>
  <si>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</si>
  <si>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</si>
  <si>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Stavební část</t>
  </si>
  <si>
    <t>STA</t>
  </si>
  <si>
    <t>{cb91168a-ebe0-4c81-874d-9a574a2dbb00}</t>
  </si>
  <si>
    <t>2</t>
  </si>
  <si>
    <t>Vytápění</t>
  </si>
  <si>
    <t>{5699b8db-4b64-4bf4-bca3-35b40296b6e1}</t>
  </si>
  <si>
    <t>3</t>
  </si>
  <si>
    <t>Vzduchotechnika</t>
  </si>
  <si>
    <t>{e02bcb90-4665-481b-b979-326780386268}</t>
  </si>
  <si>
    <t>4</t>
  </si>
  <si>
    <t>Měření a regulace</t>
  </si>
  <si>
    <t>{ea934b17-8eca-4baf-833e-d1feb7743925}</t>
  </si>
  <si>
    <t>5</t>
  </si>
  <si>
    <t>Zdravotní instalace</t>
  </si>
  <si>
    <t>{e519bb89-e738-4ae4-837f-f8509c1e4f7e}</t>
  </si>
  <si>
    <t>6</t>
  </si>
  <si>
    <t>Silnoproudá elektrotechnika, hromosvody</t>
  </si>
  <si>
    <t>{e2b363d7-8af2-44f9-b612-ad628e77f92f}</t>
  </si>
  <si>
    <t>7</t>
  </si>
  <si>
    <t>Slaboproudá elektrotechnika</t>
  </si>
  <si>
    <t>{d311ff5e-28a1-468e-aeba-27a8613b6e1a}</t>
  </si>
  <si>
    <t>8</t>
  </si>
  <si>
    <t>Medicinální plyny</t>
  </si>
  <si>
    <t>{400b2c35-df8e-449a-915a-84c49caea089}</t>
  </si>
  <si>
    <t>VRN</t>
  </si>
  <si>
    <t>Ostatní a vedlejší náklady</t>
  </si>
  <si>
    <t>{0f411ad2-3fa0-4ba4-9370-8e60e431a59c}</t>
  </si>
  <si>
    <t>1) Krycí list soupisu</t>
  </si>
  <si>
    <t>2) Rekapitulace</t>
  </si>
  <si>
    <t>3) Soupis prací</t>
  </si>
  <si>
    <t>Zpět na list:</t>
  </si>
  <si>
    <t>Rekapitulace stavby</t>
  </si>
  <si>
    <t>KRYCÍ LIST SOUPISU</t>
  </si>
  <si>
    <t>Objekt:</t>
  </si>
  <si>
    <t>1 - Stavební část</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</si>
  <si>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</si>
  <si>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</si>
  <si>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</si>
  <si>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</si>
  <si>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</si>
  <si>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</si>
  <si>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</si>
  <si>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</si>
  <si>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</si>
  <si>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</si>
  <si>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</si>
  <si>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</si>
  <si>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</si>
  <si>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</si>
  <si>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</si>
  <si>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</si>
  <si>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</si>
  <si>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91 - Doplňující konstrukce a práce pozemních komunikací, letišť a ploch</t>
  </si>
  <si>
    <t xml:space="preserve">      92 - Záchytný systém</t>
  </si>
  <si>
    <t xml:space="preserve">      93 - PBŘ</t>
  </si>
  <si>
    <t xml:space="preserve">      94 - Lešení a stavební výtahy</t>
  </si>
  <si>
    <t xml:space="preserve">      95 - Různé dokončovací konstrukce a práce pozemních staveb</t>
  </si>
  <si>
    <t xml:space="preserve">      96 - Bourání konstrukcí</t>
  </si>
  <si>
    <t xml:space="preserve">      97 - Stavební přípomoce k TZB</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</si>
  <si>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</si>
  <si>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</si>
  <si>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</si>
  <si>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</si>
  <si>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</si>
  <si>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</si>
  <si>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</si>
  <si>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</si>
  <si>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</si>
  <si>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</si>
  <si>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</si>
  <si>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</si>
  <si>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</si>
  <si>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</si>
  <si>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</si>
  <si>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</si>
  <si>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</si>
  <si>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</si>
  <si>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</si>
  <si>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</si>
  <si>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</si>
  <si>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</si>
  <si>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</si>
  <si>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</si>
  <si>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</si>
  <si>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</si>
  <si>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</si>
  <si>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</si>
  <si>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</si>
  <si>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</si>
  <si>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</si>
  <si>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</si>
  <si>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</si>
  <si>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</si>
  <si>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</si>
  <si>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</si>
  <si>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</si>
  <si>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</si>
  <si>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2018 02</t>
  </si>
  <si>
    <t>1973884973</t>
  </si>
  <si>
    <t>VV</t>
  </si>
  <si>
    <t>c2 koordinacni situace</t>
  </si>
  <si>
    <t>viz. situace</t>
  </si>
  <si>
    <t>26,0</t>
  </si>
  <si>
    <t>112101102</t>
  </si>
  <si>
    <t>Odstranění stromů s odřezáním kmene a s odvětvením listnatých, průměru kmene přes 300 do 500 mm</t>
  </si>
  <si>
    <t>kus</t>
  </si>
  <si>
    <t>-1796028878</t>
  </si>
  <si>
    <t>112201102</t>
  </si>
  <si>
    <t>Odstranění pařezů s jejich vykopáním, vytrháním nebo odstřelením, s přesekáním kořenů průměru přes 300 do 500 mm</t>
  </si>
  <si>
    <t>1760549214</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</si>
  <si>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</si>
  <si>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</si>
  <si>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-183968501</t>
  </si>
  <si>
    <t>d11e b rez</t>
  </si>
  <si>
    <t>BP4</t>
  </si>
  <si>
    <t>16,96*0,5</t>
  </si>
  <si>
    <t>stávající zpevněné plochy</t>
  </si>
  <si>
    <t>73,6</t>
  </si>
  <si>
    <t>Součet</t>
  </si>
  <si>
    <t>113202111</t>
  </si>
  <si>
    <t>Vytrhání obrub s vybouráním lože, s přemístěním hmot na skládku na vzdálenost do 3 m nebo s naložením na dopravní prostředek z krajníků nebo obrubníků stojatých</t>
  </si>
  <si>
    <t>m</t>
  </si>
  <si>
    <t>798435612</t>
  </si>
  <si>
    <t>57,0</t>
  </si>
  <si>
    <t>121101103</t>
  </si>
  <si>
    <t>Sejmutí ornice nebo lesní půdy s vodorovným přemístěním na hromady v místě upotřebení nebo na dočasné či trvalé skládky se složením, na vzdálenost přes 100 do 250 m</t>
  </si>
  <si>
    <t>m3</t>
  </si>
  <si>
    <t>448050791</t>
  </si>
  <si>
    <t>d11k n zaklady</t>
  </si>
  <si>
    <t>v místě přístavby</t>
  </si>
  <si>
    <t>320,0*0,2</t>
  </si>
  <si>
    <t>130001101</t>
  </si>
  <si>
    <t>Příplatek k cenám hloubených vykopávek za ztížení vykopávky v blízkosti podzemního vedení nebo výbušnin pro jakoukoliv třídu horniny</t>
  </si>
  <si>
    <t>601138890</t>
  </si>
  <si>
    <t>předpoklad 20% z celkového množství</t>
  </si>
  <si>
    <t>(360+106,637+0,547)*0,2</t>
  </si>
  <si>
    <t>131203101</t>
  </si>
  <si>
    <t>Hloubení zapažených i nezapažených jam ručním nebo pneumatickým nářadím s urovnáním dna do předepsaného profilu a spádu v horninách tř. 3 soudržných</t>
  </si>
  <si>
    <t>-418085314</t>
  </si>
  <si>
    <t>d11q n rezy</t>
  </si>
  <si>
    <t>na spodní hranu desky ZD0101</t>
  </si>
  <si>
    <t>18,0*20,0</t>
  </si>
  <si>
    <t>9</t>
  </si>
  <si>
    <t>131203109</t>
  </si>
  <si>
    <t>Hloubení zapažených i nezapažených jam ručním nebo pneumatickým nářadím s urovnáním dna do předepsaného profilu a spádu v horninách tř. 3 Příplatek k cenám za lepivost horniny tř. 3</t>
  </si>
  <si>
    <t>-672597914</t>
  </si>
  <si>
    <t>10</t>
  </si>
  <si>
    <t>132201201</t>
  </si>
  <si>
    <t>Hloubení zapažených i nezapažených rýh šířky přes 600 do 2 000 mm s urovnáním dna do předepsaného profilu a spádu v hornině tř. 3 do 100 m3</t>
  </si>
  <si>
    <t>-115907511</t>
  </si>
  <si>
    <t>viz. pasy</t>
  </si>
  <si>
    <t>106,637</t>
  </si>
  <si>
    <t>11</t>
  </si>
  <si>
    <t>132201209</t>
  </si>
  <si>
    <t>Hloubení zapažených i nezapažených rýh šířky přes 600 do 2 000 mm s urovnáním dna do předepsaného profilu a spádu v hornině tř. 3 Příplatek k cenám za lepivost horniny tř. 3</t>
  </si>
  <si>
    <t>-422172672</t>
  </si>
  <si>
    <t>12</t>
  </si>
  <si>
    <t>133202011</t>
  </si>
  <si>
    <t>Hloubení zapažených i nezapažených šachet plocha výkopu do 20 m2 ručním nebo pneumatickým nářadím s případným nutným přemístěním výkopku ve výkopišti v horninách soudržných tř. 3, plocha výkopu do 4 m2</t>
  </si>
  <si>
    <t>-1230111955</t>
  </si>
  <si>
    <t>BP6</t>
  </si>
  <si>
    <t>0,94*1,37*(4,6-3,575-0,125-0,15-0,325)</t>
  </si>
  <si>
    <t>13</t>
  </si>
  <si>
    <t>133202019</t>
  </si>
  <si>
    <t>Hloubení zapažených i nezapažených šachet plocha výkopu do 20 m2 ručním nebo pneumatickým nářadím s případným nutným přemístěním výkopku ve výkopišti v horninách soudržných tř. 3, plocha výkopu Příplatek k cenám za lepivost horniny tř. 3</t>
  </si>
  <si>
    <t>-1033274815</t>
  </si>
  <si>
    <t>14</t>
  </si>
  <si>
    <t>167101102</t>
  </si>
  <si>
    <t>Nakládání, skládání a překládání neulehlého výkopku nebo sypaniny nakládání, množství přes 100 m3, z hornin tř. 1 až 4</t>
  </si>
  <si>
    <t>-433831934</t>
  </si>
  <si>
    <t>výkop- zásyp</t>
  </si>
  <si>
    <t>360+106,637+0,547-329,4</t>
  </si>
  <si>
    <t>zbytek ornice</t>
  </si>
  <si>
    <t>64,0-100,0*0,2</t>
  </si>
  <si>
    <t>162201211</t>
  </si>
  <si>
    <t>Vodorovné přemístění výkopku nebo sypaniny stavebním kolečkem s naložením a vyprázdněním kolečka na hromady nebo do dopravního prostředku na vzdálenost do 10 m z horniny tř. 1 až 4</t>
  </si>
  <si>
    <t>-1054945512</t>
  </si>
  <si>
    <t>16</t>
  </si>
  <si>
    <t>162201219</t>
  </si>
  <si>
    <t>Vodorovné přemístění výkopku nebo sypaniny stavebním kolečkem s naložením a vyprázdněním kolečka na hromady nebo do dopravního prostředku na vzdálenost do 10 m z horniny Příplatek k ceně za každých dalších 10 m</t>
  </si>
  <si>
    <t>318325925</t>
  </si>
  <si>
    <t>předpoklad 50m</t>
  </si>
  <si>
    <t>181,784*4</t>
  </si>
  <si>
    <t>17</t>
  </si>
  <si>
    <t>162701105</t>
  </si>
  <si>
    <t>Vodorovné přemístění výkopku nebo sypaniny po suchu na obvyklém dopravním prostředku, bez naložení výkopku, avšak se složením bez rozhrnutí z horniny tř. 1 až 4 na vzdálenost přes 9 000 do 10 000 m</t>
  </si>
  <si>
    <t>-1157223108</t>
  </si>
  <si>
    <t>18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</si>
  <si>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</si>
  <si>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</si>
  <si>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-480430500</t>
  </si>
  <si>
    <t>předpoklad 10 km</t>
  </si>
  <si>
    <t>181,784*10</t>
  </si>
  <si>
    <t>19</t>
  </si>
  <si>
    <t>171201201</t>
  </si>
  <si>
    <t>Uložení sypaniny na skládky</t>
  </si>
  <si>
    <t>2032750303</t>
  </si>
  <si>
    <t>20</t>
  </si>
  <si>
    <t>171201211</t>
  </si>
  <si>
    <t>Poplatek za uložení stavebního odpadu na skládce (skládkovné) zeminy a kameniva zatříděného do Katalogu odpadů pod kódem 170 504</t>
  </si>
  <si>
    <t>t</t>
  </si>
  <si>
    <t>-1105697924</t>
  </si>
  <si>
    <t>přepočet na tuny</t>
  </si>
  <si>
    <t>181,784*2</t>
  </si>
  <si>
    <t>162301402</t>
  </si>
  <si>
    <t>Vodorovné přemístění větví, kmenů nebo pařezů s naložením, složením a dopravou do 5000 m větví stromů listnatých, průměru kmene přes 300 do 500 mm</t>
  </si>
  <si>
    <t>-1818320454</t>
  </si>
  <si>
    <t>22</t>
  </si>
  <si>
    <t>162301412</t>
  </si>
  <si>
    <t>Vodorovné přemístění větví, kmenů nebo pařezů s naložením, složením a dopravou do 5000 m kmenů stromů listnatých, průměru přes 300 do 500 mm</t>
  </si>
  <si>
    <t>1614006600</t>
  </si>
  <si>
    <t>23</t>
  </si>
  <si>
    <t>162301422</t>
  </si>
  <si>
    <t>Vodorovné přemístění větví, kmenů nebo pařezů s naložením, složením a dopravou do 5000 m pařezů kmenů, průměru přes 300 do 500 mm</t>
  </si>
  <si>
    <t>2045586877</t>
  </si>
  <si>
    <t>24</t>
  </si>
  <si>
    <t>162301501</t>
  </si>
  <si>
    <t>Vodorovné přemístění smýcených křovin do průměru kmene 100 mm na vzdálenost do 5 000 m</t>
  </si>
  <si>
    <t>-935989198</t>
  </si>
  <si>
    <t>25</t>
  </si>
  <si>
    <t>162301902</t>
  </si>
  <si>
    <t>Vodorovné přemístění větví, kmenů nebo pařezů s naložením, složením a dopravou Příplatek k cenám za každých dalších i započatých 5000 m přes 5000 m větví stromů listnatých, průměru kmene přes 300 do 500 mm</t>
  </si>
  <si>
    <t>-849363098</t>
  </si>
  <si>
    <t>26</t>
  </si>
  <si>
    <t>162301912</t>
  </si>
  <si>
    <t>Vodorovné přemístění větví, kmenů nebo pařezů s naložením, složením a dopravou Příplatek k cenám za každých dalších i započatých 5000 m přes 5000 m kmenů stromů listnatých, o průměru přes 300 do 500 mm</t>
  </si>
  <si>
    <t>-1080419897</t>
  </si>
  <si>
    <t>27</t>
  </si>
  <si>
    <t>162301922</t>
  </si>
  <si>
    <t>Vodorovné přemístění větví, kmenů nebo pařezů s naložením, složením a dopravou Příplatek k cenám za každých dalších i započatých 5000 m přes 5000 m pařezů kmenů, průměru přes 300 do 500 mm</t>
  </si>
  <si>
    <t>406964969</t>
  </si>
  <si>
    <t>28</t>
  </si>
  <si>
    <t>174101101</t>
  </si>
  <si>
    <t>Zásyp sypaninou z jakékoliv horniny s uložením výkopku ve vrstvách se zhutněním jam, šachet, rýh nebo kolem objektů v těchto vykopávkách</t>
  </si>
  <si>
    <t>-1174630432</t>
  </si>
  <si>
    <t>22,0*15,8</t>
  </si>
  <si>
    <t>-2,6*7,0</t>
  </si>
  <si>
    <t>29</t>
  </si>
  <si>
    <t>181951102</t>
  </si>
  <si>
    <t>Úprava pláně vyrovnáním výškových rozdílů v hornině tř. 1 až 4 se zhutněním</t>
  </si>
  <si>
    <t>606718171</t>
  </si>
  <si>
    <t>C2</t>
  </si>
  <si>
    <t>13,2</t>
  </si>
  <si>
    <t>C3</t>
  </si>
  <si>
    <t>35,95</t>
  </si>
  <si>
    <t>30</t>
  </si>
  <si>
    <t>K674</t>
  </si>
  <si>
    <t>Poplatek za uložení stromů a keřů</t>
  </si>
  <si>
    <t>kpl</t>
  </si>
  <si>
    <t>-668146768</t>
  </si>
  <si>
    <t>31</t>
  </si>
  <si>
    <t>181301103</t>
  </si>
  <si>
    <t>Rozprostření a urovnání ornice v rovině nebo ve svahu sklonu do 1:5 při souvislé ploše do 500 m2, tl. vrstvy přes 150 do 200 mm</t>
  </si>
  <si>
    <t>-588479586</t>
  </si>
  <si>
    <t>100,0</t>
  </si>
  <si>
    <t>32</t>
  </si>
  <si>
    <t>181411131</t>
  </si>
  <si>
    <t>Založení trávníku na půdě předem připravené plochy do 1000 m2 výsevem včetně utažení parkového v rovině nebo na svahu do 1:5</t>
  </si>
  <si>
    <t>-1964209618</t>
  </si>
  <si>
    <t>33</t>
  </si>
  <si>
    <t>M</t>
  </si>
  <si>
    <t>00572420</t>
  </si>
  <si>
    <t>osivo směs travní parková okrasná</t>
  </si>
  <si>
    <t>kg</t>
  </si>
  <si>
    <t>-1939578712</t>
  </si>
  <si>
    <t>100*0,015 'Přepočtené koeficientem množství</t>
  </si>
  <si>
    <t>34</t>
  </si>
  <si>
    <t>183451511</t>
  </si>
  <si>
    <t>Zapískování travnatých ploch vrstvou písku, tl. do 20 mm souvislé plochy do 1000 m2 v rovině nebo na svahu do 1:5</t>
  </si>
  <si>
    <t>-201412271</t>
  </si>
  <si>
    <t>35</t>
  </si>
  <si>
    <t>58337310</t>
  </si>
  <si>
    <t>písek</t>
  </si>
  <si>
    <t>1800441086</t>
  </si>
  <si>
    <t>100*0,00334 'Přepočtené koeficientem množství</t>
  </si>
  <si>
    <t>36</t>
  </si>
  <si>
    <t>184802111</t>
  </si>
  <si>
    <t>Chemické odplevelení půdy před založením kultury, trávníku nebo zpevněných ploch o výměře jednotlivě přes 20 m2 v rovině nebo na svahu do 1:5 postřikem na široko</t>
  </si>
  <si>
    <t>1739147153</t>
  </si>
  <si>
    <t>37</t>
  </si>
  <si>
    <t>183403153</t>
  </si>
  <si>
    <t>Obdělání půdy hrabáním v rovině nebo na svahu do 1:5</t>
  </si>
  <si>
    <t>52792676</t>
  </si>
  <si>
    <t>38</t>
  </si>
  <si>
    <t>111103202</t>
  </si>
  <si>
    <t>Kosení s ponecháním na místě ve vegetačním období travního porostu středně hustého</t>
  </si>
  <si>
    <t>ha</t>
  </si>
  <si>
    <t>-168242606</t>
  </si>
  <si>
    <t>100,0/10000</t>
  </si>
  <si>
    <t>39</t>
  </si>
  <si>
    <t>185802113</t>
  </si>
  <si>
    <t>Hnojení půdy nebo trávníku v rovině nebo na svahu do 1:5 umělým hnojivem na široko</t>
  </si>
  <si>
    <t>405104381</t>
  </si>
  <si>
    <t>40</t>
  </si>
  <si>
    <t>25191155</t>
  </si>
  <si>
    <t xml:space="preserve">hnojivo </t>
  </si>
  <si>
    <t>-2103380416</t>
  </si>
  <si>
    <t>Zakládání</t>
  </si>
  <si>
    <t>41</t>
  </si>
  <si>
    <t>271532212</t>
  </si>
  <si>
    <t>Podsyp pod základové konstrukce se zhutněním a urovnáním povrchu z kameniva hrubého, frakce 16 - 32 mm</t>
  </si>
  <si>
    <t>-1156859947</t>
  </si>
  <si>
    <t>C1</t>
  </si>
  <si>
    <t>plocha mezi pasy</t>
  </si>
  <si>
    <t>(51,0+19,0+20,0+15,5+28,0+19,0)*0,15</t>
  </si>
  <si>
    <t>42</t>
  </si>
  <si>
    <t>273321311</t>
  </si>
  <si>
    <t>Základy z betonu železového (bez výztuže) desky z betonu bez zvláštních nároků na prostředí tř. C 16/20 XC2</t>
  </si>
  <si>
    <t>-919033311</t>
  </si>
  <si>
    <t>ZD0102</t>
  </si>
  <si>
    <t>184,0*0,1</t>
  </si>
  <si>
    <t>podkladní deska dna kanálu a šachet</t>
  </si>
  <si>
    <t>2,3*0,9*0,115</t>
  </si>
  <si>
    <t>1,0*1,4*0,115</t>
  </si>
  <si>
    <t>1,0*0,5*0,115</t>
  </si>
  <si>
    <t>43</t>
  </si>
  <si>
    <t>273321511</t>
  </si>
  <si>
    <t>Základy z betonu železového (bez výztuže) desky z betonu bez zvláštních nároků na prostředí tř. C 25/30 XC2</t>
  </si>
  <si>
    <t>-1097372938</t>
  </si>
  <si>
    <t>ZD0101</t>
  </si>
  <si>
    <t>25,5*0,4</t>
  </si>
  <si>
    <t>44</t>
  </si>
  <si>
    <t>273351121</t>
  </si>
  <si>
    <t>Bednění základů desek zřízení</t>
  </si>
  <si>
    <t>-295615121</t>
  </si>
  <si>
    <t>19,0*0,4</t>
  </si>
  <si>
    <t>38,9*0,3</t>
  </si>
  <si>
    <t>(2,3+2,3+0,9+0,9)*0,115</t>
  </si>
  <si>
    <t>(1,0+1,0+1,4+1,4)*0,115</t>
  </si>
  <si>
    <t>(1,0+1,0+0,5+0,5)*0,115</t>
  </si>
  <si>
    <t>45</t>
  </si>
  <si>
    <t>273351122</t>
  </si>
  <si>
    <t>Bednění základů desek odstranění</t>
  </si>
  <si>
    <t>1589823322</t>
  </si>
  <si>
    <t>viz. bednění</t>
  </si>
  <si>
    <t>20,903</t>
  </si>
  <si>
    <t>46</t>
  </si>
  <si>
    <t>273361821</t>
  </si>
  <si>
    <t>Výztuž základů desek z betonářské oceli 10 505 (R) nebo BSt 500</t>
  </si>
  <si>
    <t>-684822232</t>
  </si>
  <si>
    <t>viz. výpis- KARI síť</t>
  </si>
  <si>
    <t>0,58-0,33</t>
  </si>
  <si>
    <t>47</t>
  </si>
  <si>
    <t>273362021</t>
  </si>
  <si>
    <t>Výztuž základů desek ze svařovaných sítí z drátů typu KARI</t>
  </si>
  <si>
    <t>1319928504</t>
  </si>
  <si>
    <t>ZD02</t>
  </si>
  <si>
    <t>1,025</t>
  </si>
  <si>
    <t>ZD01</t>
  </si>
  <si>
    <t>25,5*0,005398*1,2*2</t>
  </si>
  <si>
    <t>2,3*0,9*0,00444*1,2</t>
  </si>
  <si>
    <t>1,0*1,4*0,00444*1,2</t>
  </si>
  <si>
    <t>1,0*0,5*0,00444*1,2</t>
  </si>
  <si>
    <t>48</t>
  </si>
  <si>
    <t>274313711</t>
  </si>
  <si>
    <t>Základy z betonu prostého pasy betonu kamenem neprokládaného tř. C 20/25 XC3</t>
  </si>
  <si>
    <t>172208816</t>
  </si>
  <si>
    <t>d12 konstrukcni cast</t>
  </si>
  <si>
    <t>KSTŠ0101</t>
  </si>
  <si>
    <t>15,7*1,0*1,05</t>
  </si>
  <si>
    <t>KSTŠ0102</t>
  </si>
  <si>
    <t>8,5*0,85*1,05</t>
  </si>
  <si>
    <t>KSTŠ0104</t>
  </si>
  <si>
    <t>10,3*1,3*1,05</t>
  </si>
  <si>
    <t>KSTŠ0105</t>
  </si>
  <si>
    <t>10,0*1,0*1,05</t>
  </si>
  <si>
    <t>5,0*0,75*1,05</t>
  </si>
  <si>
    <t>KSTŠ0106</t>
  </si>
  <si>
    <t>14,5*1,0*1,05</t>
  </si>
  <si>
    <t>KSTŠ0107</t>
  </si>
  <si>
    <t>17,5*0,85*1,05</t>
  </si>
  <si>
    <t>-(0,8+0,7+1,1+0,6+0,8)*0,75*1,05</t>
  </si>
  <si>
    <t>KSTŠ0108</t>
  </si>
  <si>
    <t>(1,0)*1,3*1,05</t>
  </si>
  <si>
    <t>(9,0)*1,3*1,05</t>
  </si>
  <si>
    <t>KSTŠ0109</t>
  </si>
  <si>
    <t>(8,9)*0,75*1,05</t>
  </si>
  <si>
    <t>podél původních základů</t>
  </si>
  <si>
    <t>1,03*0,4*(4,65-3,65)*1,05</t>
  </si>
  <si>
    <t>1,3*0,4*(5,65-3,65)*1,05</t>
  </si>
  <si>
    <t>1,675*0,4*(4,65-3,65)*1,05</t>
  </si>
  <si>
    <t>4,6*0,4*(4,65-3,65)*1,05</t>
  </si>
  <si>
    <t>3,7*0,4*(4,65-3,65)*1,05</t>
  </si>
  <si>
    <t>49</t>
  </si>
  <si>
    <t>274351121</t>
  </si>
  <si>
    <t>Bednění základů pasů rovné zřízení</t>
  </si>
  <si>
    <t>210552143</t>
  </si>
  <si>
    <t>bednění litých pasů- pouze částečně v místě desky D2</t>
  </si>
  <si>
    <t>1,03*(4,65-3,65)*1,1</t>
  </si>
  <si>
    <t>1,3*(5,65-3,65)*1,1</t>
  </si>
  <si>
    <t>1,675*(4,65-3,65)*1,1</t>
  </si>
  <si>
    <t>4,6*(4,65-3,65)*1,1</t>
  </si>
  <si>
    <t>3,7*(4,65-3,65)*1,1</t>
  </si>
  <si>
    <t>(10,5*2+8,0*2)*1,1</t>
  </si>
  <si>
    <t>50</t>
  </si>
  <si>
    <t>274351122</t>
  </si>
  <si>
    <t>Bednění základů pasů rovné odstranění</t>
  </si>
  <si>
    <t>-763378108</t>
  </si>
  <si>
    <t>55,666</t>
  </si>
  <si>
    <t>51</t>
  </si>
  <si>
    <t>274361821</t>
  </si>
  <si>
    <t>Výztuž základů pasů z betonářské oceli 10 505 (R) nebo BSt 500</t>
  </si>
  <si>
    <t>235476740</t>
  </si>
  <si>
    <t>0,4</t>
  </si>
  <si>
    <t>0,295</t>
  </si>
  <si>
    <t>KSTŠ0103</t>
  </si>
  <si>
    <t>0,09</t>
  </si>
  <si>
    <t>0,25</t>
  </si>
  <si>
    <t>0,385</t>
  </si>
  <si>
    <t>0,38</t>
  </si>
  <si>
    <t>0,47</t>
  </si>
  <si>
    <t>52</t>
  </si>
  <si>
    <t>279113141-1</t>
  </si>
  <si>
    <t>Základové zdi z tvárnic ztraceného bednění včetně výplně z betonu třídy C 20/25 XC2, tloušťky zdiva 100 mm</t>
  </si>
  <si>
    <t>248470755</t>
  </si>
  <si>
    <t>technologický kanál a revizní šachty</t>
  </si>
  <si>
    <t>(0,7+2,1+0,7)*0,55</t>
  </si>
  <si>
    <t>(0,8+0,8+1,1+1,1)*(4,6-3,575)</t>
  </si>
  <si>
    <t>(0,7+0,4+0,4)*0,55</t>
  </si>
  <si>
    <t>53</t>
  </si>
  <si>
    <t>279113155</t>
  </si>
  <si>
    <t>Základové zdi z tvárnic ztraceného bednění včetně výplně z betonu třídy C 25/30 XC1, tloušťky zdiva přes 300 do 400 mm</t>
  </si>
  <si>
    <t>-1541165035</t>
  </si>
  <si>
    <t>10,99*1,0</t>
  </si>
  <si>
    <t>3,355*1,5</t>
  </si>
  <si>
    <t>3,66*4,0</t>
  </si>
  <si>
    <t>1,05*2,5</t>
  </si>
  <si>
    <t>1,0*1,75</t>
  </si>
  <si>
    <t>4,5*1,0</t>
  </si>
  <si>
    <t>0,845*1,25</t>
  </si>
  <si>
    <t>3,66*1,75</t>
  </si>
  <si>
    <t>(0,4+1,05)*2,5</t>
  </si>
  <si>
    <t>(4,035+0,4)*1,0</t>
  </si>
  <si>
    <t>1,84*2,5</t>
  </si>
  <si>
    <t>0,85*1,75</t>
  </si>
  <si>
    <t>(7,895+0,4)*1,0</t>
  </si>
  <si>
    <t>(7,9+0,4)*1,0</t>
  </si>
  <si>
    <t>(16,68-0,4*5)*1,0</t>
  </si>
  <si>
    <t>18,0</t>
  </si>
  <si>
    <t>5,065*1,0</t>
  </si>
  <si>
    <t>54</t>
  </si>
  <si>
    <t>279361821</t>
  </si>
  <si>
    <t>Výztuž základových zdí nosných svislých nebo odkloněných od svislice, rovinných nebo oblých, deskových nebo žebrových, včetně výztuže jejich žeber z betonářské oceli 10 505 (R) nebo BSt 500</t>
  </si>
  <si>
    <t>190862227</t>
  </si>
  <si>
    <t>STŠ0101</t>
  </si>
  <si>
    <t>0,275</t>
  </si>
  <si>
    <t>STŠ0102</t>
  </si>
  <si>
    <t>0,465</t>
  </si>
  <si>
    <t>STŠ0103</t>
  </si>
  <si>
    <t>0,375</t>
  </si>
  <si>
    <t>STŠ0104</t>
  </si>
  <si>
    <t>0,18</t>
  </si>
  <si>
    <t>STŠ0105</t>
  </si>
  <si>
    <t>0,24</t>
  </si>
  <si>
    <t>STŠ0106</t>
  </si>
  <si>
    <t>0,235</t>
  </si>
  <si>
    <t>STŠ0107</t>
  </si>
  <si>
    <t>0,225</t>
  </si>
  <si>
    <t>STŠ0108</t>
  </si>
  <si>
    <t>0,285</t>
  </si>
  <si>
    <t>STŠ0109</t>
  </si>
  <si>
    <t>0,075</t>
  </si>
  <si>
    <t>technologický kanál předpoklad 0,04t/m3</t>
  </si>
  <si>
    <t>6,645*0,1*0,04</t>
  </si>
  <si>
    <t>55</t>
  </si>
  <si>
    <t>K686</t>
  </si>
  <si>
    <t>Bednění prostupů základovými kontrukcemi 300x300mm</t>
  </si>
  <si>
    <t>399344480</t>
  </si>
  <si>
    <t>viz. základy</t>
  </si>
  <si>
    <t>56</t>
  </si>
  <si>
    <t>K6861</t>
  </si>
  <si>
    <t>Bednění prostupů základovými kontrukcemi 200x200mm</t>
  </si>
  <si>
    <t>-865110487</t>
  </si>
  <si>
    <t>57</t>
  </si>
  <si>
    <t>K68612</t>
  </si>
  <si>
    <t>Vytvoření drážky v základových kontrukcích 200x200x800mm</t>
  </si>
  <si>
    <t>-726504644</t>
  </si>
  <si>
    <t>58</t>
  </si>
  <si>
    <t>K686122</t>
  </si>
  <si>
    <t>Vytvoření drážky v základových kontrukcích 200x650x580mm</t>
  </si>
  <si>
    <t>609544631</t>
  </si>
  <si>
    <t>59</t>
  </si>
  <si>
    <t>K6861222</t>
  </si>
  <si>
    <t>Vytvoření drážky v základových kontrukcích 200x400x1290mm</t>
  </si>
  <si>
    <t>1683527779</t>
  </si>
  <si>
    <t>60</t>
  </si>
  <si>
    <t>K68612226</t>
  </si>
  <si>
    <t>Vytvoření drážky v základových kontrukcích 275x540x1130mm</t>
  </si>
  <si>
    <t>736033595</t>
  </si>
  <si>
    <t>437</t>
  </si>
  <si>
    <t>K686122261</t>
  </si>
  <si>
    <t>Vytvoření drážky v základových kontrukcích 70x200x600mm</t>
  </si>
  <si>
    <t>-62764095</t>
  </si>
  <si>
    <t>Svislé a kompletní konstrukce</t>
  </si>
  <si>
    <t>61</t>
  </si>
  <si>
    <t>311235145</t>
  </si>
  <si>
    <t>Zdivo jednovrstvé z cihel děrovaných broušených na celoplošnou tenkovrstvou maltu, pevnost cihel přes P10 do P15, tl. zdiva 250 mm</t>
  </si>
  <si>
    <t>-1409264168</t>
  </si>
  <si>
    <t>d11l n 1np</t>
  </si>
  <si>
    <t>d11m n 2np</t>
  </si>
  <si>
    <t>d11n n strecha</t>
  </si>
  <si>
    <t>1NP</t>
  </si>
  <si>
    <t>(8,2+4,5+12,0+4,4+0,6+4,0+0,6)*3,0</t>
  </si>
  <si>
    <t>-(1,4*2,1+1,2*2,1*2+1,4*2,1)</t>
  </si>
  <si>
    <t>(1,7*2,1)</t>
  </si>
  <si>
    <t>2NP</t>
  </si>
  <si>
    <t>(10,6+6,0+2,0)*3,25</t>
  </si>
  <si>
    <t>-(1,0*2,1)</t>
  </si>
  <si>
    <t>(1,65*2,1)</t>
  </si>
  <si>
    <t>(3,15*2,1)</t>
  </si>
  <si>
    <t>atika</t>
  </si>
  <si>
    <t>(10,9+16,1+9,6+4,2+2,1+6,3+2,1)*0,75</t>
  </si>
  <si>
    <t>(0,9)*0,25</t>
  </si>
  <si>
    <t>62</t>
  </si>
  <si>
    <t>311238800-1</t>
  </si>
  <si>
    <t>Zdivo jednovrstvé tepelně izolační z cihel děrovaných broušených s integrovanou izolací z expandovaného (samozhášivého) polystyrenu na tenkovrstvou maltu, součinitel prostupu tepla U přes 0,22 do 0,26, tl. zdiva 250 mm</t>
  </si>
  <si>
    <t>-1502633672</t>
  </si>
  <si>
    <t>1,0*2,1</t>
  </si>
  <si>
    <t>0,6*2,1</t>
  </si>
  <si>
    <t>63</t>
  </si>
  <si>
    <t>311238801</t>
  </si>
  <si>
    <t>Zdivo jednovrstvé tepelně izolační z cihel děrovaných broušených s integrovanou izolací z expandovaného (samozhášivého) polystyrenu na tenkovrstvou maltu, součinitel prostupu tepla U přes 0,14 do 0,18, tl. zdiva 380 mm</t>
  </si>
  <si>
    <t>-1512642874</t>
  </si>
  <si>
    <t>první šár zdiva</t>
  </si>
  <si>
    <t>(11,0+15,9+12,4)*0,25</t>
  </si>
  <si>
    <t>64</t>
  </si>
  <si>
    <t>311238801-1</t>
  </si>
  <si>
    <t>Zazdívka otvorů zdivo jednovrstvé tepelně izolační z cihel děrovaných broušených s integrovanou izolací z expandovaného (samozhášivého) polystyrenu na tenkovrstvou maltu, součinitel prostupu tepla U přes 0,14 do 0,18, tl. zdiva 380 mm</t>
  </si>
  <si>
    <t>-1977519317</t>
  </si>
  <si>
    <t>d11b b 1pp</t>
  </si>
  <si>
    <t>viz. 01</t>
  </si>
  <si>
    <t>1PP</t>
  </si>
  <si>
    <t>0,9*0,6*2</t>
  </si>
  <si>
    <t>1,2*0,6*2</t>
  </si>
  <si>
    <t>1,8*0,6*2</t>
  </si>
  <si>
    <t>65</t>
  </si>
  <si>
    <t>311238803</t>
  </si>
  <si>
    <t>Zdivo jednovrstvé tepelně izolační z cihel děrovaných broušených s integrovanou izolací z expandovaného (samozhášivého) polystyrenu na tenkovrstvou maltu, součinitel prostupu tepla U do 0,14, tl. zdiva 440 mm</t>
  </si>
  <si>
    <t>181901173</t>
  </si>
  <si>
    <t>(11,0+15,9+12,4)*2,75</t>
  </si>
  <si>
    <t>-(1,0*1,7+2,0*1,0+2,735*1,7+2,475*1,7*2+0,25*1,7+2,735*1,7+2,0*1,0+1,0*1,7)</t>
  </si>
  <si>
    <t>(11,0+15,9+11,1)*3,25</t>
  </si>
  <si>
    <t>-(2,0*1,0+4,6*1,835*2+1,24*2,75)</t>
  </si>
  <si>
    <t>66</t>
  </si>
  <si>
    <t>311321411</t>
  </si>
  <si>
    <t>Nadzákladové zdi z betonu železového (bez výztuže) nosné bez zvláštních nároků na vliv prostředí tř. C 25/30 XC1</t>
  </si>
  <si>
    <t>-124401631</t>
  </si>
  <si>
    <t>ST101</t>
  </si>
  <si>
    <t>3,625*3,0*0,25</t>
  </si>
  <si>
    <t>-0,8*2,12*0,25</t>
  </si>
  <si>
    <t>67</t>
  </si>
  <si>
    <t>311351121</t>
  </si>
  <si>
    <t>Bednění nadzákladových zdí nosných rovné oboustranné za každou stranu zřízení</t>
  </si>
  <si>
    <t>-207468998</t>
  </si>
  <si>
    <t>3,625*3,0*2*1,1</t>
  </si>
  <si>
    <t>(0,8+2,12+2,12)*0,25*1,1</t>
  </si>
  <si>
    <t>(3,0)*0,25*2*1,1</t>
  </si>
  <si>
    <t>68</t>
  </si>
  <si>
    <t>311351122</t>
  </si>
  <si>
    <t>Bednění nadzákladových zdí nosných rovné oboustranné za každou stranu odstranění</t>
  </si>
  <si>
    <t>-436929919</t>
  </si>
  <si>
    <t>26,961</t>
  </si>
  <si>
    <t>69</t>
  </si>
  <si>
    <t>311361821</t>
  </si>
  <si>
    <t>Výztuž nadzákladových zdí nosných svislých nebo odkloněných od svislice, rovných nebo oblých z betonářské oceli 10 505 (R) nebo BSt 500</t>
  </si>
  <si>
    <t>-796207362</t>
  </si>
  <si>
    <t>0,485</t>
  </si>
  <si>
    <t>0,485*1,08 'Přepočtené koeficientem množství</t>
  </si>
  <si>
    <t>70</t>
  </si>
  <si>
    <t>317168011</t>
  </si>
  <si>
    <t>Překlady keramické ploché osazené do maltového lože, výšky překladu 71 mm šířky 115 mm, délky 1000 mm</t>
  </si>
  <si>
    <t>1432779007</t>
  </si>
  <si>
    <t>P21</t>
  </si>
  <si>
    <t>71</t>
  </si>
  <si>
    <t>317168012</t>
  </si>
  <si>
    <t>Překlady keramické ploché osazené do maltového lože, výšky překladu 71 mm šířky 115 mm, délky 1250 mm</t>
  </si>
  <si>
    <t>2005605566</t>
  </si>
  <si>
    <t>P11</t>
  </si>
  <si>
    <t>P22</t>
  </si>
  <si>
    <t>72</t>
  </si>
  <si>
    <t>317168015</t>
  </si>
  <si>
    <t>Překlady keramické ploché osazené do maltového lože, výšky překladu 71 mm šířky 115 mm, délky 2000 mm</t>
  </si>
  <si>
    <t>-617049827</t>
  </si>
  <si>
    <t>P12</t>
  </si>
  <si>
    <t>1*3</t>
  </si>
  <si>
    <t>73</t>
  </si>
  <si>
    <t>317168057</t>
  </si>
  <si>
    <t>Překlady keramické vysoké osazené do maltového lože, šířky překladu 70 mm výšky 238 mm, délky 2500 mm</t>
  </si>
  <si>
    <t>-2036304012</t>
  </si>
  <si>
    <t>P26</t>
  </si>
  <si>
    <t>2*1</t>
  </si>
  <si>
    <t>74</t>
  </si>
  <si>
    <t>317321411</t>
  </si>
  <si>
    <t>Překlady z betonu železového (bez výztuže) tř. C 25/30</t>
  </si>
  <si>
    <t>-914035175</t>
  </si>
  <si>
    <t>obetonování válc. překladů</t>
  </si>
  <si>
    <t>(1,3)*0,1*0,44</t>
  </si>
  <si>
    <t>(2,4+3,15+3,15+2,4)*0,16*0,44</t>
  </si>
  <si>
    <t>(5,6)*0,18*0,44</t>
  </si>
  <si>
    <t>(1,8)*0,25*0,1</t>
  </si>
  <si>
    <t>(3,0)*0,25*0,1</t>
  </si>
  <si>
    <t>(2,4)*0,14*0,44</t>
  </si>
  <si>
    <t>(5,0+5,0)*0,2*0,44</t>
  </si>
  <si>
    <t>75</t>
  </si>
  <si>
    <t>317351107</t>
  </si>
  <si>
    <t>Bednění klenbových pásů, říms nebo překladů překladů neproměnného nebo proměnného průřezu nebo při tvaru zalomeném půdorysně nebo nárysně včetně podpěrné konstrukce do výše 4 m zřízení</t>
  </si>
  <si>
    <t>-1798375431</t>
  </si>
  <si>
    <t>(1,3)*(0,1+0,1+0,44)*1,1</t>
  </si>
  <si>
    <t>(2,4+3,15+3,15+2,4)*(0,16+0,16+0,44)*1,1</t>
  </si>
  <si>
    <t>(5,6)*(0,18+0,18+0,44)*1,1</t>
  </si>
  <si>
    <t>(1,8)*(0,25+0,1+0,1)*1,1</t>
  </si>
  <si>
    <t>(3,0)*(0,25+0,1+0,1)*1,1</t>
  </si>
  <si>
    <t>(2,4)*(0,14+0,14+0,44)*1,1</t>
  </si>
  <si>
    <t>(5,0+5,0)*(0,2+0,2+0,44)*1,1</t>
  </si>
  <si>
    <t>76</t>
  </si>
  <si>
    <t>317351108</t>
  </si>
  <si>
    <t>Bednění klenbových pásů, říms nebo překladů překladů neproměnného nebo proměnného průřezu nebo při tvaru zalomeném půdorysně nebo nárysně včetně podpěrné konstrukce do výše 4 m odstranění</t>
  </si>
  <si>
    <t>-985691118</t>
  </si>
  <si>
    <t>28,64</t>
  </si>
  <si>
    <t>77</t>
  </si>
  <si>
    <t>317941121</t>
  </si>
  <si>
    <t>Osazování ocelových válcovaných nosníků na zdivu I nebo IE nebo U nebo UE nebo L do č. 12 nebo výšky do 120 mm</t>
  </si>
  <si>
    <t>965570670</t>
  </si>
  <si>
    <t>P13</t>
  </si>
  <si>
    <t>2*1,0*1*0,00145</t>
  </si>
  <si>
    <t>P14</t>
  </si>
  <si>
    <t>2*1,2*2*0,00145</t>
  </si>
  <si>
    <t>P15</t>
  </si>
  <si>
    <t>2*1,4*2*0,00145</t>
  </si>
  <si>
    <t>P23</t>
  </si>
  <si>
    <t>2*0,9*1*0,00145</t>
  </si>
  <si>
    <t>P24</t>
  </si>
  <si>
    <t>P25</t>
  </si>
  <si>
    <t>2*1,9*1*0,00145</t>
  </si>
  <si>
    <t>78</t>
  </si>
  <si>
    <t>13010404</t>
  </si>
  <si>
    <t>úhelník ocelový rovnostranný 30x30x3mm</t>
  </si>
  <si>
    <t>1120261244</t>
  </si>
  <si>
    <t>0,03*1,08 'Přepočtené koeficientem množství</t>
  </si>
  <si>
    <t>79</t>
  </si>
  <si>
    <t>-9299236</t>
  </si>
  <si>
    <t>0,03159+0,02754+0,0486+0,046575</t>
  </si>
  <si>
    <t>80</t>
  </si>
  <si>
    <t>13010742</t>
  </si>
  <si>
    <t>ocel profilová IPE 100</t>
  </si>
  <si>
    <t>536820588</t>
  </si>
  <si>
    <t>0,154*1,1 'Přepočtené koeficientem množství</t>
  </si>
  <si>
    <t>81</t>
  </si>
  <si>
    <t>-1387044330</t>
  </si>
  <si>
    <t>0,046575</t>
  </si>
  <si>
    <t>82</t>
  </si>
  <si>
    <t>-1512953691</t>
  </si>
  <si>
    <t>0,047*1,15 'Přepočtené koeficientem množství</t>
  </si>
  <si>
    <t>83</t>
  </si>
  <si>
    <t>317941123</t>
  </si>
  <si>
    <t>Osazování ocelových válcovaných nosníků na zdivu I nebo IE nebo U nebo UE nebo L č. 14 až 22 nebo výšky do 220 mm</t>
  </si>
  <si>
    <t>-1444231018</t>
  </si>
  <si>
    <t>0,11376+0,29862+0,11376</t>
  </si>
  <si>
    <t>84</t>
  </si>
  <si>
    <t>13010748</t>
  </si>
  <si>
    <t xml:space="preserve">ocel profilová IPE 160 </t>
  </si>
  <si>
    <t>-1904224829</t>
  </si>
  <si>
    <t>0,526*1,1 'Přepočtené koeficientem množství</t>
  </si>
  <si>
    <t>85</t>
  </si>
  <si>
    <t>-37763643</t>
  </si>
  <si>
    <t>0,31584</t>
  </si>
  <si>
    <t>86</t>
  </si>
  <si>
    <t>13010750</t>
  </si>
  <si>
    <t>ocel profilová IPE 180</t>
  </si>
  <si>
    <t>1435009983</t>
  </si>
  <si>
    <t>0,316*1,1 'Přepočtené koeficientem množství</t>
  </si>
  <si>
    <t>87</t>
  </si>
  <si>
    <t>1580037322</t>
  </si>
  <si>
    <t>0,221914</t>
  </si>
  <si>
    <t>88</t>
  </si>
  <si>
    <t>13010754</t>
  </si>
  <si>
    <t>ocel profilová IPE 220</t>
  </si>
  <si>
    <t>2056265519</t>
  </si>
  <si>
    <t>0,222*1,1 'Přepočtené koeficientem množství</t>
  </si>
  <si>
    <t>89</t>
  </si>
  <si>
    <t>317941123-1</t>
  </si>
  <si>
    <t>Osazování ocelových sloupků</t>
  </si>
  <si>
    <t>2109525682</t>
  </si>
  <si>
    <t>0,075022</t>
  </si>
  <si>
    <t>90</t>
  </si>
  <si>
    <t>14550252-1</t>
  </si>
  <si>
    <t>JEKL 140/140/6,3</t>
  </si>
  <si>
    <t>766407100</t>
  </si>
  <si>
    <t>0,075*1,1 'Přepočtené koeficientem množství</t>
  </si>
  <si>
    <t>91</t>
  </si>
  <si>
    <t>-825992391</t>
  </si>
  <si>
    <t>0,09288</t>
  </si>
  <si>
    <t>92</t>
  </si>
  <si>
    <t>13010746</t>
  </si>
  <si>
    <t>ocel profilová IPE 140</t>
  </si>
  <si>
    <t>985126140</t>
  </si>
  <si>
    <t>0,093*1,15 'Přepočtené koeficientem množství</t>
  </si>
  <si>
    <t>93</t>
  </si>
  <si>
    <t>-1294319266</t>
  </si>
  <si>
    <t>0,672+0,099344</t>
  </si>
  <si>
    <t>94</t>
  </si>
  <si>
    <t>13010752</t>
  </si>
  <si>
    <t xml:space="preserve">ocel profilová IPE 200 </t>
  </si>
  <si>
    <t>-1463342403</t>
  </si>
  <si>
    <t>0,771*1,15 'Přepočtené koeficientem množství</t>
  </si>
  <si>
    <t>95</t>
  </si>
  <si>
    <t>-2093315997</t>
  </si>
  <si>
    <t>PR01</t>
  </si>
  <si>
    <t>0,026</t>
  </si>
  <si>
    <t>96</t>
  </si>
  <si>
    <t>13010932</t>
  </si>
  <si>
    <t xml:space="preserve">ocel profilová UPE 140 </t>
  </si>
  <si>
    <t>-1389633217</t>
  </si>
  <si>
    <t>0,026*1,1 'Přepočtené koeficientem množství</t>
  </si>
  <si>
    <t>97</t>
  </si>
  <si>
    <t>317941125</t>
  </si>
  <si>
    <t>Osazování ocelových válcovaných nosníků na zdivu I nebo IE nebo U nebo UE nebo L č. 24 a výše nebo výšky přes 220 mm</t>
  </si>
  <si>
    <t>-1739763858</t>
  </si>
  <si>
    <t>1,293548</t>
  </si>
  <si>
    <t>98</t>
  </si>
  <si>
    <t>13010966-1</t>
  </si>
  <si>
    <t>ocel profilová HE-A 320</t>
  </si>
  <si>
    <t>-1964435203</t>
  </si>
  <si>
    <t>1,294*1,1 'Přepočtené koeficientem množství</t>
  </si>
  <si>
    <t>99</t>
  </si>
  <si>
    <t>204557816</t>
  </si>
  <si>
    <t>0,791954</t>
  </si>
  <si>
    <t>100</t>
  </si>
  <si>
    <t>13010836-1</t>
  </si>
  <si>
    <t xml:space="preserve">ocel profilová U 400 </t>
  </si>
  <si>
    <t>1010562252</t>
  </si>
  <si>
    <t>0,792*1,1 'Přepočtené koeficientem množství</t>
  </si>
  <si>
    <t>101</t>
  </si>
  <si>
    <t>317944323</t>
  </si>
  <si>
    <t>Válcované nosníky dodatečně osazované do připravených otvorů bez zazdění hlav č. 14 až 22</t>
  </si>
  <si>
    <t>201907424</t>
  </si>
  <si>
    <t>BP10</t>
  </si>
  <si>
    <t>1,55*2*0,0134*1,1</t>
  </si>
  <si>
    <t>102</t>
  </si>
  <si>
    <t>317998111</t>
  </si>
  <si>
    <t>Izolace tepelná mezi překlady z pěnového polystyrénu výšky 24 cm, tloušťky přes 30 do 50 mm</t>
  </si>
  <si>
    <t>1476376829</t>
  </si>
  <si>
    <t>1,3+2,4+3,15+5,6+3,15+2,4</t>
  </si>
  <si>
    <t>2,4+5,0+5,0</t>
  </si>
  <si>
    <t>103</t>
  </si>
  <si>
    <t>317998113</t>
  </si>
  <si>
    <t>Izolace tepelná mezi překlady z pěnového polystyrénu výšky 24 cm, tloušťky 80 mm</t>
  </si>
  <si>
    <t>-1882693559</t>
  </si>
  <si>
    <t>104</t>
  </si>
  <si>
    <t>342242221</t>
  </si>
  <si>
    <t>Příčky nebo přizdívky jednoduché z příčkovek betonových na cementovou maltu betonových, tloušťky 70 mm</t>
  </si>
  <si>
    <t>477233206</t>
  </si>
  <si>
    <t>přizdívka kanálů a šachet</t>
  </si>
  <si>
    <t>(0,9+2,2+0,9)*1,0</t>
  </si>
  <si>
    <t>(1,4+0,8+1,4)*(4,6-3,575)</t>
  </si>
  <si>
    <t>(0,5+0,9+0,5)*1,0</t>
  </si>
  <si>
    <t>105</t>
  </si>
  <si>
    <t>342244201</t>
  </si>
  <si>
    <t>Příčky jednoduché z cihel děrovaných broušených, na tenkovrstvou maltu, pevnost cihel do P15, tl. příčky 80 mm</t>
  </si>
  <si>
    <t>1876666670</t>
  </si>
  <si>
    <t>(0,6+0,6+0,3+0,3+0,5)*3,0</t>
  </si>
  <si>
    <t>-(0,44*0,6)</t>
  </si>
  <si>
    <t>(1,9+1,1)*3,25</t>
  </si>
  <si>
    <t>-(0,7*2,0+0,6*0,8)</t>
  </si>
  <si>
    <t>106</t>
  </si>
  <si>
    <t>342244211</t>
  </si>
  <si>
    <t>Příčky jednoduché z cihel děrovaných broušených, na tenkovrstvou maltu, pevnost cihel do P15, tl. příčky 115 mm</t>
  </si>
  <si>
    <t>1186087013</t>
  </si>
  <si>
    <t>(1,4+4,4+1,4+1,6+1,7+1,7+1,7+1,7+1,6+2,3+1,1+2,3+5,0+0,8)*3,0</t>
  </si>
  <si>
    <t>-(1,2*2,0+1,2*2,0+1,2*2,0+0,8*2,0)</t>
  </si>
  <si>
    <t>(6,4+6,0+2,0+2,6+1,1)*3,25</t>
  </si>
  <si>
    <t>(1,9+0,7)*3,25</t>
  </si>
  <si>
    <t>-(0,8*2,0*2+0,7*2,0)</t>
  </si>
  <si>
    <t>-(0,8*2,0)</t>
  </si>
  <si>
    <t>(8,0+6,1+1,3)*0,75</t>
  </si>
  <si>
    <t>107</t>
  </si>
  <si>
    <t>342291121</t>
  </si>
  <si>
    <t>Ukotvení příček plochými kotvami, do konstrukce cihelné</t>
  </si>
  <si>
    <t>771297724</t>
  </si>
  <si>
    <t>3,0*(24+2)</t>
  </si>
  <si>
    <t>3,25*(7+7)</t>
  </si>
  <si>
    <t>108</t>
  </si>
  <si>
    <t>346272236</t>
  </si>
  <si>
    <t>Přizdívky z pórobetonových tvárnic objemová hmotnost do 500 kg/m3, na tenké maltové lože, tloušťka přizdívky 100 mm</t>
  </si>
  <si>
    <t>-1780454125</t>
  </si>
  <si>
    <t>2,3*3,25</t>
  </si>
  <si>
    <t>109</t>
  </si>
  <si>
    <t>346272256</t>
  </si>
  <si>
    <t>Přizdívky z pórobetonových tvárnic objemová hmotnost do 500 kg/m3, na tenké maltové lože, tloušťka přizdívky 150 mm</t>
  </si>
  <si>
    <t>164843757</t>
  </si>
  <si>
    <t>1,1*3,0</t>
  </si>
  <si>
    <t>(2,1+1,0)*3,25</t>
  </si>
  <si>
    <t>110</t>
  </si>
  <si>
    <t>346272266</t>
  </si>
  <si>
    <t>Přizdívky z pórobetonových tvárnic objemová hmotnost do 500 kg/m3, na tenké maltové lože, tloušťka přizdívky 200 mm</t>
  </si>
  <si>
    <t>-1498922723</t>
  </si>
  <si>
    <t>1,1*3,25</t>
  </si>
  <si>
    <t>111</t>
  </si>
  <si>
    <t>K673</t>
  </si>
  <si>
    <t>D+M trubka pr.60,3/8mm, délka 0,8m</t>
  </si>
  <si>
    <t>-969318468</t>
  </si>
  <si>
    <t>0,047465</t>
  </si>
  <si>
    <t>Vodorovné konstrukce</t>
  </si>
  <si>
    <t>112</t>
  </si>
  <si>
    <t>411118324-1</t>
  </si>
  <si>
    <t>Stropy skládané betonové z jednoduchých železobetonových nosníků a betonových stropních vložek včetně zmonolitnění konstrukce betonem C20/25 bez výztuže výšky stropní vložky přes 210 do 260 mm tloušťky stropní konstrukce do 300 mm při osové vzdálenosti přes 500 do 700 mm, délky nosníků do 6,6 m_x000d_
1. V cenách jsou započteny náklady na:_x000d_
a) dodání a osazení stropních nosníků včetně podmazání cementovou maltou_x000d_
b) dodání a osazení betonových stropních vložek_x000d_
c) zalití konstrukce betonem C 20/25 včetně navlhčení a ošetřování betonu až do zatvrdnutí_x000d_
d) provizorní podepření nosníků včetně zavětrování_x000d_
2. V cenách nejsou započteny náklady na:_x000d_
a) provedení ztužujících věnců_x000d_
b) výztuž stropu_x000d_
3. Množství jednotek se určuje v m2 plochy podhledu.</t>
  </si>
  <si>
    <t>250052535</t>
  </si>
  <si>
    <t>strop nad 1NP</t>
  </si>
  <si>
    <t>47,5+62,0+27,7+15,3</t>
  </si>
  <si>
    <t>strop nad 2NP</t>
  </si>
  <si>
    <t>3,0+8,0</t>
  </si>
  <si>
    <t>113</t>
  </si>
  <si>
    <t>411118326-1</t>
  </si>
  <si>
    <t>Stropy skládané betonové z jednoduchých železobetonových nosníků a betonových stropních vložek včetně zmonolitnění konstrukce betonem C20/25 bez výztuže výšky stropní vložky přes 210 do 260 mm tloušťky stropní konstrukce do 300 mm při osové vzdálenosti přes 500 do 700 mm, délky nosníků přes 7,6 do 8,6 m_x000d_
1. V cenách jsou započteny náklady na:_x000d_
a) dodání a osazení stropních nosníků včetně podmazání cementovou maltou_x000d_
b) dodání a osazení betonových stropních vložek_x000d_
c) zalití konstrukce betonem C 20/25 včetně navlhčení a ošetřování betonu až do zatvrdnutí_x000d_
d) provizorní podepření nosníků včetně zavětrování_x000d_
2. V cenách nejsou započteny náklady na:_x000d_
a) provedení ztužujících věnců_x000d_
b) výztuž stropu_x000d_
3. Množství jednotek se určuje v m2 plochy podhledu.</t>
  </si>
  <si>
    <t>-1431586071</t>
  </si>
  <si>
    <t>80,5+12,0+51,0-8,0</t>
  </si>
  <si>
    <t>114</t>
  </si>
  <si>
    <t>411121221</t>
  </si>
  <si>
    <t>Montáž prefabrikovaných železobetonových stropů se zalitím spár, včetně podpěrné konstrukce, na cementovou maltu ze stropních desek, šířky do 600 mm a délky do 900 mm</t>
  </si>
  <si>
    <t>941832799</t>
  </si>
  <si>
    <t xml:space="preserve">PZD1 </t>
  </si>
  <si>
    <t>PZD2</t>
  </si>
  <si>
    <t>115</t>
  </si>
  <si>
    <t>59341208-1</t>
  </si>
  <si>
    <t>deska stropní plná PZD 600x300x60mm</t>
  </si>
  <si>
    <t>-443333860</t>
  </si>
  <si>
    <t>116</t>
  </si>
  <si>
    <t>59341209-1</t>
  </si>
  <si>
    <t>deska stropní plná PZD 750x300x60mm</t>
  </si>
  <si>
    <t>212422831</t>
  </si>
  <si>
    <t>117</t>
  </si>
  <si>
    <t>x6</t>
  </si>
  <si>
    <t>Dobetonávky skládaného stropu tř. C 20/25 vč. případného bednění, podpěrné konstrukce a výztuže</t>
  </si>
  <si>
    <t>-1414167221</t>
  </si>
  <si>
    <t>d11c b 1np</t>
  </si>
  <si>
    <t>d11d b 2np</t>
  </si>
  <si>
    <t>dobetonávky skládaného stropu</t>
  </si>
  <si>
    <t>(3,0+0,3+0,3+1,5)*0,3</t>
  </si>
  <si>
    <t>(1,8+2,1+1,0)*0,3</t>
  </si>
  <si>
    <t>118</t>
  </si>
  <si>
    <t>411322424</t>
  </si>
  <si>
    <t>Stropy z betonu železového (bez výztuže) trámových, žebrových, kazetových nebo vložkových z tvárnic nebo z hraněných či zaoblených vln zabudovaného plechového bednění tř. C 25/30</t>
  </si>
  <si>
    <t>979294592</t>
  </si>
  <si>
    <t>PB1</t>
  </si>
  <si>
    <t>5,08*0,08</t>
  </si>
  <si>
    <t>PB2</t>
  </si>
  <si>
    <t>4,6*0,08</t>
  </si>
  <si>
    <t>119</t>
  </si>
  <si>
    <t>411354234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</si>
  <si>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40 mm, tl. plechu 0,88 mm</t>
  </si>
  <si>
    <t>1159995089</t>
  </si>
  <si>
    <t>5,08</t>
  </si>
  <si>
    <t>4,6</t>
  </si>
  <si>
    <t>120</t>
  </si>
  <si>
    <t>411354311</t>
  </si>
  <si>
    <t>Podpěrná konstrukce stropů - desek, kleneb a skořepin výška podepření do 4 m tloušťka stropu přes 5 do 15 cm zřízení</t>
  </si>
  <si>
    <t>-68794451</t>
  </si>
  <si>
    <t>121</t>
  </si>
  <si>
    <t>411354312</t>
  </si>
  <si>
    <t>Podpěrná konstrukce stropů - desek, kleneb a skořepin výška podepření do 4 m tloušťka stropu přes 5 do 15 cm odstranění</t>
  </si>
  <si>
    <t>-1569279899</t>
  </si>
  <si>
    <t>122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</si>
  <si>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</si>
  <si>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</si>
  <si>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-1029283748</t>
  </si>
  <si>
    <t>0,015</t>
  </si>
  <si>
    <t>0,0136</t>
  </si>
  <si>
    <t>viz. výpis- skládaný strop</t>
  </si>
  <si>
    <t>0,0845</t>
  </si>
  <si>
    <t>0,1584</t>
  </si>
  <si>
    <t>123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</si>
  <si>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</si>
  <si>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</si>
  <si>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-48672903</t>
  </si>
  <si>
    <t>0,0185</t>
  </si>
  <si>
    <t>0,0167</t>
  </si>
  <si>
    <t>skládaný strop</t>
  </si>
  <si>
    <t>(47,5+62,0+27,7+15,3)*0,003033*1,2</t>
  </si>
  <si>
    <t>(80,5+15,0+51,0)*0,003033*1,2</t>
  </si>
  <si>
    <t>124</t>
  </si>
  <si>
    <t>413321414</t>
  </si>
  <si>
    <t>Nosníky z betonu železového (bez výztuže) včetně stěnových i jeřábových drah, volných trámů, průvlaků, rámových příčlí, ztužidel, konzol, vodorovných táhel apod., tyčových konstrukcí tř. C 25/30</t>
  </si>
  <si>
    <t>-1300080654</t>
  </si>
  <si>
    <t>PRB21</t>
  </si>
  <si>
    <t>3,0*0,34*0,65</t>
  </si>
  <si>
    <t>125</t>
  </si>
  <si>
    <t>413351121</t>
  </si>
  <si>
    <t>Bednění nosníků a průvlaků - bez podpěrné konstrukce výška nosníku po spodní líc stropní desky přes 100 cm zřízení</t>
  </si>
  <si>
    <t>1523618320</t>
  </si>
  <si>
    <t>3,00*(0,34+0,65+0,65)*1,1</t>
  </si>
  <si>
    <t>126</t>
  </si>
  <si>
    <t>413351122</t>
  </si>
  <si>
    <t>Bednění nosníků a průvlaků - bez podpěrné konstrukce výška nosníku po spodní líc stropní desky přes 100 cm odstranění</t>
  </si>
  <si>
    <t>1632654855</t>
  </si>
  <si>
    <t>5,412</t>
  </si>
  <si>
    <t>127</t>
  </si>
  <si>
    <t>413352115</t>
  </si>
  <si>
    <t>Podpěrná konstrukce nosníků a průvlaků výšky podepření do 4 m výšky nosníku (po spodní hranu stropní desky) přes 100 cm zřízení</t>
  </si>
  <si>
    <t>-1981117368</t>
  </si>
  <si>
    <t>3,00*(0,34)</t>
  </si>
  <si>
    <t>128</t>
  </si>
  <si>
    <t>413352116</t>
  </si>
  <si>
    <t>Podpěrná konstrukce nosníků a průvlaků výšky podepření do 4 m výšky nosníku (po spodní hranu stropní desky) přes 100 cm odstranění</t>
  </si>
  <si>
    <t>2120066007</t>
  </si>
  <si>
    <t>viz. podpěrná kce</t>
  </si>
  <si>
    <t>1,02</t>
  </si>
  <si>
    <t>129</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</si>
  <si>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</si>
  <si>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</si>
  <si>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666244395</t>
  </si>
  <si>
    <t>0,115</t>
  </si>
  <si>
    <t>0,115*1,08 'Přepočtené koeficientem množství</t>
  </si>
  <si>
    <t>130</t>
  </si>
  <si>
    <t>417238214-1</t>
  </si>
  <si>
    <t>Obezdívka ztužujícího věnce keramickými věncovkami včetně tepelné izolace z pěnového polystyrenu tl. 80+80 mm jednostranná, výška věnce přes 250 do 290 mm</t>
  </si>
  <si>
    <t>1147603445</t>
  </si>
  <si>
    <t>37,5</t>
  </si>
  <si>
    <t>131</t>
  </si>
  <si>
    <t>417321515</t>
  </si>
  <si>
    <t>Ztužující pásy a věnce z betonu železového (bez výztuže) tř. C 25/30 XC1</t>
  </si>
  <si>
    <t>-1042544981</t>
  </si>
  <si>
    <t>V101</t>
  </si>
  <si>
    <t>16,8*0,2*0,3</t>
  </si>
  <si>
    <t>V102</t>
  </si>
  <si>
    <t>5,05*0,25*0,3</t>
  </si>
  <si>
    <t>V103</t>
  </si>
  <si>
    <t>21,98*0,15*0,3</t>
  </si>
  <si>
    <t>V104</t>
  </si>
  <si>
    <t>26,995*0,25*0,3</t>
  </si>
  <si>
    <t>V201</t>
  </si>
  <si>
    <t>16,8*0,34*0,3</t>
  </si>
  <si>
    <t>V202</t>
  </si>
  <si>
    <t>6,235*0,25*0,3</t>
  </si>
  <si>
    <t>V203</t>
  </si>
  <si>
    <t>8,7*0,45*0,3</t>
  </si>
  <si>
    <t>V204</t>
  </si>
  <si>
    <t>20,04*0,255*0,3</t>
  </si>
  <si>
    <t>V205</t>
  </si>
  <si>
    <t>8,55*0,25*0,3</t>
  </si>
  <si>
    <t>V206</t>
  </si>
  <si>
    <t>4,53*0,17*0,3</t>
  </si>
  <si>
    <t>VA201</t>
  </si>
  <si>
    <t>48,155*0,25*0,15</t>
  </si>
  <si>
    <t>VA202</t>
  </si>
  <si>
    <t>4,245*0,25*0,085</t>
  </si>
  <si>
    <t>132</t>
  </si>
  <si>
    <t>417351115</t>
  </si>
  <si>
    <t>Bednění bočnic ztužujících pásů a věnců včetně vzpěr zřízení</t>
  </si>
  <si>
    <t>-313511805</t>
  </si>
  <si>
    <t>40,5*0,5</t>
  </si>
  <si>
    <t>(39,0+10,0+4,5+8,6)*0,5</t>
  </si>
  <si>
    <t>(48,115)*0,3*2</t>
  </si>
  <si>
    <t>(4,245)*0,2*2</t>
  </si>
  <si>
    <t>133</t>
  </si>
  <si>
    <t>417351116</t>
  </si>
  <si>
    <t>Bednění bočnic ztužujících pásů a věnců včetně vzpěr odstranění</t>
  </si>
  <si>
    <t>2121536901</t>
  </si>
  <si>
    <t>81,867</t>
  </si>
  <si>
    <t>134</t>
  </si>
  <si>
    <t>417361821</t>
  </si>
  <si>
    <t>Výztuž ztužujících pásů a věnců z betonářské oceli 10 505 (R) nebo BSt 500</t>
  </si>
  <si>
    <t>1592197096</t>
  </si>
  <si>
    <t>0,585+0,795</t>
  </si>
  <si>
    <t>1,38*1,08 'Přepočtené koeficientem množství</t>
  </si>
  <si>
    <t>135</t>
  </si>
  <si>
    <t>K678</t>
  </si>
  <si>
    <t>D+M ŽB výměny 200x300mm (vč. případného bednění, výztuže atd.)</t>
  </si>
  <si>
    <t>-1722024303</t>
  </si>
  <si>
    <t>viz. P1</t>
  </si>
  <si>
    <t>1,2*4</t>
  </si>
  <si>
    <t>1,3*2</t>
  </si>
  <si>
    <t>1,2*2</t>
  </si>
  <si>
    <t>136</t>
  </si>
  <si>
    <t>K679</t>
  </si>
  <si>
    <t>D+M podkladní blok 250/250/600mm z betonu C20/25 (vč. případného bednění, výztuže atd.)</t>
  </si>
  <si>
    <t>1521648867</t>
  </si>
  <si>
    <t>137</t>
  </si>
  <si>
    <t>K680</t>
  </si>
  <si>
    <t>D+M podkladní blok 250/250/1000mm z betonu C20/25 (vč. případného bednění, výztuže atd.)</t>
  </si>
  <si>
    <t>-971254449</t>
  </si>
  <si>
    <t>138</t>
  </si>
  <si>
    <t>K681</t>
  </si>
  <si>
    <t>Bednění prostupů stropními konstrukcemi vč. odbednění</t>
  </si>
  <si>
    <t>-845278700</t>
  </si>
  <si>
    <t>(3,8+4,5+4,5)*0,3*1,1</t>
  </si>
  <si>
    <t>(1,5+1,5+3,5+1,1+2,3+1,6)*0,3*1,1</t>
  </si>
  <si>
    <t>139</t>
  </si>
  <si>
    <t>x67</t>
  </si>
  <si>
    <t>Nadbetonávka prefa stropních desek tř. C 16/20 vč. případného bednění a výztuže</t>
  </si>
  <si>
    <t>-118834190</t>
  </si>
  <si>
    <t>PZD1</t>
  </si>
  <si>
    <t>0,75*0,3*8*0,06</t>
  </si>
  <si>
    <t>0,6*0,3*1*0,06</t>
  </si>
  <si>
    <t>Komunikace pozemní</t>
  </si>
  <si>
    <t>140</t>
  </si>
  <si>
    <t>564851113</t>
  </si>
  <si>
    <t>Podklad ze štěrkodrti ŠD 16/32 s rozprostřením a zhutněním, po zhutnění tl. 170 mm</t>
  </si>
  <si>
    <t>1568135874</t>
  </si>
  <si>
    <t>141</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</si>
  <si>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</si>
  <si>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</si>
  <si>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1414024865</t>
  </si>
  <si>
    <t>142</t>
  </si>
  <si>
    <t>59246009</t>
  </si>
  <si>
    <t>dlažba plošná betonová terasová 50x50x5cm</t>
  </si>
  <si>
    <t>-1586287586</t>
  </si>
  <si>
    <t>49,15*1,1 'Přepočtené koeficientem množství</t>
  </si>
  <si>
    <t>Úpravy povrchů, podlahy a osazování výplní</t>
  </si>
  <si>
    <t>Úprava povrchů vnitřních</t>
  </si>
  <si>
    <t>143</t>
  </si>
  <si>
    <t>611131111</t>
  </si>
  <si>
    <t>Podkladní a spojovací vrstva vnitřních omítaných ploch polymercementový spojovací můstek nanášený ručně stropů</t>
  </si>
  <si>
    <t>1761943436</t>
  </si>
  <si>
    <t>5,84+1,4*2,6</t>
  </si>
  <si>
    <t>23,8+21,2</t>
  </si>
  <si>
    <t>4,5</t>
  </si>
  <si>
    <t>144</t>
  </si>
  <si>
    <t>611321341</t>
  </si>
  <si>
    <t>Omítka vápenocementová vnitřních ploch nanášená strojně dvouvrstvá, tloušťky jádrové omítky do 10 mm a tloušťky štuku do 3 mm štuková vodorovných konstrukcí stropů rovných</t>
  </si>
  <si>
    <t>-1625046860</t>
  </si>
  <si>
    <t>viz. penetrace</t>
  </si>
  <si>
    <t>58,98</t>
  </si>
  <si>
    <t>145</t>
  </si>
  <si>
    <t>611325401</t>
  </si>
  <si>
    <t>Oprava vápenocementové omítky vnitřních ploch hrubé, tloušťky do 20 mm stropů, v rozsahu opravované plochy do 10%</t>
  </si>
  <si>
    <t>-2016756345</t>
  </si>
  <si>
    <t>m206</t>
  </si>
  <si>
    <t>5,2</t>
  </si>
  <si>
    <t>146</t>
  </si>
  <si>
    <t>611311131</t>
  </si>
  <si>
    <t>Potažení vnitřních ploch štukem tloušťky do 3 mm vodorovných konstrukcí stropů rovných</t>
  </si>
  <si>
    <t>1942785540</t>
  </si>
  <si>
    <t>147</t>
  </si>
  <si>
    <t>612315223</t>
  </si>
  <si>
    <t>Vápenná omítka jednotlivých malých ploch štuková na stěnách, plochy jednotlivě přes 0,25 do 1 m2</t>
  </si>
  <si>
    <t>1572839361</t>
  </si>
  <si>
    <t>148</t>
  </si>
  <si>
    <t>612315225</t>
  </si>
  <si>
    <t>Vápenná omítka jednotlivých malých ploch štuková na stěnách, plochy jednotlivě přes 1,0 do 4 m2</t>
  </si>
  <si>
    <t>-1901670608</t>
  </si>
  <si>
    <t>149</t>
  </si>
  <si>
    <t>622143004</t>
  </si>
  <si>
    <t>Montáž omítkových profilů plastových nebo pozinkovaných, upevněných vtlačením do podkladní vrstvy nebo přibitím začišťovacích samolepících pro vytvoření dilatujícího spoje s okenním rámem</t>
  </si>
  <si>
    <t>-1049671342</t>
  </si>
  <si>
    <t>(1,2+1,8+1,8)*2</t>
  </si>
  <si>
    <t>(1,0+1,7+1,7)*2</t>
  </si>
  <si>
    <t>(2,0+1,0+1,0)*2</t>
  </si>
  <si>
    <t>(2,735+1,7+1,7)*2</t>
  </si>
  <si>
    <t>(2,475+1,7+1,7)*2</t>
  </si>
  <si>
    <t>(1,2+2,1+2,1)</t>
  </si>
  <si>
    <t>(2,0+1,0+1,0)</t>
  </si>
  <si>
    <t>(4,6+1,835+1,835)</t>
  </si>
  <si>
    <t>(4,6+1,835+1,835+1,835+1,835)</t>
  </si>
  <si>
    <t>(3,895+3,1+3,1)</t>
  </si>
  <si>
    <t>(1,8+2,1+2,1)*3</t>
  </si>
  <si>
    <t>150</t>
  </si>
  <si>
    <t>59051476</t>
  </si>
  <si>
    <t>profil okenní začišťovací se sklovláknitou armovací tkaninou 9 mm/2,4 m</t>
  </si>
  <si>
    <t>-438221659</t>
  </si>
  <si>
    <t>108,125*1,05 'Přepočtené koeficientem množství</t>
  </si>
  <si>
    <t>151</t>
  </si>
  <si>
    <t>622143003</t>
  </si>
  <si>
    <t>Montáž omítkových profilů plastových nebo pozinkovaných, upevněných vtlačením do podkladní vrstvy nebo přibitím rohových s tkaninou</t>
  </si>
  <si>
    <t>1267354568</t>
  </si>
  <si>
    <t>viz. APU</t>
  </si>
  <si>
    <t>108,125</t>
  </si>
  <si>
    <t>rohy zdiva</t>
  </si>
  <si>
    <t>3,0*11</t>
  </si>
  <si>
    <t>3,25*4</t>
  </si>
  <si>
    <t>2,1*4</t>
  </si>
  <si>
    <t>(2,1+2,95+2,95)*4</t>
  </si>
  <si>
    <t>(1,4+2,1+2,1)*2</t>
  </si>
  <si>
    <t>(1,0+2,1+2,1)*1</t>
  </si>
  <si>
    <t>(1,2+2,1+2,1)*1</t>
  </si>
  <si>
    <t>(1,9+2,1+2,1)*1</t>
  </si>
  <si>
    <t>Mezisoučet</t>
  </si>
  <si>
    <t>rezerva 10%</t>
  </si>
  <si>
    <t>222,425*0,1</t>
  </si>
  <si>
    <t>152</t>
  </si>
  <si>
    <t>59051480</t>
  </si>
  <si>
    <t xml:space="preserve">profil rohový Al s tkaninou </t>
  </si>
  <si>
    <t>-1476606795</t>
  </si>
  <si>
    <t>244,668*1,05 'Přepočtené koeficientem množství</t>
  </si>
  <si>
    <t>153</t>
  </si>
  <si>
    <t>612325302</t>
  </si>
  <si>
    <t>Vápenocementová omítka ostění nebo nadpraží štuková</t>
  </si>
  <si>
    <t>658631913</t>
  </si>
  <si>
    <t>oprava u demontovaných a zpětně montovaných oken</t>
  </si>
  <si>
    <t>(1,2+1,8+1,8)*2*0,3</t>
  </si>
  <si>
    <t>(1,2+2,1+2,1)*0,3</t>
  </si>
  <si>
    <t>(1,8+2,1+2,1)*3*0,3</t>
  </si>
  <si>
    <t>154</t>
  </si>
  <si>
    <t>612131121</t>
  </si>
  <si>
    <t>Podkladní a spojovací vrstva vnitřních omítaných ploch penetrace akrylát-silikonová nanášená ručně stěn</t>
  </si>
  <si>
    <t>-211499519</t>
  </si>
  <si>
    <t>m101</t>
  </si>
  <si>
    <t>(2,1+14,7)*3,0</t>
  </si>
  <si>
    <t>-(2,1*2,95*2+0,8*2,0)</t>
  </si>
  <si>
    <t>m102</t>
  </si>
  <si>
    <t>19,6*3,0</t>
  </si>
  <si>
    <t>-(2,1*2,95+1,2*2,0+1,0*1,7)</t>
  </si>
  <si>
    <t>(1,0+1,7+1,7)*0,2</t>
  </si>
  <si>
    <t>m103</t>
  </si>
  <si>
    <t>33,0*3,0</t>
  </si>
  <si>
    <t>-(1,2*2,0*3+0,8*2,0+1,2*2,0+1,0*2,0*2)</t>
  </si>
  <si>
    <t>m104</t>
  </si>
  <si>
    <t>10,5*3,0</t>
  </si>
  <si>
    <t>m105</t>
  </si>
  <si>
    <t>25,1*3,0</t>
  </si>
  <si>
    <t>-(1,2*2,0+2,0*1,0+2,735*1,7)</t>
  </si>
  <si>
    <t>(2,0+1,0+1,0+2,735+1,7+1,7)*0,2</t>
  </si>
  <si>
    <t>m106</t>
  </si>
  <si>
    <t>16,4*3,0</t>
  </si>
  <si>
    <t>-(1,2*2,0+2,475*1,7)</t>
  </si>
  <si>
    <t>(2,475+1,7+1,7)*0,2</t>
  </si>
  <si>
    <t>m107</t>
  </si>
  <si>
    <t>m108</t>
  </si>
  <si>
    <t>22,5*3,0</t>
  </si>
  <si>
    <t>-(1,0*2,0+1,2*2,0+2,735*1,7+2,0*1,0)</t>
  </si>
  <si>
    <t>(2,735+1,7+1,7+2,0+1,0+1,0)*0,2</t>
  </si>
  <si>
    <t>m109</t>
  </si>
  <si>
    <t>-(1,0*2,0+1,2*2,0+1,0*1,7+2,1*2,95)</t>
  </si>
  <si>
    <t>m110</t>
  </si>
  <si>
    <t>8,1*3,0</t>
  </si>
  <si>
    <t>m201</t>
  </si>
  <si>
    <t>(1,0*2,1+1,65*2,1+3,15*2,1+1,0*2,1+0,6*2,1)</t>
  </si>
  <si>
    <t>m205</t>
  </si>
  <si>
    <t>(2,0+0,6)*3,25</t>
  </si>
  <si>
    <t>-0,8*2,0</t>
  </si>
  <si>
    <t>24,1*3,25</t>
  </si>
  <si>
    <t>-(0,8*2,0*2+0,6*2,0+3,895*3,1+1,85*3,1+1,0*2,1+1,8*2,1+1,2*2,1+0,9*2,1)</t>
  </si>
  <si>
    <t>m207</t>
  </si>
  <si>
    <t>7,6*3,25</t>
  </si>
  <si>
    <t>-(0,7*2,0*2)</t>
  </si>
  <si>
    <t>m208</t>
  </si>
  <si>
    <t>5,5*3,25</t>
  </si>
  <si>
    <t>-(0,7*2,0)</t>
  </si>
  <si>
    <t>m209</t>
  </si>
  <si>
    <t>20,1*3,25</t>
  </si>
  <si>
    <t>-(0,8*2,0+2,3*1,835)</t>
  </si>
  <si>
    <t>(2,3+1,835+1,835)*0,2</t>
  </si>
  <si>
    <t>m210</t>
  </si>
  <si>
    <t>m211</t>
  </si>
  <si>
    <t>37,0*3,25</t>
  </si>
  <si>
    <t>-(1,7*2,0+4,6*1,835+2,0*1,0)</t>
  </si>
  <si>
    <t>(4,6+1,835+1,835+2,0+1,0+1,0)*0,2</t>
  </si>
  <si>
    <t>155</t>
  </si>
  <si>
    <t>612131101</t>
  </si>
  <si>
    <t>Podkladní a spojovací vrstva vnitřních omítaných ploch cementový postřik nanášený ručně celoplošně stěn</t>
  </si>
  <si>
    <t>490116524</t>
  </si>
  <si>
    <t>829,417</t>
  </si>
  <si>
    <t>156</t>
  </si>
  <si>
    <t>612321341</t>
  </si>
  <si>
    <t>Omítka vápenocementová vnitřních ploch nanášená strojně dvouvrstvá, tloušťky jádrové omítky do 10 mm a tloušťky štuku do 3 mm štuková svislých konstrukcí stěn</t>
  </si>
  <si>
    <t>-891689091</t>
  </si>
  <si>
    <t>-hrubá omítka</t>
  </si>
  <si>
    <t>-60,8</t>
  </si>
  <si>
    <t>- přizdívka</t>
  </si>
  <si>
    <t>-1,1*(3,0-2,1)</t>
  </si>
  <si>
    <t>-(2,1)*(3,25-2,1)</t>
  </si>
  <si>
    <t>-2,3*(3,25-0,6)</t>
  </si>
  <si>
    <t>-1,1*(3,25-2,1)</t>
  </si>
  <si>
    <t>157</t>
  </si>
  <si>
    <t>612321311</t>
  </si>
  <si>
    <t>Omítka vápenocementová vnitřních ploch nanášená strojně jednovrstvá, tloušťky do 10 mm hrubá zatřená svislých konstrukcí stěn</t>
  </si>
  <si>
    <t>-1061934486</t>
  </si>
  <si>
    <t>pod obklad</t>
  </si>
  <si>
    <t>8,1*2,1</t>
  </si>
  <si>
    <t>7,6*2,1</t>
  </si>
  <si>
    <t>5,5*2,1</t>
  </si>
  <si>
    <t>kuchyňky</t>
  </si>
  <si>
    <t>(2,2+0,6)*2,1</t>
  </si>
  <si>
    <t>(1,7+1,8)*2,1*2</t>
  </si>
  <si>
    <t>(2,4)*2,1</t>
  </si>
  <si>
    <t>(2,3+0,6)*(1,4-0,8)</t>
  </si>
  <si>
    <t>(2,5+0,6)*(1,4-0,8)</t>
  </si>
  <si>
    <t>-(1,1+2,1+1,1)*2,1</t>
  </si>
  <si>
    <t>0,9*2,1</t>
  </si>
  <si>
    <t>158</t>
  </si>
  <si>
    <t>612325401</t>
  </si>
  <si>
    <t>Oprava vápenocementové omítky vnitřních ploch hrubé, tloušťky do 20 mm stěn, v rozsahu opravované plochy do 10%</t>
  </si>
  <si>
    <t>208205977</t>
  </si>
  <si>
    <t>odhad</t>
  </si>
  <si>
    <t>50,0</t>
  </si>
  <si>
    <t>159</t>
  </si>
  <si>
    <t>612142001</t>
  </si>
  <si>
    <t>Potažení vnitřních ploch pletivem v ploše nebo pruzích, na plném podkladu sklovláknitým vtlačením do tmelu stěn</t>
  </si>
  <si>
    <t>-1103848821</t>
  </si>
  <si>
    <t>přizdívky nad obkladem</t>
  </si>
  <si>
    <t>1,1*(3,0-2,1)</t>
  </si>
  <si>
    <t>(2,1+1,0)*(3,25-2,1)</t>
  </si>
  <si>
    <t>2,3*(3,25-0,6)</t>
  </si>
  <si>
    <t>1,1*(3,25-2,1)</t>
  </si>
  <si>
    <t>160</t>
  </si>
  <si>
    <t>612311131</t>
  </si>
  <si>
    <t>Potažení vnitřních ploch štukem tloušťky do 3 mm svislých konstrukcí stěn</t>
  </si>
  <si>
    <t>-2134564235</t>
  </si>
  <si>
    <t>viz. perlinka</t>
  </si>
  <si>
    <t>11,915</t>
  </si>
  <si>
    <t>viz. oprava omítky z 10%</t>
  </si>
  <si>
    <t>161</t>
  </si>
  <si>
    <t>619991001</t>
  </si>
  <si>
    <t>Zakrytí vnitřních ploch před znečištěním včetně pozdějšího odkrytí podlah fólií přilepenou lepící páskou</t>
  </si>
  <si>
    <t>1069215350</t>
  </si>
  <si>
    <t>18,78+33,48+5,84+35,01+15,26+15,26+28,91+16,74+3,9</t>
  </si>
  <si>
    <t>5,68+17,41+14,67+3,48+1,82+23,8+21,2+82,74+1,95+1,61+11,72</t>
  </si>
  <si>
    <t>162</t>
  </si>
  <si>
    <t>629991011</t>
  </si>
  <si>
    <t>Zakrytí vnějších ploch před znečištěním včetně pozdějšího odkrytí výplní otvorů a svislých ploch fólií přilepenou lepící páskou</t>
  </si>
  <si>
    <t>2012208728</t>
  </si>
  <si>
    <t>nová</t>
  </si>
  <si>
    <t>(1,0*1,7)*2</t>
  </si>
  <si>
    <t>(2,0*1,0)*3</t>
  </si>
  <si>
    <t>(2,735*1,7)*2</t>
  </si>
  <si>
    <t>(2,475*1,7)*2</t>
  </si>
  <si>
    <t>(4,6*1,835)*2</t>
  </si>
  <si>
    <t>(3,895*3,1)</t>
  </si>
  <si>
    <t>(1,0*2,1)</t>
  </si>
  <si>
    <t>původní</t>
  </si>
  <si>
    <t>(1,2*1,8)*2</t>
  </si>
  <si>
    <t>(1,2*2,1)</t>
  </si>
  <si>
    <t>(1,8*2,1)*3</t>
  </si>
  <si>
    <t>Úprava povrchů vnějších</t>
  </si>
  <si>
    <t>163</t>
  </si>
  <si>
    <t>621131121</t>
  </si>
  <si>
    <t>Podkladní a spojovací vrstva vnějších omítaných ploch penetrace akrylát-silikonová nanášená ručně podhledů</t>
  </si>
  <si>
    <t>309754697</t>
  </si>
  <si>
    <t>viz. KZS podhledů</t>
  </si>
  <si>
    <t>6,0</t>
  </si>
  <si>
    <t>164</t>
  </si>
  <si>
    <t>621221021</t>
  </si>
  <si>
    <t>Montáž kontaktního zateplení z desek z minerální vlny s podélnou orientací vláken na vnější podhledy, tloušťky desek přes 80 do 120 mm</t>
  </si>
  <si>
    <t>-52677350</t>
  </si>
  <si>
    <t>B2</t>
  </si>
  <si>
    <t>165</t>
  </si>
  <si>
    <t>63151527</t>
  </si>
  <si>
    <t>deska tepelně izolační minerální kontaktních fasád podélné vlákno λ=0,036-0,037 tl 100mm</t>
  </si>
  <si>
    <t>-2106463003</t>
  </si>
  <si>
    <t>6*1,02 'Přepočtené koeficientem množství</t>
  </si>
  <si>
    <t>166</t>
  </si>
  <si>
    <t>621251105</t>
  </si>
  <si>
    <t>Montáž kontaktního zateplení Příplatek k cenám za zápustnou montáž kotev s použitím tepelněizolačních zátek na vnější podhledy z minerální vlny</t>
  </si>
  <si>
    <t>1457014706</t>
  </si>
  <si>
    <t>167</t>
  </si>
  <si>
    <t>621532011</t>
  </si>
  <si>
    <t>Omítka tenkovrstvá silikonová vnějších ploch probarvená, včetně penetrace podkladu hydrofilní, s regulací vlhkosti na povrchu a se zvýšenou ochranou proti mikroorganismům zrnitá, tloušťky 1,5 mm podhledů</t>
  </si>
  <si>
    <t>1686256187</t>
  </si>
  <si>
    <t>168</t>
  </si>
  <si>
    <t>622131121</t>
  </si>
  <si>
    <t>Podkladní a spojovací vrstva vnějších omítaných ploch penetrace akrylát-silikonová nanášená ručně stěn</t>
  </si>
  <si>
    <t>59437009</t>
  </si>
  <si>
    <t>d11r n pohledy</t>
  </si>
  <si>
    <t>KZS</t>
  </si>
  <si>
    <t>61,845+92,428</t>
  </si>
  <si>
    <t>stěny bez KZS</t>
  </si>
  <si>
    <t>205,685</t>
  </si>
  <si>
    <t>169</t>
  </si>
  <si>
    <t>622142001</t>
  </si>
  <si>
    <t>Potažení vnějších ploch pletivem v ploše nebo pruzích, na plném podkladu sklovláknitým vtlačením do tmelu stěn</t>
  </si>
  <si>
    <t>1665046196</t>
  </si>
  <si>
    <t>zdivo bez KZS</t>
  </si>
  <si>
    <t>38,2*2,75</t>
  </si>
  <si>
    <t>37,6*3,55</t>
  </si>
  <si>
    <t>-otvory</t>
  </si>
  <si>
    <t>-58,171+2,1</t>
  </si>
  <si>
    <t>ostění a nadpraží</t>
  </si>
  <si>
    <t>101,305*0,25</t>
  </si>
  <si>
    <t>170</t>
  </si>
  <si>
    <t>622321111</t>
  </si>
  <si>
    <t>Omítka vápenocementová vnějších ploch nanášená ručně jednovrstvá, tloušťky do 15 mm hrubá zatřená stěn</t>
  </si>
  <si>
    <t>-2117218744</t>
  </si>
  <si>
    <t>171</t>
  </si>
  <si>
    <t>622532011</t>
  </si>
  <si>
    <t>Omítka tenkovrstvá silikonová vnějších ploch probarvená, včetně penetrace podkladu hydrofilní, s regulací vlhkosti na povrchu a se zvýšenou ochranou proti mikroorganismům zrnitá, tloušťky 1,5 mm stěn</t>
  </si>
  <si>
    <t>1607406327</t>
  </si>
  <si>
    <t>omítka nad terénem</t>
  </si>
  <si>
    <t>viz. pohledy</t>
  </si>
  <si>
    <t>280,0+9,0</t>
  </si>
  <si>
    <t>vnitřní atrium</t>
  </si>
  <si>
    <t>37,8</t>
  </si>
  <si>
    <t>(1,0+2,0+2,0)*0,2</t>
  </si>
  <si>
    <t>172</t>
  </si>
  <si>
    <t>226377329</t>
  </si>
  <si>
    <t>101,305</t>
  </si>
  <si>
    <t>rohy</t>
  </si>
  <si>
    <t>9,0*2+3,6</t>
  </si>
  <si>
    <t>122,905*0,1</t>
  </si>
  <si>
    <t>173</t>
  </si>
  <si>
    <t>-750414436</t>
  </si>
  <si>
    <t>135,196*1,05 'Přepočtené koeficientem množství</t>
  </si>
  <si>
    <t>174</t>
  </si>
  <si>
    <t>1314266447</t>
  </si>
  <si>
    <t>(2,475+0,25+2,475+1,7+1,7)</t>
  </si>
  <si>
    <t>(4,6+1,835+1,835)*2</t>
  </si>
  <si>
    <t>175</t>
  </si>
  <si>
    <t>1228327935</t>
  </si>
  <si>
    <t>101,305*1,05 'Přepočtené koeficientem množství</t>
  </si>
  <si>
    <t>176</t>
  </si>
  <si>
    <t>622211011</t>
  </si>
  <si>
    <t>Montáž kontaktního zateplení z polystyrenových desek nebo z kombinovaných desek na vnější stěny, tloušťky desek přes 40 do 80 mm</t>
  </si>
  <si>
    <t>-240337175</t>
  </si>
  <si>
    <t>sokl</t>
  </si>
  <si>
    <t>16,3+17,0+15,0</t>
  </si>
  <si>
    <t>38,7*0,35</t>
  </si>
  <si>
    <t>177</t>
  </si>
  <si>
    <t>28376370</t>
  </si>
  <si>
    <t>deska z polystyrénu XPS, hrana rovná, polo či pero drážka a hladký povrch tl 60mm</t>
  </si>
  <si>
    <t>-11803775</t>
  </si>
  <si>
    <t>61,845*1,02 'Přepočtené koeficientem množství</t>
  </si>
  <si>
    <t>178</t>
  </si>
  <si>
    <t>622251101</t>
  </si>
  <si>
    <t>Montáž kontaktního zateplení Příplatek k cenám za zápustnou montáž kotev s použitím tepelněizolačních zátek na vnější stěny z polystyrenu</t>
  </si>
  <si>
    <t>-486263205</t>
  </si>
  <si>
    <t>viz. KZS stěn</t>
  </si>
  <si>
    <t>61,845</t>
  </si>
  <si>
    <t>179</t>
  </si>
  <si>
    <t>622221021</t>
  </si>
  <si>
    <t>Montáž kontaktního zateplení z desek z minerální vlny s podélnou orientací vláken na vnější stěny, tloušťky desek přes 80 do 120 mm</t>
  </si>
  <si>
    <t>1418425661</t>
  </si>
  <si>
    <t>41,2*1,2</t>
  </si>
  <si>
    <t>3,895*0,5</t>
  </si>
  <si>
    <t>180</t>
  </si>
  <si>
    <t>757196918</t>
  </si>
  <si>
    <t>51,388*1,02 'Přepočtené koeficientem množství</t>
  </si>
  <si>
    <t>181</t>
  </si>
  <si>
    <t>622221041</t>
  </si>
  <si>
    <t>Montáž kontaktního zateplení z desek z minerální vlny s podélnou orientací vláken na vnější stěny, tloušťky desek přes 160 mm</t>
  </si>
  <si>
    <t>786911429</t>
  </si>
  <si>
    <t>9,5*4,2</t>
  </si>
  <si>
    <t>-1,0*2,1</t>
  </si>
  <si>
    <t>182</t>
  </si>
  <si>
    <t>63151540</t>
  </si>
  <si>
    <t>deska tepelně izolační minerální kontaktních fasád podélné vlákno λ=0,036-0,037 tl 200mm</t>
  </si>
  <si>
    <t>-149096644</t>
  </si>
  <si>
    <t>37,8*1,02 'Přepočtené koeficientem množství</t>
  </si>
  <si>
    <t>183</t>
  </si>
  <si>
    <t>622221031</t>
  </si>
  <si>
    <t>Montáž kontaktního zateplení z desek z minerální vlny s podélnou orientací vláken na vnější stěny, tloušťky desek přes 120 do 160 mm</t>
  </si>
  <si>
    <t>-1783937535</t>
  </si>
  <si>
    <t>5,4*0,6</t>
  </si>
  <si>
    <t>184</t>
  </si>
  <si>
    <t>63151538</t>
  </si>
  <si>
    <t>deska tepelně izolační minerální kontaktních fasád podélné vlákno λ=0,036-0,037 tl 160mm</t>
  </si>
  <si>
    <t>-843030520</t>
  </si>
  <si>
    <t>3,24*1,02 'Přepočtené koeficientem množství</t>
  </si>
  <si>
    <t>185</t>
  </si>
  <si>
    <t>622251105</t>
  </si>
  <si>
    <t>Montáž kontaktního zateplení Příplatek k cenám za zápustnou montáž kotev s použitím tepelněizolačních zátek na vnější stěny z minerální vlny</t>
  </si>
  <si>
    <t>-1603488458</t>
  </si>
  <si>
    <t>51,388+37,8+3,24</t>
  </si>
  <si>
    <t>186</t>
  </si>
  <si>
    <t>683311522</t>
  </si>
  <si>
    <t>187</t>
  </si>
  <si>
    <t>K688</t>
  </si>
  <si>
    <t>Příplatek za provedení vícebarevné fasády</t>
  </si>
  <si>
    <t>1665146596</t>
  </si>
  <si>
    <t>viz. silikonová omítka</t>
  </si>
  <si>
    <t>327,8+6</t>
  </si>
  <si>
    <t>Podlahy a podlahové konstrukce</t>
  </si>
  <si>
    <t>188</t>
  </si>
  <si>
    <t>631311114</t>
  </si>
  <si>
    <t>Mazanina z betonu prostého bez zvýšených nároků na prostředí tl. přes 50 do 80 mm tř. C 16/20</t>
  </si>
  <si>
    <t>-1340022121</t>
  </si>
  <si>
    <t>D1</t>
  </si>
  <si>
    <t>(3,9)*0,06</t>
  </si>
  <si>
    <t>D2</t>
  </si>
  <si>
    <t>(18,78+33,48+5,84+35,01+15,26+15,26+28,91+16,74)*0,06</t>
  </si>
  <si>
    <t>D3</t>
  </si>
  <si>
    <t>(3,48+1,82)*0,05</t>
  </si>
  <si>
    <t>D4</t>
  </si>
  <si>
    <t>(23,8+21,2+82,74+11,72+4,7)*0,055</t>
  </si>
  <si>
    <t>D5</t>
  </si>
  <si>
    <t>(5,0)*0,05</t>
  </si>
  <si>
    <t>kanál a šachty</t>
  </si>
  <si>
    <t>1,9*0,69*0,05</t>
  </si>
  <si>
    <t>0,6*1,1*0,05</t>
  </si>
  <si>
    <t>0,625*0,3*0,05</t>
  </si>
  <si>
    <t>189</t>
  </si>
  <si>
    <t>631319011</t>
  </si>
  <si>
    <t>Příplatek k cenám mazanin za úpravu povrchu mazaniny přehlazením, mazanina tl. přes 50 do 80 mm</t>
  </si>
  <si>
    <t>-679702529</t>
  </si>
  <si>
    <t>viz. mazanina</t>
  </si>
  <si>
    <t>18,943</t>
  </si>
  <si>
    <t>190</t>
  </si>
  <si>
    <t>631319211</t>
  </si>
  <si>
    <t>Příplatek k cenám betonových mazanin za vyztužení polypropylenovými mikrovlákny objemové vyztužení 0,9 kg/m3</t>
  </si>
  <si>
    <t>-911327312</t>
  </si>
  <si>
    <t>191</t>
  </si>
  <si>
    <t>632481212</t>
  </si>
  <si>
    <t>Separační vrstva k oddělení podlahových vrstev z asfaltovaného pásu</t>
  </si>
  <si>
    <t>895776362</t>
  </si>
  <si>
    <t>(3,48+1,82)</t>
  </si>
  <si>
    <t>(23,8+21,2+82,74+11,72+4,7)</t>
  </si>
  <si>
    <t>(5,0)</t>
  </si>
  <si>
    <t>192</t>
  </si>
  <si>
    <t>634111113</t>
  </si>
  <si>
    <t>Obvodová dilatace mezi stěnou a mazaninou pružnou těsnicí páskou výšky 80 mm</t>
  </si>
  <si>
    <t>274941893</t>
  </si>
  <si>
    <t>19,6</t>
  </si>
  <si>
    <t>33,0</t>
  </si>
  <si>
    <t>10,5</t>
  </si>
  <si>
    <t>25,1</t>
  </si>
  <si>
    <t>16,4</t>
  </si>
  <si>
    <t>22,5</t>
  </si>
  <si>
    <t>8,1</t>
  </si>
  <si>
    <t>24,1</t>
  </si>
  <si>
    <t>7,6</t>
  </si>
  <si>
    <t>5,5</t>
  </si>
  <si>
    <t>20,1</t>
  </si>
  <si>
    <t>37,0</t>
  </si>
  <si>
    <t>m212</t>
  </si>
  <si>
    <t>m213</t>
  </si>
  <si>
    <t>m214</t>
  </si>
  <si>
    <t>15,8</t>
  </si>
  <si>
    <t>193</t>
  </si>
  <si>
    <t>635211121</t>
  </si>
  <si>
    <t>Násyp lehký pod podlahy s udusáním a urovnáním povrchu z keramzitu</t>
  </si>
  <si>
    <t>719839246</t>
  </si>
  <si>
    <t>kanál</t>
  </si>
  <si>
    <t>0,75*0,4*0,265</t>
  </si>
  <si>
    <t>0,75*2,1*0,265</t>
  </si>
  <si>
    <t>Ostatní konstrukce a práce, bourání</t>
  </si>
  <si>
    <t>Doplňující konstrukce a práce pozemních komunikací, letišť a ploch</t>
  </si>
  <si>
    <t>194</t>
  </si>
  <si>
    <t>916331112</t>
  </si>
  <si>
    <t>Osazení zahradního obrubníku betonového s ložem tl. od 50 do 100 mm z betonu prostého tř. C 12/15 s boční opěrou z betonu prostého tř. C 12/15</t>
  </si>
  <si>
    <t>398054238</t>
  </si>
  <si>
    <t>B01</t>
  </si>
  <si>
    <t>28,0</t>
  </si>
  <si>
    <t>195</t>
  </si>
  <si>
    <t>59217037</t>
  </si>
  <si>
    <t>obrubník parkový betonový přírodní 50x5x20cm</t>
  </si>
  <si>
    <t>461637956</t>
  </si>
  <si>
    <t>28*1,05 'Přepočtené koeficientem množství</t>
  </si>
  <si>
    <t>Záchytný systém</t>
  </si>
  <si>
    <t>196</t>
  </si>
  <si>
    <t>K001</t>
  </si>
  <si>
    <t>Montáž záchytného systému</t>
  </si>
  <si>
    <t>2138334281</t>
  </si>
  <si>
    <t>197</t>
  </si>
  <si>
    <t>M002</t>
  </si>
  <si>
    <t>"Nerezový kotvicí bod pro betonové konstrukce, délka 500 mm
Průměr sloupku 42 mm, rozměr základny 150 x 150 mm.
Instalace do předvrtaných otvorů v betonu pomocí rozpěrných mechanických kotev, případně chemické kotvy.
Pro beton třídy C20/25 a vyšší."</t>
  </si>
  <si>
    <t>ks</t>
  </si>
  <si>
    <t>-405103320</t>
  </si>
  <si>
    <t>198</t>
  </si>
  <si>
    <t>M003</t>
  </si>
  <si>
    <t>NEREZOVÉ LANO 6 MM – Určené pro systémy s požadavkem na permanentní lano.</t>
  </si>
  <si>
    <t>bm</t>
  </si>
  <si>
    <t>1617023292</t>
  </si>
  <si>
    <t>199</t>
  </si>
  <si>
    <t>M004</t>
  </si>
  <si>
    <t>KONCOVKA K NEREZ LANU NAPÍNACÍ – Určené pro systémy s požadavkem na permanentní lano 6 mm.</t>
  </si>
  <si>
    <t>2100418884</t>
  </si>
  <si>
    <t>200</t>
  </si>
  <si>
    <t>M005</t>
  </si>
  <si>
    <t>KONCOVKA K NEREZ LANU PEVNÁ – Koncovka určená k nalisování na nerezové lano 6 mm. Provedení nerez. Délka 140 mm.</t>
  </si>
  <si>
    <t>260849098</t>
  </si>
  <si>
    <t>201</t>
  </si>
  <si>
    <t>M006</t>
  </si>
  <si>
    <t>Štítek</t>
  </si>
  <si>
    <t>2025151113</t>
  </si>
  <si>
    <t>202</t>
  </si>
  <si>
    <t>K007</t>
  </si>
  <si>
    <t>Revize a předání do užívání</t>
  </si>
  <si>
    <t>-586554003</t>
  </si>
  <si>
    <t>PBŘ</t>
  </si>
  <si>
    <t>203</t>
  </si>
  <si>
    <t>K684</t>
  </si>
  <si>
    <t>D+M PHP s hasící schopností 43A/183B</t>
  </si>
  <si>
    <t>1461776647</t>
  </si>
  <si>
    <t>viz. PBŘ</t>
  </si>
  <si>
    <t>204</t>
  </si>
  <si>
    <t>K685</t>
  </si>
  <si>
    <t>D+M výstražnách a bezpečnostních tabulek_x000d_
V objektu musí být zřetelně označeny směry úniku a únikové východy bezpečnostními tabulkami_x000d_
(dle ČSN EN ISO 7010). Pokud nebudou tabulky provedeny jako součást nouzového osvětlení (takováto_x000d_
svítidla musí být pro umístění bezpečnostních značek schválena), musí bý z materiálu s vlastním_x000d_
dosvitem. Označení směrů úniku musí být umístěno tak, aby byl směr úniku jednoznačný a zřetelný._x000d_
U elektrických zařízení musí být označen zákaz hašení vodou a pěnovými hasícími přístroji.</t>
  </si>
  <si>
    <t>1636575106</t>
  </si>
  <si>
    <t>viz PBŘ</t>
  </si>
  <si>
    <t>Lešení a stavební výtahy</t>
  </si>
  <si>
    <t>205</t>
  </si>
  <si>
    <t>941211111</t>
  </si>
  <si>
    <t>Montáž lešení řadového rámového lehkého pracovního s podlahami s provozním zatížením tř. 3 do 200 kg/m2 šířky tř. SW06 přes 0,6 do 0,9 m, výšky do 10 m</t>
  </si>
  <si>
    <t>279215444</t>
  </si>
  <si>
    <t>SZ</t>
  </si>
  <si>
    <t>105,0</t>
  </si>
  <si>
    <t>JV</t>
  </si>
  <si>
    <t>JZ</t>
  </si>
  <si>
    <t>185,0</t>
  </si>
  <si>
    <t>atrium</t>
  </si>
  <si>
    <t>(2,0+3,0+2,0)*4,2</t>
  </si>
  <si>
    <t>206</t>
  </si>
  <si>
    <t>941211211</t>
  </si>
  <si>
    <t>Montáž lešení řadového rámového lehkého pracovního s podlahami s provozním zatížením tř. 3 do 200 kg/m2 Příplatek za první a každý další den použití lešení k ceně -1111 nebo -1112</t>
  </si>
  <si>
    <t>-803825473</t>
  </si>
  <si>
    <t>předpoklad 3 měsíce</t>
  </si>
  <si>
    <t>419,4*31*3</t>
  </si>
  <si>
    <t>207</t>
  </si>
  <si>
    <t>941211811</t>
  </si>
  <si>
    <t>Demontáž lešení řadového rámového lehkého pracovního s provozním zatížením tř. 3 do 200 kg/m2 šířky tř. SW06 přes 0,6 do 0,9 m, výšky do 10 m</t>
  </si>
  <si>
    <t>-131771678</t>
  </si>
  <si>
    <t>viz. montáž lešení</t>
  </si>
  <si>
    <t>419,4</t>
  </si>
  <si>
    <t>208</t>
  </si>
  <si>
    <t>944511111</t>
  </si>
  <si>
    <t>Montáž ochranné sítě zavěšené na konstrukci lešení z textilie z umělých vláken</t>
  </si>
  <si>
    <t>1174270715</t>
  </si>
  <si>
    <t>209</t>
  </si>
  <si>
    <t>944511211</t>
  </si>
  <si>
    <t>Montáž ochranné sítě Příplatek za první a každý další den použití sítě k ceně -1111</t>
  </si>
  <si>
    <t>-1028280900</t>
  </si>
  <si>
    <t>210</t>
  </si>
  <si>
    <t>944511811</t>
  </si>
  <si>
    <t>Demontáž ochranné sítě zavěšené na konstrukci lešení z textilie z umělých vláken</t>
  </si>
  <si>
    <t>-1094631229</t>
  </si>
  <si>
    <t>211</t>
  </si>
  <si>
    <t>949101111</t>
  </si>
  <si>
    <t>Lešení pomocné pracovní pro objekty pozemních staveb pro zatížení do 150 kg/m2, o výšce lešeňové podlahy do 1,9 m</t>
  </si>
  <si>
    <t>-591588479</t>
  </si>
  <si>
    <t>17,41+14,67+3,48+1,82+23,8+21,2+82,74+1,95+1,61+11,72</t>
  </si>
  <si>
    <t>Různé dokončovací konstrukce a práce pozemních staveb</t>
  </si>
  <si>
    <t>212</t>
  </si>
  <si>
    <t>952901111</t>
  </si>
  <si>
    <t>Vyčištění budov nebo objektů před předáním do užívání budov bytové nebo občanské výstavby, světlé výšky podlaží do 4 m</t>
  </si>
  <si>
    <t>794045803</t>
  </si>
  <si>
    <t>vnější plocha obou podlaží</t>
  </si>
  <si>
    <t>207,0</t>
  </si>
  <si>
    <t>210,0</t>
  </si>
  <si>
    <t>Bourání konstrukcí</t>
  </si>
  <si>
    <t>213</t>
  </si>
  <si>
    <t>965042131</t>
  </si>
  <si>
    <t>Bourání mazanin betonových nebo z litého asfaltu tl. do 100 mm, plochy do 4 m2</t>
  </si>
  <si>
    <t>-1473569810</t>
  </si>
  <si>
    <t>0,94*1,37*0,06</t>
  </si>
  <si>
    <t>214</t>
  </si>
  <si>
    <t>965042231</t>
  </si>
  <si>
    <t>Bourání mazanin betonových nebo z litého asfaltu tl. přes 100 mm, plochy do 4 m2</t>
  </si>
  <si>
    <t>1280230149</t>
  </si>
  <si>
    <t>0,94*1,37*0,2</t>
  </si>
  <si>
    <t>215</t>
  </si>
  <si>
    <t>965049111</t>
  </si>
  <si>
    <t>Bourání mazanin Příplatek k cenám za bourání mazanin betonových se svařovanou sítí, tl. do 100 mm</t>
  </si>
  <si>
    <t>1572977655</t>
  </si>
  <si>
    <t>216</t>
  </si>
  <si>
    <t>965049112</t>
  </si>
  <si>
    <t>Bourání mazanin Příplatek k cenám za bourání mazanin betonových se svařovanou sítí, tl. přes 100 mm</t>
  </si>
  <si>
    <t>1846772052</t>
  </si>
  <si>
    <t>217</t>
  </si>
  <si>
    <t>965082941</t>
  </si>
  <si>
    <t>Odstranění násypu pod podlahami nebo ochranného násypu na střechách tl. přes 200 mm jakékoliv plochy</t>
  </si>
  <si>
    <t>-2085684091</t>
  </si>
  <si>
    <t>0,94*1,37*0,35</t>
  </si>
  <si>
    <t>218</t>
  </si>
  <si>
    <t>966080115</t>
  </si>
  <si>
    <t>Bourání kontaktního zateplení včetně povrchové úpravy omítkou nebo nátěrem z desek z minerální vlny, tloušťky přes 120 do 180 mm</t>
  </si>
  <si>
    <t>1741701779</t>
  </si>
  <si>
    <t>d11f b pohledy</t>
  </si>
  <si>
    <t>BP2</t>
  </si>
  <si>
    <t>219</t>
  </si>
  <si>
    <t>968072361</t>
  </si>
  <si>
    <t>Vybourání kovových rámů oken s křídly, dveřních zárubní, vrat, stěn, ostění nebo obkladů okenních rámů s křídly zdvojených, plochy meziokenní vložky</t>
  </si>
  <si>
    <t>808973736</t>
  </si>
  <si>
    <t>BP5</t>
  </si>
  <si>
    <t>220</t>
  </si>
  <si>
    <t>968072455</t>
  </si>
  <si>
    <t>Vybourání kovových rámů oken s křídly, dveřních zárubní, vrat, stěn, ostění nebo obkladů dveřních zárubní, plochy do 2 m2</t>
  </si>
  <si>
    <t>-938237613</t>
  </si>
  <si>
    <t>dveře v BP7</t>
  </si>
  <si>
    <t>0,8*2,0</t>
  </si>
  <si>
    <t>221</t>
  </si>
  <si>
    <t>968082015</t>
  </si>
  <si>
    <t>Vybourání plastových rámů oken s křídly, dveřních zárubní, vrat rámu oken s křídly, plochy do 1 m2</t>
  </si>
  <si>
    <t>-1128583340</t>
  </si>
  <si>
    <t>BP1</t>
  </si>
  <si>
    <t>0,9*0,6*2+1,2*0,6*2</t>
  </si>
  <si>
    <t>222</t>
  </si>
  <si>
    <t>968082016</t>
  </si>
  <si>
    <t>Vybourání plastových rámů oken s křídly, dveřních zárubní, vrat rámu oken s křídly, plochy přes 1 do 2 m2</t>
  </si>
  <si>
    <t>-1583145839</t>
  </si>
  <si>
    <t>223</t>
  </si>
  <si>
    <t>968082017</t>
  </si>
  <si>
    <t>Vybourání plastových rámů oken s křídly, dveřních zárubní, vrat rámu oken s křídly, plochy přes 2 do 4 m2</t>
  </si>
  <si>
    <t>1057485156</t>
  </si>
  <si>
    <t>1,8*1,8*6+1,2*1,8*2</t>
  </si>
  <si>
    <t>1,8*2,1*2+1,2*2,1+1,8*2,1</t>
  </si>
  <si>
    <t>224</t>
  </si>
  <si>
    <t>971052431</t>
  </si>
  <si>
    <t>Vybourání a prorážení otvorů v železobetonových příčkách a zdech základových nebo nadzákladových, plochy do 0,25 m2, tl. do 150 mm</t>
  </si>
  <si>
    <t>2040444338</t>
  </si>
  <si>
    <t>225</t>
  </si>
  <si>
    <t>971052451</t>
  </si>
  <si>
    <t>Vybourání a prorážení otvorů v železobetonových příčkách a zdech základových nebo nadzákladových, plochy do 0,25 m2, tl. do 450 mm</t>
  </si>
  <si>
    <t>68776668</t>
  </si>
  <si>
    <t>226</t>
  </si>
  <si>
    <t>977211111</t>
  </si>
  <si>
    <t>Řezání konstrukcí stěnovou pilou železobetonových průměru řezané výztuže do 16 mm hloubka řezu do 200 mm</t>
  </si>
  <si>
    <t>-164179081</t>
  </si>
  <si>
    <t>0,4*4</t>
  </si>
  <si>
    <t>227</t>
  </si>
  <si>
    <t>977211112</t>
  </si>
  <si>
    <t>Řezání konstrukcí stěnovou pilou železobetonových průměru řezané výztuže do 16 mm hloubka řezu přes 200 do 350 mm</t>
  </si>
  <si>
    <t>-513607196</t>
  </si>
  <si>
    <t>228</t>
  </si>
  <si>
    <t>977312112</t>
  </si>
  <si>
    <t>Řezání stávajících betonových mazanin s vyztužením hloubky přes 50 do 100 mm</t>
  </si>
  <si>
    <t>-2042768954</t>
  </si>
  <si>
    <t>(0,94+1,37+0,94+1,3)</t>
  </si>
  <si>
    <t>229</t>
  </si>
  <si>
    <t>977312114</t>
  </si>
  <si>
    <t>Řezání stávajících betonových mazanin s vyztužením hloubky přes 150 do 200 mm</t>
  </si>
  <si>
    <t>990974373</t>
  </si>
  <si>
    <t>230</t>
  </si>
  <si>
    <t>K675</t>
  </si>
  <si>
    <t>Vybourání stávajícího teplovodního kanálu vč. potřebných zemních prací a likvidace suti- předpokládaná hl. od UT= -2,2m, rozměr cca 1,1x1,1m. Jedná se _x000d_
konstrukci zděnou z keramických cihel, na betonové podkladní desce, zastropenou žb stropními deskami, opatřenou_x000d_
hydroizolací z asfaltových pásů a izolační přizdívkou z keramických cihel a betonové mazaniny.</t>
  </si>
  <si>
    <t>-250677827</t>
  </si>
  <si>
    <t>předpoklad</t>
  </si>
  <si>
    <t>22,0</t>
  </si>
  <si>
    <t>231</t>
  </si>
  <si>
    <t>96205x</t>
  </si>
  <si>
    <t>Bourání prefa parapetního a nadpražního panelu vč. případného řezání</t>
  </si>
  <si>
    <t>1528069783</t>
  </si>
  <si>
    <t>16,8*(1,2)</t>
  </si>
  <si>
    <t>(2,65+1,9+4,15)*(1,2)</t>
  </si>
  <si>
    <t>232</t>
  </si>
  <si>
    <t>962031133</t>
  </si>
  <si>
    <t>Bourání příček z cihel, tvárnic nebo příčkovek z cihel pálených, plných nebo dutých na maltu vápennou nebo vápenocementovou, tl. do 150 mm</t>
  </si>
  <si>
    <t>-651005794</t>
  </si>
  <si>
    <t>BP7</t>
  </si>
  <si>
    <t>(1,7+1,7+0,5+1,0)*3,3</t>
  </si>
  <si>
    <t>233</t>
  </si>
  <si>
    <t>971033651</t>
  </si>
  <si>
    <t>Vybourání otvorů ve zdivu základovém nebo nadzákladovém z cihel, tvárnic, příčkovek z cihel pálených na maltu vápennou nebo vápenocementovou plochy do 4 m2, tl. do 600 mm</t>
  </si>
  <si>
    <t>-1993551535</t>
  </si>
  <si>
    <t>1,24*2,75*0,375</t>
  </si>
  <si>
    <t>234</t>
  </si>
  <si>
    <t>974031664</t>
  </si>
  <si>
    <t>Vysekání rýh ve zdivu cihelném na maltu vápennou nebo vápenocementovou pro vtahování nosníků do zdí, před vybouráním otvoru do hl. 150 mm, při v. nosníku do 150 mm</t>
  </si>
  <si>
    <t>241623001</t>
  </si>
  <si>
    <t>1,55*2</t>
  </si>
  <si>
    <t>235</t>
  </si>
  <si>
    <t>978013121</t>
  </si>
  <si>
    <t>Otlučení vápenných nebo vápenocementových omítek vnitřních ploch stěn s vyškrabáním spar, s očištěním zdiva, v rozsahu přes 5 do 10 %</t>
  </si>
  <si>
    <t>-1962890491</t>
  </si>
  <si>
    <t>236</t>
  </si>
  <si>
    <t>978013191</t>
  </si>
  <si>
    <t>Otlučení vápenných nebo vápenocementových omítek vnitřních ploch stěn s vyškrabáním spar, s očištěním zdiva, v rozsahu přes 50 do 100 %</t>
  </si>
  <si>
    <t>281691106</t>
  </si>
  <si>
    <t>1,1*3,0*2</t>
  </si>
  <si>
    <t>0,5*3,0</t>
  </si>
  <si>
    <t>11,5*3,25</t>
  </si>
  <si>
    <t>-(1,8*2,1+1,2*2,1+0,9*2,1+0,8*2,0+0,6*2,0)</t>
  </si>
  <si>
    <t>1,8*(3,25-2,1)</t>
  </si>
  <si>
    <t>237</t>
  </si>
  <si>
    <t>978011121</t>
  </si>
  <si>
    <t>Otlučení vápenných nebo vápenocementových omítek vnitřních ploch stropů, v rozsahu přes 5 do 10 %</t>
  </si>
  <si>
    <t>-1866869629</t>
  </si>
  <si>
    <t>238</t>
  </si>
  <si>
    <t>K676</t>
  </si>
  <si>
    <t>Statické zajištění navazujících konstrukcí při bourání</t>
  </si>
  <si>
    <t>-1615100350</t>
  </si>
  <si>
    <t>Stavební přípomoce k TZB</t>
  </si>
  <si>
    <t>239</t>
  </si>
  <si>
    <t>K690</t>
  </si>
  <si>
    <t>Stavební přípomoce k TZB (vysekání, prostupy, zahození, omítnutí atd.)</t>
  </si>
  <si>
    <t>hod</t>
  </si>
  <si>
    <t>-591390776</t>
  </si>
  <si>
    <t>odhad množství</t>
  </si>
  <si>
    <t>997</t>
  </si>
  <si>
    <t>Přesun sutě</t>
  </si>
  <si>
    <t>240</t>
  </si>
  <si>
    <t>997013212</t>
  </si>
  <si>
    <t>Vnitrostaveništní doprava suti a vybouraných hmot vodorovně do 50 m svisle ručně (nošením po schodech) pro budovy a haly výšky přes 6 do 9 m</t>
  </si>
  <si>
    <t>-625646447</t>
  </si>
  <si>
    <t>241</t>
  </si>
  <si>
    <t>997013501</t>
  </si>
  <si>
    <t>Odvoz suti a vybouraných hmot na skládku nebo meziskládku se složením, na vzdálenost do 1 km</t>
  </si>
  <si>
    <t>-1283763149</t>
  </si>
  <si>
    <t>242</t>
  </si>
  <si>
    <t>997013509</t>
  </si>
  <si>
    <t>Odvoz suti a vybouraných hmot na skládku nebo meziskládku se složením, na vzdálenost Příplatek k ceně za každý další i započatý 1 km přes 1 km</t>
  </si>
  <si>
    <t>1203305746</t>
  </si>
  <si>
    <t>68,359*20 'Přepočtené koeficientem množství</t>
  </si>
  <si>
    <t>243</t>
  </si>
  <si>
    <t>997013801</t>
  </si>
  <si>
    <t>Poplatek za uložení stavebního odpadu na skládce (skládkovné) z prostého betonu zatříděného do Katalogu odpadů pod kódem 170 101</t>
  </si>
  <si>
    <t>1791529444</t>
  </si>
  <si>
    <t>244</t>
  </si>
  <si>
    <t>997013802</t>
  </si>
  <si>
    <t>Poplatek za uložení stavebního odpadu na skládce (skládkovné) z armovaného betonu zatříděného do Katalogu odpadů pod kódem 170 101</t>
  </si>
  <si>
    <t>-229628255</t>
  </si>
  <si>
    <t>245</t>
  </si>
  <si>
    <t>997013803</t>
  </si>
  <si>
    <t>Poplatek za uložení stavebního odpadu na skládce (skládkovné) cihelného zatříděného do Katalogu odpadů pod kódem 170 102</t>
  </si>
  <si>
    <t>-735744713</t>
  </si>
  <si>
    <t>246</t>
  </si>
  <si>
    <t>997013814</t>
  </si>
  <si>
    <t>Poplatek za uložení stavebního odpadu na skládce (skládkovné) z izolačních materiálů zatříděného do Katalogu odpadů pod kódem 170 604</t>
  </si>
  <si>
    <t>3928994</t>
  </si>
  <si>
    <t>247</t>
  </si>
  <si>
    <t>997013831</t>
  </si>
  <si>
    <t>Poplatek za uložení stavebního odpadu na skládce (skládkovné) směsného stavebního a demoličního zatříděného do Katalogu odpadů pod kódem 170 904</t>
  </si>
  <si>
    <t>1334878641</t>
  </si>
  <si>
    <t>998</t>
  </si>
  <si>
    <t>Přesun hmot</t>
  </si>
  <si>
    <t>248</t>
  </si>
  <si>
    <t>998018002</t>
  </si>
  <si>
    <t>Přesun hmot pro budovy občanské výstavby, bydlení, výrobu a služby ruční - bez užití mechanizace vodorovná dopravní vzdálenost do 100 m pro budovy s jakoukoliv nosnou konstrukcí výšky přes 6 do 12 m</t>
  </si>
  <si>
    <t>542605062</t>
  </si>
  <si>
    <t>PSV</t>
  </si>
  <si>
    <t>Práce a dodávky PSV</t>
  </si>
  <si>
    <t>711</t>
  </si>
  <si>
    <t>Izolace proti vodě, vlhkosti a plynům</t>
  </si>
  <si>
    <t>249</t>
  </si>
  <si>
    <t>711111001</t>
  </si>
  <si>
    <t>Provedení izolace proti zemní vlhkosti natěradly a tmely za studena na ploše vodorovné V nátěrem penetračním</t>
  </si>
  <si>
    <t>-1002807575</t>
  </si>
  <si>
    <t>deska</t>
  </si>
  <si>
    <t>184,0</t>
  </si>
  <si>
    <t>2,3*0,9</t>
  </si>
  <si>
    <t>1,0*1,4</t>
  </si>
  <si>
    <t>1,0*0,5</t>
  </si>
  <si>
    <t>250</t>
  </si>
  <si>
    <t>11163150</t>
  </si>
  <si>
    <t>lak asfaltový penetrační</t>
  </si>
  <si>
    <t>-1270615793</t>
  </si>
  <si>
    <t>187,97*0,0003 'Přepočtené koeficientem množství</t>
  </si>
  <si>
    <t>251</t>
  </si>
  <si>
    <t>711112001</t>
  </si>
  <si>
    <t>Provedení izolace proti zemní vlhkosti natěradly a tmely za studena na ploše svislé S nátěrem penetračním</t>
  </si>
  <si>
    <t>-481878100</t>
  </si>
  <si>
    <t>viz. 02</t>
  </si>
  <si>
    <t>27,0</t>
  </si>
  <si>
    <t>vytažení svisle na první šár zdiva</t>
  </si>
  <si>
    <t>40,5*0,25</t>
  </si>
  <si>
    <t>(1,4+0,8+1,4+0,8)*(4,6-3,575)</t>
  </si>
  <si>
    <t>252</t>
  </si>
  <si>
    <t>1897921819</t>
  </si>
  <si>
    <t>47,535*0,00035 'Přepočtené koeficientem množství</t>
  </si>
  <si>
    <t>253</t>
  </si>
  <si>
    <t>711113117</t>
  </si>
  <si>
    <t>Izolace proti vlhkosti natěradly a tmely za studena na ploše vodorovné V těsnicí stěrkou</t>
  </si>
  <si>
    <t>308553752</t>
  </si>
  <si>
    <t>(3,9)</t>
  </si>
  <si>
    <t>3,48+1,82</t>
  </si>
  <si>
    <t>D7</t>
  </si>
  <si>
    <t>1,95+1,61</t>
  </si>
  <si>
    <t>254</t>
  </si>
  <si>
    <t>711113127</t>
  </si>
  <si>
    <t xml:space="preserve">Izolace proti vlhkosti natěradly a tmely za studena na ploše svislé S těsnicí stěrkou </t>
  </si>
  <si>
    <t>1479310627</t>
  </si>
  <si>
    <t>8,1*0,1</t>
  </si>
  <si>
    <t>-(0,8*0,1)</t>
  </si>
  <si>
    <t>7,6*0,1+(1,0+1,7+1,0)*2,0</t>
  </si>
  <si>
    <t>-(0,7*0,1*2)</t>
  </si>
  <si>
    <t>5,5*0,1</t>
  </si>
  <si>
    <t>-(0,7*0,1)</t>
  </si>
  <si>
    <t>6,0*0,1</t>
  </si>
  <si>
    <t>5,8*0,1</t>
  </si>
  <si>
    <t>255</t>
  </si>
  <si>
    <t>K399</t>
  </si>
  <si>
    <t>D+M systémové koutové pásky k tekuté hydroizolaci</t>
  </si>
  <si>
    <t>667124612</t>
  </si>
  <si>
    <t>8,1+0,1*4</t>
  </si>
  <si>
    <t>-(0,8)</t>
  </si>
  <si>
    <t>7,6+0,1*4+2,0*2</t>
  </si>
  <si>
    <t>-(0,7*2)</t>
  </si>
  <si>
    <t>5,5+0,1*4</t>
  </si>
  <si>
    <t>-(0,7)</t>
  </si>
  <si>
    <t>6,0+0,1*4</t>
  </si>
  <si>
    <t>5,8+0,1*5</t>
  </si>
  <si>
    <t>256</t>
  </si>
  <si>
    <t>711132101</t>
  </si>
  <si>
    <t>Provedení izolace proti zemní vlhkosti pásy na sucho AIP nebo tkaniny na ploše svislé S</t>
  </si>
  <si>
    <t>747353861</t>
  </si>
  <si>
    <t>v místě styku s novými základy</t>
  </si>
  <si>
    <t>1,03*(4,65-3,65)</t>
  </si>
  <si>
    <t>1,3*(5,65-3,65)</t>
  </si>
  <si>
    <t>1,675*(4,65-3,65)</t>
  </si>
  <si>
    <t>4,6*(4,65-3,65)</t>
  </si>
  <si>
    <t>3,7*(4,65-3,65)</t>
  </si>
  <si>
    <t>styk nového stropu a původní kce</t>
  </si>
  <si>
    <t>20,7*0,3</t>
  </si>
  <si>
    <t>(8,5+6,8)*0,3</t>
  </si>
  <si>
    <t>257</t>
  </si>
  <si>
    <t>62832134</t>
  </si>
  <si>
    <t>pás těžký asfaltovaný V60 S40</t>
  </si>
  <si>
    <t>340190927</t>
  </si>
  <si>
    <t>24,405*1,2 'Přepočtené koeficientem množství</t>
  </si>
  <si>
    <t>258</t>
  </si>
  <si>
    <t>711141559</t>
  </si>
  <si>
    <t>Provedení izolace proti zemní vlhkosti pásy přitavením NAIP na ploše vodorovné V</t>
  </si>
  <si>
    <t>-929155359</t>
  </si>
  <si>
    <t>259</t>
  </si>
  <si>
    <t>1010501210-1</t>
  </si>
  <si>
    <t>Hydroizolační pásy tl. 4mm proti vlhkosti a vodě, pro podkladní vrstvy s vyššími nároky na tažnost, mechanickou odolnost a dlouhodobou životnost, také jako protiradonová bariéra.</t>
  </si>
  <si>
    <t>1060226299</t>
  </si>
  <si>
    <t>187,97*1,15 'Přepočtené koeficientem množství</t>
  </si>
  <si>
    <t>260</t>
  </si>
  <si>
    <t>711142559</t>
  </si>
  <si>
    <t>Provedení izolace proti zemní vlhkosti pásy přitavením NAIP na ploše svislé S</t>
  </si>
  <si>
    <t>-847912185</t>
  </si>
  <si>
    <t>261</t>
  </si>
  <si>
    <t>619529866</t>
  </si>
  <si>
    <t>47,535*1,2 'Přepočtené koeficientem množství</t>
  </si>
  <si>
    <t>262</t>
  </si>
  <si>
    <t>711131811</t>
  </si>
  <si>
    <t>Odstranění izolace proti zemní vlhkosti na ploše vodorovné V</t>
  </si>
  <si>
    <t>1275677694</t>
  </si>
  <si>
    <t>0,94*1,37</t>
  </si>
  <si>
    <t>263</t>
  </si>
  <si>
    <t>K689</t>
  </si>
  <si>
    <t>Přípatek za utěsnění prostupů hydroizolací</t>
  </si>
  <si>
    <t>1359534871</t>
  </si>
  <si>
    <t>264</t>
  </si>
  <si>
    <t>998711202</t>
  </si>
  <si>
    <t>Přesun hmot pro izolace proti vodě, vlhkosti a plynům stanovený procentní sazbou (%) z ceny vodorovná dopravní vzdálenost do 50 m v objektech výšky přes 6 do 12 m</t>
  </si>
  <si>
    <t>%</t>
  </si>
  <si>
    <t>1018881631</t>
  </si>
  <si>
    <t>712</t>
  </si>
  <si>
    <t>Povlakové krytiny</t>
  </si>
  <si>
    <t>265</t>
  </si>
  <si>
    <t>712311101</t>
  </si>
  <si>
    <t>Provedení povlakové krytiny střech plochých do 10° natěradly a tmely za studena nátěrem lakem penetračním nebo asfaltovým</t>
  </si>
  <si>
    <t>320441150</t>
  </si>
  <si>
    <t>A1</t>
  </si>
  <si>
    <t>161,0</t>
  </si>
  <si>
    <t>66,0*0,5</t>
  </si>
  <si>
    <t>A2</t>
  </si>
  <si>
    <t>9,0</t>
  </si>
  <si>
    <t>15,5*0,25</t>
  </si>
  <si>
    <t>266</t>
  </si>
  <si>
    <t>-2033276943</t>
  </si>
  <si>
    <t>206,875*0,0003 'Přepočtené koeficientem množství</t>
  </si>
  <si>
    <t>267</t>
  </si>
  <si>
    <t>712341559</t>
  </si>
  <si>
    <t>Provedení povlakové krytiny střech plochých do 10° pásy přitavením NAIP v plné ploše</t>
  </si>
  <si>
    <t>1155263079</t>
  </si>
  <si>
    <t>268</t>
  </si>
  <si>
    <t>1010101502</t>
  </si>
  <si>
    <t>Hydroizolační asfaltový pás z oxidovaného asfaltu s vložkou ze skleněné rohože a s povrchovou úpravou jemnozrnným minerálním posypem</t>
  </si>
  <si>
    <t>-1619592121</t>
  </si>
  <si>
    <t>206,875*1,15 'Přepočtené koeficientem množství</t>
  </si>
  <si>
    <t>269</t>
  </si>
  <si>
    <t>712363001</t>
  </si>
  <si>
    <t>Provedení povlakové krytiny střech plochých do 10° fólií termoplastickou mPVC (měkčené PVC) rozvinutí a natažení fólie v ploše</t>
  </si>
  <si>
    <t>-990374818</t>
  </si>
  <si>
    <t>66,0*0,6</t>
  </si>
  <si>
    <t>181,0-153,0</t>
  </si>
  <si>
    <t>270</t>
  </si>
  <si>
    <t>28322012-1</t>
  </si>
  <si>
    <t>Střešní hydroizolační folie na bázi PVC-P, určená pro povlakové krytiny plochých střech, mechanicky kotvena k podkladu, vyztužená polyesterovou mřížkou. Odolává UV záření. tl. 1,5 mm , šedá</t>
  </si>
  <si>
    <t>-1221888166</t>
  </si>
  <si>
    <t>228,6*1,15 'Přepočtené koeficientem množství</t>
  </si>
  <si>
    <t>271</t>
  </si>
  <si>
    <t>239421774</t>
  </si>
  <si>
    <t>15,5*0,6</t>
  </si>
  <si>
    <t>272</t>
  </si>
  <si>
    <t>28322000-1</t>
  </si>
  <si>
    <t>Fólie je určena k provádění jednovrstvých povlakových krytin plochých střech, které jsou přitíženy praným říčním kamenivem nebo jakoukoli provozní vrstvou, např. dlažbou na podložkách, dřevěným roštem nebo vegetačním souvrstvím. Folie není určena pro mechanicky kotvené povlakové krytiny bez přitěžující vrstvy, tl. 2 mm, šedá</t>
  </si>
  <si>
    <t>-1827414277</t>
  </si>
  <si>
    <t>18,3*1,15 'Přepočtené koeficientem množství</t>
  </si>
  <si>
    <t>273</t>
  </si>
  <si>
    <t>712363002</t>
  </si>
  <si>
    <t>Provedení povlakové krytiny střech plochých do 10° fólií termoplastickou mPVC (měkčené PVC) vytvoření spoje dvou pásů fólií slepením lepidlem</t>
  </si>
  <si>
    <t>-1756790086</t>
  </si>
  <si>
    <t>předpoklad 2m/m2</t>
  </si>
  <si>
    <t>(228,6+18,3)*2</t>
  </si>
  <si>
    <t>274</t>
  </si>
  <si>
    <t>712363005</t>
  </si>
  <si>
    <t>Provedení povlakové krytiny střech plochých do 10° fólií termoplastickou mPVC (měkčené PVC) aplikace fólie na oplechování (na tzv. fóliový plech) horkovzdušným navařením v plné ploše</t>
  </si>
  <si>
    <t>166612916</t>
  </si>
  <si>
    <t>89,5*0,1</t>
  </si>
  <si>
    <t>66,0*0,1</t>
  </si>
  <si>
    <t>15,5*0,071</t>
  </si>
  <si>
    <t>52,0*0,3</t>
  </si>
  <si>
    <t>275</t>
  </si>
  <si>
    <t>712363103</t>
  </si>
  <si>
    <t>Provedení povlakové krytiny střech plochých do 10° fólií ostatní činnosti při pokládání hydroizolačních fólií (materiál ve specifikaci) mechanické ukotvení talířovou hmoždinkou do prostého nebo železového betonu</t>
  </si>
  <si>
    <t>568394915</t>
  </si>
  <si>
    <t>předpoklad 7ks/m2</t>
  </si>
  <si>
    <t>(228,6+18,3)*7</t>
  </si>
  <si>
    <t>zaokrouhleno</t>
  </si>
  <si>
    <t>1729</t>
  </si>
  <si>
    <t>276</t>
  </si>
  <si>
    <t>590513x</t>
  </si>
  <si>
    <t>kotva ploché střechy</t>
  </si>
  <si>
    <t>-1308642794</t>
  </si>
  <si>
    <t>277</t>
  </si>
  <si>
    <t>712363112</t>
  </si>
  <si>
    <t>Provedení povlakové krytiny střech plochých do 10° fólií ostatní činnosti při pokládání hydroizolačních fólií (materiál ve specifikaci) vodotěsné překrytí talířové hmoždinky pruhem fólie horkovzdušným navařením</t>
  </si>
  <si>
    <t>-383291437</t>
  </si>
  <si>
    <t>278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</si>
  <si>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</si>
  <si>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</si>
  <si>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-1903597999</t>
  </si>
  <si>
    <t>279</t>
  </si>
  <si>
    <t>28322070</t>
  </si>
  <si>
    <t>roh pro střešní fólie mPVC</t>
  </si>
  <si>
    <t>-683782474</t>
  </si>
  <si>
    <t>280</t>
  </si>
  <si>
    <t>712363352</t>
  </si>
  <si>
    <t>Povlakové krytiny střech plochých do 10° z tvarovaných poplastovaných lišt pro mPVC vnitřní koutová lišta rš 100 mm</t>
  </si>
  <si>
    <t>969390770</t>
  </si>
  <si>
    <t>66,0</t>
  </si>
  <si>
    <t>15,5</t>
  </si>
  <si>
    <t>4,0*2</t>
  </si>
  <si>
    <t>281</t>
  </si>
  <si>
    <t>712363353</t>
  </si>
  <si>
    <t>Povlakové krytiny střech plochých do 10° z tvarovaných poplastovaných lišt pro mPVC vnější koutová lišta rš 100 mm</t>
  </si>
  <si>
    <t>-414369638</t>
  </si>
  <si>
    <t>282</t>
  </si>
  <si>
    <t>712363354</t>
  </si>
  <si>
    <t>Povlakové krytiny střech plochých do 10° z tvarovaných poplastovaných lišt pro mPVC stěnová lišta vyhnutá rš 71 mm</t>
  </si>
  <si>
    <t>234874483</t>
  </si>
  <si>
    <t>283</t>
  </si>
  <si>
    <t>712363359</t>
  </si>
  <si>
    <t>Povlakové krytiny střech plochých do 10° z tvarovaných poplastovaných lišt pro mPVC závětrná lišta rš 300 mm</t>
  </si>
  <si>
    <t>-598549035</t>
  </si>
  <si>
    <t>43,0+9,0</t>
  </si>
  <si>
    <t>284</t>
  </si>
  <si>
    <t>712391171</t>
  </si>
  <si>
    <t>Provedení povlakové krytiny střech plochých do 10° -ostatní práce provedení vrstvy textilní podkladní</t>
  </si>
  <si>
    <t>-2023308503</t>
  </si>
  <si>
    <t>285</t>
  </si>
  <si>
    <t>69311226-x</t>
  </si>
  <si>
    <t>skelné rouno 120 g/m2</t>
  </si>
  <si>
    <t>-1001129609</t>
  </si>
  <si>
    <t>246,9*1,15 'Přepočtené koeficientem množství</t>
  </si>
  <si>
    <t>286</t>
  </si>
  <si>
    <t>712391172</t>
  </si>
  <si>
    <t>Provedení povlakové krytiny střech plochých do 10° -ostatní práce provedení vrstvy textilní ochranné</t>
  </si>
  <si>
    <t>89524066</t>
  </si>
  <si>
    <t>15,5*0,05</t>
  </si>
  <si>
    <t>287</t>
  </si>
  <si>
    <t>69311226-x2</t>
  </si>
  <si>
    <t>geotextilie 300 g/m2</t>
  </si>
  <si>
    <t>2044965976</t>
  </si>
  <si>
    <t>9,775*1,15 'Přepočtené koeficientem množství</t>
  </si>
  <si>
    <t>288</t>
  </si>
  <si>
    <t>712391382</t>
  </si>
  <si>
    <t>Provedení povlakové krytiny střech plochých do 10° -ostatní práce dokončení izolace násypem tl. 50 mm</t>
  </si>
  <si>
    <t>-1323169728</t>
  </si>
  <si>
    <t>289</t>
  </si>
  <si>
    <t>58337403</t>
  </si>
  <si>
    <t>kamenivo dekorační (kačírek) frakce 16/32</t>
  </si>
  <si>
    <t>-647089416</t>
  </si>
  <si>
    <t>9,0*0,05</t>
  </si>
  <si>
    <t>0,45*1,8 'Přepočtené koeficientem množství</t>
  </si>
  <si>
    <t>290</t>
  </si>
  <si>
    <t>712998202</t>
  </si>
  <si>
    <t>Provedení povlakové krytiny střech - ostatní práce montáž odvodňovacího prvku nouzového atikového přepadu z PVC na dešťovou vodu DN 125</t>
  </si>
  <si>
    <t>-1837667757</t>
  </si>
  <si>
    <t>291</t>
  </si>
  <si>
    <t>28342773</t>
  </si>
  <si>
    <t>přepad bezpečnostní PVC atikový DN 125</t>
  </si>
  <si>
    <t>1942081419</t>
  </si>
  <si>
    <t>292</t>
  </si>
  <si>
    <t>998712202</t>
  </si>
  <si>
    <t>Přesun hmot pro povlakové krytiny stanovený procentní sazbou (%) z ceny vodorovná dopravní vzdálenost do 50 m v objektech výšky přes 6 do 12 m</t>
  </si>
  <si>
    <t>-1873434571</t>
  </si>
  <si>
    <t>713</t>
  </si>
  <si>
    <t>Izolace tepelné</t>
  </si>
  <si>
    <t>293</t>
  </si>
  <si>
    <t>713120821</t>
  </si>
  <si>
    <t>Odstranění tepelné izolace běžných stavebních konstrukcí z rohoží, pásů, dílců, desek, bloků podlah volně kladených nebo mezi trámy z polystyrenu, tloušťka izolace do 100 mm</t>
  </si>
  <si>
    <t>-1821008671</t>
  </si>
  <si>
    <t>294</t>
  </si>
  <si>
    <t>713121111</t>
  </si>
  <si>
    <t>Montáž tepelné izolace podlah rohožemi, pásy, deskami, dílci, bloky (izolační materiál ve specifikaci) kladenými volně jednovrstvá</t>
  </si>
  <si>
    <t>1499902574</t>
  </si>
  <si>
    <t>(18,78+33,48+5,84+35,01+15,26+15,26+28,91+16,74)</t>
  </si>
  <si>
    <t>295</t>
  </si>
  <si>
    <t>28375912</t>
  </si>
  <si>
    <t>deska EPS 150 pro trvalé zatížení v tlaku (max. 3000 kg/m2) tl 80mm</t>
  </si>
  <si>
    <t>-855462098</t>
  </si>
  <si>
    <t>173,18*1,02 'Přepočtené koeficientem množství</t>
  </si>
  <si>
    <t>296</t>
  </si>
  <si>
    <t>1092712197</t>
  </si>
  <si>
    <t>297</t>
  </si>
  <si>
    <t>28375675</t>
  </si>
  <si>
    <t>deska pro kročejový útlum tl 40mm</t>
  </si>
  <si>
    <t>-275119044</t>
  </si>
  <si>
    <t>10,3*1,02 'Přepočtené koeficientem množství</t>
  </si>
  <si>
    <t>298</t>
  </si>
  <si>
    <t>1581920923</t>
  </si>
  <si>
    <t>299</t>
  </si>
  <si>
    <t>28375675-1</t>
  </si>
  <si>
    <t>deska pro kročejový útlum tl 50mm</t>
  </si>
  <si>
    <t>-990488694</t>
  </si>
  <si>
    <t>144,16*1,02 'Přepočtené koeficientem množství</t>
  </si>
  <si>
    <t>300</t>
  </si>
  <si>
    <t>-182007736</t>
  </si>
  <si>
    <t>301</t>
  </si>
  <si>
    <t>63151482</t>
  </si>
  <si>
    <t>deska tepelně izolační minerální plovoucích podlah λ=0,038-0,039 tl 40mm</t>
  </si>
  <si>
    <t>-406193968</t>
  </si>
  <si>
    <t>154,46*1,02 'Přepočtené koeficientem množství</t>
  </si>
  <si>
    <t>302</t>
  </si>
  <si>
    <t>713121211</t>
  </si>
  <si>
    <t>Montáž tepelné izolace podlah okrajovými pásky kladenými volně</t>
  </si>
  <si>
    <t>1420825771</t>
  </si>
  <si>
    <t>303</t>
  </si>
  <si>
    <t>63152004</t>
  </si>
  <si>
    <t>pásek izolační minerální podlahový λ=0.036 15x100x1000 mm</t>
  </si>
  <si>
    <t>-1706780985</t>
  </si>
  <si>
    <t>130,2*1,05 'Přepočtené koeficientem množství</t>
  </si>
  <si>
    <t>304</t>
  </si>
  <si>
    <t>713131141</t>
  </si>
  <si>
    <t>Montáž tepelné izolace stěn rohožemi, pásy, deskami, dílci, bloky (izolační materiál ve specifikaci) lepením celoplošně</t>
  </si>
  <si>
    <t>-1137608323</t>
  </si>
  <si>
    <t>zateplení atiky</t>
  </si>
  <si>
    <t>66,0*0,8</t>
  </si>
  <si>
    <t>305</t>
  </si>
  <si>
    <t>28372309</t>
  </si>
  <si>
    <t>deska EPS 100 pro trvalé zatížení v tlaku (max. 2000 kg/m2) tl 100mm</t>
  </si>
  <si>
    <t>730961832</t>
  </si>
  <si>
    <t>52,8*1,02 'Přepočtené koeficientem množství</t>
  </si>
  <si>
    <t>306</t>
  </si>
  <si>
    <t>-312466195</t>
  </si>
  <si>
    <t>307</t>
  </si>
  <si>
    <t>28376440</t>
  </si>
  <si>
    <t>deska z polystyrénu XPS, hrana rovná a strukturovaný povrch tl 50mm</t>
  </si>
  <si>
    <t>43038180</t>
  </si>
  <si>
    <t>27*1,02 'Přepočtené koeficientem množství</t>
  </si>
  <si>
    <t>308</t>
  </si>
  <si>
    <t>713141135</t>
  </si>
  <si>
    <t>Montáž tepelné izolace střech plochých rohožemi, pásy, deskami, dílci, bloky (izolační materiál ve specifikaci) přilepenými za studena bodově, jednovrstvá</t>
  </si>
  <si>
    <t>-373751569</t>
  </si>
  <si>
    <t>161,0*2</t>
  </si>
  <si>
    <t>9,0*2</t>
  </si>
  <si>
    <t>309</t>
  </si>
  <si>
    <t>28372312</t>
  </si>
  <si>
    <t>deska EPS 100 pro trvalé zatížení v tlaku (max. 2000 kg/m2) tl 120mm</t>
  </si>
  <si>
    <t>-1606130403</t>
  </si>
  <si>
    <t>340*1,02 'Přepočtené koeficientem množství</t>
  </si>
  <si>
    <t>310</t>
  </si>
  <si>
    <t>713141335</t>
  </si>
  <si>
    <t>Montáž tepelné izolace střech plochých spádovými klíny v ploše přilepenými za studena bodově</t>
  </si>
  <si>
    <t>-1355215989</t>
  </si>
  <si>
    <t>311</t>
  </si>
  <si>
    <t>28376141</t>
  </si>
  <si>
    <t>klín izolační z pěnového polystyrenu EPS 100 spádový</t>
  </si>
  <si>
    <t>1415585663</t>
  </si>
  <si>
    <t>předpokládaná průměrná tl. 180mm</t>
  </si>
  <si>
    <t>170,0*0,18</t>
  </si>
  <si>
    <t>30,6*1,05 'Přepočtené koeficientem množství</t>
  </si>
  <si>
    <t>312</t>
  </si>
  <si>
    <t>713141351</t>
  </si>
  <si>
    <t>Montáž tepelné izolace střech plochých spádovými klíny na zhlaví atiky šířky do 500 mm přilepenými za studena zplna</t>
  </si>
  <si>
    <t>107665107</t>
  </si>
  <si>
    <t>175,0-153,0</t>
  </si>
  <si>
    <t>313</t>
  </si>
  <si>
    <t>28376372</t>
  </si>
  <si>
    <t>deska z polystyrénu XPS, hrana rovná, polo či pero drážka a hladký povrch tl 100mm</t>
  </si>
  <si>
    <t>723266570</t>
  </si>
  <si>
    <t>22*1,02 'Přepočtené koeficientem množství</t>
  </si>
  <si>
    <t>314</t>
  </si>
  <si>
    <t>998713202</t>
  </si>
  <si>
    <t>Přesun hmot pro izolace tepelné stanovený procentní sazbou (%) z ceny vodorovná dopravní vzdálenost do 50 m v objektech výšky přes 6 do 12 m</t>
  </si>
  <si>
    <t>-1459104736</t>
  </si>
  <si>
    <t>762</t>
  </si>
  <si>
    <t>Konstrukce tesařské</t>
  </si>
  <si>
    <t>315</t>
  </si>
  <si>
    <t>762361313</t>
  </si>
  <si>
    <t>Konstrukční vrstva pod klempířské prvky pro oplechování horních ploch zdí a nadezdívek (atik) z desek dřevoštěpkových šroubovaných do podkladu, tloušťky desky 25 mm</t>
  </si>
  <si>
    <t>-1680378995</t>
  </si>
  <si>
    <t>316</t>
  </si>
  <si>
    <t>762421036-1</t>
  </si>
  <si>
    <t>Obložení stropů nebo střešních podhledů z dřevoštěpkových desek OSB šroubovaných na pero a drážku broušených, tloušťky desky 20 mm</t>
  </si>
  <si>
    <t>-1200731924</t>
  </si>
  <si>
    <t>317</t>
  </si>
  <si>
    <t>998762202</t>
  </si>
  <si>
    <t>Přesun hmot pro konstrukce tesařské stanovený procentní sazbou (%) z ceny vodorovná dopravní vzdálenost do 50 m v objektech výšky přes 6 do 12 m</t>
  </si>
  <si>
    <t>1731974992</t>
  </si>
  <si>
    <t>763</t>
  </si>
  <si>
    <t>Konstrukce suché výstavby</t>
  </si>
  <si>
    <t>318</t>
  </si>
  <si>
    <t>763111333</t>
  </si>
  <si>
    <t>Příčka ze sádrokartonových desek s nosnou konstrukcí z jednoduchých ocelových profilů UW, CW jednoduše opláštěná deskou impregnovanou H2 tl. 12,5 mm, příčka tl. 100 mm, profil 75 TI tl. 60 mm, EI 30, Rw 45 dB</t>
  </si>
  <si>
    <t>-1187691941</t>
  </si>
  <si>
    <t>(2,5+2,1+2,2+1,0+0,2)*3,2</t>
  </si>
  <si>
    <t>319</t>
  </si>
  <si>
    <t>763131431</t>
  </si>
  <si>
    <t>Podhled ze sádrokartonových desek dvouvrstvá zavěšená spodní konstrukce z ocelových profilů CD, UD jednoduše opláštěná deskou protipožární DF, tl. 12,5 mm, bez TI</t>
  </si>
  <si>
    <t>172676896</t>
  </si>
  <si>
    <t>vodorovně</t>
  </si>
  <si>
    <t>5,1+2,0</t>
  </si>
  <si>
    <t>svislé čelo</t>
  </si>
  <si>
    <t>(3,8)*(0,1)</t>
  </si>
  <si>
    <t>(1,25)*2*0,1</t>
  </si>
  <si>
    <t>320</t>
  </si>
  <si>
    <t>763131531</t>
  </si>
  <si>
    <t>Podhled ze sádrokartonových desek jednovrstvá zavěšená spodní konstrukce z ocelových profilů CD, UD jednoduše opláštěná deskou protipožární DF, tl. 12,5 mm, bez TI</t>
  </si>
  <si>
    <t>-1145969244</t>
  </si>
  <si>
    <t>opláštění nosníků stropu</t>
  </si>
  <si>
    <t>5,515*0,4</t>
  </si>
  <si>
    <t>6,64*1,2</t>
  </si>
  <si>
    <t>321</t>
  </si>
  <si>
    <t>763131731</t>
  </si>
  <si>
    <t>Podhled ze sádrokartonových desek ostatní práce a konstrukce na podhledech ze sádrokartonových desek čelo pro kazetové pohledy (F lišta) tl. 12,5 mm</t>
  </si>
  <si>
    <t>785938977</t>
  </si>
  <si>
    <t>2,415+2,3+2,6+2,1+1,535+1,535+1,535+1,535</t>
  </si>
  <si>
    <t>322</t>
  </si>
  <si>
    <t>763131751</t>
  </si>
  <si>
    <t>Podhled ze sádrokartonových desek ostatní práce a konstrukce na podhledech ze sádrokartonových desek montáž parotěsné zábrany</t>
  </si>
  <si>
    <t>-973779685</t>
  </si>
  <si>
    <t>323</t>
  </si>
  <si>
    <t>28329210</t>
  </si>
  <si>
    <t>fólie podstřešní parotěsná PE role 1,5 x 50 m</t>
  </si>
  <si>
    <t>-779732100</t>
  </si>
  <si>
    <t>7,73*1,1 'Přepočtené koeficientem množství</t>
  </si>
  <si>
    <t>324</t>
  </si>
  <si>
    <t>763164531</t>
  </si>
  <si>
    <t>Obklad ze sádrokartonových desek konstrukcí kovových včetně ochranných úhelníků ve tvaru L rozvinuté šíře přes 0,4 do 0,8 m, opláštěný deskou standardní A, tl. 12,5 mm</t>
  </si>
  <si>
    <t>-712886157</t>
  </si>
  <si>
    <t>kastlík</t>
  </si>
  <si>
    <t>2,85</t>
  </si>
  <si>
    <t>325</t>
  </si>
  <si>
    <t>K683</t>
  </si>
  <si>
    <t>Čelo kazetového podhledu z SDK desek kotvené do stropní kce a F lišty</t>
  </si>
  <si>
    <t>-921856466</t>
  </si>
  <si>
    <t>2,415*(2,85-2,6)+2,3*(2,95-2,6)+2,6*(2,85-2,5)+2,1*(2,95-2,6)+1,535*(2,85-2,3)+1,535*(2,85-2,3)+1,535*(2,85-2,3)+1,535*(2,85-2,3)</t>
  </si>
  <si>
    <t>326</t>
  </si>
  <si>
    <t>763135101</t>
  </si>
  <si>
    <t>Montáž sádrokartonového podhledu kazetového demontovatelného, velikosti kazet 600x600 mm včetně zavěšené nosné konstrukce viditelné</t>
  </si>
  <si>
    <t>-197599326</t>
  </si>
  <si>
    <t>KZP1</t>
  </si>
  <si>
    <t>18,78+33,48+35,01+15,26+15,26+28,91+13,2+3,9</t>
  </si>
  <si>
    <t>3,48+1,82+82,74+1,95+1,61+11,72</t>
  </si>
  <si>
    <t>-světlík</t>
  </si>
  <si>
    <t>-1,0*1,0*2</t>
  </si>
  <si>
    <t>327</t>
  </si>
  <si>
    <t>590x2</t>
  </si>
  <si>
    <t>podhled kazetový 600 x 600 mm tl. 20mm, Panely jsou vyrobeny ze skelného vlákna vysoké hustoty. Zadní strana panelu je pokryta sklovlákennou tkaninou. Hrany jsou opatřeny základním nátěrem. Panely odolávají trvalé relativní vlhkosti prostředí do 95% při 30°C dle odpovídajících norem (EN 13964).</t>
  </si>
  <si>
    <t>752646717</t>
  </si>
  <si>
    <t>267,12-5,04</t>
  </si>
  <si>
    <t>-svítidla a anemostaty</t>
  </si>
  <si>
    <t>-0,6*0,6*(7+8+7+7+13+5+9)</t>
  </si>
  <si>
    <t>-0,6*0,6*(8+2)</t>
  </si>
  <si>
    <t>236,32*1,05 'Přepočtené koeficientem množství</t>
  </si>
  <si>
    <t>328</t>
  </si>
  <si>
    <t>M001</t>
  </si>
  <si>
    <t>podhled kazetový 600x600mm, perforované kazety z tahokovu, barva bílá, velikost oka 16/8mm</t>
  </si>
  <si>
    <t>-430357885</t>
  </si>
  <si>
    <t>0,6*0,6*10</t>
  </si>
  <si>
    <t>0,6*0,6*4</t>
  </si>
  <si>
    <t>5,04*1,05 'Přepočtené koeficientem množství</t>
  </si>
  <si>
    <t>329</t>
  </si>
  <si>
    <t>998763402</t>
  </si>
  <si>
    <t>Přesun hmot pro konstrukce montované z desek stanovený procentní sazbou (%) z ceny vodorovná dopravní vzdálenost do 50 m v objektech výšky přes 6 do 12 m</t>
  </si>
  <si>
    <t>-1954793903</t>
  </si>
  <si>
    <t>764</t>
  </si>
  <si>
    <t>Konstrukce klempířské</t>
  </si>
  <si>
    <t>330</t>
  </si>
  <si>
    <t>764002851</t>
  </si>
  <si>
    <t>Demontáž klempířských konstrukcí oplechování parapetů do suti</t>
  </si>
  <si>
    <t>-1320443194</t>
  </si>
  <si>
    <t>0,9+1,2+1,8+1,8+1,2+0,9</t>
  </si>
  <si>
    <t>1,8+1,8+1,2+1,8+1,8+1,2+1,8+1,8</t>
  </si>
  <si>
    <t>1,8+1,8+1,2+1,8</t>
  </si>
  <si>
    <t>1,2+1,2</t>
  </si>
  <si>
    <t>1,2+1,8+1,8+1,8</t>
  </si>
  <si>
    <t>331</t>
  </si>
  <si>
    <t>764206105</t>
  </si>
  <si>
    <t>Montáž oplechování parapetů rovných, bez rohů, rozvinuté šířky do 400 mm</t>
  </si>
  <si>
    <t>2049241033</t>
  </si>
  <si>
    <t>zpětná montáž</t>
  </si>
  <si>
    <t>332</t>
  </si>
  <si>
    <t>998764202</t>
  </si>
  <si>
    <t>Přesun hmot pro konstrukce klempířské stanovený procentní sazbou (%) z ceny vodorovná dopravní vzdálenost do 50 m v objektech výšky přes 6 do 12 m</t>
  </si>
  <si>
    <t>-461389971</t>
  </si>
  <si>
    <t>333</t>
  </si>
  <si>
    <t>K366</t>
  </si>
  <si>
    <t>D+M prvku K1 r.š. 270mm/1000mm_x000d_
Oplechování venkovních parapetů oken z lakovaných hliníkových plechů tl. 0,7mm, šedé barvy provedení dle ČSN 73 3610_x000d_
doplňky: včetně všech kotevních, spojovacích a ostatních pomocných prvků</t>
  </si>
  <si>
    <t>-141167781</t>
  </si>
  <si>
    <t>viz. výpis prvků</t>
  </si>
  <si>
    <t>334</t>
  </si>
  <si>
    <t>K367</t>
  </si>
  <si>
    <t>D+M prvku K2 r.š. 270mm/2000mm_x000d_
Oplechování venkovních parapetů oken z lakovaných hliníkových plechů tl. 0,7mm, šedé barvy provedení dle ČSN 73 3610_x000d_
doplňky: včetně všech kotevních, spojovacích a ostatních pomocných prvků</t>
  </si>
  <si>
    <t>-1977542127</t>
  </si>
  <si>
    <t>335</t>
  </si>
  <si>
    <t>K368</t>
  </si>
  <si>
    <t>D+M prvku K3 r.š. 270mm/2735mm_x000d_
Oplechování venkovních parapetů oken z lakovaných hliníkových plechů tl. 0,7mm, šedé barvy provedení dle ČSN 73 3610_x000d_
doplňky: včetně všech kotevních, spojovacích a ostatních pomocných prvků</t>
  </si>
  <si>
    <t>554410848</t>
  </si>
  <si>
    <t>336</t>
  </si>
  <si>
    <t>K369</t>
  </si>
  <si>
    <t>D+M prvku K4 r.š. 270mm/5200mm_x000d_
Oplechování venkovních parapetů oken z lakovaných hliníkových plechů tl. 0,7mm, šedé barvy provedení dle ČSN 73 3610_x000d_
doplňky: včetně všech kotevních, spojovacích a ostatních pomocných prvků</t>
  </si>
  <si>
    <t>1972396320</t>
  </si>
  <si>
    <t>337</t>
  </si>
  <si>
    <t>K370</t>
  </si>
  <si>
    <t>D+M prvku K5 r.š. 270mm/4600mm_x000d_
Oplechování venkovních parapetů oken z lakovaných hliníkových plechů tl. 0,7mm, šedé barvy provedení dle ČSN 73 3610_x000d_
doplňky: včetně všech kotevních, spojovacích a ostatních pomocných prvků</t>
  </si>
  <si>
    <t>97173956</t>
  </si>
  <si>
    <t>338</t>
  </si>
  <si>
    <t>K371</t>
  </si>
  <si>
    <t>D+M prvku K6 r.š. 210mm/3895mm_x000d_
Oplechování venkovních parapetů oken z lakovaných hliníkových plechů tl. 0,7mm, šedé barvy provedení dle ČSN 73 3610_x000d_
doplňky: včetně všech kotevních, spojovacích a ostatních pomocných prvků</t>
  </si>
  <si>
    <t>-759014074</t>
  </si>
  <si>
    <t>339</t>
  </si>
  <si>
    <t>K372</t>
  </si>
  <si>
    <t>D+M prvku K7 r.š. 205mm _x000d_
Pojistná tmelící lišta, pro zakrytí ukončení střešní folie na stěnách světlíku 2.NP z hliníkového lakovaného plechu Provedení dle ČSN 73 3610_x000d_
doplňky: včetně všech kotevních, spojovacích a ostatních pomocných prvků</t>
  </si>
  <si>
    <t>-1174651123</t>
  </si>
  <si>
    <t>13,35</t>
  </si>
  <si>
    <t>340</t>
  </si>
  <si>
    <t>K373</t>
  </si>
  <si>
    <t>D+M prvku K8 r.š. 740mm_x000d_
Dilatační lišta v místě styku střešního pláště a stávajícího objektu z poplastovaného plechu pro natavení střešní PVC folie Provedení dle ČSN 73 3610_x000d_
doplňky: včetně všech kotevních, spojovacích a ostatních pomocných prvků</t>
  </si>
  <si>
    <t>-1461268547</t>
  </si>
  <si>
    <t>341</t>
  </si>
  <si>
    <t>K374</t>
  </si>
  <si>
    <t>D+M prvku K9 r.š. 600mm_x000d_
Oplechování horní hrany atik z poplastovaných plechů tl. 0,7mm, šedé barvy včetně úpravy v místě napojení na atiku střechy stávajícího přilehlého objektu provedení dle ČSN 73 3610_x000d_
doplňky: včetně všech kotevních, spojovacích a ostatních pomocných prvků</t>
  </si>
  <si>
    <t>-542849043</t>
  </si>
  <si>
    <t>44,9</t>
  </si>
  <si>
    <t>342</t>
  </si>
  <si>
    <t>K375</t>
  </si>
  <si>
    <t>D+M prvku K10 r.š. 700mm_x000d_
Oplechování horní hrany atik z poplastovaných plechů tl. 0,7mm, šedé barvy včetně úpravy v místě napojení na atiku střechy stávajícího přilehlého objektu provedení dle ČSN 73 3610_x000d_
doplňky: včetně všech kotevních, spojovacích a ostatních pomocných prvků</t>
  </si>
  <si>
    <t>1117364493</t>
  </si>
  <si>
    <t>9,9</t>
  </si>
  <si>
    <t>343</t>
  </si>
  <si>
    <t>K376</t>
  </si>
  <si>
    <t>D+M prvku K11 r.š. 800mm_x000d_
Oplechování horní hrany atik s dilatací z poplastovaných plechů tl. 0,7mm, šedé barvy provedení dle ČSN 73 3610_x000d_
doplňky: včetně všech kotevních, spojovacích a ostatních pomocných prvků</t>
  </si>
  <si>
    <t>1430271657</t>
  </si>
  <si>
    <t>16,5</t>
  </si>
  <si>
    <t>344</t>
  </si>
  <si>
    <t>K377</t>
  </si>
  <si>
    <t>D+M prvku K12 0,4 m2_x000d_
Oplechování bezpečnostního přepadu ploché střechy z poplastovaných plechů tl. 0,7mm provedení dle ČSN 733610_x000d_
doplňky: včetně všech kotevních, spojovacích a ostatních pomocných prvků_x000d_
barva: světle šedá</t>
  </si>
  <si>
    <t>-1332818686</t>
  </si>
  <si>
    <t>766</t>
  </si>
  <si>
    <t>Konstrukce truhlářské</t>
  </si>
  <si>
    <t>345</t>
  </si>
  <si>
    <t>766441811</t>
  </si>
  <si>
    <t>Demontáž parapetních desek dřevěných nebo plastových šířky do 300 mm délky do 1m</t>
  </si>
  <si>
    <t>-1004069473</t>
  </si>
  <si>
    <t>346</t>
  </si>
  <si>
    <t>766441821</t>
  </si>
  <si>
    <t>Demontáž parapetních desek dřevěných nebo plastových šířky do 300 mm délky přes 1m</t>
  </si>
  <si>
    <t>-63069742</t>
  </si>
  <si>
    <t>347</t>
  </si>
  <si>
    <t>766622132</t>
  </si>
  <si>
    <t>Montáž oken plastových včetně montáže rámu na polyuretanovou pěnu plochy přes 1 m2 otevíravých nebo sklápěcích do zdiva, výšky přes 1,5 do 2,5 m</t>
  </si>
  <si>
    <t>530962887</t>
  </si>
  <si>
    <t>zpětná montáž původních oken</t>
  </si>
  <si>
    <t>1,2*1,8*2</t>
  </si>
  <si>
    <t>1,2*2,1</t>
  </si>
  <si>
    <t>1,8*2,1*3</t>
  </si>
  <si>
    <t>348</t>
  </si>
  <si>
    <t>766622833</t>
  </si>
  <si>
    <t>Demontáž okenních konstrukcí k opětovnému použití rámu zdvojených dřevěných nebo plastových, plochy otvoru přes 2 do 4 m2</t>
  </si>
  <si>
    <t>-1278151046</t>
  </si>
  <si>
    <t>1,2*2,1+1,8*2,1*3</t>
  </si>
  <si>
    <t>349</t>
  </si>
  <si>
    <t>766694112</t>
  </si>
  <si>
    <t>Montáž ostatních truhlářských konstrukcí parapetních desek dřevěných nebo plastových šířky do 300 mm, délky přes 1000 do 1600 mm</t>
  </si>
  <si>
    <t>1719899748</t>
  </si>
  <si>
    <t>350</t>
  </si>
  <si>
    <t>766694113</t>
  </si>
  <si>
    <t>Montáž ostatních truhlářských konstrukcí parapetních desek dřevěných nebo plastových šířky do 300 mm, délky přes 1600 do 2600 mm</t>
  </si>
  <si>
    <t>-1708227181</t>
  </si>
  <si>
    <t>351</t>
  </si>
  <si>
    <t>998766202</t>
  </si>
  <si>
    <t>Přesun hmot pro konstrukce truhlářské stanovený procentní sazbou (%) z ceny vodorovná dopravní vzdálenost do 50 m v objektech výšky přes 6 do 12 m</t>
  </si>
  <si>
    <t>-1577993780</t>
  </si>
  <si>
    <t>352</t>
  </si>
  <si>
    <t>K334</t>
  </si>
  <si>
    <t>D+M prvku PL1 1000/1700mm_x000d_
Okno - plastové, šestikomorový profil, stavební šířky 82mm s termovýztuhou 1x křídlo otočné a sklápěcí dovnitř, 3x celoobvodové těsnění, možnost mikroventilace_x000d_
zasklení izolační trojsklo s plastovým teplým rámečkem a plastovým osazovacím rámečkem_x000d_
kování celoobvodové, klička 4 polohy, povrchová úprava broušený nerez_x000d_
k = 0,7 (celý prvek)_x000d_
akustický útlum Rw = 32dB_x000d_
barva bílá</t>
  </si>
  <si>
    <t>1704913371</t>
  </si>
  <si>
    <t>353</t>
  </si>
  <si>
    <t>K335</t>
  </si>
  <si>
    <t>D+M prvku PL2 2000/1000mm_x000d_
Okno - plastové, šestikomorový profil, stavební šířky 82mm s termovýztuhou 1x křídlo sklápěcí dovnitř, 3x celoobvodové těsnění, možnost mikroventilace_x000d_
zasklení izolační trojsklo s plastovým teplým rámečkem a plastovým osazovacím rámečkem_x000d_
kování celoobvodové, klička 4 polohy, povrchová úprava broušený nerez_x000d_
k = 0,7 (celý prvek) _x000d_
akustický útlum Rw = 32dB_x000d_
barva bílá</t>
  </si>
  <si>
    <t>-139826005</t>
  </si>
  <si>
    <t>354</t>
  </si>
  <si>
    <t>K336</t>
  </si>
  <si>
    <t>D+M prvku PL3 2735/1700mm_x000d_
Okno - plastové, šestikomorový profil, stavební šířky 82mm s termovýztuhou 1x křídlo otočné a sklápěcí dovnitř, 3x celoobvodové těsnění, možnost mikroventilace_x000d_
zasklení izolační trojsklo s plastovým teplým rámečkem a plastovým osazovacím rámečkem_x000d_
kování celoobvodové, klička 4 polohy, povrchová úprava broušený nerez_x000d_
k = 0,7 (celý prvek)_x000d_
akustický útlum Rw = 32dB_x000d_
barva bílá</t>
  </si>
  <si>
    <t>1294255110</t>
  </si>
  <si>
    <t>355</t>
  </si>
  <si>
    <t>K337</t>
  </si>
  <si>
    <t>D+M prvku PL4 2735/1700mm_x000d_
Okno - plastové, šestikomorový profil, stavební šířky 82mm s termovýztuhou 1x křídlo otočné a sklápěcí dovnitř, 3x celoobvodové těsnění, možnost mikroventilace _x000d_
zasklení izolační trojsklo s plastovým teplým rámečkem a plastovým osazovacím rámečkem_x000d_
kování celoobvodové, klička 4 polohy, povrchová úprava broušený nerez_x000d_
k = 0,7 (celý prvek)_x000d_
akustický útlum Rw = 32dB_x000d_
barva bílá</t>
  </si>
  <si>
    <t>-7375540</t>
  </si>
  <si>
    <t>356</t>
  </si>
  <si>
    <t>K338</t>
  </si>
  <si>
    <t>D+M prvku PL5 2475+250+2475/1700mm_x000d_
Okno / sestava - plastové, šestikomorový profil, stavební šířky 82mm s termovýztuhou 2x křídlo otočné a sklápěcí dovnitř, 2x křídlo otočné středový rozšířený profil pro napojení zděné stěny 3x celoobvodové těsnění, možnost mikroventilace_x000d_
zasklení izolační trojsklo s plastovým teplým rámečkem a plastovým osazovacím rámečkem_x000d_
kování celoobvodové, klička 4 polohy, povrchová celoobvodové, klička 4 polohy, povrchová úprava broušený nerez_x000d_
k = 0,7 (celý prvek)_x000d_
akustický útlum Rw = 32dB_x000d_
barva bílá</t>
  </si>
  <si>
    <t>-1574124659</t>
  </si>
  <si>
    <t>357</t>
  </si>
  <si>
    <t>K339</t>
  </si>
  <si>
    <t>D+M prvku PL6 4600/1835mm_x000d_
Okno / sestava - plastové, šestikomorový profil, stavební šířky 82mm s termovýztuhou 4x křídlo otočné a sklápěcí dovnitř, 3x celoobvodové těsnění, možnost mikroventilace_x000d_
zasklení izolační trojsklo s plastovým teplým rámečkem a plastovým osazovacím rámečkem_x000d_
kování celoobvodové, klička 4 polohy, povrchová úprava broušený nerez_x000d_
k = 0,7 (celý prvek)_x000d_
akustický útlum Rw = 32dB_x000d_
barva bílá</t>
  </si>
  <si>
    <t>-325116745</t>
  </si>
  <si>
    <t>358</t>
  </si>
  <si>
    <t>K340</t>
  </si>
  <si>
    <t>D+M prvku PL7 4600/1835mm_x000d_
Okno / sestava - plastové, šestikomorový profil, stavební šířky 82mm s termovýztuhou 2x křídlo otočné a sklápěcí dovnitř, 2x křídlo otočné středový rozšířený profil pro napojení zděné stěny 3x celoobvodové těsnění, možnost mikroventilace_x000d_
zasklení izolační trojsklo s plastovým teplým rámečkem a plastovým osazovacím rámečkem_x000d_
kování celoobvodové, klička 4 polohy, povrchová úprava broušený nerez_x000d_
k = 0,7 (celý prvek)_x000d_
akustický útlum Rw = 32dB_x000d_
barva bílá</t>
  </si>
  <si>
    <t>-1674903364</t>
  </si>
  <si>
    <t>359</t>
  </si>
  <si>
    <t>K341</t>
  </si>
  <si>
    <t>D+M prvku PL8 3895/3100mm_x000d_
Prosklená stěna / sestava - plastová, šestikomorový profil, stavební šířky 82mm s termovýztuhou, na třech stranách prvku proveden rozšířený rám 4x křídlo otočné a sklápěcí dovnitř (vrchní část) 4x křídlo sklápěcí dovnitř, uzamykatelné (spodní část) 3x celoobvodové těsnění, možnost mikroventilace_x000d_
zasklení izolační trojsklo s plastovým teplým rámečkem a plastovým osazovacím rámečkem ve spodní části v interiéru bezpečnostní trojsklo VSG_x000d_
kování celoobvodové, klička 4 polohy (vrchní část) okenní křídlo v běžném režimu uzamčené zámkem s cylindrickou vložkou otevření pouze pro případ čištění a údržby oprávněnou osobou povrchová úprava broušený nerez_x000d_
k = 0,7 (celý prvek)_x000d_
akustický útlum Rw = 32dB_x000d_
barva bílá</t>
  </si>
  <si>
    <t>7145091</t>
  </si>
  <si>
    <t>360</t>
  </si>
  <si>
    <t>K342</t>
  </si>
  <si>
    <t>D+M prvku PL10 1000/2100mm_x000d_
Vstupní dveře - plastové, šestikomorový profil, stavební šířky 82mm s termovýztuhou jednokřídlové otočné, s plnou výplní, okopová hrana křídla výšky 250mm hliníkový práh výšky 20mm_x000d_
zasklení_x000d_
kování dveří klika/klika rovná neprofilovaná, bezpečnostní štítek pro vložkový zámek oboustranně, cylindrická vložka - stříbrná, viditelné závěsy - broušený nerez_x000d_
k = 0,93 (celý prvek)_x000d_
akustický útlum Rw = 32dB_x000d_
barva bílá</t>
  </si>
  <si>
    <t>1918398829</t>
  </si>
  <si>
    <t>361</t>
  </si>
  <si>
    <t>K343</t>
  </si>
  <si>
    <t>D+M prvku PL20 220/2000mm_x000d_
Vnitřní parapety oken systémové komůrkové plastové, přesah přes líc zdi max. 20mm, čelní hrana desky zaoblena s radiusem 10mm, ukončení s nosem barva - bílá</t>
  </si>
  <si>
    <t>1214428890</t>
  </si>
  <si>
    <t>362</t>
  </si>
  <si>
    <t>K344</t>
  </si>
  <si>
    <t>D+M prvku PL21 220/1000mm_x000d_
Vnitřní parapety oken systémové komůrkové plastové, přesah přes líc zdi max. 20mm, čelní hrana desky zaoblena s radiusem 10mm, ukončení s nosem barva - bílá</t>
  </si>
  <si>
    <t>-200286678</t>
  </si>
  <si>
    <t>363</t>
  </si>
  <si>
    <t>K345</t>
  </si>
  <si>
    <t>D+M prvku PL22 220/2735mm_x000d_
Vnitřní parapety oken systémové komůrkové plastové, přesah přes líc zdi max. 20mm, čelní hrana desky zaoblena s radiusem 10mm, ukončení s nosem barva - bílá</t>
  </si>
  <si>
    <t>-1057676391</t>
  </si>
  <si>
    <t>364</t>
  </si>
  <si>
    <t>K346</t>
  </si>
  <si>
    <t>D+M prvku PL23 220/2475mm_x000d_
Vnitřní parapety oken systémové komůrkové plastové, přesah přes líc zdi max. 20mm, čelní hrana desky zaoblena s radiusem 10mm, ukončení s nosem barva - bílá</t>
  </si>
  <si>
    <t>1682892401</t>
  </si>
  <si>
    <t>365</t>
  </si>
  <si>
    <t>K347</t>
  </si>
  <si>
    <t>D+M prvku PL24 220/4600mm_x000d_
Vnitřní parapety oken systémové komůrkové plastové, přesah přes líc zdi max. 20mm, čelní hrana desky zaoblena s radiusem 10mm, ukončení s nosem barva - bílá</t>
  </si>
  <si>
    <t>504600791</t>
  </si>
  <si>
    <t>366</t>
  </si>
  <si>
    <t>K348</t>
  </si>
  <si>
    <t>D+M prvku PL25 220/2242,5mm_x000d_
Vnitřní parapety oken systémové komůrkové plastové, přesah přes líc zdi max. 20mm, čelní hrana desky zaoblena s radiusem 10mm, ukončení s nosem barva - bílá</t>
  </si>
  <si>
    <t>395364938</t>
  </si>
  <si>
    <t>367</t>
  </si>
  <si>
    <t>K349</t>
  </si>
  <si>
    <t>D+M prvku PL30_x000d_
Okopová lišta výšky 200 mm, umístěná na stěnách čekáren v prostoru za opěradly sedacího nábytku._x000d_
Samolepící ochranný pás z pevného antibakteriálního vinylu probarveného v celkové tloušťce s mírně texturovaným povrchem určený pro zdravotnická zařízení. Šířka pásu 200 mm, tloušťka 2,5 mm, index šíření plamene is méně než 50 mm/min, reakce na oheň ČSN EN B-s2-d0. Pás je opatřen ochranným filmem, který je odstraněn těsně před uvedením do užívání, aby zajistil dokonalou ochranu a čistotu panelu po skončení stavebních prací. Pás musí splňovat požadavky na čistitelnost v prostorách s vysokým rizikem infekce doložené příslušným certifikátem. Produkt musí být odolný vůči desinfekcím, čistícím prostředkům a antiseptickým přípravkům (podloženo Anios a Bioquell protokolem). Odolnost vůči chemikáliím musí odpovídat minimálně standardu dle EN423. Ochranný pás je opatřen samolepícími pásky pro přímé lepení k podkladu. Pásy nesmí obsahovat žádné těžké kovy, jedovaté ftaláty či jiné karcinogenní, mutagenní a reprotoxické látky dle REACH. Produkt musí být 100% recyklovatelný.</t>
  </si>
  <si>
    <t>32738260</t>
  </si>
  <si>
    <t>20,0</t>
  </si>
  <si>
    <t>368</t>
  </si>
  <si>
    <t>K350</t>
  </si>
  <si>
    <t>D+M prvku PL31_x000d_
Svodidlo na stěnách, výšky 200 mm_x000d_
Horizontální ochranný systém z antibakteriálního vinylu s hladkým povrchem s jemným drážkováním s hliníkovým profilem, který nabízí dokonalé spojení odolnosti proti nárazu, určený do intenzivního provozu na chodbách. Systém montovaný v jedné úrovni na hliníkové konzoly nebo průběžný hliníkový profil kotvené na hmoždinky, na který je osazen vinylový obal probarvený v celkové tloušťce 3,00 mm. Obě strany svodidla jsou opatřeny koncovkami. Pro vedení podél stěny v jednom kuse se použijí vnitřní a vnější rohy v úhlu 90°. Výška vinylového ochranného pásu je 200 mm s hloubkou 30 mm, profil má délku 4000 mm. Reakce na oheň třída Bs2d0 dle ČSN EN 13501-1. Systém je kotvený na stěny objektu ve dvou úrovních nad sebou, přesné výškové umístění určeno v průběhu stavby, dle typu pojízdných lůžek.</t>
  </si>
  <si>
    <t>-869352630</t>
  </si>
  <si>
    <t>109,0</t>
  </si>
  <si>
    <t>369</t>
  </si>
  <si>
    <t>K351</t>
  </si>
  <si>
    <t xml:space="preserve">D+M prvku PL32_x000d_
Rohovník – ochrana vnitřních rohů stěn Ochranný rohový profil z antibakteriálního vinylu s hladkým povrchem určený do intenzivního provozu. Průběžný profil je tvořen hliníkovou konstrukcí kotvenou na hmoždinky, na kterou je osazen vinylový obal probarvený v celkové tloušťce 2,50 mm. Horní část rohu je opatřena koncovkou. Rozsah použití je na úhly 90°. Šířka křídla je 60 mm, profil má délku 2000 mm a je opatřen koncovkami. Reakce na oheň třída Bs2d0 dle ČSN EN 13501-1. </t>
  </si>
  <si>
    <t>587137818</t>
  </si>
  <si>
    <t>370</t>
  </si>
  <si>
    <t>K352</t>
  </si>
  <si>
    <t>D+M prvku T1a 700/1970mm_x000d_
Vnitřní dveře otočné, jednokřídlové, dřevotřískové desky s laminátem HPL, vysokotlaký laminát 0,8mm s plnou výplní, s úpravou bez prahu, s přechodovou lištou, osazeny do obložkové zárubně, Mezera mezi křídlem a podlahou 20mm _x000d_
kování ocelové s povrchovou úpravou broušený chrom dózický zámek_x000d_
barevný odstín křídla i zárubně - bílé</t>
  </si>
  <si>
    <t>147962766</t>
  </si>
  <si>
    <t>371</t>
  </si>
  <si>
    <t>K353</t>
  </si>
  <si>
    <t>D+M prvku T1b 700/1970mm_x000d_
Vnitřní dveře otočné, jednokřídlové, dřevotřískové desky s laminátem HPL, vysokotlaký laminát 0,8mm s plnou výplní, s úpravou bez prahu, s přechodovou lištou, osazeny do obložkové zárubně, Mezera mezi křídlem a podlahou 20mm _x000d_
kování ocelové s povrchovou úpravou broušený chrom WC klička_x000d_
barevný odstín křídla i zárubně - bílé</t>
  </si>
  <si>
    <t>-1278963532</t>
  </si>
  <si>
    <t>372</t>
  </si>
  <si>
    <t>K354</t>
  </si>
  <si>
    <t>D+M prvku T2 800/1970mm_x000d_
Vnitřní dveře otočné, jednokřídlové, dřevotřískové desky s laminátem HPL, vysokotlaký laminát 0,8mm s plnou výplní, s úpravou bez prahu, s přechodovou lištou, osazeny do obložkové zárubně, Mezera mezi křídlem a podlahou 20mm_x000d_
kování ocelové s povrchovou úpravou broušený chrom cylindrický zámek_x000d_
barevný odstín křídla i zárubně - bílé</t>
  </si>
  <si>
    <t>-1702618199</t>
  </si>
  <si>
    <t>373</t>
  </si>
  <si>
    <t>K355</t>
  </si>
  <si>
    <t>D+M prvku T3 1000/1970mm_x000d_
Vnitřní dveře otočné, jednokřídlové, dřevotřískové desky s laminátem HPL, vysokotlaký laminát 0,8mm s plnou výplní, s úpravou bez prahu, s přechodovou lištou, osazeny do obložkové zárubně, Mezera mezi křídlem a podlahou 20mm_x000d_
kování ocelové s povrchovou úpravou broušený chrom cylindrický zámek_x000d_
barevný odstín křídla i zárubně - bílé</t>
  </si>
  <si>
    <t>1423911128</t>
  </si>
  <si>
    <t>374</t>
  </si>
  <si>
    <t>K356</t>
  </si>
  <si>
    <t>D+M prvku T4 1700/1970mm_x000d_
Vnitřní dveře otočné, dvoukřídlové, dřevotřískové desky s laminátem HPL, vysokotlaký laminát 0,8mm s plnou výplní, s úpravou bez prahu, s přechodovou lištou, osazeny do obložkové zárubně, Mezera mezi křídlem a podlahou 20mm_x000d_
kování ocelové s povrchovou úpravou broušený chrom cylindrický zámek_x000d_
barevný odstín křídla i zárubně - bílé_x000d_
požární odolnost - EI-SM-C-30DP3_x000d_
Automatický pohon pro předřazené 2-křídlé dveře s požární odolností SW 300 - 2_x000d_
Elektromechanický pohon pro otočné dveře. Rozměr pohonu 70 x 148 mm. Maximální šířka křídla 1600mm, Maximální váha křídla 250kg, Vhodný i pro požární dveře. Nízká síla při manuálním otevření. Vlastní záložní zdroj. Napojení na čtečku, EPS. Použité harmonizované normy, funkce Push and Go, presenční senzory EN 60335-1, EN 60950-1, EN 61000-6-2, EN 61000-6-3, EN ISO 13849-1, EN 16005.</t>
  </si>
  <si>
    <t>-1373109184</t>
  </si>
  <si>
    <t>375</t>
  </si>
  <si>
    <t>K357</t>
  </si>
  <si>
    <t>D+M prvku T5 600/1970mm_x000d_
Vnitřní dveře posuvné po povrchu stěny, jednokřídlové, dřevotřískové desky s laminátem HPL, vysokotlaký laminát 0,8mm, plnou výplní, s úpravou bez prahu, s přechodovou lištou, opatřeny závěsy posuvného systému osazenými do vodící kolejnice Mezera mezi křídlem a podlahou 20mm_x000d_
kování pro posuvné dveře ocelové s povrchovou úpravou broušený chrom dózický zámek_x000d_
barevný odstín křídla i zárubně - bílé</t>
  </si>
  <si>
    <t>1158573106</t>
  </si>
  <si>
    <t>376</t>
  </si>
  <si>
    <t>K358</t>
  </si>
  <si>
    <t>D+M prvku T6 1200/1970mm_x000d_
Vnitřní dveře otočné, jednokřídlové, dřevotřískové desky s laminátem HPL, vysokotlaký laminát 0,8mm s plnou výplní, s úpravou bez prahu, s přechodovou lištou, osazeny do obložkové zárubně, Mezera mezi křídlem a podlahou 20mm_x000d_
kování ocelové s povrchovou úpravou broušený chrom cylindrický zámek_x000d_
barevný odstín křídla i zárubně - bílé</t>
  </si>
  <si>
    <t>609443200</t>
  </si>
  <si>
    <t>377</t>
  </si>
  <si>
    <t>K359</t>
  </si>
  <si>
    <t>D+M prvku T10 1660/2050mm_x000d_
Sanitární stěny z vysokotlakého laminátu, oboustranně potaženého melaminovou folií. _x000d_
Desky tl.10 mm jsou částečně okovány eloxovanými hliníkovými profily, opatřenými stavitelnými podpěrami _x000d_
Dveřní křídla osazena plastovými nezadlabanýmí zámky, se zamykací rozetou, se symboly volno-obsazeno a s bezpečnostním otvíráním Výška stěn včetně podpěrek 2050mm. _x000d_
Barevný odstín šedý.</t>
  </si>
  <si>
    <t>-375129687</t>
  </si>
  <si>
    <t>378</t>
  </si>
  <si>
    <t>K360</t>
  </si>
  <si>
    <t>D+M prvku T12 600/1400mm_x000d_
Sestava - pracovní deska s dřezem a odkládacími skříňkami _x000d_
Základním materiálem je dřevotřísková deska, laminovaná, tl. 18 mm s vysoce odolnými ABS hranami. Pracovní desky jsou vyrobeny z vysokotlakého laminátu HPL. V místě styku se stěnou doplněna koutová lišta v desénu pracovní desky._x000d_
Desén: bílá barva, úchyty a kovové prvky z nerezu_x000d_
Osazen jednoduchý nerezový dřez, pod dřezem ve skříňce prostor_x000d_
Pod deskou prostor pro odkládací skříňky s poličkami</t>
  </si>
  <si>
    <t>-1172172793</t>
  </si>
  <si>
    <t>379</t>
  </si>
  <si>
    <t>K361</t>
  </si>
  <si>
    <t>D+M prvku T13 600/1500mm_x000d_
Sestava - pracovní deska s dřezem a odkládacími skříňkami_x000d_
Základním materiálem je dřevotřísková deska, laminovaná, tl. 18 mm s vysoce odolnými ABS hranami. Pracovní desky jsou vyrobeny z vysokotlakého laminátu HPL. V místě styku se stěnou doplněna koutová lišta v desénu pracovní desky._x000d_
Desén: bílá barva, úchyty a kovové prvky z nerezu_x000d_
Osazen jednoduchý nerezový dřez, pod dřezem ve skříňce prostor_x000d_
Pod deskou prostor pro odkládací skříňky s poličkami</t>
  </si>
  <si>
    <t>-660074152</t>
  </si>
  <si>
    <t>380</t>
  </si>
  <si>
    <t>K362</t>
  </si>
  <si>
    <t>D+M prvku T14 600/1690mm_x000d_
Sestava - pracovní deska s dřezem a odkládacími skříňkami_x000d_
Základním materiálem je dřevotřísková deska, laminovaná, tl. 18 mm s vysoce odolnými ABS hranami. Pracovní desky jsou vyrobeny z vysokotlakého laminátu HPL. V místě styku se stěnou doplněna koutová lišta v desénu pracovní desky._x000d_
Desén: bílá barva, úchyty a kovové prvky z nerezu_x000d_
Osazen jednoduchý nerezový dřez, pod dřezem ve skříňce prostor_x000d_
Pod deskou prostor pro odkládací skříňky s poličkami</t>
  </si>
  <si>
    <t>-933683755</t>
  </si>
  <si>
    <t>381</t>
  </si>
  <si>
    <t>K363</t>
  </si>
  <si>
    <t>D+M prvku T15 600/1690mm_x000d_
Sestava - pracovní deska s dřezem a odkládacími skříňkami_x000d_
Základním materiálem je dřevotřísková deska, laminovaná, tl. 18 mm s vysoce odolnými ABS hranami. Pracovní desky jsou vyrobeny z vysokotlakého laminátu HPL. V místě styku se stěnou doplněna koutová lišta v desénu pracovní desky._x000d_
Desén: bílá barva, úchyty a kovové prvky z nerezu_x000d_
Osazen jednoduchý nerezový dřez, pod dřezem ve skříňce prostor_x000d_
Pod deskou prostor pro odkládací skříňky s poličkami</t>
  </si>
  <si>
    <t>380739348</t>
  </si>
  <si>
    <t>382</t>
  </si>
  <si>
    <t>K364</t>
  </si>
  <si>
    <t>D+M prvku T16 600/1400mm_x000d_
Sestava - pracovní deska s dřezem a odkládacími skříňkami_x000d_
Základním materiálem je dřevotřísková deska, laminovaná, tl. 18 mm s vysoce odolnými ABS hranami. Pracovní desky jsou vyrobeny z vysokotlakého laminátu HPL. V místě styku se stěnou doplněna koutová lišta v desénu pracovní desky._x000d_
Desén: bílá barva, úchyty a kovové prvky z nerezu_x000d_
Osazen jednoduchý nerezový dřez, pod dřezem ve skříňce prostor_x000d_
Pod deskou prostor pro odkládací skříňky s poličkami</t>
  </si>
  <si>
    <t>158775502</t>
  </si>
  <si>
    <t>383</t>
  </si>
  <si>
    <t>K365</t>
  </si>
  <si>
    <t>D+M prvku T17 600/2500mm_x000d_
Kuchyňka pro zázemí lékařských pokojů_x000d_
Základním materiálem je dřevotřísková deska, laminovaná, tl. 18 mm s vysoce odolnými ABS hranami. Pracovní desky jsou vyrobeny z vysokotlakého laminátu HPL. V místě styku se stěnou doplněna koutová lišta v desénu pracovní desky._x000d_
Desén: barva bílá, úchyty a kovové prvky z nerezu_x000d_
Osazen jednoduchý nerezový dřez, pod dřezem ve skříňce prostor_x000d_
Pod deskou prostor pro umístění malé ledničky 600/600mm_x000d_
Elektrické spotřebiče nejsou předmětem dodávky stavby !!</t>
  </si>
  <si>
    <t>795460506</t>
  </si>
  <si>
    <t>767</t>
  </si>
  <si>
    <t>Konstrukce zámečnické</t>
  </si>
  <si>
    <t>384</t>
  </si>
  <si>
    <t>998767202</t>
  </si>
  <si>
    <t>Přesun hmot pro zámečnické konstrukce stanovený procentní sazbou (%) z ceny vodorovná dopravní vzdálenost do 50 m v objektech výšky přes 6 do 12 m</t>
  </si>
  <si>
    <t>-1539341571</t>
  </si>
  <si>
    <t>385</t>
  </si>
  <si>
    <t>K378</t>
  </si>
  <si>
    <t>D+M prvku Z1_x000d_
Pro pevné spojení s kontaktním zateplovacím systémem jsou profily opatřeny mřížkovou tkaninou.</t>
  </si>
  <si>
    <t>-1332911390</t>
  </si>
  <si>
    <t>18,7</t>
  </si>
  <si>
    <t>386</t>
  </si>
  <si>
    <t>K379</t>
  </si>
  <si>
    <t>D+M prvku Z2_x000d_
Vnější průběžný dilatační profil pro napojení dvou sousedních ploch s přiznáním spáry. Pro pevné spojení s kontaktním zateplovacím systémem jsou profily opatřeny mřížkovou tkaninou.</t>
  </si>
  <si>
    <t>1608541122</t>
  </si>
  <si>
    <t>13,9</t>
  </si>
  <si>
    <t>387</t>
  </si>
  <si>
    <t>K380</t>
  </si>
  <si>
    <t>D+M prvku Z3_x000d_
Vnitřní rohový dilatační profil pro napojení dvou sousedních ploch s přiznáním spáry. Pro pevné spojení s kontaktním zateplovacím systémem jsou profily opatřeny mřížkovou tkaninou.</t>
  </si>
  <si>
    <t>291594384</t>
  </si>
  <si>
    <t>388</t>
  </si>
  <si>
    <t>K381</t>
  </si>
  <si>
    <t>D+M prvku Z4_x000d_
Vnitřní průběžný dilatační profil pro napojení dvou sousedních ploch s přiznáním spáry. Pro pevné spojení s kontaktním zateplovacím systémem jsou profily opatřeny mřížkovou tkaninou.</t>
  </si>
  <si>
    <t>-296507382</t>
  </si>
  <si>
    <t>23,1</t>
  </si>
  <si>
    <t>389</t>
  </si>
  <si>
    <t>K382</t>
  </si>
  <si>
    <t>D+M prvku Z5 ∅350/700mm_x000d_
Světlovod pro osazení do ploché střechy rozměry ∅14", sklon střechy 0°–15°, střešní krytina ploché střechy PVC folie_x000d_
Venkovní střešní modul_x000d_
- PVC rám, bílý_x000d_
- Plastový rám_x000d_
- Ochranná akrylátová kopule_x000d_
Tubus_x000d_
- Pevný tubus_x000d_
- 2 rovné segmenty plus 2 nastavitelná kolena_x000d_
- hliník_x000d_
- zvláště reflexní povrch_x000d_
- vnitřní odrazivost 98 %_x000d_
Vnitřní modul difuzéru_x000d_
- matný dvouvrstvý polykarbonátový difuzér_x000d_
- integrovaný stropní prstenec, bílá barva</t>
  </si>
  <si>
    <t>-1949423792</t>
  </si>
  <si>
    <t>390</t>
  </si>
  <si>
    <t>K383</t>
  </si>
  <si>
    <t>D+M prvku Z6 1710/2000mm atypický výrobek_x000d_
Sprchová zástěna celoskleněná s posuvnými dveřmi a dvěma rozšiřujícími profily, bezrámové provedení s těsněním pomocí dvou těsnících ploch pro dostatečnou ochranu proti stékající vodě. Doplněno stabilizačními tyčemi_x000d_
Výška zástěny 2000mm_x000d_
Kovové prvky broušený nerez, mléčné sklo</t>
  </si>
  <si>
    <t>-2136862938</t>
  </si>
  <si>
    <t>391</t>
  </si>
  <si>
    <t>K384</t>
  </si>
  <si>
    <t>D+M prvku Z10_x000d_
Nástěnný dávkovač na tekuté mýdlo, obsah zásobníku na dolévání je 1000 ml. Jedna dávka obsahuje cca 1ml, dávkovač pojme 1000 dávek mýdla. Je vyroben z bílého ABS plastu s šedivým tlačítkem v kompaktním provedení.Montáž na stěnu pomocí vrutů_x000d_
umístění vždy u umyvadla</t>
  </si>
  <si>
    <t>-1970852753</t>
  </si>
  <si>
    <t>392</t>
  </si>
  <si>
    <t>K385</t>
  </si>
  <si>
    <t>D+M prvku Z11_x000d_
Nástěnný zásobník na papírové ručníky v roli o rozměru: pr. 20x20cm odvíjené středem. Je praktický do provozů, kde je větší spotřeba papírových utěrek, jako jsou kuchyně a dílny Vyroben je z bílého plastu se světle šedou základnou. Montáž na stěnu pomocí vrutů._x000d_
umístění vždy u umyvadla</t>
  </si>
  <si>
    <t>1194218582</t>
  </si>
  <si>
    <t>393</t>
  </si>
  <si>
    <t>K386</t>
  </si>
  <si>
    <t>D+M prvku Z12_x000d_
Nástěnný zásobník na role toaletního papíru o průměru 28 cm a šířce 10 cm.Vyroben je z bílého ABS plastu se světle šedou základnou. Montáž na stěnu pomocí vrutů.</t>
  </si>
  <si>
    <t>-1228074543</t>
  </si>
  <si>
    <t>394</t>
  </si>
  <si>
    <t>K387</t>
  </si>
  <si>
    <t>D+M prvku Z13_x000d_
Držák mýdla v místě sprchových koutů plastový, bílý. Montáž na stěnu pomocí vrutů.</t>
  </si>
  <si>
    <t>-1747210114</t>
  </si>
  <si>
    <t>395</t>
  </si>
  <si>
    <t>K388</t>
  </si>
  <si>
    <t>D+M prvku Z14_x000d_
Věšák na ručníky plastový, pro 5ks ručníků z bílého plastu Montáž na stěnu pomocí vrutů._x000d_
umístění v místn. 204</t>
  </si>
  <si>
    <t>1542753006</t>
  </si>
  <si>
    <t>396</t>
  </si>
  <si>
    <t>K389</t>
  </si>
  <si>
    <t>D+M prvku Z15_x000d_
WC štětka s podstavcem v plastovém provedení, barva bílá</t>
  </si>
  <si>
    <t>-1305133541</t>
  </si>
  <si>
    <t>397</t>
  </si>
  <si>
    <t>K390</t>
  </si>
  <si>
    <t>D+M prvku Z16_x000d_
Fazetové zrcadlo o velikosti 400/600mm lepené na stěnu na keramický obklad_x000d_
umístění v místn. 110, 204 a 209</t>
  </si>
  <si>
    <t>-637225100</t>
  </si>
  <si>
    <t>398</t>
  </si>
  <si>
    <t>K391</t>
  </si>
  <si>
    <t>D+M prvku Z20 1000/1000/1100mm atypický výrobek_x000d_
Světlík do ploché střechy, pevné zasklení hliníkový rám včetně nástavce s přerušeným tepelným mostem pro montáž do vyšších skladeb střešního pláště, umožňující zvětšit výšku rámu na 310 mm oplechování dutiny podhledu z lakovaného plechu bílé barvy_x000d_
zasklení vnitřní sklo 2x3 mm lepené plavené sklo se 2 PVB fóliemi a selektivně reflexní vrstvou venkovní sklo 4 mm plavené sklo se selektivně reflexní vrstvou, komora 14,5 mm typ zasklení dvojsklo, plnící plyn argon, ochranná kopule akrylátová čirá_x000d_
uw celého prvku = 1,2 _x000d_
reakce na oheň, třída B-s1, d0_x000d_
barva bílá_x000d_
požární odolnost EI-15DP1</t>
  </si>
  <si>
    <t>1132297837</t>
  </si>
  <si>
    <t>399</t>
  </si>
  <si>
    <t>K392</t>
  </si>
  <si>
    <t>D+M prvku Z21 600/800mm_x000d_
Revizní dvířka do instalační šachty (revize ZTI), sádrokartonová deska v kovovém rámu povrch dvířek upraven pro nalepení keramického obkladu, osazeny do zděné konstrukce, rozměry a výška parapetu otvoru bude přizpůsobena navrženému obkladu, požární odolnost - EI15 DP1</t>
  </si>
  <si>
    <t>1975475156</t>
  </si>
  <si>
    <t>400</t>
  </si>
  <si>
    <t>K393</t>
  </si>
  <si>
    <t>D+M prvku Z22 320/600mm_x000d_
Revizní dvířka kovová, pro ventilové skříně rozvodů medicinálních plynů, uzamykatelná, v kovovém úhelníkovém rámu, osazena do zděné konstrukce. Dvířka opatřena otvory pro odvětrání niky.</t>
  </si>
  <si>
    <t>1860683068</t>
  </si>
  <si>
    <t>401</t>
  </si>
  <si>
    <t>K394</t>
  </si>
  <si>
    <t>D+M prvku Z23 1850/2100mm_x000d_
Vnitřní prosklená stěna kovová, celoprosklená v rámci stěny 1x jednokřídlové otočné dveře, celoprosklené, okopová hrana křídla i pevných částí výšky 250mm, hliníkový práh výšky 20mm od úrovně 2,5m nad podlahou pevná část s plnou výplní, pro jednostranné napojení sníženého podhledu._x000d_
zasklení _x000d_
dveřního křídla a bočních pevných dílů bezpečnostním kaleným sklem ESG horního nadsvětlíku jednoduchým sklem_x000d_
kování dveří _x000d_
klika/klika rovná neprofilovaná, bezpečnostní štítek pro vložkový zámek oboustranně, cylindrická vložka FAB - stříbrná, viditelné závěsy - broušený nerez_x000d_
barva bílá_x000d_
požární odolnost celého prvku - EI-SM-30DP3</t>
  </si>
  <si>
    <t>1083371313</t>
  </si>
  <si>
    <t>402</t>
  </si>
  <si>
    <t>K395</t>
  </si>
  <si>
    <t>D+M prvku Z24 1900/2100mm_x000d_
Automatické posuvné dveře _x000d_
2 posuvná křídla na jednu stranu s otvíráním doprava (tl. profilu 20 mm), bezpečnostní sklo tl. 8 mm, velikost krytu pohonu: 207 x 145 mm. Kombinované směrové aktivační + prezenční čidlo, el. mech. zámek bistabilní v pohonu. Ovladač na klíček v kovovém pouzdru- 5 funkcí, záložní baterie: 24V baterie pro nouzové otevření, boční bezpečnostní sensor dle normy EN 16005, napojení na EPS. Harmonizované normy: EN 60335-1, EN 61000-6-2, EN 61000-6-3, EN ISO 13849-1, EN16005. Mechanická bezpečnost pohonu v souladu s normou EN 1260050-1 (omezení dynamických sil). Certifikát EPD</t>
  </si>
  <si>
    <t>-2025275137</t>
  </si>
  <si>
    <t>403</t>
  </si>
  <si>
    <t>K396</t>
  </si>
  <si>
    <t>D+M prvku Z25 150/150mm_x000d_
Plastová větrací mřížka pro odvětrání nik a kastlíků s rozvody medicinálních plynů, osazená ve stěnách nad podlahou a pod podhledem. V podhledech na protilehlých koncích zakrytých částí.</t>
  </si>
  <si>
    <t>95277772</t>
  </si>
  <si>
    <t>404</t>
  </si>
  <si>
    <t>K397</t>
  </si>
  <si>
    <t>D+M prvku Z26 600/600mm_x000d_
Lehký ocelový poklop - vyklápěcí, uzamykatelný poklop z profilovaného plechu s protiksluznou úpravou tl. 6mm osazen do rámu z úhelníků L 45/5mm (viz. schema) Provedení s celoobvodovým těsněním</t>
  </si>
  <si>
    <t>-1213724307</t>
  </si>
  <si>
    <t>405</t>
  </si>
  <si>
    <t>K398</t>
  </si>
  <si>
    <t>D+M prvku Z27 440/600mm_x000d_
Revizní dvířka do instalační šachty (revize ZTI), sádrokartonová deska v kovovém rámu povrch dvířek upraven pro nalepení keramického obkladu, osazeny do zděné konstrukce, rozměry a výška parapetu otvoru bude přizpůsobena navrženému obkladu, požární odolnost - EI15 DP1</t>
  </si>
  <si>
    <t>1887449406</t>
  </si>
  <si>
    <t>771</t>
  </si>
  <si>
    <t>Podlahy z dlaždic</t>
  </si>
  <si>
    <t>406</t>
  </si>
  <si>
    <t>771571810</t>
  </si>
  <si>
    <t>Demontáž podlah z dlaždic keramických kladených do malty</t>
  </si>
  <si>
    <t>-630243751</t>
  </si>
  <si>
    <t>407</t>
  </si>
  <si>
    <t>771574154</t>
  </si>
  <si>
    <t>Montáž podlah z dlaždic keramických lepených flexibilním lepidlem režných nebo glazovaných velkoformátových s rozlivovým lepidlem přes 4 do 6 ks/ m2</t>
  </si>
  <si>
    <t>633575445</t>
  </si>
  <si>
    <t>3,9+3,48+1,82+1,95+1,61</t>
  </si>
  <si>
    <t>408</t>
  </si>
  <si>
    <t>597x21</t>
  </si>
  <si>
    <t>dlažba keramická- cena dle výběru investora- předpoklad 750 Kč/m2</t>
  </si>
  <si>
    <t>1672536950</t>
  </si>
  <si>
    <t>12,76*1,15 'Přepočtené koeficientem množství</t>
  </si>
  <si>
    <t>409</t>
  </si>
  <si>
    <t>771591111</t>
  </si>
  <si>
    <t>Podlahy - ostatní práce penetrace podkladu</t>
  </si>
  <si>
    <t>-237926161</t>
  </si>
  <si>
    <t>410</t>
  </si>
  <si>
    <t>998771202</t>
  </si>
  <si>
    <t>Přesun hmot pro podlahy z dlaždic stanovený procentní sazbou (%) z ceny vodorovná dopravní vzdálenost do 50 m v objektech výšky přes 6 do 12 m</t>
  </si>
  <si>
    <t>296094653</t>
  </si>
  <si>
    <t>776</t>
  </si>
  <si>
    <t>Podlahy povlakové</t>
  </si>
  <si>
    <t>411</t>
  </si>
  <si>
    <t>776111311</t>
  </si>
  <si>
    <t>Příprava podkladu vysátí podlah</t>
  </si>
  <si>
    <t>-1611608339</t>
  </si>
  <si>
    <t>viz. PVC+vinyl</t>
  </si>
  <si>
    <t>146,23+94,44+82,74</t>
  </si>
  <si>
    <t>412</t>
  </si>
  <si>
    <t>776121111</t>
  </si>
  <si>
    <t>Příprava podkladu penetrace vodou ředitelná na savý podklad (válečkováním) ředěná v poměru 1:3 podlah</t>
  </si>
  <si>
    <t>1248641952</t>
  </si>
  <si>
    <t>413</t>
  </si>
  <si>
    <t>776141121</t>
  </si>
  <si>
    <t>Příprava podkladu vyrovnání samonivelační stěrkou podlah min.pevnosti 30 MPa, tloušťky do 3 mm</t>
  </si>
  <si>
    <t>985806516</t>
  </si>
  <si>
    <t>viz. PVC+vinyl- skladba D6</t>
  </si>
  <si>
    <t>323,41-5,3</t>
  </si>
  <si>
    <t>414</t>
  </si>
  <si>
    <t>776141122</t>
  </si>
  <si>
    <t>Příprava podkladu vyrovnání samonivelační stěrkou podlah min.pevnosti 30 MPa, tloušťky přes 3 do 5 mm</t>
  </si>
  <si>
    <t>454192868</t>
  </si>
  <si>
    <t>D6</t>
  </si>
  <si>
    <t>5,3</t>
  </si>
  <si>
    <t>415</t>
  </si>
  <si>
    <t>776201811</t>
  </si>
  <si>
    <t>Demontáž povlakových podlahovin lepených ručně bez podložky</t>
  </si>
  <si>
    <t>1729374388</t>
  </si>
  <si>
    <t>m203</t>
  </si>
  <si>
    <t>3,44</t>
  </si>
  <si>
    <t>1,67*0,61</t>
  </si>
  <si>
    <t>416</t>
  </si>
  <si>
    <t>776231111</t>
  </si>
  <si>
    <t>Montáž podlahovin z vinylu lepením lamel nebo čtverců standardním lepidlem</t>
  </si>
  <si>
    <t>-1418733043</t>
  </si>
  <si>
    <t>18,78+33,48+5,84+16,74</t>
  </si>
  <si>
    <t>14,67+23,8+21,2+11,72</t>
  </si>
  <si>
    <t>417</t>
  </si>
  <si>
    <t>284x2</t>
  </si>
  <si>
    <t>vinyl</t>
  </si>
  <si>
    <t>53605735</t>
  </si>
  <si>
    <t>146,23*1,15 'Přepočtené koeficientem množství</t>
  </si>
  <si>
    <t>418</t>
  </si>
  <si>
    <t>776231111-1</t>
  </si>
  <si>
    <t>Montáž podlahovin z vinylu lepením lamel nebo čtverců vodivým lepidlem</t>
  </si>
  <si>
    <t>-202137278</t>
  </si>
  <si>
    <t>35,01+15,26+15,26+28,91</t>
  </si>
  <si>
    <t>419</t>
  </si>
  <si>
    <t>284x21</t>
  </si>
  <si>
    <t>vinyl elektrovodivý</t>
  </si>
  <si>
    <t>-251930571</t>
  </si>
  <si>
    <t>94,44*1,15 'Přepočtené koeficientem množství</t>
  </si>
  <si>
    <t>420</t>
  </si>
  <si>
    <t>K687</t>
  </si>
  <si>
    <t>Příplatek za měděné pásky umístěné pod vinyl. Proužky mědi se umístí v závislosti na použitém druhu lepidla</t>
  </si>
  <si>
    <t>1342091132</t>
  </si>
  <si>
    <t>421</t>
  </si>
  <si>
    <t>2019969852</t>
  </si>
  <si>
    <t>82,74</t>
  </si>
  <si>
    <t>422</t>
  </si>
  <si>
    <t>284x212</t>
  </si>
  <si>
    <t>vinyl antistatický</t>
  </si>
  <si>
    <t>-1761673327</t>
  </si>
  <si>
    <t>82,74*1,15 'Přepočtené koeficientem množství</t>
  </si>
  <si>
    <t>423</t>
  </si>
  <si>
    <t>776421312</t>
  </si>
  <si>
    <t>Montáž lišt přechodových šroubovaných</t>
  </si>
  <si>
    <t>-116730290</t>
  </si>
  <si>
    <t>přechod dlažba x PVC</t>
  </si>
  <si>
    <t>0,8</t>
  </si>
  <si>
    <t>0,7+0,7</t>
  </si>
  <si>
    <t>424</t>
  </si>
  <si>
    <t>55343114</t>
  </si>
  <si>
    <t xml:space="preserve">profil přechodový </t>
  </si>
  <si>
    <t>1440738616</t>
  </si>
  <si>
    <t>2,2*1,02 'Přepočtené koeficientem množství</t>
  </si>
  <si>
    <t>425</t>
  </si>
  <si>
    <t>K677</t>
  </si>
  <si>
    <t>Příplatek za provedení vytahovného soklu vč. veškerého potřebného materiálu</t>
  </si>
  <si>
    <t>-1890810362</t>
  </si>
  <si>
    <t>19,6-(2,1+1,2)</t>
  </si>
  <si>
    <t>33,0-(1,2*3+0,8+1,2+1,0*2)</t>
  </si>
  <si>
    <t>10,5-(0,8)</t>
  </si>
  <si>
    <t>25,1-(1,2)</t>
  </si>
  <si>
    <t>16,4-(1,2)</t>
  </si>
  <si>
    <t>22,5-(1,2+1,0)</t>
  </si>
  <si>
    <t>22,5-(1,2+1,0+2,1)</t>
  </si>
  <si>
    <t>24,1-(0,8+0,6+0,8+0,5+1,85+3,895)</t>
  </si>
  <si>
    <t>20,1-(0,8)</t>
  </si>
  <si>
    <t>37,0-(1,7)</t>
  </si>
  <si>
    <t>15,8-(1,85+0,8+0,8+0,7)</t>
  </si>
  <si>
    <t>426</t>
  </si>
  <si>
    <t>998776202</t>
  </si>
  <si>
    <t>Přesun hmot pro podlahy povlakové stanovený procentní sazbou (%) z ceny vodorovná dopravní vzdálenost do 50 m v objektech výšky přes 6 do 12 m</t>
  </si>
  <si>
    <t>-1664416837</t>
  </si>
  <si>
    <t>781</t>
  </si>
  <si>
    <t>Dokončovací práce - obklady</t>
  </si>
  <si>
    <t>427</t>
  </si>
  <si>
    <t>781474154</t>
  </si>
  <si>
    <t>Montáž obkladů vnitřních stěn z dlaždic keramických lepených flexibilním lepidlem velkoformátových s vysokopevnostním lepidlem přes 4 do 6 ks/m2</t>
  </si>
  <si>
    <t>-1613478264</t>
  </si>
  <si>
    <t>6,0*2,1</t>
  </si>
  <si>
    <t>5,8*2,1</t>
  </si>
  <si>
    <t>-(0,7*2,0+0,9*1,1)</t>
  </si>
  <si>
    <t>428</t>
  </si>
  <si>
    <t>597x2</t>
  </si>
  <si>
    <t>obklad keramický- cena dle výběru investora- předpoklad 750 Kč/m2</t>
  </si>
  <si>
    <t>1869802327</t>
  </si>
  <si>
    <t>89,42*1,15 'Přepočtené koeficientem množství</t>
  </si>
  <si>
    <t>429</t>
  </si>
  <si>
    <t>781494111</t>
  </si>
  <si>
    <t>Ostatní prvky plastové profily ukončovací a dilatační lepené flexibilním lepidlem rohové</t>
  </si>
  <si>
    <t>-708542760</t>
  </si>
  <si>
    <t>1,1*2</t>
  </si>
  <si>
    <t>430</t>
  </si>
  <si>
    <t>781494511</t>
  </si>
  <si>
    <t>Ostatní prvky plastové profily ukončovací a dilatační lepené flexibilním lepidlem ukončovací</t>
  </si>
  <si>
    <t>799648066</t>
  </si>
  <si>
    <t>5,8</t>
  </si>
  <si>
    <t>(2,2+0,6)+2,1*2</t>
  </si>
  <si>
    <t>((1,7+1,8)+2,1*2)*2</t>
  </si>
  <si>
    <t>(2,4)+2,1*2</t>
  </si>
  <si>
    <t>(2,3+0,6)+(1,4-0,8)*2</t>
  </si>
  <si>
    <t>(2,5+0,6)+(1,4-0,8)*2</t>
  </si>
  <si>
    <t>0,9+2,1</t>
  </si>
  <si>
    <t>431</t>
  </si>
  <si>
    <t>781495111</t>
  </si>
  <si>
    <t>Ostatní prvky ostatní práce penetrace podkladu</t>
  </si>
  <si>
    <t>1356676650</t>
  </si>
  <si>
    <t>viz. obklad</t>
  </si>
  <si>
    <t>89,42</t>
  </si>
  <si>
    <t>432</t>
  </si>
  <si>
    <t>781495115</t>
  </si>
  <si>
    <t>Ostatní prvky ostatní práce spárování silikonem</t>
  </si>
  <si>
    <t>-1570246674</t>
  </si>
  <si>
    <t>styk obklad dlažba</t>
  </si>
  <si>
    <t>kouty</t>
  </si>
  <si>
    <t>2,1*(4+4+4+4+4)</t>
  </si>
  <si>
    <t>u zařizovacích předmětů</t>
  </si>
  <si>
    <t>1,0*6</t>
  </si>
  <si>
    <t>(2,2+0,6)</t>
  </si>
  <si>
    <t>(1,7+1,8)*2</t>
  </si>
  <si>
    <t>(2,4)</t>
  </si>
  <si>
    <t>(2,3+0,6)*2</t>
  </si>
  <si>
    <t>2,1*4+0,6*2</t>
  </si>
  <si>
    <t>0,9</t>
  </si>
  <si>
    <t>433</t>
  </si>
  <si>
    <t>998781202</t>
  </si>
  <si>
    <t>Přesun hmot pro obklady keramické stanovený procentní sazbou (%) z ceny vodorovná dopravní vzdálenost do 50 m v objektech výšky přes 6 do 12 m</t>
  </si>
  <si>
    <t>-1980838787</t>
  </si>
  <si>
    <t>783</t>
  </si>
  <si>
    <t>Dokončovací práce - nátěry</t>
  </si>
  <si>
    <t>434</t>
  </si>
  <si>
    <t>K400</t>
  </si>
  <si>
    <t>Omyvatelný disperzní nátěr stěn</t>
  </si>
  <si>
    <t>-393797914</t>
  </si>
  <si>
    <t>19,6*2,1</t>
  </si>
  <si>
    <t>-(2,1*2,1+1,2*2,0+1,0*1,2)</t>
  </si>
  <si>
    <t>(1,2+1,2)*0,2</t>
  </si>
  <si>
    <t>33,0*2,1</t>
  </si>
  <si>
    <t>-(1,2*2,0*4+1,0*2,0*2+0,8*2,0)</t>
  </si>
  <si>
    <t>10,5*2,1</t>
  </si>
  <si>
    <t>25,1*2,1</t>
  </si>
  <si>
    <t>-(1,2*2,0+2,735*1,2+2,0*0,5)</t>
  </si>
  <si>
    <t>(1,2+1,2+0,5+0,5)*0,2</t>
  </si>
  <si>
    <t>16,4*2,1</t>
  </si>
  <si>
    <t>-(1,2*2,0+2,475*1,2)</t>
  </si>
  <si>
    <t>22,5*2,1</t>
  </si>
  <si>
    <t>-(1,2*2,0+1,0*2,0+2,0*0,5+2,735*1,2)</t>
  </si>
  <si>
    <t>(0,5+0,5+1,2+1,2)*0,2</t>
  </si>
  <si>
    <t>-(2,1*2,1+1,0*2,0+1,2*2,0+1,0*1,2)</t>
  </si>
  <si>
    <t>24,1*2,1</t>
  </si>
  <si>
    <t>-(0,8*2,0+0,6*2,0+0,8*2,0+3,895*2,1+1,85*2,1+1,0*2,1+1,8*1,1+1,2*1,1+0,9*1,1)</t>
  </si>
  <si>
    <t>(1,1+1,1)*0,2</t>
  </si>
  <si>
    <t>37,0*2,1</t>
  </si>
  <si>
    <t>-(1,7*2,0+2,0*0,75+4,6*1,1)</t>
  </si>
  <si>
    <t>(0,75+0,75+1,1+1,1)*0,2</t>
  </si>
  <si>
    <t>15,8*2,1</t>
  </si>
  <si>
    <t>-(1,85*2,1+0,8*2,0*2+0,7*2,0)</t>
  </si>
  <si>
    <t>784</t>
  </si>
  <si>
    <t>Dokončovací práce - malby a tapety</t>
  </si>
  <si>
    <t>435</t>
  </si>
  <si>
    <t>784181111</t>
  </si>
  <si>
    <t>Penetrace podkladu jednonásobná základní silikátová v místnostech výšky do 3,80 m</t>
  </si>
  <si>
    <t>-899382701</t>
  </si>
  <si>
    <t>zazdívka otvorů viz. 01</t>
  </si>
  <si>
    <t>viz. štuková omítka</t>
  </si>
  <si>
    <t>58,98+5,2</t>
  </si>
  <si>
    <t>757,852+61,915</t>
  </si>
  <si>
    <t>SDK</t>
  </si>
  <si>
    <t>22,8*2</t>
  </si>
  <si>
    <t>7,73+2,85*0,7</t>
  </si>
  <si>
    <t>436</t>
  </si>
  <si>
    <t>784321031</t>
  </si>
  <si>
    <t>Malby silikátové dvojnásobné, bílé v místnostech výšky do 3,80 m</t>
  </si>
  <si>
    <t>-1560750363</t>
  </si>
  <si>
    <t>943,952</t>
  </si>
  <si>
    <t>2 - Vytápění</t>
  </si>
  <si>
    <t xml:space="preserve">    721 - Strojovny</t>
  </si>
  <si>
    <t xml:space="preserve">    722 - Potrubí</t>
  </si>
  <si>
    <t xml:space="preserve">    723 - Armatury</t>
  </si>
  <si>
    <t xml:space="preserve">    724 - Otopná tělesa</t>
  </si>
  <si>
    <t xml:space="preserve">    725 - Tepelná izolace</t>
  </si>
  <si>
    <t xml:space="preserve">    726 - Nátěry</t>
  </si>
  <si>
    <t xml:space="preserve">    727 - Hodinová zúčtovací sazba</t>
  </si>
  <si>
    <t xml:space="preserve">    728 - Demontáže</t>
  </si>
  <si>
    <t xml:space="preserve">    729 - Doplňkové konstrukce</t>
  </si>
  <si>
    <t>721</t>
  </si>
  <si>
    <t>Strojovny</t>
  </si>
  <si>
    <t>K002</t>
  </si>
  <si>
    <t>Oběhové čerpadlo topné větve elektronicky řízené, průtok 0,86m3/h dopravní výška 4m, 230V, 50W, vč. spojovacího a kotevního materiálu, vestavná délka 130, připojení G1"</t>
  </si>
  <si>
    <t>-1597862873</t>
  </si>
  <si>
    <t>K003</t>
  </si>
  <si>
    <t>Prodloužení rozdělovače/sběrače, vč. hrdel pro novou topnou větev DN25, tepelné izolace</t>
  </si>
  <si>
    <t>-29053291</t>
  </si>
  <si>
    <t>K004</t>
  </si>
  <si>
    <t>Orientační štítky na potrubí</t>
  </si>
  <si>
    <t>443049218</t>
  </si>
  <si>
    <t>K005</t>
  </si>
  <si>
    <t>Výstražné a informační samolepící tabulky</t>
  </si>
  <si>
    <t>1805051268</t>
  </si>
  <si>
    <t>K006</t>
  </si>
  <si>
    <t>Vypuštění a znovu napuštění systému v řešené části</t>
  </si>
  <si>
    <t>-1540675216</t>
  </si>
  <si>
    <t>K008</t>
  </si>
  <si>
    <t>-1543415067</t>
  </si>
  <si>
    <t>722</t>
  </si>
  <si>
    <t>Potrubí</t>
  </si>
  <si>
    <t>K009</t>
  </si>
  <si>
    <t>Potrubí ocelové závitové černé DN 20 vč. tvarovek</t>
  </si>
  <si>
    <t>-1442185167</t>
  </si>
  <si>
    <t>K010</t>
  </si>
  <si>
    <t>Potrubí ocelové závitové černé DN 25 vč. tvarovek</t>
  </si>
  <si>
    <t>1203851748</t>
  </si>
  <si>
    <t>K011</t>
  </si>
  <si>
    <t>Vícevrstvé potrubí 16x2,0</t>
  </si>
  <si>
    <t>1017365611</t>
  </si>
  <si>
    <t>K012</t>
  </si>
  <si>
    <t>Vícevrstvé potrubí 20x2,0</t>
  </si>
  <si>
    <t>-1377738895</t>
  </si>
  <si>
    <t>K013</t>
  </si>
  <si>
    <t>Vícevrstvé potrubí 26x3,0</t>
  </si>
  <si>
    <t>-2023139826</t>
  </si>
  <si>
    <t>K014</t>
  </si>
  <si>
    <t>Ochranná hadice</t>
  </si>
  <si>
    <t>446580983</t>
  </si>
  <si>
    <t>K015</t>
  </si>
  <si>
    <t>Tlakové zkoušky vodou do DN 50</t>
  </si>
  <si>
    <t>135604758</t>
  </si>
  <si>
    <t>K016</t>
  </si>
  <si>
    <t>Odvzdušňovací nádoba DN 50</t>
  </si>
  <si>
    <t>-1071400175</t>
  </si>
  <si>
    <t>K017</t>
  </si>
  <si>
    <t>-1079529486</t>
  </si>
  <si>
    <t>723</t>
  </si>
  <si>
    <t>Armatury</t>
  </si>
  <si>
    <t>K018</t>
  </si>
  <si>
    <t>Zpětná klapka DN 25</t>
  </si>
  <si>
    <t>2007771170</t>
  </si>
  <si>
    <t>K019</t>
  </si>
  <si>
    <t>Filtr závitový DN 25</t>
  </si>
  <si>
    <t>-346007583</t>
  </si>
  <si>
    <t>K020</t>
  </si>
  <si>
    <t>Kulový uzávěr DN 25</t>
  </si>
  <si>
    <t>524960700</t>
  </si>
  <si>
    <t>K021</t>
  </si>
  <si>
    <t>Ruční regulační ventil DN 25 s vypouštěním</t>
  </si>
  <si>
    <t>-1440823301</t>
  </si>
  <si>
    <t>K022</t>
  </si>
  <si>
    <t>Vypouštěcí kohout mosazný DN 15, varné hrdlo</t>
  </si>
  <si>
    <t>-1699846107</t>
  </si>
  <si>
    <t>K023</t>
  </si>
  <si>
    <t>Odvzdušňovací ventil DN 10</t>
  </si>
  <si>
    <t>263383998</t>
  </si>
  <si>
    <t>K024</t>
  </si>
  <si>
    <t>Teploměr technický 0-120°C + varné hrdlo</t>
  </si>
  <si>
    <t>1939512353</t>
  </si>
  <si>
    <t>K025</t>
  </si>
  <si>
    <t>Termostatický radiátorový ventil DN 15 rohové provedení kvs=0,86m3/h, s plynulým nastavením a uzavíráním, připojení pro termostatické hlavice M30x1,5</t>
  </si>
  <si>
    <t>1164715869</t>
  </si>
  <si>
    <t>K026</t>
  </si>
  <si>
    <t>Regulovatelné a uzavíratelné radiátorové šroubení DN 15 rohové provedení</t>
  </si>
  <si>
    <t>1073371952</t>
  </si>
  <si>
    <t>K027</t>
  </si>
  <si>
    <t>Regulační a uzavírací šroubení rohové kvs=1,48m3/h, s vypouštěním pro otopná tělesa s integrovaným termostatickým ventilem, připojení pro termostatické hlavice M30x1,5</t>
  </si>
  <si>
    <t>78451319</t>
  </si>
  <si>
    <t>K028</t>
  </si>
  <si>
    <t>Termostatická hlavice pro otopná tělesa s termostatickým ventilem M30x1,5, s ochranou proti zamrznutí, s vestavěným kapalinovým čidlem</t>
  </si>
  <si>
    <t>-138200444</t>
  </si>
  <si>
    <t>K029</t>
  </si>
  <si>
    <t>Svěrné šroubení - pro přesné ocel.trubky 15 (1/2")</t>
  </si>
  <si>
    <t>-1965586386</t>
  </si>
  <si>
    <t>K030</t>
  </si>
  <si>
    <t>Svěrné šroubení - pro vícevrtsvé trubky 16x2</t>
  </si>
  <si>
    <t>494888453</t>
  </si>
  <si>
    <t>K031</t>
  </si>
  <si>
    <t>229029002</t>
  </si>
  <si>
    <t>K032</t>
  </si>
  <si>
    <t>Montáž trojcestného ventilu DN 25</t>
  </si>
  <si>
    <t>-1103400690</t>
  </si>
  <si>
    <t>K033</t>
  </si>
  <si>
    <t>-1787734955</t>
  </si>
  <si>
    <t>724</t>
  </si>
  <si>
    <t>Otopná tělesa</t>
  </si>
  <si>
    <t>K034</t>
  </si>
  <si>
    <t>Otopná tělesa desková ocelová do prostředí s vysokými požadavky na hygienu, s integrovaným termostatickým ventilem, max. provozní přetlak 1MPa, max. provozní telota 110°C, barva bílá RAL 9010, vývody vnitřní závit G1/2, pravé spodní připojení, vč.připevně</t>
  </si>
  <si>
    <t>-569988124</t>
  </si>
  <si>
    <t>K035</t>
  </si>
  <si>
    <t>-1002224523</t>
  </si>
  <si>
    <t>K036</t>
  </si>
  <si>
    <t>-28579140</t>
  </si>
  <si>
    <t>K037</t>
  </si>
  <si>
    <t>-901037709</t>
  </si>
  <si>
    <t>K038</t>
  </si>
  <si>
    <t>Koupelnová tělesa typ "žebřík" s krajním spodním připojením, z uzavřených ocelových profilů s průřezem tvaru "D" a rovných profilů s kruhovým průřezem, vč. sady pro upevnění na stěnu, odvzdušňovací a zaslepovací zátky, 1220x450mm (vxš), 403W (75/55/20°C)</t>
  </si>
  <si>
    <t>-1100505948</t>
  </si>
  <si>
    <t>K039</t>
  </si>
  <si>
    <t>-1159077662</t>
  </si>
  <si>
    <t>725</t>
  </si>
  <si>
    <t>Tepelná izolace</t>
  </si>
  <si>
    <t>K040</t>
  </si>
  <si>
    <t>Tepelná izolace armatur DN25 - tepelně izolační pouzdra</t>
  </si>
  <si>
    <t>381145329</t>
  </si>
  <si>
    <t>K041</t>
  </si>
  <si>
    <t>Tepelná izolace z kamenné vlny s hliníkovým polepem, 0,037W/mK při střední teplotě 50°C, dle vyhlášky č. 193/2007Sb., 28/20, vč. spojovacího materiálu</t>
  </si>
  <si>
    <t>1815579160</t>
  </si>
  <si>
    <t>K042</t>
  </si>
  <si>
    <t>Tepelná izolace z kamenné vlny s hliníkovým polepem, 0,037W/mK při střední teplotě 50°C, dle vyhlášky č. 193/2007Sb., 35/20, vč. spojovacího materiálu</t>
  </si>
  <si>
    <t>-2146270975</t>
  </si>
  <si>
    <t>K043</t>
  </si>
  <si>
    <t>Tepelná izolace z polyethylenu, 0,038W/mK při 10°C, dle vyhlášky č. 193/2007Sb., 18/5, vč. spojovacího materiálu</t>
  </si>
  <si>
    <t>1938101441</t>
  </si>
  <si>
    <t>K044</t>
  </si>
  <si>
    <t>Tepelná izolace z polyethylenu, 0,038W/mK při 10°C, dle vyhlášky č. 193/2007Sb., 22/5, vč. spojovacího materiálu</t>
  </si>
  <si>
    <t>989506882</t>
  </si>
  <si>
    <t>K045</t>
  </si>
  <si>
    <t>Tepelná izolace z polyethylenu, 0,038W/mK při 10°C, dle vyhlášky č. 193/2007Sb., 28/5, vč. spojovacího materiálu</t>
  </si>
  <si>
    <t>-1195944190</t>
  </si>
  <si>
    <t>K046</t>
  </si>
  <si>
    <t>-1321860774</t>
  </si>
  <si>
    <t>726</t>
  </si>
  <si>
    <t>Nátěry</t>
  </si>
  <si>
    <t>K047</t>
  </si>
  <si>
    <t>Nátěr syntetický potrubí do DN 50 základní</t>
  </si>
  <si>
    <t>289412892</t>
  </si>
  <si>
    <t>K048</t>
  </si>
  <si>
    <t>-1488717471</t>
  </si>
  <si>
    <t>727</t>
  </si>
  <si>
    <t>Hodinová zúčtovací sazba</t>
  </si>
  <si>
    <t>K049</t>
  </si>
  <si>
    <t>Topná zkouška a vyregulování soustavy</t>
  </si>
  <si>
    <t>-126869615</t>
  </si>
  <si>
    <t>K050</t>
  </si>
  <si>
    <t>Vyhotovení dokumentace ke kolaudaci (atesty, apod.)</t>
  </si>
  <si>
    <t>1562384700</t>
  </si>
  <si>
    <t>K051</t>
  </si>
  <si>
    <t>Dokumentace skut. provedení</t>
  </si>
  <si>
    <t>690233585</t>
  </si>
  <si>
    <t>K052</t>
  </si>
  <si>
    <t>Zařízení staveniště</t>
  </si>
  <si>
    <t>-1682074282</t>
  </si>
  <si>
    <t>K053</t>
  </si>
  <si>
    <t>Pomocné stavební výpomoce (vysekání, prostupy, zahození atd.)</t>
  </si>
  <si>
    <t>-420099207</t>
  </si>
  <si>
    <t>K054</t>
  </si>
  <si>
    <t>Protipožární opatření, např. těsnící požární tmel či ucpávky, požární odolnost dle požadavků PBŘS, vč. revizních štítků (DN25 4ks), výkresové dokumentace</t>
  </si>
  <si>
    <t>641655232</t>
  </si>
  <si>
    <t>K055</t>
  </si>
  <si>
    <t>Provozní dokumentace, harmonogram údržby, revize, apod.</t>
  </si>
  <si>
    <t>-1069518386</t>
  </si>
  <si>
    <t>K056</t>
  </si>
  <si>
    <t>Pomocný spojovací a konstrukční závěsový materiál</t>
  </si>
  <si>
    <t>1698394626</t>
  </si>
  <si>
    <t>K057</t>
  </si>
  <si>
    <t>Protihluková opatření - zamezení přenosu hluku instalacemi, dod. stavby</t>
  </si>
  <si>
    <t>1707829060</t>
  </si>
  <si>
    <t>K058</t>
  </si>
  <si>
    <t>Ekologická likvidace odpadového materiálu</t>
  </si>
  <si>
    <t>-1332073698</t>
  </si>
  <si>
    <t>K059</t>
  </si>
  <si>
    <t>Součinnost profesí ZVK, VZT, EI a MaR</t>
  </si>
  <si>
    <t>-386451565</t>
  </si>
  <si>
    <t>K060</t>
  </si>
  <si>
    <t>Doprava a přesun materiálu</t>
  </si>
  <si>
    <t>152563839</t>
  </si>
  <si>
    <t>K061</t>
  </si>
  <si>
    <t>Vzorkování (předložení, odsouhlasení) pohledových a designových prvků</t>
  </si>
  <si>
    <t>-869763173</t>
  </si>
  <si>
    <t>K062</t>
  </si>
  <si>
    <t>1936923293</t>
  </si>
  <si>
    <t>728</t>
  </si>
  <si>
    <t>Demontáže</t>
  </si>
  <si>
    <t>K063</t>
  </si>
  <si>
    <t>Demontáž otopných těles (7ks)</t>
  </si>
  <si>
    <t>-431157771</t>
  </si>
  <si>
    <t>K064</t>
  </si>
  <si>
    <t>Demontáž připojení otopných těles (5ks) a zaslepení rozvodu</t>
  </si>
  <si>
    <t>1532407955</t>
  </si>
  <si>
    <t>K065</t>
  </si>
  <si>
    <t>Napojení nových těles na stávající rozvod (2ks)</t>
  </si>
  <si>
    <t>-1033985264</t>
  </si>
  <si>
    <t>K066</t>
  </si>
  <si>
    <t>-957956966</t>
  </si>
  <si>
    <t>729</t>
  </si>
  <si>
    <t>Doplňkové konstrukce</t>
  </si>
  <si>
    <t>K067</t>
  </si>
  <si>
    <t>Upevňovací objímky + pomocný materiál do DN 100</t>
  </si>
  <si>
    <t>825599347</t>
  </si>
  <si>
    <t>K068</t>
  </si>
  <si>
    <t>-1780383994</t>
  </si>
  <si>
    <t>3 - Vzduchotechnika</t>
  </si>
  <si>
    <t xml:space="preserve">"Účastníkem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 Povinností účastníka výběrového řízení je seznámit se všemi částmi projektové dokumentace, tj. technickou zprávou, výkresy, výkazy výměr atd. Upozornit na případné nedostatky a chyby, v případě nejasností vznést dotazy k dokumentaci. Nebude-li tak učiněno, předpokládá se, že cena účastníka zahrnuje veškeré součásti k zajištění kompletnosti. Součástí cenové nabídky musí být veškeré náklady, aby cena byla kompletní, konečná a zahrnovala celou dodávku a montáž. Cenová nabídka musí být včetně veškerého souvisejícího doplňkového, podružného a montážního materiálu. Označení výrobků konkrétním výrobcem v realizační dokumentaci stavby vyjadřuje standard požadované kvality. Pokud účastník nabídne jiný produkt je povinen dodržet standard a zároveň, přejímá odpovědnost za správnost náhrady, tj. splnění všech parametrů a koordinaci se všemi navazujícími profesemi. Případná úprava projektu pro provádění stavby bude na náklady účastníka (vybraného dodavatele). Při realizaci je dodavatel povinen koordinovat postup prací se stavbou a ostatními profesemi, postupovat v souladu příslušnými předpisy a návody pro montáž jednotlivých zařízení, dodržovat bezpečnostní a protipožární předpisy."						 </t>
  </si>
  <si>
    <t xml:space="preserve">    721 - Zařízení č. 1 - Větrání čekáren</t>
  </si>
  <si>
    <t xml:space="preserve">    722 - Zařízení č. 2 - Větrání hygienických zázemí</t>
  </si>
  <si>
    <t xml:space="preserve">    723 - Zařízení č. 3 - Větrání kuchyňky</t>
  </si>
  <si>
    <t xml:space="preserve">    724 - Ostatní položky</t>
  </si>
  <si>
    <t>Zařízení č. 1 - Větrání čekáren</t>
  </si>
  <si>
    <t>K069</t>
  </si>
  <si>
    <t xml:space="preserve">Rekuperační VZT jednotka sestávající se: uzavírací klapka na vstupu čerstvého vzduchu, přívodní filtr F7, deskový protiproudý výměník účinnosti 89%, elektrický ohřívač 1,2kW , přívodní ventilátor s elektronicky řízenými otáčkami - EC provedení (900 m3/h ; ext. tlak 300 Pa) 230V, 50Hz, uzavírací klapka na vstupu odtahovaného vzduchu, odvodní filtr M5, odvodní ventilátor s elektronicky řízenými otáčkami - EC provedení (900 m3/h ; 300 Pa), 230V, 50Hz pružné manžety na všech hrdlech VZT jednotky. Pružné uložení VZT jenotky, uchycení s panty, vč. veškerého montážního a připojovacího příslušenství, kuličkových sifonů. Hmotnost 130 Kg. VZT jednotka bude umožňovat plynulé řízení otáček ventilátoru. Komponenty M+R vč. servopohonů, protimrazové ochrany, manostatů, čidel jsou součástí dodávky VZT a její regulace. Regulační modul (externí rozvodnice) dodána externě s kabelem do 8 metrů. Doprava a usazení jednotky, montáž, šéfmontáž a uvedení do provozu. VZT jednotka ve vnitřním podstropním provedení s hrdly do boku, uzavírací. Dodávka jednotky v rozloženém stavu. Rozměry: 1920mmx1100mm, výška 384mm. </t>
  </si>
  <si>
    <t>-1637568520</t>
  </si>
  <si>
    <t>K070</t>
  </si>
  <si>
    <t>Tlumič hluku buňkový hygienické provedení, kostra z pozink. plechu, vložená výplň nehořlavý zvukoizolační mat. za pozinkovaným děrovaným plechem a netkanou kašírovanou textílií. Rozměry: 200x500 / délka 1000mm, náběhy na obou stranách, vč. montážního a připojovacího příslušenství. Buňky budou poskládány do potrubí o rozměru 200x500, tlaková ztráta celého tlumiče / délky 1m bude max 15 Pa</t>
  </si>
  <si>
    <t>2142629448</t>
  </si>
  <si>
    <t>K071</t>
  </si>
  <si>
    <t>Tlumič hluku buňkový hygienické provedení, kostra z pozink. plechu, vložená výplň nehořlavý zvukoizolační mat. za pozinkovaným děrovaným plechem a netkanou kašírovanou textílií. Rozměry: 200x500 / délka 2000mm, náběhy na obou stranách, vč. montážního a připojovacího příslušenství. Buňky budou poskládány do potrubí o rozměru 200x500, tlaková ztráta celého tlumiče / délky 2m bude max 25 Pa</t>
  </si>
  <si>
    <t>30341959</t>
  </si>
  <si>
    <t>K072</t>
  </si>
  <si>
    <t>Vsuvný telefonní tlumič kruhový prům. 100mm, délka 300mm, omezuje přenos kmitočtů hovorového pásma, tlaková ztráta tlumiče se uvažuje ve výši 20Pa</t>
  </si>
  <si>
    <t>691516930</t>
  </si>
  <si>
    <t>K073</t>
  </si>
  <si>
    <t>Vsuvný telefonní tlumič kruhový prům. 125mm, délka 300mm, omezuje přenos kmitočtů hovorového pásma, tlaková ztráta tlumiče se uvažuje ve výši 20Pa</t>
  </si>
  <si>
    <t>230084043</t>
  </si>
  <si>
    <t>K074</t>
  </si>
  <si>
    <t>Výfukový kus na čtyřhranné potrubí 500x200 mm, vč. síta, úhel vyústění 130° od vodorovné roviny. Vč. veškerého montážního a připojovacího příslušenství. RAL dle architekta</t>
  </si>
  <si>
    <t>806168608</t>
  </si>
  <si>
    <t>K075</t>
  </si>
  <si>
    <t>Sací kus na čtyřhranné potrubí 355x200 mm, vč. síta, úhel vyústění 130° od vodorovné roviny. Vč. veškerého montážního a připojovacího příslušenství. RAL dle architekta</t>
  </si>
  <si>
    <t>-342689399</t>
  </si>
  <si>
    <t>K076</t>
  </si>
  <si>
    <t>Talířový ventil kovový, pro odvod vzduchu prům. 100, vč. rámečku do stěny / podhledu a montážního a upevňovacího příslušenství. RAL dle architekta</t>
  </si>
  <si>
    <t>-815942951</t>
  </si>
  <si>
    <t>K077</t>
  </si>
  <si>
    <t>Talířový ventil kovový, pro odvod vzduchu prům. 125, vč. rámečku do stěny / podhledu a montážního a upevňovacího příslušenství. RAL dle architekta</t>
  </si>
  <si>
    <t>1612509066</t>
  </si>
  <si>
    <t>K078</t>
  </si>
  <si>
    <t>Talířový ventil kovový, pro odvod vzduchu prům. 160, vč. rámečku do stěny / podhledu a montážního a upevňovacího příslušenství. RAL dle architekta</t>
  </si>
  <si>
    <t>1033718966</t>
  </si>
  <si>
    <t>K079</t>
  </si>
  <si>
    <t>Talířový ventil kovový, pro přívod vzduchu prům. 160, vč. rámečku do stěny / podhledu a montážního a upevňovacího příslušenství. RAL dle architekta</t>
  </si>
  <si>
    <t>498434546</t>
  </si>
  <si>
    <t>K080</t>
  </si>
  <si>
    <t>Výřivý anemostat pro přívod vzduchu, čtvercová čelní deska 600x600mm / 32x, včetně připojovacího boxu s bočním připojením prům. 200 a regulační klapkou. Materiál a RAL čelní deky dle architekta.</t>
  </si>
  <si>
    <t>773899158</t>
  </si>
  <si>
    <t>K081</t>
  </si>
  <si>
    <t>Výřivý anemostat pro odvod vzduchu, čtvercová čelní deska 600x600mm / 32x, včetně připojovacího boxu s bočním připojením prům. 200 a regulační klapkou. Materiál a RAL čelní deky dle architekta.</t>
  </si>
  <si>
    <t>-1900456595</t>
  </si>
  <si>
    <t>K082</t>
  </si>
  <si>
    <t>Polo-ohebné potrubí 1-vrstvé z hliníku tl. 0,1mm prům. 100, vč. spojovacího a závěsového materiálu</t>
  </si>
  <si>
    <t>1974356240</t>
  </si>
  <si>
    <t>K083</t>
  </si>
  <si>
    <t>Polo-ohebné potrubí 1-vrstvé z hliníku tl. 0,1mm prům. 125, vč. spojovacího a závěsového materiálu</t>
  </si>
  <si>
    <t>902373633</t>
  </si>
  <si>
    <t>K084</t>
  </si>
  <si>
    <t>Polo-ohebné potrubí 1-vrstvé z hliníku tl. 0,1mm prům. 160, vč. spojovacího a závěsového materiálu</t>
  </si>
  <si>
    <t>-698105751</t>
  </si>
  <si>
    <t>K085</t>
  </si>
  <si>
    <t>Polo-ohebné potrubí 1-vrstvé z hliníku tl. 0,1mm prům. 200, vč. spojovacího a závěsového materiálu</t>
  </si>
  <si>
    <t>-2044573134</t>
  </si>
  <si>
    <t>K086</t>
  </si>
  <si>
    <t>Kruhové Spiro potrubí prům 100mm, vč. 40% tvarovek a spojovacího a závěsového materiálu. RAL dle architekta</t>
  </si>
  <si>
    <t>1858476393</t>
  </si>
  <si>
    <t>K087</t>
  </si>
  <si>
    <t>Kruhové Spiro potrubí prům 125mm, vč. 40% tvarovek a spojovacího a závěsového materiálu. RAL dle architekta</t>
  </si>
  <si>
    <t>1452825496</t>
  </si>
  <si>
    <t>K088</t>
  </si>
  <si>
    <t>Kruhové Spiro potrubí prům 160mm, vč. 30% tvarovek a spojovacího a závěsového materiálu. RAL dle architekta</t>
  </si>
  <si>
    <t>1111948278</t>
  </si>
  <si>
    <t>K089</t>
  </si>
  <si>
    <t>Kruhové Spiro potrubí prům 200mm, vč. 30% tvarovek a spojovacího a závěsového materiálu. RAL dle architekta</t>
  </si>
  <si>
    <t>-113084930</t>
  </si>
  <si>
    <t>K090</t>
  </si>
  <si>
    <t>Čtyřhranné potrubí sk. I - pozink , třída těsnosti C, vrstva zinku 275g/m2 vč. 20% tvarovek a spojovacího a závěsového materiálu</t>
  </si>
  <si>
    <t>-31558948</t>
  </si>
  <si>
    <t>K091</t>
  </si>
  <si>
    <t>Akustická izolace z minerální vlny (souč. tepelná vodivost min 0,038 W/mK pro 10°C, 40 kg/m3) s AL polepem. Tl. tep. Izolace 40mm, vč. montážního a spojovacího příslušenství.</t>
  </si>
  <si>
    <t>-537037022</t>
  </si>
  <si>
    <t>K092</t>
  </si>
  <si>
    <t>Tepelná izolace z minerální vlny (souč. tepelná vodivost min 0,038 W/mK pro 10°C, 40 kg/m3) s AL polepem. Tl. tep. Izolace 80mm, vč. montážního a spojovacího příslušenství.</t>
  </si>
  <si>
    <t>-1346390795</t>
  </si>
  <si>
    <t>K093</t>
  </si>
  <si>
    <t>Tepelná izolace z minerální vlny (souč. tepelná vodivost min 0,038 W/mK pro 10°C, 40 kg/m3) a parozábranou vč. oplechování - vodotěsné s odolností proti povětrnostním podmínkám. Tl. tep. Izolace 80mm, vč. montážního a spojovacího příslušenství.</t>
  </si>
  <si>
    <t>-1811527449</t>
  </si>
  <si>
    <t>Zařízení č. 2 - Větrání hygienických zázemí</t>
  </si>
  <si>
    <t>K094</t>
  </si>
  <si>
    <t>Potrubní diagonální ventilátor 240m3/h, 230Pa, 120W; 0,5A; 230V připojovací prům. 200mm. Skříň ventilátoru je vyrobena z plastu. Skříň se skládá z montážní lišty s dvěma hrdly a motoru, který je s hrdly spojen rychloupínacími sponami. Konstrukce umožňuje demontáž motorové části bez nutnosti odpojit potrubí. Oběžné kolo ventilátoru je vyrobeno z plastu. Motor je asynchronní s kotvou nakrátko, má trojí vinutí, což umožňuje provoz s trojími otáčkami. Motor je vybaveny tepelnou pojistkou. Ložiska jsou kuličková s tukovou náplní na dobu životnosti. Třída izolace B, krytí je IP 44. Vzducho. Pružné uložení ventilátoru, pružné manžety na hrdlech ventilátoru, vč. montážního a připojovacího příslušenství. Montáž a dodávka ventilátoru s příslušenstvím.</t>
  </si>
  <si>
    <t>-1934742475</t>
  </si>
  <si>
    <t>K095</t>
  </si>
  <si>
    <t>Potrubní diagonální ventilátor 90m3/h, 100Pa, 30W; 0,13A; 230V připojovací prům. 125mm. Skříň ventilátoru je vyrobena z plastu. Skříň se skládá z montážní lišty s dvěma hrdly a motoru, který je s hrdly spojen rychloupínacími sponami. Konstrukce umožňuje demontáž motorové části bez nutnosti odpojit potrubí. Oběžné kolo ventilátoru je vyrobeno z plastu. Motor je asynchronní s kotvou nakrátko, má trojí vinutí, což umožňuje provoz s trojími otáčkami. Motor je vybaveny tepelnou pojistkou. Ložiska jsou kuličková s tukovou náplní na dobu životnosti. Třída izolace B, krytí je IP 44. Vzducho. Pružné uložení ventilátoru, pružné manžety na hrdlech ventilátoru, vč. montážního a připojovacího příslušenství. Montáž a dodávka ventilátoru s příslušenstvím.</t>
  </si>
  <si>
    <t>1763290696</t>
  </si>
  <si>
    <t>K096</t>
  </si>
  <si>
    <t>Těsná zpětná klapka vsuvná, kruhová prům. 125, vč. montážního a připojovacího příslušenství. Montáž zpětné klapky a dodávka</t>
  </si>
  <si>
    <t>397035498</t>
  </si>
  <si>
    <t>K097</t>
  </si>
  <si>
    <t>Zpětná klapka z galvanizované oceli vsuvná, kruhová prům. 200, vč. montážního a připojovacího příslušenství. Montáž zpětné klapky a dodávka</t>
  </si>
  <si>
    <t>-1781034810</t>
  </si>
  <si>
    <t>K098</t>
  </si>
  <si>
    <t>Tlumič hluku kruhový prům. 125mm, délka 600mm, plášť tlumiče je z galvanizovaného plechu , tlaková ztráta tlumiče se uvažuje ve výši 2 násobku tlakové ztráty hladkého potrubí</t>
  </si>
  <si>
    <t>-2009840950</t>
  </si>
  <si>
    <t>K099</t>
  </si>
  <si>
    <t>Tlumič hluku kruhový prům. 200mm, délka 900mm, plášť tlumiče je z galvanizovaného plechu , tlaková ztráta tlumiče se uvažuje ve výši 2 násobku tlakové ztráty hladkého potrubí</t>
  </si>
  <si>
    <t>1710058883</t>
  </si>
  <si>
    <t>K100</t>
  </si>
  <si>
    <t>723516472</t>
  </si>
  <si>
    <t>K101</t>
  </si>
  <si>
    <t>1898872855</t>
  </si>
  <si>
    <t>K102</t>
  </si>
  <si>
    <t>Vsuvný telefonní tlumič kruhový prům. 160mm, délka 500mm, omezuje přenos kmitočtů hovorového pásma, tlaková ztráta tlumiče se uvažuje ve výši 20Pa</t>
  </si>
  <si>
    <t>1270065033</t>
  </si>
  <si>
    <t>K103</t>
  </si>
  <si>
    <t>Výfuková hlavice na spiro potrubí průměr 200mm, vč. síta, úhel vyústění 130° od vodorovné roviny. Vč. veškerého montážního a připojovacího příslušenství. RAL dle architekta</t>
  </si>
  <si>
    <t>-1533217392</t>
  </si>
  <si>
    <t>K104</t>
  </si>
  <si>
    <t>79715239</t>
  </si>
  <si>
    <t>K105</t>
  </si>
  <si>
    <t>1958097191</t>
  </si>
  <si>
    <t>K106</t>
  </si>
  <si>
    <t>622717203</t>
  </si>
  <si>
    <t>K107</t>
  </si>
  <si>
    <t>Proti-dešťová žaluzie, hliníková, s rámem do potrubí a sítem, Rozměr 200x200mm, RAL dle architekta, vč. montážního a připojovacího příslušenství. Rychlost proudění přes proti-dešťouvou žaluzii cca 3,0m/s při 50 m3/h. RAL dle architekta. Dodávka distribuč</t>
  </si>
  <si>
    <t>-86045003</t>
  </si>
  <si>
    <t>K108</t>
  </si>
  <si>
    <t>1647291836</t>
  </si>
  <si>
    <t>K109</t>
  </si>
  <si>
    <t>1817429606</t>
  </si>
  <si>
    <t>K110</t>
  </si>
  <si>
    <t>-822612709</t>
  </si>
  <si>
    <t>K111</t>
  </si>
  <si>
    <t>Kruhové Spiro potrubí prům 100mm, vč. 50% tvarovek a spojovacího a závěsového materiálu. RAL dle architekta</t>
  </si>
  <si>
    <t>208968549</t>
  </si>
  <si>
    <t>K112</t>
  </si>
  <si>
    <t>Kruhové Spiro potrubí prům 125mm, vč. 30% tvarovek a spojovacího a závěsového materiálu. RAL dle architekta</t>
  </si>
  <si>
    <t>-1554815159</t>
  </si>
  <si>
    <t>K113</t>
  </si>
  <si>
    <t>Kruhové Spiro potrubí prům 160mm, vč. 50% tvarovek a spojovacího a závěsového materiálu. RAL dle architekta</t>
  </si>
  <si>
    <t>-53073552</t>
  </si>
  <si>
    <t>K114</t>
  </si>
  <si>
    <t>Kruhové Spiro potrubí prům 200mm, vč. 50% tvarovek a spojovacího a závěsového materiálu. RAL dle architekta</t>
  </si>
  <si>
    <t>-360237427</t>
  </si>
  <si>
    <t>K115</t>
  </si>
  <si>
    <t>-1408663789</t>
  </si>
  <si>
    <t>K116</t>
  </si>
  <si>
    <t>1770816621</t>
  </si>
  <si>
    <t>Zařízení č. 3 - Větrání kuchyňky</t>
  </si>
  <si>
    <t>K117</t>
  </si>
  <si>
    <t>Zvukově izolovaný diagonální ventilítor 200m3/h, 160Pa, 49W; 0,22A; 230V. Připojovací prům. 160mm. Skříň ventilátoru je vyrobena z plastu vč. hlukového absorbéru. Skříň se skládá z montážní lišty s dvěma hrdly a motoru, který je s hrdly spojen rychloupínacími sponami. Konstrukce umožňuje demontáž motorové části bez nutnosti odpojit potrubí. Oběžné kolo ventilátoru je vyrobeno z plastu. Motor je asynchronní s kotvou nakrátko, má trojí vinutí, což umožňuje provoz s trojími otáčkami. Motor je vybaveny tepelnou pojistkou. Ložiska jsou kuličková s tukovou náplní na dobu životnosti. Třída izolace B, krytí je IP 44. Vzducho. Pružné uložení ventilátoru, pružné manžety na hrdlech ventilátoru, vč. montážního a připojovacího příslušenství. Montáž a dodávka ventilátoru s příslušenstvím.</t>
  </si>
  <si>
    <t>-1657530237</t>
  </si>
  <si>
    <t>K118</t>
  </si>
  <si>
    <t>Těsná zpětná klapka vsuvná, kruhová prům. 160, vč. montážního a připojovacího příslušenství. Montáž zpětné klapky a dodávka</t>
  </si>
  <si>
    <t>-937272590</t>
  </si>
  <si>
    <t>K119</t>
  </si>
  <si>
    <t>Tlumič hluku kruhový prům. 160mm, délka 900mm, plášť tlumiče je z galvanizovaného plechu , tlaková ztráta tlumiče se uvažuje ve výši 2 násobku tlakové ztráty hladkého potrubí</t>
  </si>
  <si>
    <t>985158255</t>
  </si>
  <si>
    <t>K120</t>
  </si>
  <si>
    <t>Výfuková hlavice na spiro potrubí průměr 160mm, vč. síta, úhel vyústění 130° od vodorovné roviny. Vč. veškerého montážního a připojovacího příslušenství. RAL dle architekta</t>
  </si>
  <si>
    <t>-956883287</t>
  </si>
  <si>
    <t>-1331182750</t>
  </si>
  <si>
    <t>1072731932</t>
  </si>
  <si>
    <t>1426303485</t>
  </si>
  <si>
    <t>-1772418288</t>
  </si>
  <si>
    <t>-1905125316</t>
  </si>
  <si>
    <t>Ostatní položky</t>
  </si>
  <si>
    <t>K121</t>
  </si>
  <si>
    <t>Ostatní závěsový materiál, konzole, příčníky</t>
  </si>
  <si>
    <t>458807336</t>
  </si>
  <si>
    <t>K122</t>
  </si>
  <si>
    <t>Zaregulování a zprovoznění, provozní dokumentace, zaškolení obsluhy</t>
  </si>
  <si>
    <t>250791702</t>
  </si>
  <si>
    <t>K123</t>
  </si>
  <si>
    <t>Pomocné stavební přípomoce, které nebyli požadovány po stavbě.</t>
  </si>
  <si>
    <t>-2135813995</t>
  </si>
  <si>
    <t>K124</t>
  </si>
  <si>
    <t>Odvoz a ekologická likvidace odpadového materiálu - ochranných obalů, převozních palet, naložení a složení nákladu, vč. poplatku za skládku demontovaného materiálu</t>
  </si>
  <si>
    <t>-1999577380</t>
  </si>
  <si>
    <t>K125</t>
  </si>
  <si>
    <t>Dokumentace skutečného provedení</t>
  </si>
  <si>
    <t>-2111886345</t>
  </si>
  <si>
    <t>K126</t>
  </si>
  <si>
    <t>Dlaždice pro vynesení potrubí 500x500, pro uchycení stojny</t>
  </si>
  <si>
    <t>1674026020</t>
  </si>
  <si>
    <t>K127</t>
  </si>
  <si>
    <t>26792758</t>
  </si>
  <si>
    <t>K128</t>
  </si>
  <si>
    <t>-1577560415</t>
  </si>
  <si>
    <t>K129</t>
  </si>
  <si>
    <t>Doprava materiálu</t>
  </si>
  <si>
    <t>1153216575</t>
  </si>
  <si>
    <t>4 - Měření a regulace</t>
  </si>
  <si>
    <t xml:space="preserve">    711 - Ekvitermní regulace teploty OV, přístavba obj. č. 22</t>
  </si>
  <si>
    <t xml:space="preserve">    712 - "Regulace teploty vzduchu na konstantní hodnotu,
VZT 43 (ambulance 1.NP)"</t>
  </si>
  <si>
    <t xml:space="preserve">    713 - Řídící systém umístěný v rozvaděči DT22</t>
  </si>
  <si>
    <t xml:space="preserve">    714 - ROZVADĚČE</t>
  </si>
  <si>
    <t xml:space="preserve">    715 - MONTÁŽNÍ MATERIÁL</t>
  </si>
  <si>
    <t xml:space="preserve">    716 - SLUŽBY</t>
  </si>
  <si>
    <t>Ekvitermní regulace teploty OV, přístavba obj. č. 22</t>
  </si>
  <si>
    <t>K130</t>
  </si>
  <si>
    <t>"Snímač teploty se stonkem a plastovou hlavicí,
typ čidla Ni 891, rozsah -30 až 150°C,
délka stonku 120 mm, stupeň krytí IP 65"	NS 122</t>
  </si>
  <si>
    <t>-1009831751</t>
  </si>
  <si>
    <t>K131</t>
  </si>
  <si>
    <t>Nerezová jímka, délka 100 mm, závit G1/2” 	JS 130</t>
  </si>
  <si>
    <t>1616115250</t>
  </si>
  <si>
    <t>K132</t>
  </si>
  <si>
    <t>"Bronzový ventil, třícestný směšovací,
PN 16, DN 20, kv=6,3"	VG 7802LT</t>
  </si>
  <si>
    <t>103904534</t>
  </si>
  <si>
    <t>K133</t>
  </si>
  <si>
    <t>"Elektrický pohon, synchr. s magn. spojkou, IP54,
pro řadu VG7000, ruční řízení, napájení 24 VAC
proporcionální ovládání 0-10 VDC nebo 0-20mA"	VA-7746-1001</t>
  </si>
  <si>
    <t>40729676</t>
  </si>
  <si>
    <t>K134</t>
  </si>
  <si>
    <t>Čerpadlo, el.připojení</t>
  </si>
  <si>
    <t>-1190245389</t>
  </si>
  <si>
    <t>"Regulace teploty vzduchu na konstantní hodnotu,
VZT 43 (ambulance 1.NP)"</t>
  </si>
  <si>
    <t>K135</t>
  </si>
  <si>
    <t>"Snímač teploty s rychlou odezvou,
typ čidla Ni 891, rozsah -30 až 130°C,
délka stonku 220 mm, závit G 1/2”,
stupeň krytí IP 65"	NS 162</t>
  </si>
  <si>
    <t>-1742301414</t>
  </si>
  <si>
    <t>K136</t>
  </si>
  <si>
    <t>"Diferenční manostat vzduchu, rozsah 50-400 Pa,
spínací diference max. 0,25mbar, 
vč.montážního držáku BKT024N002R
a potrubní montážní sady GMT008N600R"	P233A-4-PHC</t>
  </si>
  <si>
    <t>557840252</t>
  </si>
  <si>
    <t>K137</t>
  </si>
  <si>
    <t>390398555</t>
  </si>
  <si>
    <t>K138</t>
  </si>
  <si>
    <t>"Plastový ovladač pomocných obvodů, otočný,
se signálizací LED (provoz/porucha), krytí IP30
design ovladače je nutno konzultovat s investorem
nebo s gen. projektentem
atypický výrobek, zakázková výroba"</t>
  </si>
  <si>
    <t>1543671350</t>
  </si>
  <si>
    <t>K139</t>
  </si>
  <si>
    <t>"Pohon s pružinovým zpětným chodem a havarijní funkcí
pro přestavování klapek v technickém zařízení budov,
napájení AC/DC 24, 50 Hz, ovládání ON/OFF, krytí IP54
kroutící moment 20Nm, velikost klapky do cca 4m2"	LF24A</t>
  </si>
  <si>
    <t>-846699522</t>
  </si>
  <si>
    <t>K140</t>
  </si>
  <si>
    <t>"Klapkový pohon pro přestavování klapek
v technickém zařízení budov,
napájení AC/DC 24, 50 Hz, ovládání 0-10VDC, krytí IP54
kroutící moment 5Nm, velikost klapky do cca 1m2"	LM24-SR</t>
  </si>
  <si>
    <t>711401081</t>
  </si>
  <si>
    <t>K141</t>
  </si>
  <si>
    <t>"EC motor, napájení 230 VAC, 50/60 Hz, 0,385kW/2,5A
- el. připojení (napájecí a ovládací kabely),
- nastavení parametrů"</t>
  </si>
  <si>
    <t>753086000</t>
  </si>
  <si>
    <t>K142</t>
  </si>
  <si>
    <t>"Elektrický ohřívač, napájení 230VAC, 1,8kW,
ovládání 0-10VDC"</t>
  </si>
  <si>
    <t>887364993</t>
  </si>
  <si>
    <t>Řídící systém umístěný v rozvaděči DT22</t>
  </si>
  <si>
    <t>K143</t>
  </si>
  <si>
    <t xml:space="preserve">"Regulátor FAC: 8UI, 6DI, 6DO (triak), 6AO, 24 VAC; SA Bus;
montážní základna"	MS-FAC3611-0 </t>
  </si>
  <si>
    <t>523788685</t>
  </si>
  <si>
    <t>K144</t>
  </si>
  <si>
    <t>Ovládací displej regulátorů FEC, FAC a NCE	MS-DIS1710-0</t>
  </si>
  <si>
    <t>-359700658</t>
  </si>
  <si>
    <t>K145</t>
  </si>
  <si>
    <t>16-bodový IOM, 8 DI, 8 DO, 24 VAC	MS-IOM3731-0</t>
  </si>
  <si>
    <t>652093021</t>
  </si>
  <si>
    <t>714</t>
  </si>
  <si>
    <t>ROZVADĚČE</t>
  </si>
  <si>
    <t>K146</t>
  </si>
  <si>
    <t>Stávající ocelová rozvodnice	DT2</t>
  </si>
  <si>
    <t>-1843413556</t>
  </si>
  <si>
    <t>K147</t>
  </si>
  <si>
    <t>Úprava rozváděče	DT2</t>
  </si>
  <si>
    <t>1504880100</t>
  </si>
  <si>
    <t>K148</t>
  </si>
  <si>
    <t>"ocelová rozvodnice, 800, v.1200, hl.320 /mm/
odnímatelný horní díl, odnímatelná zadní stěna,
dveře: 2mm lakovaný plech,úprava RAL 7032,
montážní deska: 3 mm pozinkovaný plech,
nastavitelná hloubka po 25 mm, bočnice 1,5 mm lakovaný plech,
úprava RAL 7032, krytí IP 54, vč.přístrojové náplně"	DT22</t>
  </si>
  <si>
    <t>818878585</t>
  </si>
  <si>
    <t>K149</t>
  </si>
  <si>
    <t>Výroba rozváděče	DT22</t>
  </si>
  <si>
    <t>2033714536</t>
  </si>
  <si>
    <t>715</t>
  </si>
  <si>
    <t>MONTÁŽNÍ MATERIÁL</t>
  </si>
  <si>
    <t>K150</t>
  </si>
  <si>
    <t>JYTY 2x1 - Propojovací kabel stíněný</t>
  </si>
  <si>
    <t>-209674494</t>
  </si>
  <si>
    <t>K151</t>
  </si>
  <si>
    <t>JYTY 4x1 - Propojovací kabel stíněný</t>
  </si>
  <si>
    <t>307587500</t>
  </si>
  <si>
    <t>K152</t>
  </si>
  <si>
    <t>JYTY 7x1 - Propojovací kabel stíněný</t>
  </si>
  <si>
    <t>729138043</t>
  </si>
  <si>
    <t>K153</t>
  </si>
  <si>
    <t>CYKY 3Jx1,5 - Propojovací kabel silový</t>
  </si>
  <si>
    <t>842820902</t>
  </si>
  <si>
    <t>K154</t>
  </si>
  <si>
    <t>CYKY 3Jx2,5 - Propojovací kabel silový</t>
  </si>
  <si>
    <t>-456553326</t>
  </si>
  <si>
    <t>K155</t>
  </si>
  <si>
    <t>PAAR TRONIC Li-2YCY</t>
  </si>
  <si>
    <t>1170464161</t>
  </si>
  <si>
    <t>K156</t>
  </si>
  <si>
    <t>CY6 - Propojovací vodič zelenožlutý pevný průřez 6mm</t>
  </si>
  <si>
    <t>1650798216</t>
  </si>
  <si>
    <t>K157</t>
  </si>
  <si>
    <t>"trubka z PVC, samozhášivá, s hrdlem pro lehké
mechanické zatížení VRM 20, vč.příslušenství"</t>
  </si>
  <si>
    <t>1484745788</t>
  </si>
  <si>
    <t>K158</t>
  </si>
  <si>
    <t>"trubka z PVC, samozhášivá, s hrdlem pro lehké
mechanické zatížení VRM 25, vč.příslušenství"</t>
  </si>
  <si>
    <t>660449833</t>
  </si>
  <si>
    <t>K159</t>
  </si>
  <si>
    <t>"trubka z PVC, samozhášivá, s hrdlem pro lehké
mechanické zatížení VRM 32, vč.příslušenství"</t>
  </si>
  <si>
    <t>-1073650393</t>
  </si>
  <si>
    <t>K160</t>
  </si>
  <si>
    <t>"kabelový žlab 62/50 vč.víka,
vč. drobného pomocného spojovací a závěsného materiálu"</t>
  </si>
  <si>
    <t>1064669777</t>
  </si>
  <si>
    <t>K161</t>
  </si>
  <si>
    <t>"kabelový žlab 125/100 vč.víka,
vč. drobného pomocného spojovací a závěsného materiálu"</t>
  </si>
  <si>
    <t>-2058436951</t>
  </si>
  <si>
    <t>K162</t>
  </si>
  <si>
    <t>"kabelový žlab 250/100 vč.víka,
vč. drobného pomocného spojovací a závěsného materiálu"</t>
  </si>
  <si>
    <t>-1110716629</t>
  </si>
  <si>
    <t>K163</t>
  </si>
  <si>
    <t>montáž kovových nosných a doplňkových konstr.5-10 kg</t>
  </si>
  <si>
    <t>-1103961912</t>
  </si>
  <si>
    <t>716</t>
  </si>
  <si>
    <t>SLUŽBY</t>
  </si>
  <si>
    <t>K164</t>
  </si>
  <si>
    <t>Montáž zařízení MaR</t>
  </si>
  <si>
    <t>-1378845674</t>
  </si>
  <si>
    <t>K165</t>
  </si>
  <si>
    <t>Montáž kabelů a kabelových tras MaR</t>
  </si>
  <si>
    <t>1335614868</t>
  </si>
  <si>
    <t>K166</t>
  </si>
  <si>
    <t>Zpracování výrobní (dílenské) dokumentace</t>
  </si>
  <si>
    <t>-1434622511</t>
  </si>
  <si>
    <t>K167</t>
  </si>
  <si>
    <t>"Vyhotovení dokumentace skutečného stavu,
návodu pro obsluhu a podkladů pro provozní řád"</t>
  </si>
  <si>
    <t>-618566129</t>
  </si>
  <si>
    <t>K168</t>
  </si>
  <si>
    <t>Koordinace MaR a ostatní technologie</t>
  </si>
  <si>
    <t>-1608116004</t>
  </si>
  <si>
    <t>K169</t>
  </si>
  <si>
    <t>Softwarové vybavení řídícího systému</t>
  </si>
  <si>
    <t>-1512938423</t>
  </si>
  <si>
    <t>K170</t>
  </si>
  <si>
    <t>"Softwarové vybavení vizualizace,
(vizualizace technologie MaR)"</t>
  </si>
  <si>
    <t>1165272951</t>
  </si>
  <si>
    <t>K171</t>
  </si>
  <si>
    <t>Úprava stávajicího softwarového vybavení řídícího systému DT2</t>
  </si>
  <si>
    <t>843031375</t>
  </si>
  <si>
    <t>K172</t>
  </si>
  <si>
    <t>Úprava stávajicího softwarového vybavení vizualizace DT2</t>
  </si>
  <si>
    <t>-612561402</t>
  </si>
  <si>
    <t>K173</t>
  </si>
  <si>
    <t>Oživení vstupů/výstupů, včetně odladění software na stavbě</t>
  </si>
  <si>
    <t>-1244575071</t>
  </si>
  <si>
    <t>K174</t>
  </si>
  <si>
    <t>Výchozí revize elektrických zařízení</t>
  </si>
  <si>
    <t>955149926</t>
  </si>
  <si>
    <t>K175</t>
  </si>
  <si>
    <t>Funkční zkoušky, uvedení do provozu</t>
  </si>
  <si>
    <t>1680709014</t>
  </si>
  <si>
    <t>K176</t>
  </si>
  <si>
    <t>Zkušební provoz</t>
  </si>
  <si>
    <t>914951294</t>
  </si>
  <si>
    <t>K177</t>
  </si>
  <si>
    <t>Zaškolení personálu obsluhy a údržby</t>
  </si>
  <si>
    <t>1793908781</t>
  </si>
  <si>
    <t>K178</t>
  </si>
  <si>
    <t>"Odvoz a ekologická likvidace odpadového materiálu
(ochranných obalů, převozních palet, naložení a složení
nákladu, vč. poplatku za skládku)"</t>
  </si>
  <si>
    <t>-2030558054</t>
  </si>
  <si>
    <t>K179</t>
  </si>
  <si>
    <t>"Příplatek za práci ve výškách (+ plošiny, lešení, apod.),
montáž na plošině"</t>
  </si>
  <si>
    <t>1599588155</t>
  </si>
  <si>
    <t>K180</t>
  </si>
  <si>
    <t>VRN, doprava materiálu a osob</t>
  </si>
  <si>
    <t>838462402</t>
  </si>
  <si>
    <t>K181</t>
  </si>
  <si>
    <t>-1670847109</t>
  </si>
  <si>
    <t>5 - Zdravotní instalace</t>
  </si>
  <si>
    <t xml:space="preserve">    721 - Vnitřní a vnější kanalizace</t>
  </si>
  <si>
    <t xml:space="preserve">    722 - Vnitřní vodovod</t>
  </si>
  <si>
    <t xml:space="preserve">    723 - Zařizovací předměty</t>
  </si>
  <si>
    <t xml:space="preserve">    724 - Tepelná izolace</t>
  </si>
  <si>
    <t xml:space="preserve">    725 - HZS</t>
  </si>
  <si>
    <t>Vnitřní a vnější kanalizace</t>
  </si>
  <si>
    <t>K182</t>
  </si>
  <si>
    <t>Odpadní potrubí z polypropylenu, pro vnitřní kanalizaci DN32/1,8 - kondenzát</t>
  </si>
  <si>
    <t>22238233</t>
  </si>
  <si>
    <t>K183</t>
  </si>
  <si>
    <t>Odpadní potrubí z polypropylenu, pro vnitřní kanalizaci DN40/1,8 - splašková</t>
  </si>
  <si>
    <t>-1992623282</t>
  </si>
  <si>
    <t>K184</t>
  </si>
  <si>
    <t>Odpadní potrubí z polypropylenu, pro vnitřní kanalizaci DN40/1,8 - kondenzát</t>
  </si>
  <si>
    <t>1883092600</t>
  </si>
  <si>
    <t>K185</t>
  </si>
  <si>
    <t>Plastové potrubí z PPR D 40 (tlaková kanalizace)</t>
  </si>
  <si>
    <t>-1022116226</t>
  </si>
  <si>
    <t>K186</t>
  </si>
  <si>
    <t>Odpadní potrubí z polypropylenu, pro vnitřní kanalizaci DN50/1,8 - splašková</t>
  </si>
  <si>
    <t>568271885</t>
  </si>
  <si>
    <t>K187</t>
  </si>
  <si>
    <t>Odpadní potrubí z polypropylenu, pro vnitřní kanalizaci DN75/1,9 - splašková</t>
  </si>
  <si>
    <t>-214010650</t>
  </si>
  <si>
    <t>K188</t>
  </si>
  <si>
    <t>Odpadní potrubí z polypropylenu, pro vnitřní kanalizaci DN75/1,9 - dešťová</t>
  </si>
  <si>
    <t>-1531688793</t>
  </si>
  <si>
    <t>K189</t>
  </si>
  <si>
    <t>Odpadní potrubí z polypropylenu, pro vnitřní kanalizaci DN110/2,7 - splašková</t>
  </si>
  <si>
    <t>30560703</t>
  </si>
  <si>
    <t>K190</t>
  </si>
  <si>
    <t>Odpadní potrubí z polypropylenu, pro vnitřní kanalizaci DN110/2,7 - dešťová</t>
  </si>
  <si>
    <t>-904428376</t>
  </si>
  <si>
    <t>K191</t>
  </si>
  <si>
    <t>Kanalizační potrubí vhodné do země, kruhová tuhost min. SN 8, materiál PP/PVC DN100 - splašková</t>
  </si>
  <si>
    <t>1167614772</t>
  </si>
  <si>
    <t>K192</t>
  </si>
  <si>
    <t>Kanalizační potrubí vhodné do země, kruhová tuhost min. SN 8, materiál PP/PVC DN100 - dešťová</t>
  </si>
  <si>
    <t>337709691</t>
  </si>
  <si>
    <t>K193</t>
  </si>
  <si>
    <t>Kanalizační potrubí vhodné do země, kruhová tuhost min. SN 8, materiál PP/PVC DN125 - splašková</t>
  </si>
  <si>
    <t>-645216193</t>
  </si>
  <si>
    <t>K194</t>
  </si>
  <si>
    <t>Kanalizační potrubí vhodné do země, kruhová tuhost min. SN 8, materiál PP/PVC DN125 - dešťová</t>
  </si>
  <si>
    <t>1036891306</t>
  </si>
  <si>
    <t>K195</t>
  </si>
  <si>
    <t>Kanalizační potrubí vhodné do země, kruhová tuhost min. SN 8, materiál PP/PVC DN160 - splašková</t>
  </si>
  <si>
    <t>-1336168589</t>
  </si>
  <si>
    <t>K196</t>
  </si>
  <si>
    <t>Kanalizační potrubí vhodné do země, kruhová tuhost min. SN 8, materiál PP/PVC DN160 - dešťová</t>
  </si>
  <si>
    <t>-1104718401</t>
  </si>
  <si>
    <t>K197</t>
  </si>
  <si>
    <t>Kanalizační potrubí vhodné do země, kruhová tuhost min. SN 8, materiál PP/PVC DN200 - splašková</t>
  </si>
  <si>
    <t>835168846</t>
  </si>
  <si>
    <t>K198</t>
  </si>
  <si>
    <t>Kanalizační potrubí vhodné do země, kruhová tuhost min. SN 8, materiál PP/PVC DN200 - dešťová</t>
  </si>
  <si>
    <t>-1477267693</t>
  </si>
  <si>
    <t>K199</t>
  </si>
  <si>
    <t>Kanalizační potrubí vhodné do země,materiál kamenina DN200 - splašková</t>
  </si>
  <si>
    <t>1263396595</t>
  </si>
  <si>
    <t>K200</t>
  </si>
  <si>
    <t>Kanalizační potrubí vhodné do země, materiál kamenina DN200 - dešťová</t>
  </si>
  <si>
    <t>995322563</t>
  </si>
  <si>
    <t>K201</t>
  </si>
  <si>
    <t>Upevňovací objímky a pomocný materiál do DN 50</t>
  </si>
  <si>
    <t>1349559854</t>
  </si>
  <si>
    <t>K202</t>
  </si>
  <si>
    <t>Upevňovací objímky a pomocný materiál do DN 100</t>
  </si>
  <si>
    <t>361659196</t>
  </si>
  <si>
    <t>K203</t>
  </si>
  <si>
    <t>Zkouška těsnosti kanalizace vodou do DN 125</t>
  </si>
  <si>
    <t>-1004493310</t>
  </si>
  <si>
    <t>K204</t>
  </si>
  <si>
    <t>Zkouška těsnosti kanalizace vodou DN 150 - DN 200</t>
  </si>
  <si>
    <t>480497990</t>
  </si>
  <si>
    <t>K205</t>
  </si>
  <si>
    <t>Zkouška těsnosti kanalizace kouřem do DN 300</t>
  </si>
  <si>
    <t>-295457402</t>
  </si>
  <si>
    <t>K206</t>
  </si>
  <si>
    <t>Kamerové zkoušky</t>
  </si>
  <si>
    <t>-723490566</t>
  </si>
  <si>
    <t>K207</t>
  </si>
  <si>
    <t>Čistící kus odpadního potrubí z polypropylenu, vnitřní kanalizace DN75 - splašková</t>
  </si>
  <si>
    <t>488991646</t>
  </si>
  <si>
    <t>K208</t>
  </si>
  <si>
    <t>Čistící kus odpadního potrubí z polypropylenu, vnitřní kanalizace DN75 - dešťová</t>
  </si>
  <si>
    <t>-779203601</t>
  </si>
  <si>
    <t>K209</t>
  </si>
  <si>
    <t>Čistící kus odpadního potrubí z polypropylenu, vnitřní kanalizace DN100 - splašková</t>
  </si>
  <si>
    <t>-642497114</t>
  </si>
  <si>
    <t>K210</t>
  </si>
  <si>
    <t>Čistící kus odpadního potrubí z polypropylenu, vnitřní kanalizace DN100 - dešťová</t>
  </si>
  <si>
    <t>-1118627544</t>
  </si>
  <si>
    <t>K211</t>
  </si>
  <si>
    <t>Vtok DN32 (nálevka) se zápachovou uzávěrkou a s přídavným uzávěrem proti zápachu pro suchý stav (kulička)</t>
  </si>
  <si>
    <t>-1155476486</t>
  </si>
  <si>
    <t>K212</t>
  </si>
  <si>
    <t>Kondenzační sifon DN40 s transparentními zásuvnými trubicemi pro kontrolu stavu vodní hladiny, s možností dopouštění vody</t>
  </si>
  <si>
    <t>893401441</t>
  </si>
  <si>
    <t>K213</t>
  </si>
  <si>
    <t>Vodní zápachová uzávěrka DN32 pro odvod kondenzátu s přídavnou mechanickou zápachovou uzávěrkou (kulička), podomítkové provedení. Instalace možná pouze vertikálně!! Připojení potrubí s kondenzátem pr. 20-32mm (minimální vnitřní průměr připojovacího potrub</t>
  </si>
  <si>
    <t>-2118054343</t>
  </si>
  <si>
    <t>K214</t>
  </si>
  <si>
    <t>Manžeta DN110 pro připojení WC VARIO s těsnícími lamelami, otočné excentrické připojení (0 - 20mm). Vhodná pro plastové potrubí DN110 s hrdlem i hladké</t>
  </si>
  <si>
    <t>2055044848</t>
  </si>
  <si>
    <t>K215</t>
  </si>
  <si>
    <t>Souprava ventilační hlavice DN 100 splašková</t>
  </si>
  <si>
    <t>-625537819</t>
  </si>
  <si>
    <t>K216</t>
  </si>
  <si>
    <t>Vyhřívaný střešní vtok DN100, dvoustupňový (dle skladby střechy), svislý odtok DN100</t>
  </si>
  <si>
    <t>-1822914972</t>
  </si>
  <si>
    <t>K217</t>
  </si>
  <si>
    <t>Vyhřívaný střešní vtok DN75, dvoustupňový (dle skladby střechy) svislý odtok DN75</t>
  </si>
  <si>
    <t>1851718688</t>
  </si>
  <si>
    <t>K218</t>
  </si>
  <si>
    <t>Zaslepení odpadního potrubí z polypropylenu, vnitřní kanalizace DN75/1,9 - splašková</t>
  </si>
  <si>
    <t>1351731434</t>
  </si>
  <si>
    <t>K219</t>
  </si>
  <si>
    <t>Ochranná trubka ocelová při prostupu skrz dilatační spáru (pro potrubí DN50)</t>
  </si>
  <si>
    <t>1190244400</t>
  </si>
  <si>
    <t>K220</t>
  </si>
  <si>
    <t>Spadišťová šachta DN1000 (betonová prefabrikovaná), hl. cca 4,5m, dno ATYP; poklop B125, potrubí DN160 a DN200</t>
  </si>
  <si>
    <t>652800113</t>
  </si>
  <si>
    <t>K221</t>
  </si>
  <si>
    <t>Spadišťová šachta DN1000 (betonová prefabrikovaná), hl. cca 4,5m, dno ATYP; poklop B125; potrubí DN160 a potrubí DN200</t>
  </si>
  <si>
    <t>-2119069588</t>
  </si>
  <si>
    <t>K222</t>
  </si>
  <si>
    <t>Malá kompaktní automatická čerpací stanice odpadních vod s integrovaným profesionálním řezacím zařízením - na čerpání odpadních vod z umyvadla a WC. Objem 9l, hmotnost 7,3kg, rozměry 453x176x263mm; 0,62kW/230V</t>
  </si>
  <si>
    <t>-36133166</t>
  </si>
  <si>
    <t>K223</t>
  </si>
  <si>
    <t>Hloubení rýh v hornině třídy těž. 3 do objemu 1000m3 - pažená rýha; vč.přehození výkopku do vzd. 5m nebo naložení na dopravní prostředek; urovnání dna do předepsaného profilu a spádu; příplatek za lepivost - 10%</t>
  </si>
  <si>
    <t>-1675366333</t>
  </si>
  <si>
    <t>K224</t>
  </si>
  <si>
    <t>Hloubení jámy v hornině třídy těž. 3 vč. příplatku za lepivost 30% vč. svislého přemístění (100% při hloubce výkopu do 4m) do objemu 100m3; pažená rýha; vč.přehození výkopku do vzd. 3m nebo naložení na dopravní prostředek; urovnání dna do předepsaného pro</t>
  </si>
  <si>
    <t>1710793457</t>
  </si>
  <si>
    <t>K225</t>
  </si>
  <si>
    <t>Svislé přemístění výkopku - hl. výkopu do 2,5m; hornina tř. těž. 1-4</t>
  </si>
  <si>
    <t>1400199651</t>
  </si>
  <si>
    <t>K226</t>
  </si>
  <si>
    <t>Svislé přemístění výkopku - hl. výkopu od 6,0m do 8,0m; hornina tř. těž. 1-4</t>
  </si>
  <si>
    <t>959978568</t>
  </si>
  <si>
    <t>K227</t>
  </si>
  <si>
    <t>Vodorovné přemístění výkopku - do 10km; hornina tř. těž. 1-4</t>
  </si>
  <si>
    <t>-1158057415</t>
  </si>
  <si>
    <t>K228</t>
  </si>
  <si>
    <t>Nakládání výkopku (nakládání, překládání, vykládání) - nad 100m3; hornina tř. těž. 1-4</t>
  </si>
  <si>
    <t>-1551680822</t>
  </si>
  <si>
    <t>K229</t>
  </si>
  <si>
    <t>Lože pod potrubí z písku a štěrkopísku do 63 mm, vč. zhutnění</t>
  </si>
  <si>
    <t>971031208</t>
  </si>
  <si>
    <t>K230</t>
  </si>
  <si>
    <t>Obsyp potrubí pískem (obsyp + materiál), vč. zhutnění</t>
  </si>
  <si>
    <t>-211156342</t>
  </si>
  <si>
    <t>K231</t>
  </si>
  <si>
    <t>Zhutněný zásyp jam, šachet, rýh</t>
  </si>
  <si>
    <t>-1282507609</t>
  </si>
  <si>
    <t>K232</t>
  </si>
  <si>
    <t>Pažení příložné do 2m hloubky - pořízení</t>
  </si>
  <si>
    <t>-875407723</t>
  </si>
  <si>
    <t>K233</t>
  </si>
  <si>
    <t>Pažení příložné do 2m hloubky - odstranění</t>
  </si>
  <si>
    <t>-1631956166</t>
  </si>
  <si>
    <t>K234</t>
  </si>
  <si>
    <t>Pažení příložné do 8m hloubky - pořízení</t>
  </si>
  <si>
    <t>-82708862</t>
  </si>
  <si>
    <t>K235</t>
  </si>
  <si>
    <t>Pažení příložné do 8m hloubky - odstranění</t>
  </si>
  <si>
    <t>222074280</t>
  </si>
  <si>
    <t>K236</t>
  </si>
  <si>
    <t>1276881723</t>
  </si>
  <si>
    <t>K237</t>
  </si>
  <si>
    <t>-1367556677</t>
  </si>
  <si>
    <t>K238</t>
  </si>
  <si>
    <t>Uložení sypaniny poplatek za uložení sypaniny na skládce (skládkovné)</t>
  </si>
  <si>
    <t>-8660381</t>
  </si>
  <si>
    <t>K239</t>
  </si>
  <si>
    <t>Demontáž stávající revizní šachty (betonové) DN1000, vč. poklopu</t>
  </si>
  <si>
    <t>-1936895593</t>
  </si>
  <si>
    <t>K240</t>
  </si>
  <si>
    <t>Demontáž stávajícího kanalizačního potrubí KT DN200</t>
  </si>
  <si>
    <t>-1727366360</t>
  </si>
  <si>
    <t>K241</t>
  </si>
  <si>
    <t>Napojení stávajícího kanalizačního potrubí KT200 na novou revizní betonovou šachtu DN1000</t>
  </si>
  <si>
    <t>-171553910</t>
  </si>
  <si>
    <t>K242</t>
  </si>
  <si>
    <t>rezerva</t>
  </si>
  <si>
    <t>x</t>
  </si>
  <si>
    <t>-1488727746</t>
  </si>
  <si>
    <t>K243</t>
  </si>
  <si>
    <t>853182228</t>
  </si>
  <si>
    <t>Vnitřní vodovod</t>
  </si>
  <si>
    <t>K244</t>
  </si>
  <si>
    <t>Plastové potrubí z PPR D 20 (SV) (PN16)</t>
  </si>
  <si>
    <t>2036732874</t>
  </si>
  <si>
    <t>K245</t>
  </si>
  <si>
    <t>Plastové potrubí z PPR D 20 (TV) (PN20)</t>
  </si>
  <si>
    <t>462513035</t>
  </si>
  <si>
    <t>K246</t>
  </si>
  <si>
    <t>Plastové potrubí z PPR D 20 (C) (PN20)</t>
  </si>
  <si>
    <t>1876548081</t>
  </si>
  <si>
    <t>K247</t>
  </si>
  <si>
    <t>Plastové potrubí z PPR D 25 (SV) (PN16)</t>
  </si>
  <si>
    <t>-132402511</t>
  </si>
  <si>
    <t>K248</t>
  </si>
  <si>
    <t>Plastové potrubí z PPR D 25 (TV) (PN20)</t>
  </si>
  <si>
    <t>-999437492</t>
  </si>
  <si>
    <t>K249</t>
  </si>
  <si>
    <t>Plastové potrubí z PPR D 25 (C) (PN20)</t>
  </si>
  <si>
    <t>1211233455</t>
  </si>
  <si>
    <t>K250</t>
  </si>
  <si>
    <t>Plastové potrubí z PPR D 32 (SV) (PN16)</t>
  </si>
  <si>
    <t>1225860681</t>
  </si>
  <si>
    <t>K251</t>
  </si>
  <si>
    <t>Plastové potrubí z PPR D 32 (TV) (PN20)</t>
  </si>
  <si>
    <t>1876362922</t>
  </si>
  <si>
    <t>K252</t>
  </si>
  <si>
    <t>Plastové potrubí z PPR D 40 (SV) (PN16)</t>
  </si>
  <si>
    <t>86267738</t>
  </si>
  <si>
    <t>K253</t>
  </si>
  <si>
    <t>Plastové potrubí z PPR D 40 (TV) (PN20)</t>
  </si>
  <si>
    <t>-575047075</t>
  </si>
  <si>
    <t>-428533772</t>
  </si>
  <si>
    <t>K254</t>
  </si>
  <si>
    <t>Tlakové zkoušky potrubí do DN 50</t>
  </si>
  <si>
    <t>-107198181</t>
  </si>
  <si>
    <t>K255</t>
  </si>
  <si>
    <t>Proplach a desinfekce potrubí do DN 80</t>
  </si>
  <si>
    <t>-1639758659</t>
  </si>
  <si>
    <t>K256</t>
  </si>
  <si>
    <t>Kulový uzávěr DN 15 s vypouštěním</t>
  </si>
  <si>
    <t>-1798739446</t>
  </si>
  <si>
    <t>K257</t>
  </si>
  <si>
    <t>Kulový uzávěr DN 20 s vypouštěním</t>
  </si>
  <si>
    <t>641120397</t>
  </si>
  <si>
    <t>K258</t>
  </si>
  <si>
    <t>Kulový uzávěr DN 25 s vypouštěním</t>
  </si>
  <si>
    <t>924519961</t>
  </si>
  <si>
    <t>K259</t>
  </si>
  <si>
    <t>Kulový uzávěr DN 32 s vypouštěním</t>
  </si>
  <si>
    <t>2104497655</t>
  </si>
  <si>
    <t>K260</t>
  </si>
  <si>
    <t>Automatický cirkulační regulační ventil, uzavírací, k termickému samoregulačnímu, hydraulickému vyvážení potrubních větví, kompletní z červeného bronzu, jmenovitý tlak PN 16, s vypouštěcí zátkou 1/4", DN 15</t>
  </si>
  <si>
    <t>-1396892137</t>
  </si>
  <si>
    <t>K261</t>
  </si>
  <si>
    <t>Automatický cirkulační regulační ventil, uzavírací, k termickému samoregulačnímu, hydraulickému vyvážení potrubních větví, kompletní z červeného bronzu, jmenovitý tlak PN 16, s vypouštěcí zátkou 1/4", DN 20</t>
  </si>
  <si>
    <t>1592094504</t>
  </si>
  <si>
    <t>K262</t>
  </si>
  <si>
    <t>Ochranná trubka ocelová při prostupu skrz dilatační spáru (pro potrubí DN20)</t>
  </si>
  <si>
    <t>1852574909</t>
  </si>
  <si>
    <t>K263</t>
  </si>
  <si>
    <t>Napojení potrubí DN20-DN50 (plastové PPR) na stávající rozvod vody (plast/kov)</t>
  </si>
  <si>
    <t>-1847732070</t>
  </si>
  <si>
    <t>K264</t>
  </si>
  <si>
    <t>Znovuzaregulování soustavy TV a C</t>
  </si>
  <si>
    <t>h</t>
  </si>
  <si>
    <t>-425257126</t>
  </si>
  <si>
    <t>-956181511</t>
  </si>
  <si>
    <t>K265</t>
  </si>
  <si>
    <t>2051834569</t>
  </si>
  <si>
    <t>Zařizovací předměty</t>
  </si>
  <si>
    <t>K266</t>
  </si>
  <si>
    <t>WC mísa závěsná, hluboké splachování, vodorovný odpad,dětské sedátko, rozměry: š 330mm, d 535mm vč. spojovacích a kotevních prvků - dětský závěsný klozet, výška horní hrany mísy 350mm</t>
  </si>
  <si>
    <t>-1526208925</t>
  </si>
  <si>
    <t>K267</t>
  </si>
  <si>
    <t>Konstrukční prvek pro závěsné WC s montáží do zděné příčky, ovládání zpředu(vč. ovládacího tlačítka - plast/bílá), splachovací nádržka 3/6l - tl 80mm, rozměry: š 500mm, v 1120mm</t>
  </si>
  <si>
    <t>965529862</t>
  </si>
  <si>
    <t>K268</t>
  </si>
  <si>
    <t>Souprava pro tlumení hluku pro závěsné WC</t>
  </si>
  <si>
    <t>-458358863</t>
  </si>
  <si>
    <t>K269</t>
  </si>
  <si>
    <t>Nástěnka G 1/2" *20</t>
  </si>
  <si>
    <t>1526298124</t>
  </si>
  <si>
    <t>K270</t>
  </si>
  <si>
    <t>Vyvedení a upevnění výpustek DN 15</t>
  </si>
  <si>
    <t>1324120795</t>
  </si>
  <si>
    <t>K271</t>
  </si>
  <si>
    <t>Vyvedení a upevnění výpustek DN 110</t>
  </si>
  <si>
    <t>335220917</t>
  </si>
  <si>
    <t>K272</t>
  </si>
  <si>
    <t>WC mísa závěsná, hluboké splachování vodorovný/svislý odpad, sedátko plastové odnímatelné, rozměry: š 360mm, d 560mm, v 400mm</t>
  </si>
  <si>
    <t>-2002789604</t>
  </si>
  <si>
    <t>-1616690914</t>
  </si>
  <si>
    <t>428996322</t>
  </si>
  <si>
    <t>-124288023</t>
  </si>
  <si>
    <t>-1262937588</t>
  </si>
  <si>
    <t>345940466</t>
  </si>
  <si>
    <t>K273</t>
  </si>
  <si>
    <t>WC kombi SET - vodorovný odpad, hluboké splachování, nádrž keramická bílá, sedátko plastové odnímatelné</t>
  </si>
  <si>
    <t>90331563</t>
  </si>
  <si>
    <t>K274</t>
  </si>
  <si>
    <t>Ventil rohový 1/2"*3/8", pitná voda, materiál chromovaná mosaz OT 58, vnější závity, páčka, provozní teplota -10 až +90°C</t>
  </si>
  <si>
    <t>1202227599</t>
  </si>
  <si>
    <t>-981089785</t>
  </si>
  <si>
    <t>959543217</t>
  </si>
  <si>
    <t>502684309</t>
  </si>
  <si>
    <t>K275</t>
  </si>
  <si>
    <t>Keramické umyvadlo 500x460 mm - bílé, otvor pro baterii uprostřed, sifon chrom trubkový</t>
  </si>
  <si>
    <t>1601293321</t>
  </si>
  <si>
    <t>K276</t>
  </si>
  <si>
    <t>Baterie stojánková umyvadlová páková: keramická kartuše Ø 35mm (vysoká); plastová krytka na kartuši; aerator M24x1, vnější závit; táhlo na otevírání zátky; umyvadlová výpusť s uzávěrem; flexi hadice M10x1 - 3/8", délka 35cm; montážní sáček; ručka k bateri</t>
  </si>
  <si>
    <t>539634976</t>
  </si>
  <si>
    <t>K277</t>
  </si>
  <si>
    <t>-1877482891</t>
  </si>
  <si>
    <t>K278</t>
  </si>
  <si>
    <t>1703565857</t>
  </si>
  <si>
    <t>K279</t>
  </si>
  <si>
    <t>923487764</t>
  </si>
  <si>
    <t>K280</t>
  </si>
  <si>
    <t>Vyvedení a upevnění výpustek DN 50</t>
  </si>
  <si>
    <t>-1230552649</t>
  </si>
  <si>
    <t>K281</t>
  </si>
  <si>
    <t>Keramické umývátko rozměry 400X230 mm - bílá, s otvorem vpravo pro stojánkovou baterii, bez přepadu, sifon chrom trubkový</t>
  </si>
  <si>
    <t>-1363716039</t>
  </si>
  <si>
    <t>1984613039</t>
  </si>
  <si>
    <t>1879601656</t>
  </si>
  <si>
    <t>1451815492</t>
  </si>
  <si>
    <t>573786715</t>
  </si>
  <si>
    <t>-1576112908</t>
  </si>
  <si>
    <t>K282</t>
  </si>
  <si>
    <t>Umývátko 40x32cm, Lahvový sifon chrom - snížená výška horní hrany na 500mm nad čistou podlahou</t>
  </si>
  <si>
    <t>-891013127</t>
  </si>
  <si>
    <t>-329885477</t>
  </si>
  <si>
    <t>1041281554</t>
  </si>
  <si>
    <t>K283</t>
  </si>
  <si>
    <t>NástěnkaG 1/2" *20</t>
  </si>
  <si>
    <t>-1221678585</t>
  </si>
  <si>
    <t>1236504813</t>
  </si>
  <si>
    <t>165292234</t>
  </si>
  <si>
    <t>K284</t>
  </si>
  <si>
    <t>Podlahový žlab s okrajem pro perforovaný rošt a s nastavitelným límcem ke stěně dl. 750mm, jeden odtok DN50 vodorovný; podlahový rošt lesklý nerez dl. 750mm</t>
  </si>
  <si>
    <t>526560743</t>
  </si>
  <si>
    <t>K285</t>
  </si>
  <si>
    <t>Sprchová baterie páková, rozteč baterie 150mm, kartuše Ø 35mm (vysoká), plastová krytka na kartuši, sada - excentr s krytkou, ploché těsnění, ručka k baterii včetně montážního šroubu a označení; pohyblivý držák, ø 18mm, délka 80cm, materiál - kov; sprchov</t>
  </si>
  <si>
    <t>1231458925</t>
  </si>
  <si>
    <t>767228941</t>
  </si>
  <si>
    <t>1937244362</t>
  </si>
  <si>
    <t>-412145503</t>
  </si>
  <si>
    <t>K286</t>
  </si>
  <si>
    <t>Dřez 1dílný nerez bez odkládací plochy vč.sifonu (nerez rozměry 570x560mm)</t>
  </si>
  <si>
    <t>-290801557</t>
  </si>
  <si>
    <t>K287</t>
  </si>
  <si>
    <t>Baterie stoj.dřezová pák.chrom Grohe Eurosmart (33281002)</t>
  </si>
  <si>
    <t>2000360155</t>
  </si>
  <si>
    <t>K288</t>
  </si>
  <si>
    <t>Dopojovací skupina k 1dílnému dřezu - Zápachová uzávěrka DN50x6/4” s přípojkou pro pračku nebo myčku a kulovým kloubem, Odpadní ventil 6/4"s přepadem a připojovacím závitem 6/4”</t>
  </si>
  <si>
    <t>-1628114374</t>
  </si>
  <si>
    <t>237433444</t>
  </si>
  <si>
    <t>60011982</t>
  </si>
  <si>
    <t>-355103213</t>
  </si>
  <si>
    <t>-251411451</t>
  </si>
  <si>
    <t>1386758410</t>
  </si>
  <si>
    <t>K289</t>
  </si>
  <si>
    <t>-1436930004</t>
  </si>
  <si>
    <t>K290</t>
  </si>
  <si>
    <t>Tepelně izolační trubice z napěnovaného polyetylenu (λ=0,0397 W/mK) 22/10</t>
  </si>
  <si>
    <t>866074039</t>
  </si>
  <si>
    <t>K291</t>
  </si>
  <si>
    <t>Tepelně izolační trubice z napěnovaného polyetylenu (λ=0,0397 W/mK) 28/10</t>
  </si>
  <si>
    <t>155761282</t>
  </si>
  <si>
    <t>K292</t>
  </si>
  <si>
    <t>Tepelně izolační trubice z napěnovaného polyetylenu (λ=0,0397 W/mK) 35/10</t>
  </si>
  <si>
    <t>-490408827</t>
  </si>
  <si>
    <t>K293</t>
  </si>
  <si>
    <t>Tepelně izolační trubice z napěnovaného polyetylenu (λ=0,0397 W/mK) 42/10</t>
  </si>
  <si>
    <t>611907974</t>
  </si>
  <si>
    <t>K294</t>
  </si>
  <si>
    <t>Tepelně izolační trubice z napěnovaného polyetylenu (λ=0,0397 W/mK) 42/20</t>
  </si>
  <si>
    <t>1262245621</t>
  </si>
  <si>
    <t>K295</t>
  </si>
  <si>
    <t>Tepelná izolace - řezané potrubní izolační pouzdro z minerální vlny, kašírováno Al fólií se skleněnou mřížkou (ALS) - (λ=0,040W/mK) Als 22/20</t>
  </si>
  <si>
    <t>187455726</t>
  </si>
  <si>
    <t>K296</t>
  </si>
  <si>
    <t>Tepelná izolace - řezané potrubní izolační pouzdro z minerální vlny, kašírováno Al fólií se skleněnou mřížkou (ALS) - (λ=0,040W/mK) Als 28/25</t>
  </si>
  <si>
    <t>-277262170</t>
  </si>
  <si>
    <t>K297</t>
  </si>
  <si>
    <t>Tepelná izolace - řezané potrubní izolační pouzdro z minerální vlny, kašírováno Al fólií se skleněnou mřížkou (ALS) - (λ=0,040W/mK) Als 35/30</t>
  </si>
  <si>
    <t>-767678458</t>
  </si>
  <si>
    <t>K298</t>
  </si>
  <si>
    <t>Tepelná izolace - řezané potrubní izolační pouzdro z minerální vlny, kašírováno Al fólií se skleněnou mřížkou (ALS) - (λ=0,040W/mK) Als 42/40</t>
  </si>
  <si>
    <t>1540851028</t>
  </si>
  <si>
    <t>K299</t>
  </si>
  <si>
    <t>Hluková a tepelná izolace vnitřních odpadních potrubí z pěnového polyethylenu (λ=0,038W/mK) TL-70/9mm</t>
  </si>
  <si>
    <t>-9754745</t>
  </si>
  <si>
    <t>K300</t>
  </si>
  <si>
    <t>Hluková a tepelná izolace vnitřních odpadních potrubí z pěnového polyethylenu (λ=0,038W/mK) TL-100/9mm</t>
  </si>
  <si>
    <t>473071164</t>
  </si>
  <si>
    <t>K301</t>
  </si>
  <si>
    <t>-1385973399</t>
  </si>
  <si>
    <t>K302</t>
  </si>
  <si>
    <t>-2040626528</t>
  </si>
  <si>
    <t>HZS</t>
  </si>
  <si>
    <t>K303</t>
  </si>
  <si>
    <t>1403621311</t>
  </si>
  <si>
    <t>K304</t>
  </si>
  <si>
    <t>Vyhotovení dokumentace ke kolaudaci (revize, atesty, prohláš. atd.) 7ks paré + 1CD, vč. podkladů pro vyhotovení dokumentace - digitálně (stavební podklady - dwg formát)</t>
  </si>
  <si>
    <t>1206033632</t>
  </si>
  <si>
    <t>K305</t>
  </si>
  <si>
    <t>Vyhotovení provozní dokumentace (harmonogram revizí, údržby atd.) 7ks paré + digitální podoba</t>
  </si>
  <si>
    <t>29852759</t>
  </si>
  <si>
    <t>K306</t>
  </si>
  <si>
    <t>Dokumentace skutečného provedení 7ks paré + 1CD, vč. podkladů pro vyhotovení dokumentace - digitálně (stavební podklady - dwg formát)</t>
  </si>
  <si>
    <t>-114999645</t>
  </si>
  <si>
    <t>K307</t>
  </si>
  <si>
    <t>Pomocné stavební výpomoce - zhotovení drobných drážek a prostupů do DN200, začištění prostupů, vč. dozdění, přeštukování a omítnutí</t>
  </si>
  <si>
    <t>47733001</t>
  </si>
  <si>
    <t>K308</t>
  </si>
  <si>
    <t>Kompletní dokladová část pro zahájení užívání stavby (zkušební provoz, kolaudace) </t>
  </si>
  <si>
    <t>-1000511991</t>
  </si>
  <si>
    <t>K309</t>
  </si>
  <si>
    <t>Komplexní zkoušky zařízení vč. protokolu</t>
  </si>
  <si>
    <t>1557671792</t>
  </si>
  <si>
    <t>K310</t>
  </si>
  <si>
    <t>Pomocné konstrukce - výstuhy, vzpěry, podpěry</t>
  </si>
  <si>
    <t>-1728452458</t>
  </si>
  <si>
    <t>K311</t>
  </si>
  <si>
    <t>Nosné konstrukce opatřené základní barvou</t>
  </si>
  <si>
    <t>834679158</t>
  </si>
  <si>
    <t>K312</t>
  </si>
  <si>
    <t>Odvoz a ekologická likvidace odpadového materiálu - ochranných obalů, převozních palet, naložení a složení nákladu, vč. poplatku za skládku</t>
  </si>
  <si>
    <t>-1737464259</t>
  </si>
  <si>
    <t>-1213869233</t>
  </si>
  <si>
    <t>K313</t>
  </si>
  <si>
    <t>Uvedení do provozu</t>
  </si>
  <si>
    <t>-1601122654</t>
  </si>
  <si>
    <t>K314</t>
  </si>
  <si>
    <t>Značení systému (šipky, popisy potrubí, informační tabulky, schémata)</t>
  </si>
  <si>
    <t>-32356192</t>
  </si>
  <si>
    <t>K315</t>
  </si>
  <si>
    <t>Akustické dotěsnění prostupů vody, kanalizace a plynovodu</t>
  </si>
  <si>
    <t>-1304239198</t>
  </si>
  <si>
    <t>K316</t>
  </si>
  <si>
    <t>Vytýčení stávajících sítí</t>
  </si>
  <si>
    <t>1174428033</t>
  </si>
  <si>
    <t>K317</t>
  </si>
  <si>
    <t>Geodetické zaměření veškerých stávajících inženýrských sítí v areálu, vč. digitálního zpracování</t>
  </si>
  <si>
    <t>-1908997963</t>
  </si>
  <si>
    <t>K318</t>
  </si>
  <si>
    <t>Geodetické zaměření veškerých nových inženýrských sítí v areálu, vč. digitálního zpracování</t>
  </si>
  <si>
    <t>1489105281</t>
  </si>
  <si>
    <t>K319</t>
  </si>
  <si>
    <t>Geodetické zaměření přípojek v místě napojení (kanalizační), vč. digitálního zpracování</t>
  </si>
  <si>
    <t>1331838515</t>
  </si>
  <si>
    <t>K320</t>
  </si>
  <si>
    <t>Kamerová prohlídka stávající kanalizace</t>
  </si>
  <si>
    <t>-1812886598</t>
  </si>
  <si>
    <t>K321</t>
  </si>
  <si>
    <t>Kamerová prohlídka nového stavu kanalizace, vč. výstupu pro kolaudaci</t>
  </si>
  <si>
    <t>-915648889</t>
  </si>
  <si>
    <t>K322</t>
  </si>
  <si>
    <t>Doizolování prostupů skrz základovou desku proti radonu (index radonu viz geologická zpráva)</t>
  </si>
  <si>
    <t>965755233</t>
  </si>
  <si>
    <t>K323</t>
  </si>
  <si>
    <t>Požární ucpávky prostupů ve smyslu projektu PBŘS (KANALIZACE:DN75-2ks; DN100-2ks; VODOVOD: plastové potrubí: DN25-2ks; DN40-4ks) standard produktu např. Promat</t>
  </si>
  <si>
    <t>sbr</t>
  </si>
  <si>
    <t>-1657406898</t>
  </si>
  <si>
    <t>K324</t>
  </si>
  <si>
    <t>Revize protipožárních uzávěrů vč. výkresové dokumentace</t>
  </si>
  <si>
    <t>-2002575687</t>
  </si>
  <si>
    <t>K325</t>
  </si>
  <si>
    <t>Funkční zkoušky, Zprovoznění zařízení včetně zaregulování a komplexních zkoušek po dokončení vč. protokolu</t>
  </si>
  <si>
    <t>-56754901</t>
  </si>
  <si>
    <t>K326</t>
  </si>
  <si>
    <t>1348378028</t>
  </si>
  <si>
    <t>K327</t>
  </si>
  <si>
    <t>Podrobná koordinace jednotlivých profesí (EI, VZT, UT, ZTI) na stavbě -potrubí, světla, výustní prvky VZT apod.</t>
  </si>
  <si>
    <t>1869539881</t>
  </si>
  <si>
    <t>K328</t>
  </si>
  <si>
    <t>577172444</t>
  </si>
  <si>
    <t>K329</t>
  </si>
  <si>
    <t>Jeřáb, bagr - doprava, práce</t>
  </si>
  <si>
    <t>-1715083126</t>
  </si>
  <si>
    <t>K330</t>
  </si>
  <si>
    <t>Celkové režijní náklady ( lešení, služby, ... )</t>
  </si>
  <si>
    <t>533922237</t>
  </si>
  <si>
    <t>K331</t>
  </si>
  <si>
    <t>Příplatek za práci ve výšce do 17m - plošiny, lešení, apod</t>
  </si>
  <si>
    <t>161489594</t>
  </si>
  <si>
    <t>K332</t>
  </si>
  <si>
    <t>Pronájem montážních plošin</t>
  </si>
  <si>
    <t>-1036362534</t>
  </si>
  <si>
    <t>K333</t>
  </si>
  <si>
    <t>44059253</t>
  </si>
  <si>
    <t>6 - Silnoproudá elektrotechnika, hromosvody</t>
  </si>
  <si>
    <t xml:space="preserve">Součástí nabídkové ceny musí být veškeré náklady, aby cena byla konečná a zahrnovala celou dodávku a montáž. Dodávky a montáže uvedené v nabídce musí být, včetně veškerého souvisejícího doplňkového, podružného a montážního materiálu, tak aby celé zařízení bylo funkční a splňovalo všechny předpisy,  které se na ně vztahují. Nedílnou součástí výkazu je projektová dokumentace, která je v případě rozporu s VV určující pro rozsah PD. </t>
  </si>
  <si>
    <t xml:space="preserve">    740 - 1. Elektroinstalace</t>
  </si>
  <si>
    <t xml:space="preserve">    741 - 2. Hromosvod, uzemnění</t>
  </si>
  <si>
    <t xml:space="preserve">    742 - 3. Svítidla</t>
  </si>
  <si>
    <t xml:space="preserve">    743 - 4. Datové rozvody</t>
  </si>
  <si>
    <t xml:space="preserve">    744 - 5. Anténní systém STA</t>
  </si>
  <si>
    <t xml:space="preserve">    745 - 6. HZS</t>
  </si>
  <si>
    <t>740</t>
  </si>
  <si>
    <t>1. Elektroinstalace</t>
  </si>
  <si>
    <t>K491</t>
  </si>
  <si>
    <t>Vodič CY4 žl.zel.</t>
  </si>
  <si>
    <t>1857033199</t>
  </si>
  <si>
    <t>K492</t>
  </si>
  <si>
    <t>Vodič CY6 žl.zel.</t>
  </si>
  <si>
    <t>-2014161282</t>
  </si>
  <si>
    <t>K493</t>
  </si>
  <si>
    <t>Vodič CY10 žl.zel.</t>
  </si>
  <si>
    <t>-566256706</t>
  </si>
  <si>
    <t>K494</t>
  </si>
  <si>
    <t>Vodič CY16 žl.zel.</t>
  </si>
  <si>
    <t>1354288745</t>
  </si>
  <si>
    <t>K495</t>
  </si>
  <si>
    <t>Kabel CXKH-R-J 3x1,5 B2ca s1 d0</t>
  </si>
  <si>
    <t>-1467900348</t>
  </si>
  <si>
    <t>K496</t>
  </si>
  <si>
    <t>Kabel CXKH-R-J 3x2,5 B2ca s1 d0</t>
  </si>
  <si>
    <t>-1281507517</t>
  </si>
  <si>
    <t>K497</t>
  </si>
  <si>
    <t>Kabel CXKH-R-J 3x6 B2ca s1 d0</t>
  </si>
  <si>
    <t>1933305067</t>
  </si>
  <si>
    <t>K498</t>
  </si>
  <si>
    <t>Kabel CXKH-R-J 5x4 B2ca s1 d0</t>
  </si>
  <si>
    <t>-1117041103</t>
  </si>
  <si>
    <t>K499</t>
  </si>
  <si>
    <t>Kabel CXKH-R-J 5x25 B2ca s1 d0</t>
  </si>
  <si>
    <t>-250932026</t>
  </si>
  <si>
    <t>K500</t>
  </si>
  <si>
    <t>CSKH-V180 P90-R 5Jx10 B2ca s1 d1</t>
  </si>
  <si>
    <t>-420682336</t>
  </si>
  <si>
    <t>K501</t>
  </si>
  <si>
    <t>CSKH-V180 P90-R 5Jx16 B2ca s1 d1</t>
  </si>
  <si>
    <t>-1384211212</t>
  </si>
  <si>
    <t>K502</t>
  </si>
  <si>
    <t>Kabel JYSTY 1x2x0,8</t>
  </si>
  <si>
    <t>-1811514316</t>
  </si>
  <si>
    <t>K503</t>
  </si>
  <si>
    <t>Trubka tuhá PVC o20 včetně příchytek</t>
  </si>
  <si>
    <t>1627714116</t>
  </si>
  <si>
    <t>K504</t>
  </si>
  <si>
    <t>Trubka tuhá PVC o25 včetně příchytek</t>
  </si>
  <si>
    <t>130216177</t>
  </si>
  <si>
    <t>K505</t>
  </si>
  <si>
    <t>Trubka tuhá PVC o40 včetně příchytek</t>
  </si>
  <si>
    <t>-184099358</t>
  </si>
  <si>
    <t>K506</t>
  </si>
  <si>
    <t>Trubka ohebná PVC o20, vysoká pevnost</t>
  </si>
  <si>
    <t>1015370548</t>
  </si>
  <si>
    <t>K507</t>
  </si>
  <si>
    <t>Trubka ohebná PVC o25, vysoká pevnost</t>
  </si>
  <si>
    <t>405276300</t>
  </si>
  <si>
    <t>K508</t>
  </si>
  <si>
    <t>Trubka ohebná PVC o40, vysoká pevnost</t>
  </si>
  <si>
    <t>-570271851</t>
  </si>
  <si>
    <t>K509</t>
  </si>
  <si>
    <t>MARS žlab 50/50, včetně podpěr, držáků, výložníků, víka a příslušenství</t>
  </si>
  <si>
    <t>-1012078393</t>
  </si>
  <si>
    <t>K510</t>
  </si>
  <si>
    <t>MARS žlab 125/50 včetně podpěr, držáků, výložníků, víka a příslušenství</t>
  </si>
  <si>
    <t>340115516</t>
  </si>
  <si>
    <t>K511</t>
  </si>
  <si>
    <t>MARS žlab 250/100 včetně podpěr, držáků, výložníků, víka a příslušenství</t>
  </si>
  <si>
    <t>-1990582925</t>
  </si>
  <si>
    <t>K512</t>
  </si>
  <si>
    <t>Kovová přepážka (oddělení pro SLP)</t>
  </si>
  <si>
    <t>1391123203</t>
  </si>
  <si>
    <t>K513</t>
  </si>
  <si>
    <t>Parapetní žlab tříkomorový 170/70 včetně příslušenství</t>
  </si>
  <si>
    <t>592469198</t>
  </si>
  <si>
    <t>K514</t>
  </si>
  <si>
    <t>Krabice přístrojová KP68</t>
  </si>
  <si>
    <t>2066818465</t>
  </si>
  <si>
    <t>K515</t>
  </si>
  <si>
    <t>Krabice rozvodná KR 68</t>
  </si>
  <si>
    <t>2029160689</t>
  </si>
  <si>
    <t>K516</t>
  </si>
  <si>
    <t>Krabice rozvodná KR 97</t>
  </si>
  <si>
    <t>172980800</t>
  </si>
  <si>
    <t>K517</t>
  </si>
  <si>
    <t>Krabice KO 68</t>
  </si>
  <si>
    <t>1483048673</t>
  </si>
  <si>
    <t>K518</t>
  </si>
  <si>
    <t>spínač č.1, bílý, IP20</t>
  </si>
  <si>
    <t>2020718892</t>
  </si>
  <si>
    <t>K519</t>
  </si>
  <si>
    <t>spínač č.1, bílý, IP44</t>
  </si>
  <si>
    <t>92189869</t>
  </si>
  <si>
    <t>K520</t>
  </si>
  <si>
    <t>spínač č.5, bílý, IP20</t>
  </si>
  <si>
    <t>-2127873608</t>
  </si>
  <si>
    <t>K521</t>
  </si>
  <si>
    <t>spínač č.6, bílý, IP20</t>
  </si>
  <si>
    <t>-126171188</t>
  </si>
  <si>
    <t>K522</t>
  </si>
  <si>
    <t>spínač č.6+6, IP20</t>
  </si>
  <si>
    <t>-1188248430</t>
  </si>
  <si>
    <t>K523</t>
  </si>
  <si>
    <t>spínač č.7, IP20</t>
  </si>
  <si>
    <t>816082211</t>
  </si>
  <si>
    <t>K524</t>
  </si>
  <si>
    <t>Tlačítkový ovladač s doutnavkou -230V/10A, pod omítku, IP20 stmívání</t>
  </si>
  <si>
    <t>-548586395</t>
  </si>
  <si>
    <t>K525</t>
  </si>
  <si>
    <t>žaluziový spínač bílý, IP20</t>
  </si>
  <si>
    <t>-1648468817</t>
  </si>
  <si>
    <t>K526</t>
  </si>
  <si>
    <t>tlačítko se signálkou, bílé, IP20</t>
  </si>
  <si>
    <t>2025476539</t>
  </si>
  <si>
    <t>K527</t>
  </si>
  <si>
    <t>zásuvka 230V/16A bílá, IP20</t>
  </si>
  <si>
    <t>1612837268</t>
  </si>
  <si>
    <t>K528</t>
  </si>
  <si>
    <t>Zásuvka jednonásobná 230V/16A, p.om., IP20 komplet vč.bakter.provedení (MDO,DO,VDO,ZIS)</t>
  </si>
  <si>
    <t>-996708544</t>
  </si>
  <si>
    <t>K529</t>
  </si>
  <si>
    <t>Podlahová krabice - PODLAHOVÁ KRABICE 18 MODULŮ (3x230V/16A+1x230V/16A S 3st.PŘEP.OCHRANY + 4xRJ45)</t>
  </si>
  <si>
    <t>-688342518</t>
  </si>
  <si>
    <t>K530</t>
  </si>
  <si>
    <t>Infrapasivní čidlo</t>
  </si>
  <si>
    <t>1813562791</t>
  </si>
  <si>
    <t>K531</t>
  </si>
  <si>
    <t>Krabice 100x100 včetně svorky, pro připojení antistatické podlahy</t>
  </si>
  <si>
    <t>-1955421422</t>
  </si>
  <si>
    <t>K532</t>
  </si>
  <si>
    <t>Bernard svorka vč. Cu pásku</t>
  </si>
  <si>
    <t>919378330</t>
  </si>
  <si>
    <t>K533</t>
  </si>
  <si>
    <t>Izolační transformátor 400/400V 4kVA pro ZIS v zdravotnictví, vč.teplotního čidla, svorkovnice s atestem pro zdravotnictví (ZIS) dle ČSN</t>
  </si>
  <si>
    <t>1332311937</t>
  </si>
  <si>
    <t>K534</t>
  </si>
  <si>
    <t>Signální testovací panel ZIS kompatibilní s hlídačem izol.stavu vč.datového propojení a příslušenství</t>
  </si>
  <si>
    <t>-1919495828</t>
  </si>
  <si>
    <t>K535</t>
  </si>
  <si>
    <t>Hlídač izolačního stavu do rozv.vč.napájecího panelu a propojení k transformátoru a signalizace test.panelu v hlídané místnosti s osazením ZIS vč.příslušenství</t>
  </si>
  <si>
    <t>1227329366</t>
  </si>
  <si>
    <t>K536</t>
  </si>
  <si>
    <t>Podružná ekvipotenciální přípojnice kr. 200x150 p.om. včetně přípojnnice PE a PA</t>
  </si>
  <si>
    <t>767026109</t>
  </si>
  <si>
    <t>K537</t>
  </si>
  <si>
    <t>Jistič 3/40A</t>
  </si>
  <si>
    <t>-530686273</t>
  </si>
  <si>
    <t>K538</t>
  </si>
  <si>
    <t>Jistič 3/80A</t>
  </si>
  <si>
    <t>-1835145456</t>
  </si>
  <si>
    <t>K539</t>
  </si>
  <si>
    <t>Svorka hl. pospojování</t>
  </si>
  <si>
    <t>267143045</t>
  </si>
  <si>
    <t>K540</t>
  </si>
  <si>
    <t>Rozvaděč R1 dle schéma</t>
  </si>
  <si>
    <t>-1254244783</t>
  </si>
  <si>
    <t>K541</t>
  </si>
  <si>
    <t>Rozvaděč R2 dle schéma</t>
  </si>
  <si>
    <t>-806122878</t>
  </si>
  <si>
    <t>K542</t>
  </si>
  <si>
    <t>Požární ucpávka, utěsnění kompletní s odolností dle PBŘS</t>
  </si>
  <si>
    <t>-1919410111</t>
  </si>
  <si>
    <t>K490</t>
  </si>
  <si>
    <t>Podružný materiál, PPV</t>
  </si>
  <si>
    <t>-138925332</t>
  </si>
  <si>
    <t>741</t>
  </si>
  <si>
    <t>2. Hromosvod, uzemnění</t>
  </si>
  <si>
    <t>K555</t>
  </si>
  <si>
    <t>Pásek FeZn 30/4</t>
  </si>
  <si>
    <t>-1790804409</t>
  </si>
  <si>
    <t>K556</t>
  </si>
  <si>
    <t>Vodič FeZn 10 včetně svorek</t>
  </si>
  <si>
    <t>-424905370</t>
  </si>
  <si>
    <t>K557</t>
  </si>
  <si>
    <t>Vodič AlMgSi o8</t>
  </si>
  <si>
    <t>2039677653</t>
  </si>
  <si>
    <t>K558</t>
  </si>
  <si>
    <t>Vodič CUI 8 včetně svorek a podpěr (svody d=3m)</t>
  </si>
  <si>
    <t>1046505636</t>
  </si>
  <si>
    <t>K559</t>
  </si>
  <si>
    <t>Jímací tyč dl.3m vč.podstavce</t>
  </si>
  <si>
    <t>1551316857</t>
  </si>
  <si>
    <t>K560</t>
  </si>
  <si>
    <t>Označovací štítek</t>
  </si>
  <si>
    <t>960163975</t>
  </si>
  <si>
    <t>K561</t>
  </si>
  <si>
    <t>Svorka SS</t>
  </si>
  <si>
    <t>1795794543</t>
  </si>
  <si>
    <t>K562</t>
  </si>
  <si>
    <t>SO</t>
  </si>
  <si>
    <t>-38545676</t>
  </si>
  <si>
    <t>K563</t>
  </si>
  <si>
    <t>-811671106</t>
  </si>
  <si>
    <t>K564</t>
  </si>
  <si>
    <t>SR 02</t>
  </si>
  <si>
    <t>961662557</t>
  </si>
  <si>
    <t>K565</t>
  </si>
  <si>
    <t>SR 03</t>
  </si>
  <si>
    <t>-2036118489</t>
  </si>
  <si>
    <t>K566</t>
  </si>
  <si>
    <t>-370743579</t>
  </si>
  <si>
    <t>742</t>
  </si>
  <si>
    <t>3. Svítidla</t>
  </si>
  <si>
    <t>K567</t>
  </si>
  <si>
    <t>Svítidlo LED čtvercové 34W, 4000lm, IP40 včetně příslušenství</t>
  </si>
  <si>
    <t>-351318348</t>
  </si>
  <si>
    <t>K568</t>
  </si>
  <si>
    <t>Svítidlo LED čtvercové 52W, 5800lm, IP40 včetně příslušenství</t>
  </si>
  <si>
    <t>33033270</t>
  </si>
  <si>
    <t>K569</t>
  </si>
  <si>
    <t>Svítidlo LED nouzové osvětlení 3W/1hod, IP40, nástěnné/přisazené, vč.příslušenství</t>
  </si>
  <si>
    <t>-2001614458</t>
  </si>
  <si>
    <t>K570</t>
  </si>
  <si>
    <t>Svítidlo pod kuchyňskou linkou do 10W, IP21, vč.příslušenství</t>
  </si>
  <si>
    <t>1997613228</t>
  </si>
  <si>
    <t>K571</t>
  </si>
  <si>
    <t>Svítidlo LED kruhové, přisazené, do 50W, IP 40, vč.příslušenství</t>
  </si>
  <si>
    <t>207361090</t>
  </si>
  <si>
    <t>K572</t>
  </si>
  <si>
    <t>Svítidlo LED nástěnné, přisazené, do 40W, IP20, vč.příslušenství</t>
  </si>
  <si>
    <t>-1303765292</t>
  </si>
  <si>
    <t>K573</t>
  </si>
  <si>
    <t>1479605477</t>
  </si>
  <si>
    <t>743</t>
  </si>
  <si>
    <t>4. Datové rozvody</t>
  </si>
  <si>
    <t>K574</t>
  </si>
  <si>
    <t>Vodič AY 2,5 protahovací</t>
  </si>
  <si>
    <t>1284027846</t>
  </si>
  <si>
    <t>K575</t>
  </si>
  <si>
    <t>Kabel UTP drát CAT6, stíněný</t>
  </si>
  <si>
    <t>955802318</t>
  </si>
  <si>
    <t>K576</t>
  </si>
  <si>
    <t>Trubka ohebná PVC FX 16</t>
  </si>
  <si>
    <t>85731565</t>
  </si>
  <si>
    <t>K577</t>
  </si>
  <si>
    <t>Trubka ohebná PVC FX 25</t>
  </si>
  <si>
    <t>1115669105</t>
  </si>
  <si>
    <t>K578</t>
  </si>
  <si>
    <t>Trubka tuhá PVC VRM 20</t>
  </si>
  <si>
    <t>-1364077245</t>
  </si>
  <si>
    <t>K579</t>
  </si>
  <si>
    <t>Krabice přístrojová KU 68</t>
  </si>
  <si>
    <t>-1073863955</t>
  </si>
  <si>
    <t>-1622029888</t>
  </si>
  <si>
    <t>K580</t>
  </si>
  <si>
    <t>Zásuvka 2x RJ45</t>
  </si>
  <si>
    <t>-1595231041</t>
  </si>
  <si>
    <t>K581</t>
  </si>
  <si>
    <t>Ukončení kabelů</t>
  </si>
  <si>
    <t>-392959268</t>
  </si>
  <si>
    <t>K582</t>
  </si>
  <si>
    <t>Měření přípojného bodu včetně tisku protokolu (účastnické zásuvky)</t>
  </si>
  <si>
    <t>1515042258</t>
  </si>
  <si>
    <t>K583</t>
  </si>
  <si>
    <t>Doplnění stávajícího RACKu</t>
  </si>
  <si>
    <t>49226310</t>
  </si>
  <si>
    <t>K584</t>
  </si>
  <si>
    <t>RACK včetně patch panelů a příslušenství</t>
  </si>
  <si>
    <t>-923464256</t>
  </si>
  <si>
    <t>K585</t>
  </si>
  <si>
    <t>1130922374</t>
  </si>
  <si>
    <t>744</t>
  </si>
  <si>
    <t>5. Anténní systém STA</t>
  </si>
  <si>
    <t>-1415768521</t>
  </si>
  <si>
    <t>K586</t>
  </si>
  <si>
    <t>TV koaxiál</t>
  </si>
  <si>
    <t>1895454702</t>
  </si>
  <si>
    <t>65683391</t>
  </si>
  <si>
    <t>K587</t>
  </si>
  <si>
    <t>Krabice KU68</t>
  </si>
  <si>
    <t>716981904</t>
  </si>
  <si>
    <t>K588</t>
  </si>
  <si>
    <t>Zásuvka TV-R</t>
  </si>
  <si>
    <t>-1613967000</t>
  </si>
  <si>
    <t>K589</t>
  </si>
  <si>
    <t>363157732</t>
  </si>
  <si>
    <t>745</t>
  </si>
  <si>
    <t>6. HZS</t>
  </si>
  <si>
    <t>K590</t>
  </si>
  <si>
    <t>Rozvod televizního signálu propoj na stávající rozvody TV dle místních podmínek</t>
  </si>
  <si>
    <t>-1401950087</t>
  </si>
  <si>
    <t>K591</t>
  </si>
  <si>
    <t>Propojení nové ochrany před bleskem na stávající objekt a na stávající zemnící síť</t>
  </si>
  <si>
    <t>-1522848118</t>
  </si>
  <si>
    <t>K592</t>
  </si>
  <si>
    <t>Fotodokumentace uzemnění</t>
  </si>
  <si>
    <t>-434512176</t>
  </si>
  <si>
    <t>K593</t>
  </si>
  <si>
    <t>Demontáže el.instalace</t>
  </si>
  <si>
    <t>-1200854606</t>
  </si>
  <si>
    <t>K594</t>
  </si>
  <si>
    <t>Koordinace profesí VZT, ÚT, ZI</t>
  </si>
  <si>
    <t>1994900479</t>
  </si>
  <si>
    <t>K595</t>
  </si>
  <si>
    <t>Koordinace se zdravotní technologii (ordinace, pokoj rampy)</t>
  </si>
  <si>
    <t>1587136509</t>
  </si>
  <si>
    <t>K596</t>
  </si>
  <si>
    <t>Koordinace s interiery (podl.krabice, kuchyňky, pracoviště, stoly, zařizovací předměty)</t>
  </si>
  <si>
    <t>1048884730</t>
  </si>
  <si>
    <t>K597</t>
  </si>
  <si>
    <t>Úprava napojení systému STA na stávající rozvody (doplnění, tolerance, prvky)</t>
  </si>
  <si>
    <t>1363923355</t>
  </si>
  <si>
    <t>K598</t>
  </si>
  <si>
    <t>Úprava stáv.rozvaděče NN pro napojení síť – doplnění jističe + prodrátování, úprava)</t>
  </si>
  <si>
    <t>982704766</t>
  </si>
  <si>
    <t>K599</t>
  </si>
  <si>
    <t>Úprava stáv.rozvaděče dieselagregát</t>
  </si>
  <si>
    <t>-712709868</t>
  </si>
  <si>
    <t>K600</t>
  </si>
  <si>
    <t>Zakreslení skutečného provedení el.instalace</t>
  </si>
  <si>
    <t>-1261954897</t>
  </si>
  <si>
    <t>K601</t>
  </si>
  <si>
    <t>Vedení kabelů ve stáv.kabel trasách ve stáv.podhledech stáv chodeb, včetně doplnění kabel.žlabu dle mísních podmínek</t>
  </si>
  <si>
    <t>-1813767623</t>
  </si>
  <si>
    <t>K602</t>
  </si>
  <si>
    <t>Vyjádření orgánů státní správy dle vyhl.73/2010 sb (TIČR)</t>
  </si>
  <si>
    <t>498013377</t>
  </si>
  <si>
    <t>K603</t>
  </si>
  <si>
    <t>Úprava elektroinstalace chodby 1NP dle místních podmínek (sil + slp)</t>
  </si>
  <si>
    <t>1704891546</t>
  </si>
  <si>
    <t>K604</t>
  </si>
  <si>
    <t>Realizační projektová dokumentace</t>
  </si>
  <si>
    <t>-1042568356</t>
  </si>
  <si>
    <t>K605</t>
  </si>
  <si>
    <t>Revize elektroinstalace dle ČSN 33 1500, ČSN 33 2000-6</t>
  </si>
  <si>
    <t>949055732</t>
  </si>
  <si>
    <t>K606</t>
  </si>
  <si>
    <t>Revize zařízení pro ochranu před bleskem dle ČSN 33 1500 a ČSN EN 62305</t>
  </si>
  <si>
    <t>1344234949</t>
  </si>
  <si>
    <t>7 - Slaboproudá elektrotechnika</t>
  </si>
  <si>
    <t xml:space="preserve">    739 - Elektrická požární signalizace - EPS</t>
  </si>
  <si>
    <t xml:space="preserve">      740 - Doplnění stávající ústředny</t>
  </si>
  <si>
    <t xml:space="preserve">      741 - Automatické hlásiče a příslušenství</t>
  </si>
  <si>
    <t xml:space="preserve">      742 - Ovládaná zařízení</t>
  </si>
  <si>
    <t xml:space="preserve">      743 - Kabelové rozvody</t>
  </si>
  <si>
    <t xml:space="preserve">      744 - Montážní práce</t>
  </si>
  <si>
    <t xml:space="preserve">    745 - Plošné ozvučení - rozhlas 100V </t>
  </si>
  <si>
    <t xml:space="preserve">      745a - Kabelové rozvody</t>
  </si>
  <si>
    <t xml:space="preserve">      745b - Montážní práce</t>
  </si>
  <si>
    <t xml:space="preserve">    746 - Ostatní úkony společné</t>
  </si>
  <si>
    <t>739</t>
  </si>
  <si>
    <t>Elektrická požární signalizace - EPS</t>
  </si>
  <si>
    <t>Doplnění stávající ústředny</t>
  </si>
  <si>
    <t>K607</t>
  </si>
  <si>
    <t>Mikro modulová karta IQ8ControlM se třemi pozicemi pro MM</t>
  </si>
  <si>
    <t>-95777840</t>
  </si>
  <si>
    <t>K608</t>
  </si>
  <si>
    <t>Modul 1 analogové kruhové linky esserbus, pro maximálně 127 hlásičů řady 9200 a IQ8Quad</t>
  </si>
  <si>
    <t>-991489607</t>
  </si>
  <si>
    <t>Automatické hlásiče a příslušenství</t>
  </si>
  <si>
    <t>K609</t>
  </si>
  <si>
    <t>Opticko-kouřový hlásič série IQ8Quad s oddělovačem</t>
  </si>
  <si>
    <t>1008795351</t>
  </si>
  <si>
    <t>K610</t>
  </si>
  <si>
    <t>Sokl hlásiče v základní verzi pro hlásiče IQ8Quad</t>
  </si>
  <si>
    <t>1435379160</t>
  </si>
  <si>
    <t>K611</t>
  </si>
  <si>
    <t>Držák popisných štítků, balení 10 ks</t>
  </si>
  <si>
    <t>676191594</t>
  </si>
  <si>
    <t>K612</t>
  </si>
  <si>
    <t>Popiska s adresací</t>
  </si>
  <si>
    <t>-110560931</t>
  </si>
  <si>
    <t>K613</t>
  </si>
  <si>
    <t>Zkušební plyn pro všechny kouřové detektory</t>
  </si>
  <si>
    <t>-1908436352</t>
  </si>
  <si>
    <t>Ovládaná zařízení</t>
  </si>
  <si>
    <t>K614</t>
  </si>
  <si>
    <t>Modul 4 vstupů / 2 výstupů včetně oddělovače</t>
  </si>
  <si>
    <t>-1145587951</t>
  </si>
  <si>
    <t>K615</t>
  </si>
  <si>
    <t>Skříň pro koppler na omítku bílá (RAL 9003)</t>
  </si>
  <si>
    <t>170219944</t>
  </si>
  <si>
    <t>K616</t>
  </si>
  <si>
    <t>Signalizační zařízení dle EN54-3 s nízkou paticí, červené, 32 tónů, napájení 9-29Vss</t>
  </si>
  <si>
    <t>-1681100873</t>
  </si>
  <si>
    <t>K617</t>
  </si>
  <si>
    <t>Teleskopická kotva, průměr 55mm</t>
  </si>
  <si>
    <t>682821297</t>
  </si>
  <si>
    <t>K618</t>
  </si>
  <si>
    <t>Přídržný VdS magnet 49kg, univerzální s tlačítkem, bez kotvy, včetně montážní krabice pro stěnovou povrchovou montáž</t>
  </si>
  <si>
    <t>2125406290</t>
  </si>
  <si>
    <t>K619</t>
  </si>
  <si>
    <t>Konvenční tlačítkový hlásič červený, LED signalizace a výkon. kontakt, prolamovací sklo</t>
  </si>
  <si>
    <t>1153350199</t>
  </si>
  <si>
    <t>K620</t>
  </si>
  <si>
    <t>Dveřní koordinátor s postupním zavíráním dveří úplný mechanický</t>
  </si>
  <si>
    <t>1166365805</t>
  </si>
  <si>
    <t>Kabelové rozvody</t>
  </si>
  <si>
    <t>K621</t>
  </si>
  <si>
    <t>Kabel sdělovací stíněný J-Y(st)Y 4x2x0.8 červený požární pro konvenční hlásič (včetně prořezu)</t>
  </si>
  <si>
    <t>-8192872</t>
  </si>
  <si>
    <t>K622</t>
  </si>
  <si>
    <t>Trubka tuhá D25 320N / 5 cm, -5 až 60°C, PVC (bílá) včetně příchytek, kolen odboček a spojového materiálu</t>
  </si>
  <si>
    <t>-568919861</t>
  </si>
  <si>
    <t>K623</t>
  </si>
  <si>
    <t>Kabel s funkční schopností při požáru, stíněný 1x2x0,8 FE180/P30-90 B2ca,s1,d0,d1,a1 UV pro ovládací linku (včetně prořezu)</t>
  </si>
  <si>
    <t>-2021164987</t>
  </si>
  <si>
    <t>K624</t>
  </si>
  <si>
    <t>Kabel s funkční schopností při požáru, stíněný 2x2x0,8 FE180/P30-90 B2ca,s1,d0,d1,a1 UV pro ovládání a monitorování (včetně prořezu)</t>
  </si>
  <si>
    <t>561648946</t>
  </si>
  <si>
    <t>K625</t>
  </si>
  <si>
    <t>Kabel s funkční integritou při požáru silový 2x1.5 PH120-R B2caS1D0 sirénové a ovládané výstupy (včetně prořezu)</t>
  </si>
  <si>
    <t>-1427427232</t>
  </si>
  <si>
    <t>K626</t>
  </si>
  <si>
    <t>Kabelová trasa s funkční integritou (např. jednotlivé příchytky kabelu, montáž po 30cm), požární odolnost dle PBŘS, uložení v souladu ČSN 73 0895</t>
  </si>
  <si>
    <t>1823612620</t>
  </si>
  <si>
    <t>K627</t>
  </si>
  <si>
    <t>Kabelová trasa s funkční integritou (např. kabelový žlab, podpěry po 120cm), požární odolnost dle PBŘS, uložení v souladu ČSN 73 0895</t>
  </si>
  <si>
    <t>-801619677</t>
  </si>
  <si>
    <t>K628</t>
  </si>
  <si>
    <t>Požární ucpávky všech prostupů mezi požárními úseky, kompletní s odolností dle PBŘS včetně popisovacího štítku a protokolu</t>
  </si>
  <si>
    <t>1745278071</t>
  </si>
  <si>
    <t>K629</t>
  </si>
  <si>
    <t>Drobný pomocný materiál (vruty, kotvy, hmoždinky, pásky, tmel ...)</t>
  </si>
  <si>
    <t>-1546933881</t>
  </si>
  <si>
    <t>Montážní práce</t>
  </si>
  <si>
    <t>K630</t>
  </si>
  <si>
    <t>Montáž trubky do 25 pevně včetně příslušenství</t>
  </si>
  <si>
    <t>771494048</t>
  </si>
  <si>
    <t>K631</t>
  </si>
  <si>
    <t>Montáž kabelového žlabu s požární integritou</t>
  </si>
  <si>
    <t>-1460230147</t>
  </si>
  <si>
    <t>K632</t>
  </si>
  <si>
    <t>Montáž kabelové trasy s požární integritou - příchytky pro kabel</t>
  </si>
  <si>
    <t>-1254734850</t>
  </si>
  <si>
    <t>K633</t>
  </si>
  <si>
    <t>Montáž kabelu J-Y(st)Y 4x2x0,8 pevně</t>
  </si>
  <si>
    <t>-704338354</t>
  </si>
  <si>
    <t>K634</t>
  </si>
  <si>
    <t>Montáž kabelu sdělovacího 1x2x0,8 s požární integritou pevně</t>
  </si>
  <si>
    <t>-617346548</t>
  </si>
  <si>
    <t>K635</t>
  </si>
  <si>
    <t>Montáž kabelu sdělovacího 2x2x0,8 s požární integritou pevně</t>
  </si>
  <si>
    <t>1332122030</t>
  </si>
  <si>
    <t>K636</t>
  </si>
  <si>
    <t>Montáž kabelu silového 2x1,5 s požární integritou pevně</t>
  </si>
  <si>
    <t>-2103400521</t>
  </si>
  <si>
    <t>K637</t>
  </si>
  <si>
    <t>Vyznačení trasy vedení</t>
  </si>
  <si>
    <t>-387747656</t>
  </si>
  <si>
    <t>K638</t>
  </si>
  <si>
    <t>Stavební přípomoce spojené s instalací kabelových rozvodů např. zřízení průchodů zdmi a stropem pro kabelové rozvody, drážky ve stěnách apod.</t>
  </si>
  <si>
    <t>-1633253806</t>
  </si>
  <si>
    <t>K639</t>
  </si>
  <si>
    <t>Proměření kabeláže před kompletací</t>
  </si>
  <si>
    <t>-288096564</t>
  </si>
  <si>
    <t>K640</t>
  </si>
  <si>
    <t>Montáž rozšiřující karty do ústředny</t>
  </si>
  <si>
    <t>511616652</t>
  </si>
  <si>
    <t>K641</t>
  </si>
  <si>
    <t>Montáž hlásiče automatického bodového</t>
  </si>
  <si>
    <t>-454735189</t>
  </si>
  <si>
    <t>K642</t>
  </si>
  <si>
    <t>Montáž soklu hlásiče na strop včetně držáku popisky</t>
  </si>
  <si>
    <t>-1654015741</t>
  </si>
  <si>
    <t>K643</t>
  </si>
  <si>
    <t>Montáž popisky hlásiče s adresací</t>
  </si>
  <si>
    <t>-1679394667</t>
  </si>
  <si>
    <t>K644</t>
  </si>
  <si>
    <t>Montáž přídržného magnetu včetně kotvy</t>
  </si>
  <si>
    <t>516637351</t>
  </si>
  <si>
    <t>K645</t>
  </si>
  <si>
    <t>Montáž tlačítka pro ovládání dveří</t>
  </si>
  <si>
    <t>1531491748</t>
  </si>
  <si>
    <t>K646</t>
  </si>
  <si>
    <t>Montáž dveřního koordinátoru dvoukřídlých dveří</t>
  </si>
  <si>
    <t>1557638579</t>
  </si>
  <si>
    <t>K647</t>
  </si>
  <si>
    <t>Montáž zvukové signalizace</t>
  </si>
  <si>
    <t>-794377354</t>
  </si>
  <si>
    <t>K648</t>
  </si>
  <si>
    <t>Montáž I/O modulu v krytu a zakončení vodičů</t>
  </si>
  <si>
    <t>1721247752</t>
  </si>
  <si>
    <t>K649</t>
  </si>
  <si>
    <t>Programování základních parametrů ústředny</t>
  </si>
  <si>
    <t>-1485768464</t>
  </si>
  <si>
    <t>K650</t>
  </si>
  <si>
    <t>Programování systému - detektor (adresa)</t>
  </si>
  <si>
    <t>-20960946</t>
  </si>
  <si>
    <t>K651</t>
  </si>
  <si>
    <t>Součinnost při napojení PBZ jiných profesí na EPS</t>
  </si>
  <si>
    <t>-1223621437</t>
  </si>
  <si>
    <t>K652</t>
  </si>
  <si>
    <t>Provedení a součinnost při funkční zkoušce PBZ</t>
  </si>
  <si>
    <t>856918005</t>
  </si>
  <si>
    <t>K653</t>
  </si>
  <si>
    <t>Výchozí revize dílčí části systému EPS včetně tištěného protokolu</t>
  </si>
  <si>
    <t>680242871</t>
  </si>
  <si>
    <t>K654</t>
  </si>
  <si>
    <t>Montáž požární ucpávky všech prostupů mezi požárními úseky, kompletní s odolností dle PBŘS včetně popisovacího štítku a protokolu</t>
  </si>
  <si>
    <t>-1587739721</t>
  </si>
  <si>
    <t xml:space="preserve">Plošné ozvučení - rozhlas 100V </t>
  </si>
  <si>
    <t>K655</t>
  </si>
  <si>
    <t>Koncový 100V zesilovač 1x 240 W, napájení 23Vac</t>
  </si>
  <si>
    <t>-1029598369</t>
  </si>
  <si>
    <t>K656</t>
  </si>
  <si>
    <t>Propojovací kabeláž mezi ústřednou a zdrojem zvuku</t>
  </si>
  <si>
    <t>sada</t>
  </si>
  <si>
    <t>1935608407</t>
  </si>
  <si>
    <t>K657</t>
  </si>
  <si>
    <t>Reprosoustava např. CS 651WTBS, 6W/100V, 92dB, 150-20000Hz, ABS plast, certifikace dle EN54-24</t>
  </si>
  <si>
    <t>-100221372</t>
  </si>
  <si>
    <t>745a</t>
  </si>
  <si>
    <t>1265185567</t>
  </si>
  <si>
    <t>-2071397755</t>
  </si>
  <si>
    <t>K658</t>
  </si>
  <si>
    <t>-507057935</t>
  </si>
  <si>
    <t>K659</t>
  </si>
  <si>
    <t>-1926484985</t>
  </si>
  <si>
    <t>745b</t>
  </si>
  <si>
    <t>-1837250513</t>
  </si>
  <si>
    <t>-88532890</t>
  </si>
  <si>
    <t>K660</t>
  </si>
  <si>
    <t>773093112</t>
  </si>
  <si>
    <t>383208064</t>
  </si>
  <si>
    <t>-110555591</t>
  </si>
  <si>
    <t>K661</t>
  </si>
  <si>
    <t>Napojení na stávající linku reproduktorů</t>
  </si>
  <si>
    <t>-758395793</t>
  </si>
  <si>
    <t>K662</t>
  </si>
  <si>
    <t>Montáž koncového zesilovače, napojení na stávající rozhlas</t>
  </si>
  <si>
    <t>-1100364001</t>
  </si>
  <si>
    <t>K663</t>
  </si>
  <si>
    <t>Montáž reproduktoru na stěnu včetně zapojení svorkovnice</t>
  </si>
  <si>
    <t>1227297662</t>
  </si>
  <si>
    <t>K664</t>
  </si>
  <si>
    <t>SW nastavení plošného ozvučení</t>
  </si>
  <si>
    <t>-2086203803</t>
  </si>
  <si>
    <t>K665</t>
  </si>
  <si>
    <t>Výchozí revize systému včetně tištěného protokolu</t>
  </si>
  <si>
    <t>2107958558</t>
  </si>
  <si>
    <t>K666</t>
  </si>
  <si>
    <t>Kontrola slyšitelnosti reproduktorového hlášení ve všech prostorách objektu, nastavení úrovně zesílení.</t>
  </si>
  <si>
    <t>-889200150</t>
  </si>
  <si>
    <t>K667</t>
  </si>
  <si>
    <t>Měření srozumitelnosti dle ČSN EN</t>
  </si>
  <si>
    <t>-645779719</t>
  </si>
  <si>
    <t>746</t>
  </si>
  <si>
    <t>Ostatní úkony společné</t>
  </si>
  <si>
    <t>K668</t>
  </si>
  <si>
    <t>Rekognoskace objektu pro zjištění skutečného stavu stávající slaboproudé elektrotechniky včetně zaměření rozmístění a kabelových tras.</t>
  </si>
  <si>
    <t>677868997</t>
  </si>
  <si>
    <t>K669</t>
  </si>
  <si>
    <t>Koordinace při realizaci zakázky s ostatními profesemi</t>
  </si>
  <si>
    <t>-921577615</t>
  </si>
  <si>
    <t>K670</t>
  </si>
  <si>
    <t>Likvidace odpadů včetně úklidu staveniště</t>
  </si>
  <si>
    <t>-1396866654</t>
  </si>
  <si>
    <t>K671</t>
  </si>
  <si>
    <t>Doprava a mimostaveništní přesuny</t>
  </si>
  <si>
    <t>92186265</t>
  </si>
  <si>
    <t>K672</t>
  </si>
  <si>
    <t>Zpracování projektové dokumentace skutečného provedení (zákres stávající i nové části slaboproudé elektrotechniky).</t>
  </si>
  <si>
    <t>-1429778469</t>
  </si>
  <si>
    <t>8 - Medicinální plyny</t>
  </si>
  <si>
    <t>PSV - PSV</t>
  </si>
  <si>
    <t xml:space="preserve">    720 - Rozvody</t>
  </si>
  <si>
    <t xml:space="preserve">    721 - Terminální jednotky</t>
  </si>
  <si>
    <t xml:space="preserve">    722 - Společné náklady</t>
  </si>
  <si>
    <t>720</t>
  </si>
  <si>
    <t>Rozvody</t>
  </si>
  <si>
    <t>K401</t>
  </si>
  <si>
    <t>Trubka Cu průměr 8x1</t>
  </si>
  <si>
    <t>1238701916</t>
  </si>
  <si>
    <t>K402</t>
  </si>
  <si>
    <t>Trubka Cu průměr 12x1</t>
  </si>
  <si>
    <t>-1451006902</t>
  </si>
  <si>
    <t>K403</t>
  </si>
  <si>
    <t>Trubka Cu průměr 18x1</t>
  </si>
  <si>
    <t>1535398876</t>
  </si>
  <si>
    <t>K404</t>
  </si>
  <si>
    <t>Trubka Cu průměr 22x1</t>
  </si>
  <si>
    <t>-1574633529</t>
  </si>
  <si>
    <t>K405</t>
  </si>
  <si>
    <t>Trubka Cu pruměr 28x1</t>
  </si>
  <si>
    <t>1984856481</t>
  </si>
  <si>
    <t>K406</t>
  </si>
  <si>
    <t>Napojení na stávající rozvody</t>
  </si>
  <si>
    <t>1544004596</t>
  </si>
  <si>
    <t>K407</t>
  </si>
  <si>
    <t>Armatury Cu do pr. 18</t>
  </si>
  <si>
    <t>1824541978</t>
  </si>
  <si>
    <t>K408</t>
  </si>
  <si>
    <t>Armatury Cu do pr. 28</t>
  </si>
  <si>
    <t>-1329956925</t>
  </si>
  <si>
    <t>K409</t>
  </si>
  <si>
    <t>Pájka Ag 45 + pasta</t>
  </si>
  <si>
    <t>-40299988</t>
  </si>
  <si>
    <t>K410</t>
  </si>
  <si>
    <t>Ocelový chránič 22x2.3- trubka svař.1/2", pr.12</t>
  </si>
  <si>
    <t>-1172338065</t>
  </si>
  <si>
    <t>K411</t>
  </si>
  <si>
    <t>Ocelový chránič 26x2,6- trubka svař.3/4", pr.18</t>
  </si>
  <si>
    <t>101441285</t>
  </si>
  <si>
    <t>K412</t>
  </si>
  <si>
    <t>Ocelový chránič 38x2,6- trubka svař.1", pr.22</t>
  </si>
  <si>
    <t>1465531549</t>
  </si>
  <si>
    <t>K413</t>
  </si>
  <si>
    <t>Ocelový chránič 44x3,2- trubka svař.5/4", pr.28</t>
  </si>
  <si>
    <t>1652411995</t>
  </si>
  <si>
    <t>K414</t>
  </si>
  <si>
    <t>Konzola jednoduchá</t>
  </si>
  <si>
    <t>-1092901322</t>
  </si>
  <si>
    <t>K415</t>
  </si>
  <si>
    <t>Konzola středně složitá</t>
  </si>
  <si>
    <t>-1135005206</t>
  </si>
  <si>
    <t>K416</t>
  </si>
  <si>
    <t>Ventil R 253 1/2" vč.šr.</t>
  </si>
  <si>
    <t>833351094</t>
  </si>
  <si>
    <t>K417</t>
  </si>
  <si>
    <t>Ventil R 253 3/4" vč.šr.</t>
  </si>
  <si>
    <t>885967112</t>
  </si>
  <si>
    <t>K418</t>
  </si>
  <si>
    <t>Ventil R 253 1" vč.šr.</t>
  </si>
  <si>
    <t>759521095</t>
  </si>
  <si>
    <t>K419</t>
  </si>
  <si>
    <t>Skříň ventilová 2x plyn se snímači tlaku ( 2x ventil R 253 1/2", 2x připojení zálohy, 2x čidlo snímání tlaku)</t>
  </si>
  <si>
    <t>-933030940</t>
  </si>
  <si>
    <t>K420</t>
  </si>
  <si>
    <t>Skříň ventilová 3x plyn se snímači tlaku ( 3x ventil R 253 1/2", 3x připojení zálohy, 3x čidlo snímání tlaku)</t>
  </si>
  <si>
    <t>-898163370</t>
  </si>
  <si>
    <t>K421</t>
  </si>
  <si>
    <t>Odvodnění medicinálních plynů</t>
  </si>
  <si>
    <t>-1592753005</t>
  </si>
  <si>
    <t>K422</t>
  </si>
  <si>
    <t>Odvodnění vakua</t>
  </si>
  <si>
    <t>1561622960</t>
  </si>
  <si>
    <t>K423</t>
  </si>
  <si>
    <t>Nátěrové hmoty, značení</t>
  </si>
  <si>
    <t>-518090178</t>
  </si>
  <si>
    <t>K424</t>
  </si>
  <si>
    <t>Tlaková zkouška- úseková</t>
  </si>
  <si>
    <t>88484592</t>
  </si>
  <si>
    <t>K425</t>
  </si>
  <si>
    <t>Zkouška těsnosti - závěr.</t>
  </si>
  <si>
    <t>-1746838683</t>
  </si>
  <si>
    <t>K426</t>
  </si>
  <si>
    <t>Zkoušky rozvodů med.plynů dle ISO ČSN EN 7396-1</t>
  </si>
  <si>
    <t>-1286798023</t>
  </si>
  <si>
    <t>K427</t>
  </si>
  <si>
    <t>Profuk dusíkem</t>
  </si>
  <si>
    <t>855323931</t>
  </si>
  <si>
    <t>K428</t>
  </si>
  <si>
    <t>Ochranný plyn pro pájení Cu trubek dle EN 7396-1</t>
  </si>
  <si>
    <t>2053381856</t>
  </si>
  <si>
    <t>K429</t>
  </si>
  <si>
    <t>Vyhodnocovací skříň signalizace pro 2 čidla</t>
  </si>
  <si>
    <t>-122724144</t>
  </si>
  <si>
    <t>K430</t>
  </si>
  <si>
    <t>Vyhodnocovací skříň signalizace pro 3 čidla</t>
  </si>
  <si>
    <t>2021874407</t>
  </si>
  <si>
    <t>Terminální jednotky</t>
  </si>
  <si>
    <t>K431</t>
  </si>
  <si>
    <t>Terminální jednotka-panel odběrný pod omítku</t>
  </si>
  <si>
    <t>-705747590</t>
  </si>
  <si>
    <t>Společné náklady</t>
  </si>
  <si>
    <t>K432</t>
  </si>
  <si>
    <t>Výchozí revize rozvodů medicinálních plynů</t>
  </si>
  <si>
    <t>678141841</t>
  </si>
  <si>
    <t>K433</t>
  </si>
  <si>
    <t>Výchozí revize instalovaných elektrických zařízení</t>
  </si>
  <si>
    <t>-599118473</t>
  </si>
  <si>
    <t>K434</t>
  </si>
  <si>
    <t>Předání, proškolení obsluhy</t>
  </si>
  <si>
    <t>1707830084</t>
  </si>
  <si>
    <t>K435</t>
  </si>
  <si>
    <t>Zařízení stavby,přípomoce</t>
  </si>
  <si>
    <t>-836225891</t>
  </si>
  <si>
    <t>K436</t>
  </si>
  <si>
    <t>Zakreslení skutečného stavu</t>
  </si>
  <si>
    <t>-17258597</t>
  </si>
  <si>
    <t>K437</t>
  </si>
  <si>
    <t>Dopravné</t>
  </si>
  <si>
    <t>-2042175057</t>
  </si>
  <si>
    <t>VRN - Ostatní a vedlejší náklady</t>
  </si>
  <si>
    <t>VRN - Vedlejší rozpočtové náklady</t>
  </si>
  <si>
    <t>Vedlejší rozpočtové náklady</t>
  </si>
  <si>
    <t>Dílenská a výrobní dokumentace</t>
  </si>
  <si>
    <t>-1373558857</t>
  </si>
  <si>
    <t>K682</t>
  </si>
  <si>
    <t>Vypracování kladecího plánu spádových klínů a kotevního plánu střechy</t>
  </si>
  <si>
    <t>599918195</t>
  </si>
  <si>
    <t>K691</t>
  </si>
  <si>
    <t>Převzetí základové spáry geologem nebo statikem</t>
  </si>
  <si>
    <t>-1122412724</t>
  </si>
  <si>
    <t>K692</t>
  </si>
  <si>
    <t>Inženýrsko geologický průzkum</t>
  </si>
  <si>
    <t>348812382</t>
  </si>
  <si>
    <t>K693</t>
  </si>
  <si>
    <t>Ochrana stávající zeleně a okolních objektů</t>
  </si>
  <si>
    <t>-1045326136</t>
  </si>
  <si>
    <t>x1</t>
  </si>
  <si>
    <t>Geodetické práce_x000d_
geodetické zaměření skutečného provedení, zhotovení geometrického plánu, vytýčení sítí atd.</t>
  </si>
  <si>
    <t>1444397104</t>
  </si>
  <si>
    <t>x2</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</si>
  <si>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</si>
  <si>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1197129235</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</si>
  <si>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</si>
  <si>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t>
  </si>
  <si>
    <t>920134554</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</si>
  <si>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</si>
  <si>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</si>
  <si>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-953257888</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</si>
  <si>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</si>
  <si>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</si>
  <si>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1729215096</t>
  </si>
  <si>
    <t>x8</t>
  </si>
  <si>
    <t>Revize a zkoušky</t>
  </si>
  <si>
    <t>1346074443</t>
  </si>
  <si>
    <t>K694</t>
  </si>
  <si>
    <t>Zajištění podkladů ke kolaudaci</t>
  </si>
  <si>
    <t>1812468459</t>
  </si>
  <si>
    <t>K695</t>
  </si>
  <si>
    <t>Koordinační činnost</t>
  </si>
  <si>
    <t>1529309249</t>
  </si>
  <si>
    <t>K696</t>
  </si>
  <si>
    <t>Fotodokumentace průběhu stavby</t>
  </si>
  <si>
    <t>-980842869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</si>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</sst>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4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5"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17" fillId="3"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21"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21" fillId="0" borderId="0" xfId="0" applyFont="1" applyAlignment="1">
      <alignment horizontal="left" vertical="center"/>
    </xf>
    <xf numFmtId="0" fontId="20"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4" fontId="22"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21" fillId="0" borderId="0" xfId="0" applyNumberFormat="1" applyFont="1" applyBorder="1" applyAlignment="1">
      <alignmen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vertical="center"/>
    </xf>
    <xf numFmtId="165" fontId="2" fillId="0" borderId="0" xfId="0" applyNumberFormat="1" applyFont="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0" fillId="6" borderId="10" xfId="0" applyFont="1" applyFill="1" applyBorder="1" applyAlignment="1">
      <alignmen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2" fillId="6"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center"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0" fillId="0" borderId="0" xfId="0" applyFont="1" applyAlignment="1">
      <alignment horizontal="center" vertical="center"/>
    </xf>
    <xf numFmtId="4" fontId="31" fillId="0" borderId="18" xfId="0" applyNumberFormat="1" applyFont="1" applyBorder="1" applyAlignment="1">
      <alignment vertical="center"/>
    </xf>
    <xf numFmtId="4" fontId="31" fillId="0" borderId="0" xfId="0" applyNumberFormat="1" applyFont="1" applyBorder="1" applyAlignment="1">
      <alignment vertical="center"/>
    </xf>
    <xf numFmtId="166" fontId="31" fillId="0" borderId="0" xfId="0" applyNumberFormat="1" applyFont="1" applyBorder="1" applyAlignment="1">
      <alignment vertical="center"/>
    </xf>
    <xf numFmtId="4" fontId="31" fillId="0" borderId="19" xfId="0" applyNumberFormat="1" applyFont="1" applyBorder="1" applyAlignment="1">
      <alignment vertical="center"/>
    </xf>
    <xf numFmtId="0" fontId="4" fillId="0" borderId="0" xfId="0" applyFont="1" applyAlignment="1">
      <alignment horizontal="left" vertical="center"/>
    </xf>
    <xf numFmtId="4" fontId="31" fillId="0" borderId="23" xfId="0" applyNumberFormat="1" applyFont="1" applyBorder="1" applyAlignment="1">
      <alignment vertical="center"/>
    </xf>
    <xf numFmtId="4" fontId="31" fillId="0" borderId="24" xfId="0" applyNumberFormat="1" applyFont="1" applyBorder="1" applyAlignment="1">
      <alignment vertical="center"/>
    </xf>
    <xf numFmtId="166" fontId="31" fillId="0" borderId="24" xfId="0" applyNumberFormat="1" applyFont="1" applyBorder="1" applyAlignment="1">
      <alignment vertical="center"/>
    </xf>
    <xf numFmtId="4" fontId="31" fillId="0" borderId="25" xfId="0" applyNumberFormat="1" applyFont="1" applyBorder="1" applyAlignment="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lignment horizontal="lef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3"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0" fillId="0" borderId="0" xfId="0" applyFont="1" applyAlignment="1" applyProtection="1">
      <alignment vertical="center"/>
      <protection locked="0"/>
    </xf>
    <xf numFmtId="0" fontId="20" fillId="0" borderId="0" xfId="0" applyFont="1" applyAlignment="1">
      <alignment horizontal="left" vertical="center" wrapText="1"/>
    </xf>
    <xf numFmtId="0" fontId="2" fillId="0" borderId="0" xfId="0" applyFont="1" applyAlignment="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5"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167" fontId="0" fillId="4" borderId="28" xfId="0" applyNumberFormat="1" applyFont="1" applyFill="1" applyBorder="1" applyAlignment="1" applyProtection="1">
      <alignment vertical="center"/>
      <protection locked="0"/>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s="24" t="s">
        <v>8</v>
      </c>
      <c r="BS2" s="25" t="s">
        <v>9</v>
      </c>
      <c r="BT2" s="25" t="s">
        <v>10</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9</v>
      </c>
      <c r="BT3" s="25" t="s">
        <v>11</v>
      </c>
    </row>
    <row r="4" ht="36.96" customHeight="1">
      <c r="B4" s="29"/>
      <c r="C4" s="30"/>
      <c r="D4" s="31" t="s">
        <v>12</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13</v>
      </c>
      <c r="BE4" s="34" t="s">
        <v>14</v>
      </c>
      <c r="BS4" s="25" t="s">
        <v>15</v>
      </c>
    </row>
    <row r="5" ht="14.4" customHeight="1">
      <c r="B5" s="29"/>
      <c r="C5" s="30"/>
      <c r="D5" s="35" t="s">
        <v>16</v>
      </c>
      <c r="E5" s="30"/>
      <c r="F5" s="30"/>
      <c r="G5" s="30"/>
      <c r="H5" s="30"/>
      <c r="I5" s="30"/>
      <c r="J5" s="30"/>
      <c r="K5" s="36" t="s">
        <v>17</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18</v>
      </c>
      <c r="BS5" s="25" t="s">
        <v>9</v>
      </c>
    </row>
    <row r="6" ht="36.96" customHeight="1">
      <c r="B6" s="29"/>
      <c r="C6" s="30"/>
      <c r="D6" s="38" t="s">
        <v>19</v>
      </c>
      <c r="E6" s="30"/>
      <c r="F6" s="30"/>
      <c r="G6" s="30"/>
      <c r="H6" s="30"/>
      <c r="I6" s="30"/>
      <c r="J6" s="30"/>
      <c r="K6" s="39" t="s">
        <v>20</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9</v>
      </c>
    </row>
    <row r="7" ht="14.4" customHeight="1">
      <c r="B7" s="29"/>
      <c r="C7" s="30"/>
      <c r="D7" s="41" t="s">
        <v>21</v>
      </c>
      <c r="E7" s="30"/>
      <c r="F7" s="30"/>
      <c r="G7" s="30"/>
      <c r="H7" s="30"/>
      <c r="I7" s="30"/>
      <c r="J7" s="30"/>
      <c r="K7" s="36" t="s">
        <v>5</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5</v>
      </c>
      <c r="AO7" s="30"/>
      <c r="AP7" s="30"/>
      <c r="AQ7" s="32"/>
      <c r="BE7" s="40"/>
      <c r="BS7" s="25" t="s">
        <v>9</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9</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9</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5</v>
      </c>
      <c r="AO10" s="30"/>
      <c r="AP10" s="30"/>
      <c r="AQ10" s="32"/>
      <c r="BE10" s="40"/>
      <c r="BS10" s="25" t="s">
        <v>9</v>
      </c>
    </row>
    <row r="11" ht="18.48" customHeight="1">
      <c r="B11" s="29"/>
      <c r="C11" s="30"/>
      <c r="D11" s="30"/>
      <c r="E11" s="36" t="s">
        <v>29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30</v>
      </c>
      <c r="AL11" s="30"/>
      <c r="AM11" s="30"/>
      <c r="AN11" s="36" t="s">
        <v>5</v>
      </c>
      <c r="AO11" s="30"/>
      <c r="AP11" s="30"/>
      <c r="AQ11" s="32"/>
      <c r="BE11" s="40"/>
      <c r="BS11" s="25" t="s">
        <v>9</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9</v>
      </c>
    </row>
    <row r="13" ht="14.4" customHeight="1">
      <c r="B13" s="29"/>
      <c r="C13" s="30"/>
      <c r="D13" s="41" t="s">
        <v>31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32</v>
      </c>
      <c r="AO13" s="30"/>
      <c r="AP13" s="30"/>
      <c r="AQ13" s="32"/>
      <c r="BE13" s="40"/>
      <c r="BS13" s="25" t="s">
        <v>9</v>
      </c>
    </row>
    <row r="14">
      <c r="B14" s="29"/>
      <c r="C14" s="30"/>
      <c r="D14" s="30"/>
      <c r="E14" s="43" t="s">
        <v>32</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30</v>
      </c>
      <c r="AL14" s="30"/>
      <c r="AM14" s="30"/>
      <c r="AN14" s="43" t="s">
        <v>32</v>
      </c>
      <c r="AO14" s="30"/>
      <c r="AP14" s="30"/>
      <c r="AQ14" s="32"/>
      <c r="BE14" s="40"/>
      <c r="BS14" s="25" t="s">
        <v>9</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5</v>
      </c>
      <c r="AO16" s="30"/>
      <c r="AP16" s="30"/>
      <c r="AQ16" s="32"/>
      <c r="BE16" s="40"/>
      <c r="BS16" s="25" t="s">
        <v>6</v>
      </c>
    </row>
    <row r="17" ht="18.48" customHeight="1">
      <c r="B17" s="29"/>
      <c r="C17" s="30"/>
      <c r="D17" s="30"/>
      <c r="E17" s="36" t="s">
        <v>34</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30</v>
      </c>
      <c r="AL17" s="30"/>
      <c r="AM17" s="30"/>
      <c r="AN17" s="36" t="s">
        <v>5</v>
      </c>
      <c r="AO17" s="30"/>
      <c r="AP17" s="30"/>
      <c r="AQ17" s="32"/>
      <c r="BE17" s="40"/>
      <c r="BS17" s="25" t="s">
        <v>35</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9</v>
      </c>
    </row>
    <row r="19" ht="14.4" customHeight="1">
      <c r="B19" s="29"/>
      <c r="C19" s="30"/>
      <c r="D19" s="41" t="s">
        <v>36</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9</v>
      </c>
    </row>
    <row r="20" ht="57" customHeight="1">
      <c r="B20" s="29"/>
      <c r="C20" s="30"/>
      <c r="D20" s="30"/>
      <c r="E20" s="45" t="s">
        <v>37</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38</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39</v>
      </c>
      <c r="M25" s="53"/>
      <c r="N25" s="53"/>
      <c r="O25" s="53"/>
      <c r="P25" s="48"/>
      <c r="Q25" s="48"/>
      <c r="R25" s="48"/>
      <c r="S25" s="48"/>
      <c r="T25" s="48"/>
      <c r="U25" s="48"/>
      <c r="V25" s="48"/>
      <c r="W25" s="53" t="s">
        <v>40</v>
      </c>
      <c r="X25" s="53"/>
      <c r="Y25" s="53"/>
      <c r="Z25" s="53"/>
      <c r="AA25" s="53"/>
      <c r="AB25" s="53"/>
      <c r="AC25" s="53"/>
      <c r="AD25" s="53"/>
      <c r="AE25" s="53"/>
      <c r="AF25" s="48"/>
      <c r="AG25" s="48"/>
      <c r="AH25" s="48"/>
      <c r="AI25" s="48"/>
      <c r="AJ25" s="48"/>
      <c r="AK25" s="53" t="s">
        <v>41</v>
      </c>
      <c r="AL25" s="53"/>
      <c r="AM25" s="53"/>
      <c r="AN25" s="53"/>
      <c r="AO25" s="53"/>
      <c r="AP25" s="48"/>
      <c r="AQ25" s="52"/>
      <c r="BE25" s="40"/>
    </row>
    <row r="26" s="2" customFormat="1" ht="14.4" customHeight="1">
      <c r="B26" s="54"/>
      <c r="C26" s="55"/>
      <c r="D26" s="56" t="s">
        <v>42</v>
      </c>
      <c r="E26" s="55"/>
      <c r="F26" s="56" t="s">
        <v>43</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44</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45</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46</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47</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48</v>
      </c>
      <c r="E32" s="62"/>
      <c r="F32" s="62"/>
      <c r="G32" s="62"/>
      <c r="H32" s="62"/>
      <c r="I32" s="62"/>
      <c r="J32" s="62"/>
      <c r="K32" s="62"/>
      <c r="L32" s="62"/>
      <c r="M32" s="62"/>
      <c r="N32" s="62"/>
      <c r="O32" s="62"/>
      <c r="P32" s="62"/>
      <c r="Q32" s="62"/>
      <c r="R32" s="62"/>
      <c r="S32" s="62"/>
      <c r="T32" s="63" t="s">
        <v>49</v>
      </c>
      <c r="U32" s="62"/>
      <c r="V32" s="62"/>
      <c r="W32" s="62"/>
      <c r="X32" s="64" t="s">
        <v>50</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47"/>
    </row>
    <row r="39" s="1" customFormat="1" ht="36.96" customHeight="1">
      <c r="B39" s="47"/>
      <c r="C39" s="73" t="s">
        <v>51</v>
      </c>
      <c r="AR39" s="47"/>
    </row>
    <row r="40" s="1" customFormat="1" ht="6.96" customHeight="1">
      <c r="B40" s="47"/>
      <c r="AR40" s="47"/>
    </row>
    <row r="41" s="3" customFormat="1" ht="14.4" customHeight="1">
      <c r="B41" s="74"/>
      <c r="C41" s="75" t="s">
        <v>16</v>
      </c>
      <c r="L41" s="3" t="str">
        <f>K5</f>
        <v>1</v>
      </c>
      <c r="AR41" s="74"/>
    </row>
    <row r="42" s="4" customFormat="1" ht="36.96" customHeight="1">
      <c r="B42" s="76"/>
      <c r="C42" s="77" t="s">
        <v>19</v>
      </c>
      <c r="L42" s="78" t="str">
        <f>K6</f>
        <v>STAVEBNÍ ÚPRAVY A PŘÍSTAVBA OBJ. Č. 22 KOMPLEMENT – AMBULANCE V AREÁLU NEMOCNICE PRACHATICE</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6"/>
    </row>
    <row r="43" s="1" customFormat="1" ht="6.96" customHeight="1">
      <c r="B43" s="47"/>
      <c r="AR43" s="47"/>
    </row>
    <row r="44" s="1" customFormat="1">
      <c r="B44" s="47"/>
      <c r="C44" s="75" t="s">
        <v>23</v>
      </c>
      <c r="L44" s="79" t="str">
        <f>IF(K8="","",K8)</f>
        <v xml:space="preserve"> </v>
      </c>
      <c r="AI44" s="75" t="s">
        <v>25</v>
      </c>
      <c r="AM44" s="80" t="str">
        <f>IF(AN8= "","",AN8)</f>
        <v>24.8.2018</v>
      </c>
      <c r="AN44" s="80"/>
      <c r="AR44" s="47"/>
    </row>
    <row r="45" s="1" customFormat="1" ht="6.96" customHeight="1">
      <c r="B45" s="47"/>
      <c r="AR45" s="47"/>
    </row>
    <row r="46" s="1" customFormat="1">
      <c r="B46" s="47"/>
      <c r="C46" s="75" t="s">
        <v>27</v>
      </c>
      <c r="L46" s="3" t="str">
        <f>IF(E11= "","",E11)</f>
        <v>ALFAPLAN s.r.o.</v>
      </c>
      <c r="AI46" s="75" t="s">
        <v>33</v>
      </c>
      <c r="AM46" s="3" t="str">
        <f>IF(E17="","",E17)</f>
        <v>Nemocnice Prachatice a.s.</v>
      </c>
      <c r="AN46" s="3"/>
      <c r="AO46" s="3"/>
      <c r="AP46" s="3"/>
      <c r="AR46" s="47"/>
      <c r="AS46" s="81" t="s">
        <v>52</v>
      </c>
      <c r="AT46" s="82"/>
      <c r="AU46" s="83"/>
      <c r="AV46" s="83"/>
      <c r="AW46" s="83"/>
      <c r="AX46" s="83"/>
      <c r="AY46" s="83"/>
      <c r="AZ46" s="83"/>
      <c r="BA46" s="83"/>
      <c r="BB46" s="83"/>
      <c r="BC46" s="83"/>
      <c r="BD46" s="84"/>
    </row>
    <row r="47" s="1" customFormat="1">
      <c r="B47" s="47"/>
      <c r="C47" s="75" t="s">
        <v>31</v>
      </c>
      <c r="L47" s="3" t="str">
        <f>IF(E14= "Vyplň údaj","",E14)</f>
        <v/>
      </c>
      <c r="AR47" s="47"/>
      <c r="AS47" s="85"/>
      <c r="AT47" s="56"/>
      <c r="AU47" s="48"/>
      <c r="AV47" s="48"/>
      <c r="AW47" s="48"/>
      <c r="AX47" s="48"/>
      <c r="AY47" s="48"/>
      <c r="AZ47" s="48"/>
      <c r="BA47" s="48"/>
      <c r="BB47" s="48"/>
      <c r="BC47" s="48"/>
      <c r="BD47" s="86"/>
    </row>
    <row r="48" s="1" customFormat="1" ht="10.8" customHeight="1">
      <c r="B48" s="47"/>
      <c r="AR48" s="47"/>
      <c r="AS48" s="85"/>
      <c r="AT48" s="56"/>
      <c r="AU48" s="48"/>
      <c r="AV48" s="48"/>
      <c r="AW48" s="48"/>
      <c r="AX48" s="48"/>
      <c r="AY48" s="48"/>
      <c r="AZ48" s="48"/>
      <c r="BA48" s="48"/>
      <c r="BB48" s="48"/>
      <c r="BC48" s="48"/>
      <c r="BD48" s="86"/>
    </row>
    <row r="49" s="1" customFormat="1" ht="29.28" customHeight="1">
      <c r="B49" s="47"/>
      <c r="C49" s="87" t="s">
        <v>53</v>
      </c>
      <c r="D49" s="88"/>
      <c r="E49" s="88"/>
      <c r="F49" s="88"/>
      <c r="G49" s="88"/>
      <c r="H49" s="89"/>
      <c r="I49" s="90" t="s">
        <v>54</v>
      </c>
      <c r="J49" s="88"/>
      <c r="K49" s="88"/>
      <c r="L49" s="88"/>
      <c r="M49" s="88"/>
      <c r="N49" s="88"/>
      <c r="O49" s="88"/>
      <c r="P49" s="88"/>
      <c r="Q49" s="88"/>
      <c r="R49" s="88"/>
      <c r="S49" s="88"/>
      <c r="T49" s="88"/>
      <c r="U49" s="88"/>
      <c r="V49" s="88"/>
      <c r="W49" s="88"/>
      <c r="X49" s="88"/>
      <c r="Y49" s="88"/>
      <c r="Z49" s="88"/>
      <c r="AA49" s="88"/>
      <c r="AB49" s="88"/>
      <c r="AC49" s="88"/>
      <c r="AD49" s="88"/>
      <c r="AE49" s="88"/>
      <c r="AF49" s="88"/>
      <c r="AG49" s="91" t="s">
        <v>55</v>
      </c>
      <c r="AH49" s="88"/>
      <c r="AI49" s="88"/>
      <c r="AJ49" s="88"/>
      <c r="AK49" s="88"/>
      <c r="AL49" s="88"/>
      <c r="AM49" s="88"/>
      <c r="AN49" s="90" t="s">
        <v>56</v>
      </c>
      <c r="AO49" s="88"/>
      <c r="AP49" s="88"/>
      <c r="AQ49" s="92" t="s">
        <v>57</v>
      </c>
      <c r="AR49" s="47"/>
      <c r="AS49" s="93" t="s">
        <v>58</v>
      </c>
      <c r="AT49" s="94" t="s">
        <v>59</v>
      </c>
      <c r="AU49" s="94" t="s">
        <v>60</v>
      </c>
      <c r="AV49" s="94" t="s">
        <v>61</v>
      </c>
      <c r="AW49" s="94" t="s">
        <v>62</v>
      </c>
      <c r="AX49" s="94" t="s">
        <v>63</v>
      </c>
      <c r="AY49" s="94" t="s">
        <v>64</v>
      </c>
      <c r="AZ49" s="94" t="s">
        <v>65</v>
      </c>
      <c r="BA49" s="94" t="s">
        <v>66</v>
      </c>
      <c r="BB49" s="94" t="s">
        <v>67</v>
      </c>
      <c r="BC49" s="94" t="s">
        <v>68</v>
      </c>
      <c r="BD49" s="95" t="s">
        <v>69</v>
      </c>
    </row>
    <row r="50" s="1" customFormat="1" ht="10.8" customHeight="1">
      <c r="B50" s="47"/>
      <c r="AR50" s="47"/>
      <c r="AS50" s="96"/>
      <c r="AT50" s="83"/>
      <c r="AU50" s="83"/>
      <c r="AV50" s="83"/>
      <c r="AW50" s="83"/>
      <c r="AX50" s="83"/>
      <c r="AY50" s="83"/>
      <c r="AZ50" s="83"/>
      <c r="BA50" s="83"/>
      <c r="BB50" s="83"/>
      <c r="BC50" s="83"/>
      <c r="BD50" s="84"/>
    </row>
    <row r="51" s="4" customFormat="1" ht="32.4" customHeight="1">
      <c r="B51" s="76"/>
      <c r="C51" s="97" t="s">
        <v>70</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9">
        <f>ROUND(SUM(AG52:AG60),2)</f>
        <v>0</v>
      </c>
      <c r="AH51" s="99"/>
      <c r="AI51" s="99"/>
      <c r="AJ51" s="99"/>
      <c r="AK51" s="99"/>
      <c r="AL51" s="99"/>
      <c r="AM51" s="99"/>
      <c r="AN51" s="100">
        <f>SUM(AG51,AT51)</f>
        <v>0</v>
      </c>
      <c r="AO51" s="100"/>
      <c r="AP51" s="100"/>
      <c r="AQ51" s="101" t="s">
        <v>5</v>
      </c>
      <c r="AR51" s="76"/>
      <c r="AS51" s="102">
        <f>ROUND(SUM(AS52:AS60),2)</f>
        <v>0</v>
      </c>
      <c r="AT51" s="103">
        <f>ROUND(SUM(AV51:AW51),2)</f>
        <v>0</v>
      </c>
      <c r="AU51" s="104">
        <f>ROUND(SUM(AU52:AU60),5)</f>
        <v>0</v>
      </c>
      <c r="AV51" s="103">
        <f>ROUND(AZ51*L26,2)</f>
        <v>0</v>
      </c>
      <c r="AW51" s="103">
        <f>ROUND(BA51*L27,2)</f>
        <v>0</v>
      </c>
      <c r="AX51" s="103">
        <f>ROUND(BB51*L26,2)</f>
        <v>0</v>
      </c>
      <c r="AY51" s="103">
        <f>ROUND(BC51*L27,2)</f>
        <v>0</v>
      </c>
      <c r="AZ51" s="103">
        <f>ROUND(SUM(AZ52:AZ60),2)</f>
        <v>0</v>
      </c>
      <c r="BA51" s="103">
        <f>ROUND(SUM(BA52:BA60),2)</f>
        <v>0</v>
      </c>
      <c r="BB51" s="103">
        <f>ROUND(SUM(BB52:BB60),2)</f>
        <v>0</v>
      </c>
      <c r="BC51" s="103">
        <f>ROUND(SUM(BC52:BC60),2)</f>
        <v>0</v>
      </c>
      <c r="BD51" s="105">
        <f>ROUND(SUM(BD52:BD60),2)</f>
        <v>0</v>
      </c>
      <c r="BS51" s="77" t="s">
        <v>71</v>
      </c>
      <c r="BT51" s="77" t="s">
        <v>72</v>
      </c>
      <c r="BU51" s="106" t="s">
        <v>73</v>
      </c>
      <c r="BV51" s="77" t="s">
        <v>74</v>
      </c>
      <c r="BW51" s="77" t="s">
        <v>7</v>
      </c>
      <c r="BX51" s="77" t="s">
        <v>75</v>
      </c>
      <c r="CL51" s="77" t="s">
        <v>5</v>
      </c>
    </row>
    <row r="52" s="5" customFormat="1" ht="16.5" customHeight="1">
      <c r="A52" s="107" t="s">
        <v>76</v>
      </c>
      <c r="B52" s="108"/>
      <c r="C52" s="109"/>
      <c r="D52" s="110" t="s">
        <v>17</v>
      </c>
      <c r="E52" s="110"/>
      <c r="F52" s="110"/>
      <c r="G52" s="110"/>
      <c r="H52" s="110"/>
      <c r="I52" s="111"/>
      <c r="J52" s="110" t="s">
        <v>77</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f>'1 - Stavební část'!J27</f>
        <v>0</v>
      </c>
      <c r="AH52" s="111"/>
      <c r="AI52" s="111"/>
      <c r="AJ52" s="111"/>
      <c r="AK52" s="111"/>
      <c r="AL52" s="111"/>
      <c r="AM52" s="111"/>
      <c r="AN52" s="112">
        <f>SUM(AG52,AT52)</f>
        <v>0</v>
      </c>
      <c r="AO52" s="111"/>
      <c r="AP52" s="111"/>
      <c r="AQ52" s="113" t="s">
        <v>78</v>
      </c>
      <c r="AR52" s="108"/>
      <c r="AS52" s="114">
        <v>0</v>
      </c>
      <c r="AT52" s="115">
        <f>ROUND(SUM(AV52:AW52),2)</f>
        <v>0</v>
      </c>
      <c r="AU52" s="116">
        <f>'1 - Stavební část'!P110</f>
        <v>0</v>
      </c>
      <c r="AV52" s="115">
        <f>'1 - Stavební část'!J30</f>
        <v>0</v>
      </c>
      <c r="AW52" s="115">
        <f>'1 - Stavební část'!J31</f>
        <v>0</v>
      </c>
      <c r="AX52" s="115">
        <f>'1 - Stavební část'!J32</f>
        <v>0</v>
      </c>
      <c r="AY52" s="115">
        <f>'1 - Stavební část'!J33</f>
        <v>0</v>
      </c>
      <c r="AZ52" s="115">
        <f>'1 - Stavební část'!F30</f>
        <v>0</v>
      </c>
      <c r="BA52" s="115">
        <f>'1 - Stavební část'!F31</f>
        <v>0</v>
      </c>
      <c r="BB52" s="115">
        <f>'1 - Stavební část'!F32</f>
        <v>0</v>
      </c>
      <c r="BC52" s="115">
        <f>'1 - Stavební část'!F33</f>
        <v>0</v>
      </c>
      <c r="BD52" s="117">
        <f>'1 - Stavební část'!F34</f>
        <v>0</v>
      </c>
      <c r="BT52" s="118" t="s">
        <v>17</v>
      </c>
      <c r="BV52" s="118" t="s">
        <v>74</v>
      </c>
      <c r="BW52" s="118" t="s">
        <v>79</v>
      </c>
      <c r="BX52" s="118" t="s">
        <v>7</v>
      </c>
      <c r="CL52" s="118" t="s">
        <v>5</v>
      </c>
      <c r="CM52" s="118" t="s">
        <v>80</v>
      </c>
    </row>
    <row r="53" s="5" customFormat="1" ht="16.5" customHeight="1">
      <c r="A53" s="107" t="s">
        <v>76</v>
      </c>
      <c r="B53" s="108"/>
      <c r="C53" s="109"/>
      <c r="D53" s="110" t="s">
        <v>80</v>
      </c>
      <c r="E53" s="110"/>
      <c r="F53" s="110"/>
      <c r="G53" s="110"/>
      <c r="H53" s="110"/>
      <c r="I53" s="111"/>
      <c r="J53" s="110" t="s">
        <v>81</v>
      </c>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2">
        <f>'2 - Vytápění'!J27</f>
        <v>0</v>
      </c>
      <c r="AH53" s="111"/>
      <c r="AI53" s="111"/>
      <c r="AJ53" s="111"/>
      <c r="AK53" s="111"/>
      <c r="AL53" s="111"/>
      <c r="AM53" s="111"/>
      <c r="AN53" s="112">
        <f>SUM(AG53,AT53)</f>
        <v>0</v>
      </c>
      <c r="AO53" s="111"/>
      <c r="AP53" s="111"/>
      <c r="AQ53" s="113" t="s">
        <v>78</v>
      </c>
      <c r="AR53" s="108"/>
      <c r="AS53" s="114">
        <v>0</v>
      </c>
      <c r="AT53" s="115">
        <f>ROUND(SUM(AV53:AW53),2)</f>
        <v>0</v>
      </c>
      <c r="AU53" s="116">
        <f>'2 - Vytápění'!P86</f>
        <v>0</v>
      </c>
      <c r="AV53" s="115">
        <f>'2 - Vytápění'!J30</f>
        <v>0</v>
      </c>
      <c r="AW53" s="115">
        <f>'2 - Vytápění'!J31</f>
        <v>0</v>
      </c>
      <c r="AX53" s="115">
        <f>'2 - Vytápění'!J32</f>
        <v>0</v>
      </c>
      <c r="AY53" s="115">
        <f>'2 - Vytápění'!J33</f>
        <v>0</v>
      </c>
      <c r="AZ53" s="115">
        <f>'2 - Vytápění'!F30</f>
        <v>0</v>
      </c>
      <c r="BA53" s="115">
        <f>'2 - Vytápění'!F31</f>
        <v>0</v>
      </c>
      <c r="BB53" s="115">
        <f>'2 - Vytápění'!F32</f>
        <v>0</v>
      </c>
      <c r="BC53" s="115">
        <f>'2 - Vytápění'!F33</f>
        <v>0</v>
      </c>
      <c r="BD53" s="117">
        <f>'2 - Vytápění'!F34</f>
        <v>0</v>
      </c>
      <c r="BT53" s="118" t="s">
        <v>17</v>
      </c>
      <c r="BV53" s="118" t="s">
        <v>74</v>
      </c>
      <c r="BW53" s="118" t="s">
        <v>82</v>
      </c>
      <c r="BX53" s="118" t="s">
        <v>7</v>
      </c>
      <c r="CL53" s="118" t="s">
        <v>5</v>
      </c>
      <c r="CM53" s="118" t="s">
        <v>80</v>
      </c>
    </row>
    <row r="54" s="5" customFormat="1" ht="16.5" customHeight="1">
      <c r="A54" s="107" t="s">
        <v>76</v>
      </c>
      <c r="B54" s="108"/>
      <c r="C54" s="109"/>
      <c r="D54" s="110" t="s">
        <v>83</v>
      </c>
      <c r="E54" s="110"/>
      <c r="F54" s="110"/>
      <c r="G54" s="110"/>
      <c r="H54" s="110"/>
      <c r="I54" s="111"/>
      <c r="J54" s="110" t="s">
        <v>84</v>
      </c>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2">
        <f>'3 - Vzduchotechnika'!J27</f>
        <v>0</v>
      </c>
      <c r="AH54" s="111"/>
      <c r="AI54" s="111"/>
      <c r="AJ54" s="111"/>
      <c r="AK54" s="111"/>
      <c r="AL54" s="111"/>
      <c r="AM54" s="111"/>
      <c r="AN54" s="112">
        <f>SUM(AG54,AT54)</f>
        <v>0</v>
      </c>
      <c r="AO54" s="111"/>
      <c r="AP54" s="111"/>
      <c r="AQ54" s="113" t="s">
        <v>78</v>
      </c>
      <c r="AR54" s="108"/>
      <c r="AS54" s="114">
        <v>0</v>
      </c>
      <c r="AT54" s="115">
        <f>ROUND(SUM(AV54:AW54),2)</f>
        <v>0</v>
      </c>
      <c r="AU54" s="116">
        <f>'3 - Vzduchotechnika'!P81</f>
        <v>0</v>
      </c>
      <c r="AV54" s="115">
        <f>'3 - Vzduchotechnika'!J30</f>
        <v>0</v>
      </c>
      <c r="AW54" s="115">
        <f>'3 - Vzduchotechnika'!J31</f>
        <v>0</v>
      </c>
      <c r="AX54" s="115">
        <f>'3 - Vzduchotechnika'!J32</f>
        <v>0</v>
      </c>
      <c r="AY54" s="115">
        <f>'3 - Vzduchotechnika'!J33</f>
        <v>0</v>
      </c>
      <c r="AZ54" s="115">
        <f>'3 - Vzduchotechnika'!F30</f>
        <v>0</v>
      </c>
      <c r="BA54" s="115">
        <f>'3 - Vzduchotechnika'!F31</f>
        <v>0</v>
      </c>
      <c r="BB54" s="115">
        <f>'3 - Vzduchotechnika'!F32</f>
        <v>0</v>
      </c>
      <c r="BC54" s="115">
        <f>'3 - Vzduchotechnika'!F33</f>
        <v>0</v>
      </c>
      <c r="BD54" s="117">
        <f>'3 - Vzduchotechnika'!F34</f>
        <v>0</v>
      </c>
      <c r="BT54" s="118" t="s">
        <v>17</v>
      </c>
      <c r="BV54" s="118" t="s">
        <v>74</v>
      </c>
      <c r="BW54" s="118" t="s">
        <v>85</v>
      </c>
      <c r="BX54" s="118" t="s">
        <v>7</v>
      </c>
      <c r="CL54" s="118" t="s">
        <v>5</v>
      </c>
      <c r="CM54" s="118" t="s">
        <v>80</v>
      </c>
    </row>
    <row r="55" s="5" customFormat="1" ht="16.5" customHeight="1">
      <c r="A55" s="107" t="s">
        <v>76</v>
      </c>
      <c r="B55" s="108"/>
      <c r="C55" s="109"/>
      <c r="D55" s="110" t="s">
        <v>86</v>
      </c>
      <c r="E55" s="110"/>
      <c r="F55" s="110"/>
      <c r="G55" s="110"/>
      <c r="H55" s="110"/>
      <c r="I55" s="111"/>
      <c r="J55" s="110" t="s">
        <v>87</v>
      </c>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f>'4 - Měření a regulace'!J27</f>
        <v>0</v>
      </c>
      <c r="AH55" s="111"/>
      <c r="AI55" s="111"/>
      <c r="AJ55" s="111"/>
      <c r="AK55" s="111"/>
      <c r="AL55" s="111"/>
      <c r="AM55" s="111"/>
      <c r="AN55" s="112">
        <f>SUM(AG55,AT55)</f>
        <v>0</v>
      </c>
      <c r="AO55" s="111"/>
      <c r="AP55" s="111"/>
      <c r="AQ55" s="113" t="s">
        <v>78</v>
      </c>
      <c r="AR55" s="108"/>
      <c r="AS55" s="114">
        <v>0</v>
      </c>
      <c r="AT55" s="115">
        <f>ROUND(SUM(AV55:AW55),2)</f>
        <v>0</v>
      </c>
      <c r="AU55" s="116">
        <f>'4 - Měření a regulace'!P83</f>
        <v>0</v>
      </c>
      <c r="AV55" s="115">
        <f>'4 - Měření a regulace'!J30</f>
        <v>0</v>
      </c>
      <c r="AW55" s="115">
        <f>'4 - Měření a regulace'!J31</f>
        <v>0</v>
      </c>
      <c r="AX55" s="115">
        <f>'4 - Měření a regulace'!J32</f>
        <v>0</v>
      </c>
      <c r="AY55" s="115">
        <f>'4 - Měření a regulace'!J33</f>
        <v>0</v>
      </c>
      <c r="AZ55" s="115">
        <f>'4 - Měření a regulace'!F30</f>
        <v>0</v>
      </c>
      <c r="BA55" s="115">
        <f>'4 - Měření a regulace'!F31</f>
        <v>0</v>
      </c>
      <c r="BB55" s="115">
        <f>'4 - Měření a regulace'!F32</f>
        <v>0</v>
      </c>
      <c r="BC55" s="115">
        <f>'4 - Měření a regulace'!F33</f>
        <v>0</v>
      </c>
      <c r="BD55" s="117">
        <f>'4 - Měření a regulace'!F34</f>
        <v>0</v>
      </c>
      <c r="BT55" s="118" t="s">
        <v>17</v>
      </c>
      <c r="BV55" s="118" t="s">
        <v>74</v>
      </c>
      <c r="BW55" s="118" t="s">
        <v>88</v>
      </c>
      <c r="BX55" s="118" t="s">
        <v>7</v>
      </c>
      <c r="CL55" s="118" t="s">
        <v>5</v>
      </c>
      <c r="CM55" s="118" t="s">
        <v>80</v>
      </c>
    </row>
    <row r="56" s="5" customFormat="1" ht="16.5" customHeight="1">
      <c r="A56" s="107" t="s">
        <v>76</v>
      </c>
      <c r="B56" s="108"/>
      <c r="C56" s="109"/>
      <c r="D56" s="110" t="s">
        <v>89</v>
      </c>
      <c r="E56" s="110"/>
      <c r="F56" s="110"/>
      <c r="G56" s="110"/>
      <c r="H56" s="110"/>
      <c r="I56" s="111"/>
      <c r="J56" s="110" t="s">
        <v>90</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2">
        <f>'5 - Zdravotní instalace'!J27</f>
        <v>0</v>
      </c>
      <c r="AH56" s="111"/>
      <c r="AI56" s="111"/>
      <c r="AJ56" s="111"/>
      <c r="AK56" s="111"/>
      <c r="AL56" s="111"/>
      <c r="AM56" s="111"/>
      <c r="AN56" s="112">
        <f>SUM(AG56,AT56)</f>
        <v>0</v>
      </c>
      <c r="AO56" s="111"/>
      <c r="AP56" s="111"/>
      <c r="AQ56" s="113" t="s">
        <v>78</v>
      </c>
      <c r="AR56" s="108"/>
      <c r="AS56" s="114">
        <v>0</v>
      </c>
      <c r="AT56" s="115">
        <f>ROUND(SUM(AV56:AW56),2)</f>
        <v>0</v>
      </c>
      <c r="AU56" s="116">
        <f>'5 - Zdravotní instalace'!P82</f>
        <v>0</v>
      </c>
      <c r="AV56" s="115">
        <f>'5 - Zdravotní instalace'!J30</f>
        <v>0</v>
      </c>
      <c r="AW56" s="115">
        <f>'5 - Zdravotní instalace'!J31</f>
        <v>0</v>
      </c>
      <c r="AX56" s="115">
        <f>'5 - Zdravotní instalace'!J32</f>
        <v>0</v>
      </c>
      <c r="AY56" s="115">
        <f>'5 - Zdravotní instalace'!J33</f>
        <v>0</v>
      </c>
      <c r="AZ56" s="115">
        <f>'5 - Zdravotní instalace'!F30</f>
        <v>0</v>
      </c>
      <c r="BA56" s="115">
        <f>'5 - Zdravotní instalace'!F31</f>
        <v>0</v>
      </c>
      <c r="BB56" s="115">
        <f>'5 - Zdravotní instalace'!F32</f>
        <v>0</v>
      </c>
      <c r="BC56" s="115">
        <f>'5 - Zdravotní instalace'!F33</f>
        <v>0</v>
      </c>
      <c r="BD56" s="117">
        <f>'5 - Zdravotní instalace'!F34</f>
        <v>0</v>
      </c>
      <c r="BT56" s="118" t="s">
        <v>17</v>
      </c>
      <c r="BV56" s="118" t="s">
        <v>74</v>
      </c>
      <c r="BW56" s="118" t="s">
        <v>91</v>
      </c>
      <c r="BX56" s="118" t="s">
        <v>7</v>
      </c>
      <c r="CL56" s="118" t="s">
        <v>5</v>
      </c>
      <c r="CM56" s="118" t="s">
        <v>80</v>
      </c>
    </row>
    <row r="57" s="5" customFormat="1" ht="16.5" customHeight="1">
      <c r="A57" s="107" t="s">
        <v>76</v>
      </c>
      <c r="B57" s="108"/>
      <c r="C57" s="109"/>
      <c r="D57" s="110" t="s">
        <v>92</v>
      </c>
      <c r="E57" s="110"/>
      <c r="F57" s="110"/>
      <c r="G57" s="110"/>
      <c r="H57" s="110"/>
      <c r="I57" s="111"/>
      <c r="J57" s="110" t="s">
        <v>93</v>
      </c>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2">
        <f>'6 - Silnoproudá elektrote...'!J27</f>
        <v>0</v>
      </c>
      <c r="AH57" s="111"/>
      <c r="AI57" s="111"/>
      <c r="AJ57" s="111"/>
      <c r="AK57" s="111"/>
      <c r="AL57" s="111"/>
      <c r="AM57" s="111"/>
      <c r="AN57" s="112">
        <f>SUM(AG57,AT57)</f>
        <v>0</v>
      </c>
      <c r="AO57" s="111"/>
      <c r="AP57" s="111"/>
      <c r="AQ57" s="113" t="s">
        <v>78</v>
      </c>
      <c r="AR57" s="108"/>
      <c r="AS57" s="114">
        <v>0</v>
      </c>
      <c r="AT57" s="115">
        <f>ROUND(SUM(AV57:AW57),2)</f>
        <v>0</v>
      </c>
      <c r="AU57" s="116">
        <f>'6 - Silnoproudá elektrote...'!P83</f>
        <v>0</v>
      </c>
      <c r="AV57" s="115">
        <f>'6 - Silnoproudá elektrote...'!J30</f>
        <v>0</v>
      </c>
      <c r="AW57" s="115">
        <f>'6 - Silnoproudá elektrote...'!J31</f>
        <v>0</v>
      </c>
      <c r="AX57" s="115">
        <f>'6 - Silnoproudá elektrote...'!J32</f>
        <v>0</v>
      </c>
      <c r="AY57" s="115">
        <f>'6 - Silnoproudá elektrote...'!J33</f>
        <v>0</v>
      </c>
      <c r="AZ57" s="115">
        <f>'6 - Silnoproudá elektrote...'!F30</f>
        <v>0</v>
      </c>
      <c r="BA57" s="115">
        <f>'6 - Silnoproudá elektrote...'!F31</f>
        <v>0</v>
      </c>
      <c r="BB57" s="115">
        <f>'6 - Silnoproudá elektrote...'!F32</f>
        <v>0</v>
      </c>
      <c r="BC57" s="115">
        <f>'6 - Silnoproudá elektrote...'!F33</f>
        <v>0</v>
      </c>
      <c r="BD57" s="117">
        <f>'6 - Silnoproudá elektrote...'!F34</f>
        <v>0</v>
      </c>
      <c r="BT57" s="118" t="s">
        <v>17</v>
      </c>
      <c r="BV57" s="118" t="s">
        <v>74</v>
      </c>
      <c r="BW57" s="118" t="s">
        <v>94</v>
      </c>
      <c r="BX57" s="118" t="s">
        <v>7</v>
      </c>
      <c r="CL57" s="118" t="s">
        <v>5</v>
      </c>
      <c r="CM57" s="118" t="s">
        <v>80</v>
      </c>
    </row>
    <row r="58" s="5" customFormat="1" ht="16.5" customHeight="1">
      <c r="A58" s="107" t="s">
        <v>76</v>
      </c>
      <c r="B58" s="108"/>
      <c r="C58" s="109"/>
      <c r="D58" s="110" t="s">
        <v>95</v>
      </c>
      <c r="E58" s="110"/>
      <c r="F58" s="110"/>
      <c r="G58" s="110"/>
      <c r="H58" s="110"/>
      <c r="I58" s="111"/>
      <c r="J58" s="110" t="s">
        <v>96</v>
      </c>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2">
        <f>'7 - Slaboproudá elektrote...'!J27</f>
        <v>0</v>
      </c>
      <c r="AH58" s="111"/>
      <c r="AI58" s="111"/>
      <c r="AJ58" s="111"/>
      <c r="AK58" s="111"/>
      <c r="AL58" s="111"/>
      <c r="AM58" s="111"/>
      <c r="AN58" s="112">
        <f>SUM(AG58,AT58)</f>
        <v>0</v>
      </c>
      <c r="AO58" s="111"/>
      <c r="AP58" s="111"/>
      <c r="AQ58" s="113" t="s">
        <v>78</v>
      </c>
      <c r="AR58" s="108"/>
      <c r="AS58" s="114">
        <v>0</v>
      </c>
      <c r="AT58" s="115">
        <f>ROUND(SUM(AV58:AW58),2)</f>
        <v>0</v>
      </c>
      <c r="AU58" s="116">
        <f>'7 - Slaboproudá elektrote...'!P87</f>
        <v>0</v>
      </c>
      <c r="AV58" s="115">
        <f>'7 - Slaboproudá elektrote...'!J30</f>
        <v>0</v>
      </c>
      <c r="AW58" s="115">
        <f>'7 - Slaboproudá elektrote...'!J31</f>
        <v>0</v>
      </c>
      <c r="AX58" s="115">
        <f>'7 - Slaboproudá elektrote...'!J32</f>
        <v>0</v>
      </c>
      <c r="AY58" s="115">
        <f>'7 - Slaboproudá elektrote...'!J33</f>
        <v>0</v>
      </c>
      <c r="AZ58" s="115">
        <f>'7 - Slaboproudá elektrote...'!F30</f>
        <v>0</v>
      </c>
      <c r="BA58" s="115">
        <f>'7 - Slaboproudá elektrote...'!F31</f>
        <v>0</v>
      </c>
      <c r="BB58" s="115">
        <f>'7 - Slaboproudá elektrote...'!F32</f>
        <v>0</v>
      </c>
      <c r="BC58" s="115">
        <f>'7 - Slaboproudá elektrote...'!F33</f>
        <v>0</v>
      </c>
      <c r="BD58" s="117">
        <f>'7 - Slaboproudá elektrote...'!F34</f>
        <v>0</v>
      </c>
      <c r="BT58" s="118" t="s">
        <v>17</v>
      </c>
      <c r="BV58" s="118" t="s">
        <v>74</v>
      </c>
      <c r="BW58" s="118" t="s">
        <v>97</v>
      </c>
      <c r="BX58" s="118" t="s">
        <v>7</v>
      </c>
      <c r="CL58" s="118" t="s">
        <v>5</v>
      </c>
      <c r="CM58" s="118" t="s">
        <v>80</v>
      </c>
    </row>
    <row r="59" s="5" customFormat="1" ht="16.5" customHeight="1">
      <c r="A59" s="107" t="s">
        <v>76</v>
      </c>
      <c r="B59" s="108"/>
      <c r="C59" s="109"/>
      <c r="D59" s="110" t="s">
        <v>98</v>
      </c>
      <c r="E59" s="110"/>
      <c r="F59" s="110"/>
      <c r="G59" s="110"/>
      <c r="H59" s="110"/>
      <c r="I59" s="111"/>
      <c r="J59" s="110" t="s">
        <v>99</v>
      </c>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2">
        <f>'8 - Medicinální plyny'!J27</f>
        <v>0</v>
      </c>
      <c r="AH59" s="111"/>
      <c r="AI59" s="111"/>
      <c r="AJ59" s="111"/>
      <c r="AK59" s="111"/>
      <c r="AL59" s="111"/>
      <c r="AM59" s="111"/>
      <c r="AN59" s="112">
        <f>SUM(AG59,AT59)</f>
        <v>0</v>
      </c>
      <c r="AO59" s="111"/>
      <c r="AP59" s="111"/>
      <c r="AQ59" s="113" t="s">
        <v>78</v>
      </c>
      <c r="AR59" s="108"/>
      <c r="AS59" s="114">
        <v>0</v>
      </c>
      <c r="AT59" s="115">
        <f>ROUND(SUM(AV59:AW59),2)</f>
        <v>0</v>
      </c>
      <c r="AU59" s="116">
        <f>'8 - Medicinální plyny'!P80</f>
        <v>0</v>
      </c>
      <c r="AV59" s="115">
        <f>'8 - Medicinální plyny'!J30</f>
        <v>0</v>
      </c>
      <c r="AW59" s="115">
        <f>'8 - Medicinální plyny'!J31</f>
        <v>0</v>
      </c>
      <c r="AX59" s="115">
        <f>'8 - Medicinální plyny'!J32</f>
        <v>0</v>
      </c>
      <c r="AY59" s="115">
        <f>'8 - Medicinální plyny'!J33</f>
        <v>0</v>
      </c>
      <c r="AZ59" s="115">
        <f>'8 - Medicinální plyny'!F30</f>
        <v>0</v>
      </c>
      <c r="BA59" s="115">
        <f>'8 - Medicinální plyny'!F31</f>
        <v>0</v>
      </c>
      <c r="BB59" s="115">
        <f>'8 - Medicinální plyny'!F32</f>
        <v>0</v>
      </c>
      <c r="BC59" s="115">
        <f>'8 - Medicinální plyny'!F33</f>
        <v>0</v>
      </c>
      <c r="BD59" s="117">
        <f>'8 - Medicinální plyny'!F34</f>
        <v>0</v>
      </c>
      <c r="BT59" s="118" t="s">
        <v>17</v>
      </c>
      <c r="BV59" s="118" t="s">
        <v>74</v>
      </c>
      <c r="BW59" s="118" t="s">
        <v>100</v>
      </c>
      <c r="BX59" s="118" t="s">
        <v>7</v>
      </c>
      <c r="CL59" s="118" t="s">
        <v>5</v>
      </c>
      <c r="CM59" s="118" t="s">
        <v>80</v>
      </c>
    </row>
    <row r="60" s="5" customFormat="1" ht="16.5" customHeight="1">
      <c r="A60" s="107" t="s">
        <v>76</v>
      </c>
      <c r="B60" s="108"/>
      <c r="C60" s="109"/>
      <c r="D60" s="110" t="s">
        <v>101</v>
      </c>
      <c r="E60" s="110"/>
      <c r="F60" s="110"/>
      <c r="G60" s="110"/>
      <c r="H60" s="110"/>
      <c r="I60" s="111"/>
      <c r="J60" s="110" t="s">
        <v>102</v>
      </c>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2">
        <f>'VRN - Ostatní a vedlejší ...'!J27</f>
        <v>0</v>
      </c>
      <c r="AH60" s="111"/>
      <c r="AI60" s="111"/>
      <c r="AJ60" s="111"/>
      <c r="AK60" s="111"/>
      <c r="AL60" s="111"/>
      <c r="AM60" s="111"/>
      <c r="AN60" s="112">
        <f>SUM(AG60,AT60)</f>
        <v>0</v>
      </c>
      <c r="AO60" s="111"/>
      <c r="AP60" s="111"/>
      <c r="AQ60" s="113" t="s">
        <v>78</v>
      </c>
      <c r="AR60" s="108"/>
      <c r="AS60" s="119">
        <v>0</v>
      </c>
      <c r="AT60" s="120">
        <f>ROUND(SUM(AV60:AW60),2)</f>
        <v>0</v>
      </c>
      <c r="AU60" s="121">
        <f>'VRN - Ostatní a vedlejší ...'!P77</f>
        <v>0</v>
      </c>
      <c r="AV60" s="120">
        <f>'VRN - Ostatní a vedlejší ...'!J30</f>
        <v>0</v>
      </c>
      <c r="AW60" s="120">
        <f>'VRN - Ostatní a vedlejší ...'!J31</f>
        <v>0</v>
      </c>
      <c r="AX60" s="120">
        <f>'VRN - Ostatní a vedlejší ...'!J32</f>
        <v>0</v>
      </c>
      <c r="AY60" s="120">
        <f>'VRN - Ostatní a vedlejší ...'!J33</f>
        <v>0</v>
      </c>
      <c r="AZ60" s="120">
        <f>'VRN - Ostatní a vedlejší ...'!F30</f>
        <v>0</v>
      </c>
      <c r="BA60" s="120">
        <f>'VRN - Ostatní a vedlejší ...'!F31</f>
        <v>0</v>
      </c>
      <c r="BB60" s="120">
        <f>'VRN - Ostatní a vedlejší ...'!F32</f>
        <v>0</v>
      </c>
      <c r="BC60" s="120">
        <f>'VRN - Ostatní a vedlejší ...'!F33</f>
        <v>0</v>
      </c>
      <c r="BD60" s="122">
        <f>'VRN - Ostatní a vedlejší ...'!F34</f>
        <v>0</v>
      </c>
      <c r="BT60" s="118" t="s">
        <v>17</v>
      </c>
      <c r="BV60" s="118" t="s">
        <v>74</v>
      </c>
      <c r="BW60" s="118" t="s">
        <v>103</v>
      </c>
      <c r="BX60" s="118" t="s">
        <v>7</v>
      </c>
      <c r="CL60" s="118" t="s">
        <v>5</v>
      </c>
      <c r="CM60" s="118" t="s">
        <v>80</v>
      </c>
    </row>
    <row r="61" s="1" customFormat="1" ht="30" customHeight="1">
      <c r="B61" s="47"/>
      <c r="AR61" s="47"/>
    </row>
    <row r="62" s="1" customFormat="1" ht="6.96" customHeight="1">
      <c r="B62" s="68"/>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47"/>
    </row>
  </sheetData>
  <mergeCells count="73">
    <mergeCell ref="BE5:BE32"/>
    <mergeCell ref="W30:AE30"/>
    <mergeCell ref="X32:AB32"/>
    <mergeCell ref="AK32:AO32"/>
    <mergeCell ref="AR2:BE2"/>
    <mergeCell ref="K5:AO5"/>
    <mergeCell ref="W28:AE28"/>
    <mergeCell ref="AK28:AO28"/>
    <mergeCell ref="AN59:AP59"/>
    <mergeCell ref="AN57:AP57"/>
    <mergeCell ref="AN54:AP54"/>
    <mergeCell ref="AN55:AP55"/>
    <mergeCell ref="AN56:AP56"/>
    <mergeCell ref="AN58:AP58"/>
    <mergeCell ref="AN60:AP60"/>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D58:H58"/>
    <mergeCell ref="C49:G49"/>
    <mergeCell ref="D52:H52"/>
    <mergeCell ref="D53:H53"/>
    <mergeCell ref="D54:H54"/>
    <mergeCell ref="D55:H55"/>
    <mergeCell ref="D56:H56"/>
    <mergeCell ref="D57:H57"/>
    <mergeCell ref="D59:H59"/>
    <mergeCell ref="D60:H60"/>
    <mergeCell ref="AM46:AP46"/>
    <mergeCell ref="AS46:AT48"/>
    <mergeCell ref="AN49:AP49"/>
    <mergeCell ref="L42:AO42"/>
    <mergeCell ref="AM44:AN44"/>
    <mergeCell ref="I49:AF49"/>
    <mergeCell ref="AG49:AM49"/>
    <mergeCell ref="J53:AF53"/>
    <mergeCell ref="J54:AF54"/>
    <mergeCell ref="J55:AF55"/>
    <mergeCell ref="J56:AF56"/>
    <mergeCell ref="J57:AF57"/>
    <mergeCell ref="J58:AF58"/>
    <mergeCell ref="J59:AF59"/>
    <mergeCell ref="J60:AF60"/>
    <mergeCell ref="AN53:AP53"/>
    <mergeCell ref="AN52:AP52"/>
    <mergeCell ref="AG52:AM52"/>
    <mergeCell ref="AG53:AM53"/>
    <mergeCell ref="AG54:AM54"/>
    <mergeCell ref="AG55:AM55"/>
    <mergeCell ref="AG56:AM56"/>
    <mergeCell ref="AG57:AM57"/>
    <mergeCell ref="AG58:AM58"/>
    <mergeCell ref="AG59:AM59"/>
    <mergeCell ref="AG60:AM60"/>
    <mergeCell ref="AG51:AM51"/>
    <mergeCell ref="AN51:AP51"/>
  </mergeCells>
  <hyperlinks>
    <hyperlink ref="K1:S1" location="C2" display="1) Rekapitulace stavby"/>
    <hyperlink ref="W1:AI1" location="C51" display="2) Rekapitulace objektů stavby a soupisů prací"/>
    <hyperlink ref="A52" location="'1 - Stavební část'!C2" display="/"/>
    <hyperlink ref="A53" location="'2 - Vytápění'!C2" display="/"/>
    <hyperlink ref="A54" location="'3 - Vzduchotechnika'!C2" display="/"/>
    <hyperlink ref="A55" location="'4 - Měření a regulace'!C2" display="/"/>
    <hyperlink ref="A56" location="'5 - Zdravotní instalace'!C2" display="/"/>
    <hyperlink ref="A57" location="'6 - Silnoproudá elektrote...'!C2" display="/"/>
    <hyperlink ref="A58" location="'7 - Slaboproudá elektrote...'!C2" display="/"/>
    <hyperlink ref="A59" location="'8 - Medicinální plyny'!C2" display="/"/>
    <hyperlink ref="A60" location="'VRN - Ostatní a vedlejš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104</v>
      </c>
      <c r="G1" s="126" t="s">
        <v>105</v>
      </c>
      <c r="H1" s="126"/>
      <c r="I1" s="127"/>
      <c r="J1" s="126" t="s">
        <v>106</v>
      </c>
      <c r="K1" s="125" t="s">
        <v>107</v>
      </c>
      <c r="L1" s="126" t="s">
        <v>108</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79</v>
      </c>
    </row>
    <row r="3" ht="6.96" customHeight="1">
      <c r="B3" s="26"/>
      <c r="C3" s="27"/>
      <c r="D3" s="27"/>
      <c r="E3" s="27"/>
      <c r="F3" s="27"/>
      <c r="G3" s="27"/>
      <c r="H3" s="27"/>
      <c r="I3" s="128"/>
      <c r="J3" s="27"/>
      <c r="K3" s="28"/>
      <c r="AT3" s="25" t="s">
        <v>80</v>
      </c>
    </row>
    <row r="4" ht="36.96" customHeight="1">
      <c r="B4" s="29"/>
      <c r="C4" s="30"/>
      <c r="D4" s="31" t="s">
        <v>109</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STAVEBNÍ ÚPRAVY A PŘÍSTAVBA OBJ. Č. 22 KOMPLEMENT – AMBULANCE V AREÁLU NEMOCNICE PRACHATICE</v>
      </c>
      <c r="F7" s="41"/>
      <c r="G7" s="41"/>
      <c r="H7" s="41"/>
      <c r="I7" s="129"/>
      <c r="J7" s="30"/>
      <c r="K7" s="32"/>
    </row>
    <row r="8" s="1" customFormat="1">
      <c r="B8" s="47"/>
      <c r="C8" s="48"/>
      <c r="D8" s="41" t="s">
        <v>110</v>
      </c>
      <c r="E8" s="48"/>
      <c r="F8" s="48"/>
      <c r="G8" s="48"/>
      <c r="H8" s="48"/>
      <c r="I8" s="131"/>
      <c r="J8" s="48"/>
      <c r="K8" s="52"/>
    </row>
    <row r="9" s="1" customFormat="1" ht="36.96" customHeight="1">
      <c r="B9" s="47"/>
      <c r="C9" s="48"/>
      <c r="D9" s="48"/>
      <c r="E9" s="132" t="s">
        <v>111</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22</v>
      </c>
      <c r="J11" s="36" t="s">
        <v>5</v>
      </c>
      <c r="K11" s="52"/>
    </row>
    <row r="12" s="1" customFormat="1" ht="14.4" customHeight="1">
      <c r="B12" s="47"/>
      <c r="C12" s="48"/>
      <c r="D12" s="41" t="s">
        <v>23</v>
      </c>
      <c r="E12" s="48"/>
      <c r="F12" s="36" t="s">
        <v>24</v>
      </c>
      <c r="G12" s="48"/>
      <c r="H12" s="48"/>
      <c r="I12" s="133" t="s">
        <v>25</v>
      </c>
      <c r="J12" s="134" t="str">
        <f>'Rekapitulace stavby'!AN8</f>
        <v>24.8.2018</v>
      </c>
      <c r="K12" s="52"/>
    </row>
    <row r="13" s="1" customFormat="1" ht="10.8" customHeight="1">
      <c r="B13" s="47"/>
      <c r="C13" s="48"/>
      <c r="D13" s="48"/>
      <c r="E13" s="48"/>
      <c r="F13" s="48"/>
      <c r="G13" s="48"/>
      <c r="H13" s="48"/>
      <c r="I13" s="131"/>
      <c r="J13" s="48"/>
      <c r="K13" s="52"/>
    </row>
    <row r="14" s="1" customFormat="1" ht="14.4" customHeight="1">
      <c r="B14" s="47"/>
      <c r="C14" s="48"/>
      <c r="D14" s="41" t="s">
        <v>27</v>
      </c>
      <c r="E14" s="48"/>
      <c r="F14" s="48"/>
      <c r="G14" s="48"/>
      <c r="H14" s="48"/>
      <c r="I14" s="133" t="s">
        <v>28</v>
      </c>
      <c r="J14" s="36" t="s">
        <v>5</v>
      </c>
      <c r="K14" s="52"/>
    </row>
    <row r="15" s="1" customFormat="1" ht="18" customHeight="1">
      <c r="B15" s="47"/>
      <c r="C15" s="48"/>
      <c r="D15" s="48"/>
      <c r="E15" s="36" t="s">
        <v>29</v>
      </c>
      <c r="F15" s="48"/>
      <c r="G15" s="48"/>
      <c r="H15" s="48"/>
      <c r="I15" s="133" t="s">
        <v>30</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31</v>
      </c>
      <c r="E17" s="48"/>
      <c r="F17" s="48"/>
      <c r="G17" s="48"/>
      <c r="H17" s="48"/>
      <c r="I17" s="133"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30</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33</v>
      </c>
      <c r="E20" s="48"/>
      <c r="F20" s="48"/>
      <c r="G20" s="48"/>
      <c r="H20" s="48"/>
      <c r="I20" s="133" t="s">
        <v>28</v>
      </c>
      <c r="J20" s="36" t="s">
        <v>5</v>
      </c>
      <c r="K20" s="52"/>
    </row>
    <row r="21" s="1" customFormat="1" ht="18" customHeight="1">
      <c r="B21" s="47"/>
      <c r="C21" s="48"/>
      <c r="D21" s="48"/>
      <c r="E21" s="36" t="s">
        <v>34</v>
      </c>
      <c r="F21" s="48"/>
      <c r="G21" s="48"/>
      <c r="H21" s="48"/>
      <c r="I21" s="133" t="s">
        <v>30</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36</v>
      </c>
      <c r="E23" s="48"/>
      <c r="F23" s="48"/>
      <c r="G23" s="48"/>
      <c r="H23" s="48"/>
      <c r="I23" s="131"/>
      <c r="J23" s="48"/>
      <c r="K23" s="52"/>
    </row>
    <row r="24" s="6" customFormat="1" ht="71.25" customHeight="1">
      <c r="B24" s="135"/>
      <c r="C24" s="136"/>
      <c r="D24" s="136"/>
      <c r="E24" s="45" t="s">
        <v>112</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38</v>
      </c>
      <c r="E27" s="48"/>
      <c r="F27" s="48"/>
      <c r="G27" s="48"/>
      <c r="H27" s="48"/>
      <c r="I27" s="131"/>
      <c r="J27" s="142">
        <f>ROUND(J110,2)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40</v>
      </c>
      <c r="G29" s="48"/>
      <c r="H29" s="48"/>
      <c r="I29" s="143" t="s">
        <v>39</v>
      </c>
      <c r="J29" s="53" t="s">
        <v>41</v>
      </c>
      <c r="K29" s="52"/>
    </row>
    <row r="30" s="1" customFormat="1" ht="14.4" customHeight="1">
      <c r="B30" s="47"/>
      <c r="C30" s="48"/>
      <c r="D30" s="56" t="s">
        <v>42</v>
      </c>
      <c r="E30" s="56" t="s">
        <v>43</v>
      </c>
      <c r="F30" s="144">
        <f>ROUND(SUM(BE110:BE2471), 2)</f>
        <v>0</v>
      </c>
      <c r="G30" s="48"/>
      <c r="H30" s="48"/>
      <c r="I30" s="145">
        <v>0.20999999999999999</v>
      </c>
      <c r="J30" s="144">
        <f>ROUND(ROUND((SUM(BE110:BE2471)), 2)*I30, 2)</f>
        <v>0</v>
      </c>
      <c r="K30" s="52"/>
    </row>
    <row r="31" s="1" customFormat="1" ht="14.4" customHeight="1">
      <c r="B31" s="47"/>
      <c r="C31" s="48"/>
      <c r="D31" s="48"/>
      <c r="E31" s="56" t="s">
        <v>44</v>
      </c>
      <c r="F31" s="144">
        <f>ROUND(SUM(BF110:BF2471), 2)</f>
        <v>0</v>
      </c>
      <c r="G31" s="48"/>
      <c r="H31" s="48"/>
      <c r="I31" s="145">
        <v>0.14999999999999999</v>
      </c>
      <c r="J31" s="144">
        <f>ROUND(ROUND((SUM(BF110:BF2471)), 2)*I31, 2)</f>
        <v>0</v>
      </c>
      <c r="K31" s="52"/>
    </row>
    <row r="32" hidden="1" s="1" customFormat="1" ht="14.4" customHeight="1">
      <c r="B32" s="47"/>
      <c r="C32" s="48"/>
      <c r="D32" s="48"/>
      <c r="E32" s="56" t="s">
        <v>45</v>
      </c>
      <c r="F32" s="144">
        <f>ROUND(SUM(BG110:BG2471), 2)</f>
        <v>0</v>
      </c>
      <c r="G32" s="48"/>
      <c r="H32" s="48"/>
      <c r="I32" s="145">
        <v>0.20999999999999999</v>
      </c>
      <c r="J32" s="144">
        <v>0</v>
      </c>
      <c r="K32" s="52"/>
    </row>
    <row r="33" hidden="1" s="1" customFormat="1" ht="14.4" customHeight="1">
      <c r="B33" s="47"/>
      <c r="C33" s="48"/>
      <c r="D33" s="48"/>
      <c r="E33" s="56" t="s">
        <v>46</v>
      </c>
      <c r="F33" s="144">
        <f>ROUND(SUM(BH110:BH2471), 2)</f>
        <v>0</v>
      </c>
      <c r="G33" s="48"/>
      <c r="H33" s="48"/>
      <c r="I33" s="145">
        <v>0.14999999999999999</v>
      </c>
      <c r="J33" s="144">
        <v>0</v>
      </c>
      <c r="K33" s="52"/>
    </row>
    <row r="34" hidden="1" s="1" customFormat="1" ht="14.4" customHeight="1">
      <c r="B34" s="47"/>
      <c r="C34" s="48"/>
      <c r="D34" s="48"/>
      <c r="E34" s="56" t="s">
        <v>47</v>
      </c>
      <c r="F34" s="144">
        <f>ROUND(SUM(BI110:BI2471),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48</v>
      </c>
      <c r="E36" s="89"/>
      <c r="F36" s="89"/>
      <c r="G36" s="148" t="s">
        <v>49</v>
      </c>
      <c r="H36" s="149" t="s">
        <v>50</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113</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STAVEBNÍ ÚPRAVY A PŘÍSTAVBA OBJ. Č. 22 KOMPLEMENT – AMBULANCE V AREÁLU NEMOCNICE PRACHATICE</v>
      </c>
      <c r="F45" s="41"/>
      <c r="G45" s="41"/>
      <c r="H45" s="41"/>
      <c r="I45" s="131"/>
      <c r="J45" s="48"/>
      <c r="K45" s="52"/>
    </row>
    <row r="46" s="1" customFormat="1" ht="14.4" customHeight="1">
      <c r="B46" s="47"/>
      <c r="C46" s="41" t="s">
        <v>110</v>
      </c>
      <c r="D46" s="48"/>
      <c r="E46" s="48"/>
      <c r="F46" s="48"/>
      <c r="G46" s="48"/>
      <c r="H46" s="48"/>
      <c r="I46" s="131"/>
      <c r="J46" s="48"/>
      <c r="K46" s="52"/>
    </row>
    <row r="47" s="1" customFormat="1" ht="17.25" customHeight="1">
      <c r="B47" s="47"/>
      <c r="C47" s="48"/>
      <c r="D47" s="48"/>
      <c r="E47" s="132" t="str">
        <f>E9</f>
        <v>1 - Stavební část</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23</v>
      </c>
      <c r="D49" s="48"/>
      <c r="E49" s="48"/>
      <c r="F49" s="36" t="str">
        <f>F12</f>
        <v xml:space="preserve"> </v>
      </c>
      <c r="G49" s="48"/>
      <c r="H49" s="48"/>
      <c r="I49" s="133" t="s">
        <v>25</v>
      </c>
      <c r="J49" s="134" t="str">
        <f>IF(J12="","",J12)</f>
        <v>24.8.2018</v>
      </c>
      <c r="K49" s="52"/>
    </row>
    <row r="50" s="1" customFormat="1" ht="6.96" customHeight="1">
      <c r="B50" s="47"/>
      <c r="C50" s="48"/>
      <c r="D50" s="48"/>
      <c r="E50" s="48"/>
      <c r="F50" s="48"/>
      <c r="G50" s="48"/>
      <c r="H50" s="48"/>
      <c r="I50" s="131"/>
      <c r="J50" s="48"/>
      <c r="K50" s="52"/>
    </row>
    <row r="51" s="1" customFormat="1">
      <c r="B51" s="47"/>
      <c r="C51" s="41" t="s">
        <v>27</v>
      </c>
      <c r="D51" s="48"/>
      <c r="E51" s="48"/>
      <c r="F51" s="36" t="str">
        <f>E15</f>
        <v>ALFAPLAN s.r.o.</v>
      </c>
      <c r="G51" s="48"/>
      <c r="H51" s="48"/>
      <c r="I51" s="133" t="s">
        <v>33</v>
      </c>
      <c r="J51" s="45" t="str">
        <f>E21</f>
        <v>Nemocnice Prachatice a.s.</v>
      </c>
      <c r="K51" s="52"/>
    </row>
    <row r="52" s="1" customFormat="1" ht="14.4" customHeight="1">
      <c r="B52" s="47"/>
      <c r="C52" s="41" t="s">
        <v>31</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114</v>
      </c>
      <c r="D54" s="146"/>
      <c r="E54" s="146"/>
      <c r="F54" s="146"/>
      <c r="G54" s="146"/>
      <c r="H54" s="146"/>
      <c r="I54" s="158"/>
      <c r="J54" s="159" t="s">
        <v>115</v>
      </c>
      <c r="K54" s="160"/>
    </row>
    <row r="55" s="1" customFormat="1" ht="10.32" customHeight="1">
      <c r="B55" s="47"/>
      <c r="C55" s="48"/>
      <c r="D55" s="48"/>
      <c r="E55" s="48"/>
      <c r="F55" s="48"/>
      <c r="G55" s="48"/>
      <c r="H55" s="48"/>
      <c r="I55" s="131"/>
      <c r="J55" s="48"/>
      <c r="K55" s="52"/>
    </row>
    <row r="56" s="1" customFormat="1" ht="29.28" customHeight="1">
      <c r="B56" s="47"/>
      <c r="C56" s="161" t="s">
        <v>116</v>
      </c>
      <c r="D56" s="48"/>
      <c r="E56" s="48"/>
      <c r="F56" s="48"/>
      <c r="G56" s="48"/>
      <c r="H56" s="48"/>
      <c r="I56" s="131"/>
      <c r="J56" s="142">
        <f>J110</f>
        <v>0</v>
      </c>
      <c r="K56" s="52"/>
      <c r="AU56" s="25" t="s">
        <v>117</v>
      </c>
    </row>
    <row r="57" s="7" customFormat="1" ht="24.96" customHeight="1">
      <c r="B57" s="162"/>
      <c r="C57" s="163"/>
      <c r="D57" s="164" t="s">
        <v>118</v>
      </c>
      <c r="E57" s="165"/>
      <c r="F57" s="165"/>
      <c r="G57" s="165"/>
      <c r="H57" s="165"/>
      <c r="I57" s="166"/>
      <c r="J57" s="167">
        <f>J111</f>
        <v>0</v>
      </c>
      <c r="K57" s="168"/>
    </row>
    <row r="58" s="8" customFormat="1" ht="19.92" customHeight="1">
      <c r="B58" s="169"/>
      <c r="C58" s="170"/>
      <c r="D58" s="171" t="s">
        <v>119</v>
      </c>
      <c r="E58" s="172"/>
      <c r="F58" s="172"/>
      <c r="G58" s="172"/>
      <c r="H58" s="172"/>
      <c r="I58" s="173"/>
      <c r="J58" s="174">
        <f>J112</f>
        <v>0</v>
      </c>
      <c r="K58" s="175"/>
    </row>
    <row r="59" s="8" customFormat="1" ht="19.92" customHeight="1">
      <c r="B59" s="169"/>
      <c r="C59" s="170"/>
      <c r="D59" s="171" t="s">
        <v>120</v>
      </c>
      <c r="E59" s="172"/>
      <c r="F59" s="172"/>
      <c r="G59" s="172"/>
      <c r="H59" s="172"/>
      <c r="I59" s="173"/>
      <c r="J59" s="174">
        <f>J265</f>
        <v>0</v>
      </c>
      <c r="K59" s="175"/>
    </row>
    <row r="60" s="8" customFormat="1" ht="19.92" customHeight="1">
      <c r="B60" s="169"/>
      <c r="C60" s="170"/>
      <c r="D60" s="171" t="s">
        <v>121</v>
      </c>
      <c r="E60" s="172"/>
      <c r="F60" s="172"/>
      <c r="G60" s="172"/>
      <c r="H60" s="172"/>
      <c r="I60" s="173"/>
      <c r="J60" s="174">
        <f>J459</f>
        <v>0</v>
      </c>
      <c r="K60" s="175"/>
    </row>
    <row r="61" s="8" customFormat="1" ht="19.92" customHeight="1">
      <c r="B61" s="169"/>
      <c r="C61" s="170"/>
      <c r="D61" s="171" t="s">
        <v>122</v>
      </c>
      <c r="E61" s="172"/>
      <c r="F61" s="172"/>
      <c r="G61" s="172"/>
      <c r="H61" s="172"/>
      <c r="I61" s="173"/>
      <c r="J61" s="174">
        <f>J737</f>
        <v>0</v>
      </c>
      <c r="K61" s="175"/>
    </row>
    <row r="62" s="8" customFormat="1" ht="19.92" customHeight="1">
      <c r="B62" s="169"/>
      <c r="C62" s="170"/>
      <c r="D62" s="171" t="s">
        <v>123</v>
      </c>
      <c r="E62" s="172"/>
      <c r="F62" s="172"/>
      <c r="G62" s="172"/>
      <c r="H62" s="172"/>
      <c r="I62" s="173"/>
      <c r="J62" s="174">
        <f>J909</f>
        <v>0</v>
      </c>
      <c r="K62" s="175"/>
    </row>
    <row r="63" s="8" customFormat="1" ht="19.92" customHeight="1">
      <c r="B63" s="169"/>
      <c r="C63" s="170"/>
      <c r="D63" s="171" t="s">
        <v>124</v>
      </c>
      <c r="E63" s="172"/>
      <c r="F63" s="172"/>
      <c r="G63" s="172"/>
      <c r="H63" s="172"/>
      <c r="I63" s="173"/>
      <c r="J63" s="174">
        <f>J926</f>
        <v>0</v>
      </c>
      <c r="K63" s="175"/>
    </row>
    <row r="64" s="8" customFormat="1" ht="14.88" customHeight="1">
      <c r="B64" s="169"/>
      <c r="C64" s="170"/>
      <c r="D64" s="171" t="s">
        <v>125</v>
      </c>
      <c r="E64" s="172"/>
      <c r="F64" s="172"/>
      <c r="G64" s="172"/>
      <c r="H64" s="172"/>
      <c r="I64" s="173"/>
      <c r="J64" s="174">
        <f>J927</f>
        <v>0</v>
      </c>
      <c r="K64" s="175"/>
    </row>
    <row r="65" s="8" customFormat="1" ht="14.88" customHeight="1">
      <c r="B65" s="169"/>
      <c r="C65" s="170"/>
      <c r="D65" s="171" t="s">
        <v>126</v>
      </c>
      <c r="E65" s="172"/>
      <c r="F65" s="172"/>
      <c r="G65" s="172"/>
      <c r="H65" s="172"/>
      <c r="I65" s="173"/>
      <c r="J65" s="174">
        <f>J1168</f>
        <v>0</v>
      </c>
      <c r="K65" s="175"/>
    </row>
    <row r="66" s="8" customFormat="1" ht="14.88" customHeight="1">
      <c r="B66" s="169"/>
      <c r="C66" s="170"/>
      <c r="D66" s="171" t="s">
        <v>127</v>
      </c>
      <c r="E66" s="172"/>
      <c r="F66" s="172"/>
      <c r="G66" s="172"/>
      <c r="H66" s="172"/>
      <c r="I66" s="173"/>
      <c r="J66" s="174">
        <f>J1300</f>
        <v>0</v>
      </c>
      <c r="K66" s="175"/>
    </row>
    <row r="67" s="8" customFormat="1" ht="19.92" customHeight="1">
      <c r="B67" s="169"/>
      <c r="C67" s="170"/>
      <c r="D67" s="171" t="s">
        <v>128</v>
      </c>
      <c r="E67" s="172"/>
      <c r="F67" s="172"/>
      <c r="G67" s="172"/>
      <c r="H67" s="172"/>
      <c r="I67" s="173"/>
      <c r="J67" s="174">
        <f>J1385</f>
        <v>0</v>
      </c>
      <c r="K67" s="175"/>
    </row>
    <row r="68" s="8" customFormat="1" ht="14.88" customHeight="1">
      <c r="B68" s="169"/>
      <c r="C68" s="170"/>
      <c r="D68" s="171" t="s">
        <v>129</v>
      </c>
      <c r="E68" s="172"/>
      <c r="F68" s="172"/>
      <c r="G68" s="172"/>
      <c r="H68" s="172"/>
      <c r="I68" s="173"/>
      <c r="J68" s="174">
        <f>J1386</f>
        <v>0</v>
      </c>
      <c r="K68" s="175"/>
    </row>
    <row r="69" s="8" customFormat="1" ht="14.88" customHeight="1">
      <c r="B69" s="169"/>
      <c r="C69" s="170"/>
      <c r="D69" s="171" t="s">
        <v>130</v>
      </c>
      <c r="E69" s="172"/>
      <c r="F69" s="172"/>
      <c r="G69" s="172"/>
      <c r="H69" s="172"/>
      <c r="I69" s="173"/>
      <c r="J69" s="174">
        <f>J1393</f>
        <v>0</v>
      </c>
      <c r="K69" s="175"/>
    </row>
    <row r="70" s="8" customFormat="1" ht="14.88" customHeight="1">
      <c r="B70" s="169"/>
      <c r="C70" s="170"/>
      <c r="D70" s="171" t="s">
        <v>131</v>
      </c>
      <c r="E70" s="172"/>
      <c r="F70" s="172"/>
      <c r="G70" s="172"/>
      <c r="H70" s="172"/>
      <c r="I70" s="173"/>
      <c r="J70" s="174">
        <f>J1401</f>
        <v>0</v>
      </c>
      <c r="K70" s="175"/>
    </row>
    <row r="71" s="8" customFormat="1" ht="14.88" customHeight="1">
      <c r="B71" s="169"/>
      <c r="C71" s="170"/>
      <c r="D71" s="171" t="s">
        <v>132</v>
      </c>
      <c r="E71" s="172"/>
      <c r="F71" s="172"/>
      <c r="G71" s="172"/>
      <c r="H71" s="172"/>
      <c r="I71" s="173"/>
      <c r="J71" s="174">
        <f>J1408</f>
        <v>0</v>
      </c>
      <c r="K71" s="175"/>
    </row>
    <row r="72" s="8" customFormat="1" ht="14.88" customHeight="1">
      <c r="B72" s="169"/>
      <c r="C72" s="170"/>
      <c r="D72" s="171" t="s">
        <v>133</v>
      </c>
      <c r="E72" s="172"/>
      <c r="F72" s="172"/>
      <c r="G72" s="172"/>
      <c r="H72" s="172"/>
      <c r="I72" s="173"/>
      <c r="J72" s="174">
        <f>J1440</f>
        <v>0</v>
      </c>
      <c r="K72" s="175"/>
    </row>
    <row r="73" s="8" customFormat="1" ht="14.88" customHeight="1">
      <c r="B73" s="169"/>
      <c r="C73" s="170"/>
      <c r="D73" s="171" t="s">
        <v>134</v>
      </c>
      <c r="E73" s="172"/>
      <c r="F73" s="172"/>
      <c r="G73" s="172"/>
      <c r="H73" s="172"/>
      <c r="I73" s="173"/>
      <c r="J73" s="174">
        <f>J1448</f>
        <v>0</v>
      </c>
      <c r="K73" s="175"/>
    </row>
    <row r="74" s="8" customFormat="1" ht="14.88" customHeight="1">
      <c r="B74" s="169"/>
      <c r="C74" s="170"/>
      <c r="D74" s="171" t="s">
        <v>135</v>
      </c>
      <c r="E74" s="172"/>
      <c r="F74" s="172"/>
      <c r="G74" s="172"/>
      <c r="H74" s="172"/>
      <c r="I74" s="173"/>
      <c r="J74" s="174">
        <f>J1564</f>
        <v>0</v>
      </c>
      <c r="K74" s="175"/>
    </row>
    <row r="75" s="8" customFormat="1" ht="19.92" customHeight="1">
      <c r="B75" s="169"/>
      <c r="C75" s="170"/>
      <c r="D75" s="171" t="s">
        <v>136</v>
      </c>
      <c r="E75" s="172"/>
      <c r="F75" s="172"/>
      <c r="G75" s="172"/>
      <c r="H75" s="172"/>
      <c r="I75" s="173"/>
      <c r="J75" s="174">
        <f>J1568</f>
        <v>0</v>
      </c>
      <c r="K75" s="175"/>
    </row>
    <row r="76" s="8" customFormat="1" ht="19.92" customHeight="1">
      <c r="B76" s="169"/>
      <c r="C76" s="170"/>
      <c r="D76" s="171" t="s">
        <v>137</v>
      </c>
      <c r="E76" s="172"/>
      <c r="F76" s="172"/>
      <c r="G76" s="172"/>
      <c r="H76" s="172"/>
      <c r="I76" s="173"/>
      <c r="J76" s="174">
        <f>J1578</f>
        <v>0</v>
      </c>
      <c r="K76" s="175"/>
    </row>
    <row r="77" s="7" customFormat="1" ht="24.96" customHeight="1">
      <c r="B77" s="162"/>
      <c r="C77" s="163"/>
      <c r="D77" s="164" t="s">
        <v>138</v>
      </c>
      <c r="E77" s="165"/>
      <c r="F77" s="165"/>
      <c r="G77" s="165"/>
      <c r="H77" s="165"/>
      <c r="I77" s="166"/>
      <c r="J77" s="167">
        <f>J1580</f>
        <v>0</v>
      </c>
      <c r="K77" s="168"/>
    </row>
    <row r="78" s="8" customFormat="1" ht="19.92" customHeight="1">
      <c r="B78" s="169"/>
      <c r="C78" s="170"/>
      <c r="D78" s="171" t="s">
        <v>139</v>
      </c>
      <c r="E78" s="172"/>
      <c r="F78" s="172"/>
      <c r="G78" s="172"/>
      <c r="H78" s="172"/>
      <c r="I78" s="173"/>
      <c r="J78" s="174">
        <f>J1581</f>
        <v>0</v>
      </c>
      <c r="K78" s="175"/>
    </row>
    <row r="79" s="8" customFormat="1" ht="19.92" customHeight="1">
      <c r="B79" s="169"/>
      <c r="C79" s="170"/>
      <c r="D79" s="171" t="s">
        <v>140</v>
      </c>
      <c r="E79" s="172"/>
      <c r="F79" s="172"/>
      <c r="G79" s="172"/>
      <c r="H79" s="172"/>
      <c r="I79" s="173"/>
      <c r="J79" s="174">
        <f>J1694</f>
        <v>0</v>
      </c>
      <c r="K79" s="175"/>
    </row>
    <row r="80" s="8" customFormat="1" ht="19.92" customHeight="1">
      <c r="B80" s="169"/>
      <c r="C80" s="170"/>
      <c r="D80" s="171" t="s">
        <v>141</v>
      </c>
      <c r="E80" s="172"/>
      <c r="F80" s="172"/>
      <c r="G80" s="172"/>
      <c r="H80" s="172"/>
      <c r="I80" s="173"/>
      <c r="J80" s="174">
        <f>J1803</f>
        <v>0</v>
      </c>
      <c r="K80" s="175"/>
    </row>
    <row r="81" s="8" customFormat="1" ht="19.92" customHeight="1">
      <c r="B81" s="169"/>
      <c r="C81" s="170"/>
      <c r="D81" s="171" t="s">
        <v>142</v>
      </c>
      <c r="E81" s="172"/>
      <c r="F81" s="172"/>
      <c r="G81" s="172"/>
      <c r="H81" s="172"/>
      <c r="I81" s="173"/>
      <c r="J81" s="174">
        <f>J1895</f>
        <v>0</v>
      </c>
      <c r="K81" s="175"/>
    </row>
    <row r="82" s="8" customFormat="1" ht="19.92" customHeight="1">
      <c r="B82" s="169"/>
      <c r="C82" s="170"/>
      <c r="D82" s="171" t="s">
        <v>143</v>
      </c>
      <c r="E82" s="172"/>
      <c r="F82" s="172"/>
      <c r="G82" s="172"/>
      <c r="H82" s="172"/>
      <c r="I82" s="173"/>
      <c r="J82" s="174">
        <f>J1903</f>
        <v>0</v>
      </c>
      <c r="K82" s="175"/>
    </row>
    <row r="83" s="8" customFormat="1" ht="19.92" customHeight="1">
      <c r="B83" s="169"/>
      <c r="C83" s="170"/>
      <c r="D83" s="171" t="s">
        <v>144</v>
      </c>
      <c r="E83" s="172"/>
      <c r="F83" s="172"/>
      <c r="G83" s="172"/>
      <c r="H83" s="172"/>
      <c r="I83" s="173"/>
      <c r="J83" s="174">
        <f>J1973</f>
        <v>0</v>
      </c>
      <c r="K83" s="175"/>
    </row>
    <row r="84" s="8" customFormat="1" ht="19.92" customHeight="1">
      <c r="B84" s="169"/>
      <c r="C84" s="170"/>
      <c r="D84" s="171" t="s">
        <v>145</v>
      </c>
      <c r="E84" s="172"/>
      <c r="F84" s="172"/>
      <c r="G84" s="172"/>
      <c r="H84" s="172"/>
      <c r="I84" s="173"/>
      <c r="J84" s="174">
        <f>J2025</f>
        <v>0</v>
      </c>
      <c r="K84" s="175"/>
    </row>
    <row r="85" s="8" customFormat="1" ht="19.92" customHeight="1">
      <c r="B85" s="169"/>
      <c r="C85" s="170"/>
      <c r="D85" s="171" t="s">
        <v>146</v>
      </c>
      <c r="E85" s="172"/>
      <c r="F85" s="172"/>
      <c r="G85" s="172"/>
      <c r="H85" s="172"/>
      <c r="I85" s="173"/>
      <c r="J85" s="174">
        <f>J2162</f>
        <v>0</v>
      </c>
      <c r="K85" s="175"/>
    </row>
    <row r="86" s="8" customFormat="1" ht="19.92" customHeight="1">
      <c r="B86" s="169"/>
      <c r="C86" s="170"/>
      <c r="D86" s="171" t="s">
        <v>147</v>
      </c>
      <c r="E86" s="172"/>
      <c r="F86" s="172"/>
      <c r="G86" s="172"/>
      <c r="H86" s="172"/>
      <c r="I86" s="173"/>
      <c r="J86" s="174">
        <f>J2227</f>
        <v>0</v>
      </c>
      <c r="K86" s="175"/>
    </row>
    <row r="87" s="8" customFormat="1" ht="19.92" customHeight="1">
      <c r="B87" s="169"/>
      <c r="C87" s="170"/>
      <c r="D87" s="171" t="s">
        <v>148</v>
      </c>
      <c r="E87" s="172"/>
      <c r="F87" s="172"/>
      <c r="G87" s="172"/>
      <c r="H87" s="172"/>
      <c r="I87" s="173"/>
      <c r="J87" s="174">
        <f>J2242</f>
        <v>0</v>
      </c>
      <c r="K87" s="175"/>
    </row>
    <row r="88" s="8" customFormat="1" ht="19.92" customHeight="1">
      <c r="B88" s="169"/>
      <c r="C88" s="170"/>
      <c r="D88" s="171" t="s">
        <v>149</v>
      </c>
      <c r="E88" s="172"/>
      <c r="F88" s="172"/>
      <c r="G88" s="172"/>
      <c r="H88" s="172"/>
      <c r="I88" s="173"/>
      <c r="J88" s="174">
        <f>J2319</f>
        <v>0</v>
      </c>
      <c r="K88" s="175"/>
    </row>
    <row r="89" s="8" customFormat="1" ht="19.92" customHeight="1">
      <c r="B89" s="169"/>
      <c r="C89" s="170"/>
      <c r="D89" s="171" t="s">
        <v>150</v>
      </c>
      <c r="E89" s="172"/>
      <c r="F89" s="172"/>
      <c r="G89" s="172"/>
      <c r="H89" s="172"/>
      <c r="I89" s="173"/>
      <c r="J89" s="174">
        <f>J2409</f>
        <v>0</v>
      </c>
      <c r="K89" s="175"/>
    </row>
    <row r="90" s="8" customFormat="1" ht="19.92" customHeight="1">
      <c r="B90" s="169"/>
      <c r="C90" s="170"/>
      <c r="D90" s="171" t="s">
        <v>151</v>
      </c>
      <c r="E90" s="172"/>
      <c r="F90" s="172"/>
      <c r="G90" s="172"/>
      <c r="H90" s="172"/>
      <c r="I90" s="173"/>
      <c r="J90" s="174">
        <f>J2455</f>
        <v>0</v>
      </c>
      <c r="K90" s="175"/>
    </row>
    <row r="91" s="1" customFormat="1" ht="21.84" customHeight="1">
      <c r="B91" s="47"/>
      <c r="C91" s="48"/>
      <c r="D91" s="48"/>
      <c r="E91" s="48"/>
      <c r="F91" s="48"/>
      <c r="G91" s="48"/>
      <c r="H91" s="48"/>
      <c r="I91" s="131"/>
      <c r="J91" s="48"/>
      <c r="K91" s="52"/>
    </row>
    <row r="92" s="1" customFormat="1" ht="6.96" customHeight="1">
      <c r="B92" s="68"/>
      <c r="C92" s="69"/>
      <c r="D92" s="69"/>
      <c r="E92" s="69"/>
      <c r="F92" s="69"/>
      <c r="G92" s="69"/>
      <c r="H92" s="69"/>
      <c r="I92" s="153"/>
      <c r="J92" s="69"/>
      <c r="K92" s="70"/>
    </row>
    <row r="96" s="1" customFormat="1" ht="6.96" customHeight="1">
      <c r="B96" s="71"/>
      <c r="C96" s="72"/>
      <c r="D96" s="72"/>
      <c r="E96" s="72"/>
      <c r="F96" s="72"/>
      <c r="G96" s="72"/>
      <c r="H96" s="72"/>
      <c r="I96" s="154"/>
      <c r="J96" s="72"/>
      <c r="K96" s="72"/>
      <c r="L96" s="47"/>
    </row>
    <row r="97" s="1" customFormat="1" ht="36.96" customHeight="1">
      <c r="B97" s="47"/>
      <c r="C97" s="73" t="s">
        <v>152</v>
      </c>
      <c r="I97" s="176"/>
      <c r="L97" s="47"/>
    </row>
    <row r="98" s="1" customFormat="1" ht="6.96" customHeight="1">
      <c r="B98" s="47"/>
      <c r="I98" s="176"/>
      <c r="L98" s="47"/>
    </row>
    <row r="99" s="1" customFormat="1" ht="14.4" customHeight="1">
      <c r="B99" s="47"/>
      <c r="C99" s="75" t="s">
        <v>19</v>
      </c>
      <c r="I99" s="176"/>
      <c r="L99" s="47"/>
    </row>
    <row r="100" s="1" customFormat="1" ht="16.5" customHeight="1">
      <c r="B100" s="47"/>
      <c r="E100" s="177" t="str">
        <f>E7</f>
        <v>STAVEBNÍ ÚPRAVY A PŘÍSTAVBA OBJ. Č. 22 KOMPLEMENT – AMBULANCE V AREÁLU NEMOCNICE PRACHATICE</v>
      </c>
      <c r="F100" s="75"/>
      <c r="G100" s="75"/>
      <c r="H100" s="75"/>
      <c r="I100" s="176"/>
      <c r="L100" s="47"/>
    </row>
    <row r="101" s="1" customFormat="1" ht="14.4" customHeight="1">
      <c r="B101" s="47"/>
      <c r="C101" s="75" t="s">
        <v>110</v>
      </c>
      <c r="I101" s="176"/>
      <c r="L101" s="47"/>
    </row>
    <row r="102" s="1" customFormat="1" ht="17.25" customHeight="1">
      <c r="B102" s="47"/>
      <c r="E102" s="78" t="str">
        <f>E9</f>
        <v>1 - Stavební část</v>
      </c>
      <c r="F102" s="1"/>
      <c r="G102" s="1"/>
      <c r="H102" s="1"/>
      <c r="I102" s="176"/>
      <c r="L102" s="47"/>
    </row>
    <row r="103" s="1" customFormat="1" ht="6.96" customHeight="1">
      <c r="B103" s="47"/>
      <c r="I103" s="176"/>
      <c r="L103" s="47"/>
    </row>
    <row r="104" s="1" customFormat="1" ht="18" customHeight="1">
      <c r="B104" s="47"/>
      <c r="C104" s="75" t="s">
        <v>23</v>
      </c>
      <c r="F104" s="178" t="str">
        <f>F12</f>
        <v xml:space="preserve"> </v>
      </c>
      <c r="I104" s="179" t="s">
        <v>25</v>
      </c>
      <c r="J104" s="80" t="str">
        <f>IF(J12="","",J12)</f>
        <v>24.8.2018</v>
      </c>
      <c r="L104" s="47"/>
    </row>
    <row r="105" s="1" customFormat="1" ht="6.96" customHeight="1">
      <c r="B105" s="47"/>
      <c r="I105" s="176"/>
      <c r="L105" s="47"/>
    </row>
    <row r="106" s="1" customFormat="1">
      <c r="B106" s="47"/>
      <c r="C106" s="75" t="s">
        <v>27</v>
      </c>
      <c r="F106" s="178" t="str">
        <f>E15</f>
        <v>ALFAPLAN s.r.o.</v>
      </c>
      <c r="I106" s="179" t="s">
        <v>33</v>
      </c>
      <c r="J106" s="178" t="str">
        <f>E21</f>
        <v>Nemocnice Prachatice a.s.</v>
      </c>
      <c r="L106" s="47"/>
    </row>
    <row r="107" s="1" customFormat="1" ht="14.4" customHeight="1">
      <c r="B107" s="47"/>
      <c r="C107" s="75" t="s">
        <v>31</v>
      </c>
      <c r="F107" s="178" t="str">
        <f>IF(E18="","",E18)</f>
        <v/>
      </c>
      <c r="I107" s="176"/>
      <c r="L107" s="47"/>
    </row>
    <row r="108" s="1" customFormat="1" ht="10.32" customHeight="1">
      <c r="B108" s="47"/>
      <c r="I108" s="176"/>
      <c r="L108" s="47"/>
    </row>
    <row r="109" s="9" customFormat="1" ht="29.28" customHeight="1">
      <c r="B109" s="180"/>
      <c r="C109" s="181" t="s">
        <v>153</v>
      </c>
      <c r="D109" s="182" t="s">
        <v>57</v>
      </c>
      <c r="E109" s="182" t="s">
        <v>53</v>
      </c>
      <c r="F109" s="182" t="s">
        <v>154</v>
      </c>
      <c r="G109" s="182" t="s">
        <v>155</v>
      </c>
      <c r="H109" s="182" t="s">
        <v>156</v>
      </c>
      <c r="I109" s="183" t="s">
        <v>157</v>
      </c>
      <c r="J109" s="182" t="s">
        <v>115</v>
      </c>
      <c r="K109" s="184" t="s">
        <v>158</v>
      </c>
      <c r="L109" s="180"/>
      <c r="M109" s="93" t="s">
        <v>159</v>
      </c>
      <c r="N109" s="94" t="s">
        <v>42</v>
      </c>
      <c r="O109" s="94" t="s">
        <v>160</v>
      </c>
      <c r="P109" s="94" t="s">
        <v>161</v>
      </c>
      <c r="Q109" s="94" t="s">
        <v>162</v>
      </c>
      <c r="R109" s="94" t="s">
        <v>163</v>
      </c>
      <c r="S109" s="94" t="s">
        <v>164</v>
      </c>
      <c r="T109" s="95" t="s">
        <v>165</v>
      </c>
    </row>
    <row r="110" s="1" customFormat="1" ht="29.28" customHeight="1">
      <c r="B110" s="47"/>
      <c r="C110" s="97" t="s">
        <v>116</v>
      </c>
      <c r="I110" s="176"/>
      <c r="J110" s="185">
        <f>BK110</f>
        <v>0</v>
      </c>
      <c r="L110" s="47"/>
      <c r="M110" s="96"/>
      <c r="N110" s="83"/>
      <c r="O110" s="83"/>
      <c r="P110" s="186">
        <f>P111+P1580</f>
        <v>0</v>
      </c>
      <c r="Q110" s="83"/>
      <c r="R110" s="186">
        <f>R111+R1580</f>
        <v>909.1490897599997</v>
      </c>
      <c r="S110" s="83"/>
      <c r="T110" s="187">
        <f>T111+T1580</f>
        <v>68.358675420000012</v>
      </c>
      <c r="AT110" s="25" t="s">
        <v>71</v>
      </c>
      <c r="AU110" s="25" t="s">
        <v>117</v>
      </c>
      <c r="BK110" s="188">
        <f>BK111+BK1580</f>
        <v>0</v>
      </c>
    </row>
    <row r="111" s="10" customFormat="1" ht="37.44001" customHeight="1">
      <c r="B111" s="189"/>
      <c r="D111" s="190" t="s">
        <v>71</v>
      </c>
      <c r="E111" s="191" t="s">
        <v>166</v>
      </c>
      <c r="F111" s="191" t="s">
        <v>167</v>
      </c>
      <c r="I111" s="192"/>
      <c r="J111" s="193">
        <f>BK111</f>
        <v>0</v>
      </c>
      <c r="L111" s="189"/>
      <c r="M111" s="194"/>
      <c r="N111" s="195"/>
      <c r="O111" s="195"/>
      <c r="P111" s="196">
        <f>P112+P265+P459+P737+P909+P926+P1385+P1568+P1578</f>
        <v>0</v>
      </c>
      <c r="Q111" s="195"/>
      <c r="R111" s="196">
        <f>R112+R265+R459+R737+R909+R926+R1385+R1568+R1578</f>
        <v>890.32369009999968</v>
      </c>
      <c r="S111" s="195"/>
      <c r="T111" s="197">
        <f>T112+T265+T459+T737+T909+T926+T1385+T1568+T1578</f>
        <v>68.057590000000005</v>
      </c>
      <c r="AR111" s="190" t="s">
        <v>17</v>
      </c>
      <c r="AT111" s="198" t="s">
        <v>71</v>
      </c>
      <c r="AU111" s="198" t="s">
        <v>72</v>
      </c>
      <c r="AY111" s="190" t="s">
        <v>168</v>
      </c>
      <c r="BK111" s="199">
        <f>BK112+BK265+BK459+BK737+BK909+BK926+BK1385+BK1568+BK1578</f>
        <v>0</v>
      </c>
    </row>
    <row r="112" s="10" customFormat="1" ht="19.92" customHeight="1">
      <c r="B112" s="189"/>
      <c r="D112" s="190" t="s">
        <v>71</v>
      </c>
      <c r="E112" s="200" t="s">
        <v>17</v>
      </c>
      <c r="F112" s="200" t="s">
        <v>169</v>
      </c>
      <c r="I112" s="192"/>
      <c r="J112" s="201">
        <f>BK112</f>
        <v>0</v>
      </c>
      <c r="L112" s="189"/>
      <c r="M112" s="194"/>
      <c r="N112" s="195"/>
      <c r="O112" s="195"/>
      <c r="P112" s="196">
        <f>SUM(P113:P264)</f>
        <v>0</v>
      </c>
      <c r="Q112" s="195"/>
      <c r="R112" s="196">
        <f>SUM(R113:R264)</f>
        <v>0.33615</v>
      </c>
      <c r="S112" s="195"/>
      <c r="T112" s="197">
        <f>SUM(T113:T264)</f>
        <v>32.615399999999994</v>
      </c>
      <c r="AR112" s="190" t="s">
        <v>17</v>
      </c>
      <c r="AT112" s="198" t="s">
        <v>71</v>
      </c>
      <c r="AU112" s="198" t="s">
        <v>17</v>
      </c>
      <c r="AY112" s="190" t="s">
        <v>168</v>
      </c>
      <c r="BK112" s="199">
        <f>SUM(BK113:BK264)</f>
        <v>0</v>
      </c>
    </row>
    <row r="113" s="1" customFormat="1" ht="25.5" customHeight="1">
      <c r="B113" s="202"/>
      <c r="C113" s="203" t="s">
        <v>17</v>
      </c>
      <c r="D113" s="203" t="s">
        <v>170</v>
      </c>
      <c r="E113" s="204" t="s">
        <v>171</v>
      </c>
      <c r="F113" s="205" t="s">
        <v>172</v>
      </c>
      <c r="G113" s="206" t="s">
        <v>173</v>
      </c>
      <c r="H113" s="207">
        <v>26</v>
      </c>
      <c r="I113" s="208"/>
      <c r="J113" s="209">
        <f>ROUND(I113*H113,2)</f>
        <v>0</v>
      </c>
      <c r="K113" s="205" t="s">
        <v>174</v>
      </c>
      <c r="L113" s="47"/>
      <c r="M113" s="210" t="s">
        <v>5</v>
      </c>
      <c r="N113" s="211" t="s">
        <v>43</v>
      </c>
      <c r="O113" s="48"/>
      <c r="P113" s="212">
        <f>O113*H113</f>
        <v>0</v>
      </c>
      <c r="Q113" s="212">
        <v>0</v>
      </c>
      <c r="R113" s="212">
        <f>Q113*H113</f>
        <v>0</v>
      </c>
      <c r="S113" s="212">
        <v>0</v>
      </c>
      <c r="T113" s="213">
        <f>S113*H113</f>
        <v>0</v>
      </c>
      <c r="AR113" s="25" t="s">
        <v>86</v>
      </c>
      <c r="AT113" s="25" t="s">
        <v>170</v>
      </c>
      <c r="AU113" s="25" t="s">
        <v>80</v>
      </c>
      <c r="AY113" s="25" t="s">
        <v>168</v>
      </c>
      <c r="BE113" s="214">
        <f>IF(N113="základní",J113,0)</f>
        <v>0</v>
      </c>
      <c r="BF113" s="214">
        <f>IF(N113="snížená",J113,0)</f>
        <v>0</v>
      </c>
      <c r="BG113" s="214">
        <f>IF(N113="zákl. přenesená",J113,0)</f>
        <v>0</v>
      </c>
      <c r="BH113" s="214">
        <f>IF(N113="sníž. přenesená",J113,0)</f>
        <v>0</v>
      </c>
      <c r="BI113" s="214">
        <f>IF(N113="nulová",J113,0)</f>
        <v>0</v>
      </c>
      <c r="BJ113" s="25" t="s">
        <v>17</v>
      </c>
      <c r="BK113" s="214">
        <f>ROUND(I113*H113,2)</f>
        <v>0</v>
      </c>
      <c r="BL113" s="25" t="s">
        <v>86</v>
      </c>
      <c r="BM113" s="25" t="s">
        <v>175</v>
      </c>
    </row>
    <row r="114" s="11" customFormat="1">
      <c r="B114" s="215"/>
      <c r="D114" s="216" t="s">
        <v>176</v>
      </c>
      <c r="E114" s="217" t="s">
        <v>5</v>
      </c>
      <c r="F114" s="218" t="s">
        <v>177</v>
      </c>
      <c r="H114" s="217" t="s">
        <v>5</v>
      </c>
      <c r="I114" s="219"/>
      <c r="L114" s="215"/>
      <c r="M114" s="220"/>
      <c r="N114" s="221"/>
      <c r="O114" s="221"/>
      <c r="P114" s="221"/>
      <c r="Q114" s="221"/>
      <c r="R114" s="221"/>
      <c r="S114" s="221"/>
      <c r="T114" s="222"/>
      <c r="AT114" s="217" t="s">
        <v>176</v>
      </c>
      <c r="AU114" s="217" t="s">
        <v>80</v>
      </c>
      <c r="AV114" s="11" t="s">
        <v>17</v>
      </c>
      <c r="AW114" s="11" t="s">
        <v>35</v>
      </c>
      <c r="AX114" s="11" t="s">
        <v>72</v>
      </c>
      <c r="AY114" s="217" t="s">
        <v>168</v>
      </c>
    </row>
    <row r="115" s="11" customFormat="1">
      <c r="B115" s="215"/>
      <c r="D115" s="216" t="s">
        <v>176</v>
      </c>
      <c r="E115" s="217" t="s">
        <v>5</v>
      </c>
      <c r="F115" s="218" t="s">
        <v>178</v>
      </c>
      <c r="H115" s="217" t="s">
        <v>5</v>
      </c>
      <c r="I115" s="219"/>
      <c r="L115" s="215"/>
      <c r="M115" s="220"/>
      <c r="N115" s="221"/>
      <c r="O115" s="221"/>
      <c r="P115" s="221"/>
      <c r="Q115" s="221"/>
      <c r="R115" s="221"/>
      <c r="S115" s="221"/>
      <c r="T115" s="222"/>
      <c r="AT115" s="217" t="s">
        <v>176</v>
      </c>
      <c r="AU115" s="217" t="s">
        <v>80</v>
      </c>
      <c r="AV115" s="11" t="s">
        <v>17</v>
      </c>
      <c r="AW115" s="11" t="s">
        <v>35</v>
      </c>
      <c r="AX115" s="11" t="s">
        <v>72</v>
      </c>
      <c r="AY115" s="217" t="s">
        <v>168</v>
      </c>
    </row>
    <row r="116" s="12" customFormat="1">
      <c r="B116" s="223"/>
      <c r="D116" s="216" t="s">
        <v>176</v>
      </c>
      <c r="E116" s="224" t="s">
        <v>5</v>
      </c>
      <c r="F116" s="225" t="s">
        <v>179</v>
      </c>
      <c r="H116" s="226">
        <v>26</v>
      </c>
      <c r="I116" s="227"/>
      <c r="L116" s="223"/>
      <c r="M116" s="228"/>
      <c r="N116" s="229"/>
      <c r="O116" s="229"/>
      <c r="P116" s="229"/>
      <c r="Q116" s="229"/>
      <c r="R116" s="229"/>
      <c r="S116" s="229"/>
      <c r="T116" s="230"/>
      <c r="AT116" s="224" t="s">
        <v>176</v>
      </c>
      <c r="AU116" s="224" t="s">
        <v>80</v>
      </c>
      <c r="AV116" s="12" t="s">
        <v>80</v>
      </c>
      <c r="AW116" s="12" t="s">
        <v>35</v>
      </c>
      <c r="AX116" s="12" t="s">
        <v>17</v>
      </c>
      <c r="AY116" s="224" t="s">
        <v>168</v>
      </c>
    </row>
    <row r="117" s="1" customFormat="1" ht="25.5" customHeight="1">
      <c r="B117" s="202"/>
      <c r="C117" s="203" t="s">
        <v>80</v>
      </c>
      <c r="D117" s="203" t="s">
        <v>170</v>
      </c>
      <c r="E117" s="204" t="s">
        <v>180</v>
      </c>
      <c r="F117" s="205" t="s">
        <v>181</v>
      </c>
      <c r="G117" s="206" t="s">
        <v>182</v>
      </c>
      <c r="H117" s="207">
        <v>3</v>
      </c>
      <c r="I117" s="208"/>
      <c r="J117" s="209">
        <f>ROUND(I117*H117,2)</f>
        <v>0</v>
      </c>
      <c r="K117" s="205" t="s">
        <v>174</v>
      </c>
      <c r="L117" s="47"/>
      <c r="M117" s="210" t="s">
        <v>5</v>
      </c>
      <c r="N117" s="211" t="s">
        <v>43</v>
      </c>
      <c r="O117" s="48"/>
      <c r="P117" s="212">
        <f>O117*H117</f>
        <v>0</v>
      </c>
      <c r="Q117" s="212">
        <v>0</v>
      </c>
      <c r="R117" s="212">
        <f>Q117*H117</f>
        <v>0</v>
      </c>
      <c r="S117" s="212">
        <v>0</v>
      </c>
      <c r="T117" s="213">
        <f>S117*H117</f>
        <v>0</v>
      </c>
      <c r="AR117" s="25" t="s">
        <v>86</v>
      </c>
      <c r="AT117" s="25" t="s">
        <v>170</v>
      </c>
      <c r="AU117" s="25" t="s">
        <v>80</v>
      </c>
      <c r="AY117" s="25" t="s">
        <v>168</v>
      </c>
      <c r="BE117" s="214">
        <f>IF(N117="základní",J117,0)</f>
        <v>0</v>
      </c>
      <c r="BF117" s="214">
        <f>IF(N117="snížená",J117,0)</f>
        <v>0</v>
      </c>
      <c r="BG117" s="214">
        <f>IF(N117="zákl. přenesená",J117,0)</f>
        <v>0</v>
      </c>
      <c r="BH117" s="214">
        <f>IF(N117="sníž. přenesená",J117,0)</f>
        <v>0</v>
      </c>
      <c r="BI117" s="214">
        <f>IF(N117="nulová",J117,0)</f>
        <v>0</v>
      </c>
      <c r="BJ117" s="25" t="s">
        <v>17</v>
      </c>
      <c r="BK117" s="214">
        <f>ROUND(I117*H117,2)</f>
        <v>0</v>
      </c>
      <c r="BL117" s="25" t="s">
        <v>86</v>
      </c>
      <c r="BM117" s="25" t="s">
        <v>183</v>
      </c>
    </row>
    <row r="118" s="11" customFormat="1">
      <c r="B118" s="215"/>
      <c r="D118" s="216" t="s">
        <v>176</v>
      </c>
      <c r="E118" s="217" t="s">
        <v>5</v>
      </c>
      <c r="F118" s="218" t="s">
        <v>177</v>
      </c>
      <c r="H118" s="217" t="s">
        <v>5</v>
      </c>
      <c r="I118" s="219"/>
      <c r="L118" s="215"/>
      <c r="M118" s="220"/>
      <c r="N118" s="221"/>
      <c r="O118" s="221"/>
      <c r="P118" s="221"/>
      <c r="Q118" s="221"/>
      <c r="R118" s="221"/>
      <c r="S118" s="221"/>
      <c r="T118" s="222"/>
      <c r="AT118" s="217" t="s">
        <v>176</v>
      </c>
      <c r="AU118" s="217" t="s">
        <v>80</v>
      </c>
      <c r="AV118" s="11" t="s">
        <v>17</v>
      </c>
      <c r="AW118" s="11" t="s">
        <v>35</v>
      </c>
      <c r="AX118" s="11" t="s">
        <v>72</v>
      </c>
      <c r="AY118" s="217" t="s">
        <v>168</v>
      </c>
    </row>
    <row r="119" s="12" customFormat="1">
      <c r="B119" s="223"/>
      <c r="D119" s="216" t="s">
        <v>176</v>
      </c>
      <c r="E119" s="224" t="s">
        <v>5</v>
      </c>
      <c r="F119" s="225" t="s">
        <v>83</v>
      </c>
      <c r="H119" s="226">
        <v>3</v>
      </c>
      <c r="I119" s="227"/>
      <c r="L119" s="223"/>
      <c r="M119" s="228"/>
      <c r="N119" s="229"/>
      <c r="O119" s="229"/>
      <c r="P119" s="229"/>
      <c r="Q119" s="229"/>
      <c r="R119" s="229"/>
      <c r="S119" s="229"/>
      <c r="T119" s="230"/>
      <c r="AT119" s="224" t="s">
        <v>176</v>
      </c>
      <c r="AU119" s="224" t="s">
        <v>80</v>
      </c>
      <c r="AV119" s="12" t="s">
        <v>80</v>
      </c>
      <c r="AW119" s="12" t="s">
        <v>35</v>
      </c>
      <c r="AX119" s="12" t="s">
        <v>17</v>
      </c>
      <c r="AY119" s="224" t="s">
        <v>168</v>
      </c>
    </row>
    <row r="120" s="1" customFormat="1" ht="25.5" customHeight="1">
      <c r="B120" s="202"/>
      <c r="C120" s="203" t="s">
        <v>83</v>
      </c>
      <c r="D120" s="203" t="s">
        <v>170</v>
      </c>
      <c r="E120" s="204" t="s">
        <v>184</v>
      </c>
      <c r="F120" s="205" t="s">
        <v>185</v>
      </c>
      <c r="G120" s="206" t="s">
        <v>182</v>
      </c>
      <c r="H120" s="207">
        <v>3</v>
      </c>
      <c r="I120" s="208"/>
      <c r="J120" s="209">
        <f>ROUND(I120*H120,2)</f>
        <v>0</v>
      </c>
      <c r="K120" s="205" t="s">
        <v>174</v>
      </c>
      <c r="L120" s="47"/>
      <c r="M120" s="210" t="s">
        <v>5</v>
      </c>
      <c r="N120" s="211" t="s">
        <v>43</v>
      </c>
      <c r="O120" s="48"/>
      <c r="P120" s="212">
        <f>O120*H120</f>
        <v>0</v>
      </c>
      <c r="Q120" s="212">
        <v>5.0000000000000002E-05</v>
      </c>
      <c r="R120" s="212">
        <f>Q120*H120</f>
        <v>0.00015000000000000001</v>
      </c>
      <c r="S120" s="212">
        <v>0</v>
      </c>
      <c r="T120" s="213">
        <f>S120*H120</f>
        <v>0</v>
      </c>
      <c r="AR120" s="25" t="s">
        <v>86</v>
      </c>
      <c r="AT120" s="25" t="s">
        <v>170</v>
      </c>
      <c r="AU120" s="25" t="s">
        <v>80</v>
      </c>
      <c r="AY120" s="25" t="s">
        <v>168</v>
      </c>
      <c r="BE120" s="214">
        <f>IF(N120="základní",J120,0)</f>
        <v>0</v>
      </c>
      <c r="BF120" s="214">
        <f>IF(N120="snížená",J120,0)</f>
        <v>0</v>
      </c>
      <c r="BG120" s="214">
        <f>IF(N120="zákl. přenesená",J120,0)</f>
        <v>0</v>
      </c>
      <c r="BH120" s="214">
        <f>IF(N120="sníž. přenesená",J120,0)</f>
        <v>0</v>
      </c>
      <c r="BI120" s="214">
        <f>IF(N120="nulová",J120,0)</f>
        <v>0</v>
      </c>
      <c r="BJ120" s="25" t="s">
        <v>17</v>
      </c>
      <c r="BK120" s="214">
        <f>ROUND(I120*H120,2)</f>
        <v>0</v>
      </c>
      <c r="BL120" s="25" t="s">
        <v>86</v>
      </c>
      <c r="BM120" s="25" t="s">
        <v>186</v>
      </c>
    </row>
    <row r="121" s="11" customFormat="1">
      <c r="B121" s="215"/>
      <c r="D121" s="216" t="s">
        <v>176</v>
      </c>
      <c r="E121" s="217" t="s">
        <v>5</v>
      </c>
      <c r="F121" s="218" t="s">
        <v>177</v>
      </c>
      <c r="H121" s="217" t="s">
        <v>5</v>
      </c>
      <c r="I121" s="219"/>
      <c r="L121" s="215"/>
      <c r="M121" s="220"/>
      <c r="N121" s="221"/>
      <c r="O121" s="221"/>
      <c r="P121" s="221"/>
      <c r="Q121" s="221"/>
      <c r="R121" s="221"/>
      <c r="S121" s="221"/>
      <c r="T121" s="222"/>
      <c r="AT121" s="217" t="s">
        <v>176</v>
      </c>
      <c r="AU121" s="217" t="s">
        <v>80</v>
      </c>
      <c r="AV121" s="11" t="s">
        <v>17</v>
      </c>
      <c r="AW121" s="11" t="s">
        <v>35</v>
      </c>
      <c r="AX121" s="11" t="s">
        <v>72</v>
      </c>
      <c r="AY121" s="217" t="s">
        <v>168</v>
      </c>
    </row>
    <row r="122" s="12" customFormat="1">
      <c r="B122" s="223"/>
      <c r="D122" s="216" t="s">
        <v>176</v>
      </c>
      <c r="E122" s="224" t="s">
        <v>5</v>
      </c>
      <c r="F122" s="225" t="s">
        <v>83</v>
      </c>
      <c r="H122" s="226">
        <v>3</v>
      </c>
      <c r="I122" s="227"/>
      <c r="L122" s="223"/>
      <c r="M122" s="228"/>
      <c r="N122" s="229"/>
      <c r="O122" s="229"/>
      <c r="P122" s="229"/>
      <c r="Q122" s="229"/>
      <c r="R122" s="229"/>
      <c r="S122" s="229"/>
      <c r="T122" s="230"/>
      <c r="AT122" s="224" t="s">
        <v>176</v>
      </c>
      <c r="AU122" s="224" t="s">
        <v>80</v>
      </c>
      <c r="AV122" s="12" t="s">
        <v>80</v>
      </c>
      <c r="AW122" s="12" t="s">
        <v>35</v>
      </c>
      <c r="AX122" s="12" t="s">
        <v>17</v>
      </c>
      <c r="AY122" s="224" t="s">
        <v>168</v>
      </c>
    </row>
    <row r="123" s="1" customFormat="1" ht="51" customHeight="1">
      <c r="B123" s="202"/>
      <c r="C123" s="203" t="s">
        <v>86</v>
      </c>
      <c r="D123" s="203" t="s">
        <v>170</v>
      </c>
      <c r="E123" s="204" t="s">
        <v>187</v>
      </c>
      <c r="F123" s="205" t="s">
        <v>188</v>
      </c>
      <c r="G123" s="206" t="s">
        <v>173</v>
      </c>
      <c r="H123" s="207">
        <v>82.079999999999998</v>
      </c>
      <c r="I123" s="208"/>
      <c r="J123" s="209">
        <f>ROUND(I123*H123,2)</f>
        <v>0</v>
      </c>
      <c r="K123" s="205" t="s">
        <v>174</v>
      </c>
      <c r="L123" s="47"/>
      <c r="M123" s="210" t="s">
        <v>5</v>
      </c>
      <c r="N123" s="211" t="s">
        <v>43</v>
      </c>
      <c r="O123" s="48"/>
      <c r="P123" s="212">
        <f>O123*H123</f>
        <v>0</v>
      </c>
      <c r="Q123" s="212">
        <v>0</v>
      </c>
      <c r="R123" s="212">
        <f>Q123*H123</f>
        <v>0</v>
      </c>
      <c r="S123" s="212">
        <v>0.255</v>
      </c>
      <c r="T123" s="213">
        <f>S123*H123</f>
        <v>20.930399999999999</v>
      </c>
      <c r="AR123" s="25" t="s">
        <v>86</v>
      </c>
      <c r="AT123" s="25" t="s">
        <v>170</v>
      </c>
      <c r="AU123" s="25" t="s">
        <v>80</v>
      </c>
      <c r="AY123" s="25" t="s">
        <v>168</v>
      </c>
      <c r="BE123" s="214">
        <f>IF(N123="základní",J123,0)</f>
        <v>0</v>
      </c>
      <c r="BF123" s="214">
        <f>IF(N123="snížená",J123,0)</f>
        <v>0</v>
      </c>
      <c r="BG123" s="214">
        <f>IF(N123="zákl. přenesená",J123,0)</f>
        <v>0</v>
      </c>
      <c r="BH123" s="214">
        <f>IF(N123="sníž. přenesená",J123,0)</f>
        <v>0</v>
      </c>
      <c r="BI123" s="214">
        <f>IF(N123="nulová",J123,0)</f>
        <v>0</v>
      </c>
      <c r="BJ123" s="25" t="s">
        <v>17</v>
      </c>
      <c r="BK123" s="214">
        <f>ROUND(I123*H123,2)</f>
        <v>0</v>
      </c>
      <c r="BL123" s="25" t="s">
        <v>86</v>
      </c>
      <c r="BM123" s="25" t="s">
        <v>189</v>
      </c>
    </row>
    <row r="124" s="11" customFormat="1">
      <c r="B124" s="215"/>
      <c r="D124" s="216" t="s">
        <v>176</v>
      </c>
      <c r="E124" s="217" t="s">
        <v>5</v>
      </c>
      <c r="F124" s="218" t="s">
        <v>190</v>
      </c>
      <c r="H124" s="217" t="s">
        <v>5</v>
      </c>
      <c r="I124" s="219"/>
      <c r="L124" s="215"/>
      <c r="M124" s="220"/>
      <c r="N124" s="221"/>
      <c r="O124" s="221"/>
      <c r="P124" s="221"/>
      <c r="Q124" s="221"/>
      <c r="R124" s="221"/>
      <c r="S124" s="221"/>
      <c r="T124" s="222"/>
      <c r="AT124" s="217" t="s">
        <v>176</v>
      </c>
      <c r="AU124" s="217" t="s">
        <v>80</v>
      </c>
      <c r="AV124" s="11" t="s">
        <v>17</v>
      </c>
      <c r="AW124" s="11" t="s">
        <v>35</v>
      </c>
      <c r="AX124" s="11" t="s">
        <v>72</v>
      </c>
      <c r="AY124" s="217" t="s">
        <v>168</v>
      </c>
    </row>
    <row r="125" s="11" customFormat="1">
      <c r="B125" s="215"/>
      <c r="D125" s="216" t="s">
        <v>176</v>
      </c>
      <c r="E125" s="217" t="s">
        <v>5</v>
      </c>
      <c r="F125" s="218" t="s">
        <v>191</v>
      </c>
      <c r="H125" s="217" t="s">
        <v>5</v>
      </c>
      <c r="I125" s="219"/>
      <c r="L125" s="215"/>
      <c r="M125" s="220"/>
      <c r="N125" s="221"/>
      <c r="O125" s="221"/>
      <c r="P125" s="221"/>
      <c r="Q125" s="221"/>
      <c r="R125" s="221"/>
      <c r="S125" s="221"/>
      <c r="T125" s="222"/>
      <c r="AT125" s="217" t="s">
        <v>176</v>
      </c>
      <c r="AU125" s="217" t="s">
        <v>80</v>
      </c>
      <c r="AV125" s="11" t="s">
        <v>17</v>
      </c>
      <c r="AW125" s="11" t="s">
        <v>35</v>
      </c>
      <c r="AX125" s="11" t="s">
        <v>72</v>
      </c>
      <c r="AY125" s="217" t="s">
        <v>168</v>
      </c>
    </row>
    <row r="126" s="12" customFormat="1">
      <c r="B126" s="223"/>
      <c r="D126" s="216" t="s">
        <v>176</v>
      </c>
      <c r="E126" s="224" t="s">
        <v>5</v>
      </c>
      <c r="F126" s="225" t="s">
        <v>192</v>
      </c>
      <c r="H126" s="226">
        <v>8.4800000000000004</v>
      </c>
      <c r="I126" s="227"/>
      <c r="L126" s="223"/>
      <c r="M126" s="228"/>
      <c r="N126" s="229"/>
      <c r="O126" s="229"/>
      <c r="P126" s="229"/>
      <c r="Q126" s="229"/>
      <c r="R126" s="229"/>
      <c r="S126" s="229"/>
      <c r="T126" s="230"/>
      <c r="AT126" s="224" t="s">
        <v>176</v>
      </c>
      <c r="AU126" s="224" t="s">
        <v>80</v>
      </c>
      <c r="AV126" s="12" t="s">
        <v>80</v>
      </c>
      <c r="AW126" s="12" t="s">
        <v>35</v>
      </c>
      <c r="AX126" s="12" t="s">
        <v>72</v>
      </c>
      <c r="AY126" s="224" t="s">
        <v>168</v>
      </c>
    </row>
    <row r="127" s="11" customFormat="1">
      <c r="B127" s="215"/>
      <c r="D127" s="216" t="s">
        <v>176</v>
      </c>
      <c r="E127" s="217" t="s">
        <v>5</v>
      </c>
      <c r="F127" s="218" t="s">
        <v>177</v>
      </c>
      <c r="H127" s="217" t="s">
        <v>5</v>
      </c>
      <c r="I127" s="219"/>
      <c r="L127" s="215"/>
      <c r="M127" s="220"/>
      <c r="N127" s="221"/>
      <c r="O127" s="221"/>
      <c r="P127" s="221"/>
      <c r="Q127" s="221"/>
      <c r="R127" s="221"/>
      <c r="S127" s="221"/>
      <c r="T127" s="222"/>
      <c r="AT127" s="217" t="s">
        <v>176</v>
      </c>
      <c r="AU127" s="217" t="s">
        <v>80</v>
      </c>
      <c r="AV127" s="11" t="s">
        <v>17</v>
      </c>
      <c r="AW127" s="11" t="s">
        <v>35</v>
      </c>
      <c r="AX127" s="11" t="s">
        <v>72</v>
      </c>
      <c r="AY127" s="217" t="s">
        <v>168</v>
      </c>
    </row>
    <row r="128" s="11" customFormat="1">
      <c r="B128" s="215"/>
      <c r="D128" s="216" t="s">
        <v>176</v>
      </c>
      <c r="E128" s="217" t="s">
        <v>5</v>
      </c>
      <c r="F128" s="218" t="s">
        <v>193</v>
      </c>
      <c r="H128" s="217" t="s">
        <v>5</v>
      </c>
      <c r="I128" s="219"/>
      <c r="L128" s="215"/>
      <c r="M128" s="220"/>
      <c r="N128" s="221"/>
      <c r="O128" s="221"/>
      <c r="P128" s="221"/>
      <c r="Q128" s="221"/>
      <c r="R128" s="221"/>
      <c r="S128" s="221"/>
      <c r="T128" s="222"/>
      <c r="AT128" s="217" t="s">
        <v>176</v>
      </c>
      <c r="AU128" s="217" t="s">
        <v>80</v>
      </c>
      <c r="AV128" s="11" t="s">
        <v>17</v>
      </c>
      <c r="AW128" s="11" t="s">
        <v>35</v>
      </c>
      <c r="AX128" s="11" t="s">
        <v>72</v>
      </c>
      <c r="AY128" s="217" t="s">
        <v>168</v>
      </c>
    </row>
    <row r="129" s="12" customFormat="1">
      <c r="B129" s="223"/>
      <c r="D129" s="216" t="s">
        <v>176</v>
      </c>
      <c r="E129" s="224" t="s">
        <v>5</v>
      </c>
      <c r="F129" s="225" t="s">
        <v>194</v>
      </c>
      <c r="H129" s="226">
        <v>73.599999999999994</v>
      </c>
      <c r="I129" s="227"/>
      <c r="L129" s="223"/>
      <c r="M129" s="228"/>
      <c r="N129" s="229"/>
      <c r="O129" s="229"/>
      <c r="P129" s="229"/>
      <c r="Q129" s="229"/>
      <c r="R129" s="229"/>
      <c r="S129" s="229"/>
      <c r="T129" s="230"/>
      <c r="AT129" s="224" t="s">
        <v>176</v>
      </c>
      <c r="AU129" s="224" t="s">
        <v>80</v>
      </c>
      <c r="AV129" s="12" t="s">
        <v>80</v>
      </c>
      <c r="AW129" s="12" t="s">
        <v>35</v>
      </c>
      <c r="AX129" s="12" t="s">
        <v>72</v>
      </c>
      <c r="AY129" s="224" t="s">
        <v>168</v>
      </c>
    </row>
    <row r="130" s="13" customFormat="1">
      <c r="B130" s="231"/>
      <c r="D130" s="216" t="s">
        <v>176</v>
      </c>
      <c r="E130" s="232" t="s">
        <v>5</v>
      </c>
      <c r="F130" s="233" t="s">
        <v>195</v>
      </c>
      <c r="H130" s="234">
        <v>82.079999999999998</v>
      </c>
      <c r="I130" s="235"/>
      <c r="L130" s="231"/>
      <c r="M130" s="236"/>
      <c r="N130" s="237"/>
      <c r="O130" s="237"/>
      <c r="P130" s="237"/>
      <c r="Q130" s="237"/>
      <c r="R130" s="237"/>
      <c r="S130" s="237"/>
      <c r="T130" s="238"/>
      <c r="AT130" s="232" t="s">
        <v>176</v>
      </c>
      <c r="AU130" s="232" t="s">
        <v>80</v>
      </c>
      <c r="AV130" s="13" t="s">
        <v>86</v>
      </c>
      <c r="AW130" s="13" t="s">
        <v>35</v>
      </c>
      <c r="AX130" s="13" t="s">
        <v>17</v>
      </c>
      <c r="AY130" s="232" t="s">
        <v>168</v>
      </c>
    </row>
    <row r="131" s="1" customFormat="1" ht="38.25" customHeight="1">
      <c r="B131" s="202"/>
      <c r="C131" s="203" t="s">
        <v>89</v>
      </c>
      <c r="D131" s="203" t="s">
        <v>170</v>
      </c>
      <c r="E131" s="204" t="s">
        <v>196</v>
      </c>
      <c r="F131" s="205" t="s">
        <v>197</v>
      </c>
      <c r="G131" s="206" t="s">
        <v>198</v>
      </c>
      <c r="H131" s="207">
        <v>57</v>
      </c>
      <c r="I131" s="208"/>
      <c r="J131" s="209">
        <f>ROUND(I131*H131,2)</f>
        <v>0</v>
      </c>
      <c r="K131" s="205" t="s">
        <v>174</v>
      </c>
      <c r="L131" s="47"/>
      <c r="M131" s="210" t="s">
        <v>5</v>
      </c>
      <c r="N131" s="211" t="s">
        <v>43</v>
      </c>
      <c r="O131" s="48"/>
      <c r="P131" s="212">
        <f>O131*H131</f>
        <v>0</v>
      </c>
      <c r="Q131" s="212">
        <v>0</v>
      </c>
      <c r="R131" s="212">
        <f>Q131*H131</f>
        <v>0</v>
      </c>
      <c r="S131" s="212">
        <v>0.20499999999999999</v>
      </c>
      <c r="T131" s="213">
        <f>S131*H131</f>
        <v>11.684999999999999</v>
      </c>
      <c r="AR131" s="25" t="s">
        <v>86</v>
      </c>
      <c r="AT131" s="25" t="s">
        <v>170</v>
      </c>
      <c r="AU131" s="25" t="s">
        <v>80</v>
      </c>
      <c r="AY131" s="25" t="s">
        <v>168</v>
      </c>
      <c r="BE131" s="214">
        <f>IF(N131="základní",J131,0)</f>
        <v>0</v>
      </c>
      <c r="BF131" s="214">
        <f>IF(N131="snížená",J131,0)</f>
        <v>0</v>
      </c>
      <c r="BG131" s="214">
        <f>IF(N131="zákl. přenesená",J131,0)</f>
        <v>0</v>
      </c>
      <c r="BH131" s="214">
        <f>IF(N131="sníž. přenesená",J131,0)</f>
        <v>0</v>
      </c>
      <c r="BI131" s="214">
        <f>IF(N131="nulová",J131,0)</f>
        <v>0</v>
      </c>
      <c r="BJ131" s="25" t="s">
        <v>17</v>
      </c>
      <c r="BK131" s="214">
        <f>ROUND(I131*H131,2)</f>
        <v>0</v>
      </c>
      <c r="BL131" s="25" t="s">
        <v>86</v>
      </c>
      <c r="BM131" s="25" t="s">
        <v>199</v>
      </c>
    </row>
    <row r="132" s="11" customFormat="1">
      <c r="B132" s="215"/>
      <c r="D132" s="216" t="s">
        <v>176</v>
      </c>
      <c r="E132" s="217" t="s">
        <v>5</v>
      </c>
      <c r="F132" s="218" t="s">
        <v>177</v>
      </c>
      <c r="H132" s="217" t="s">
        <v>5</v>
      </c>
      <c r="I132" s="219"/>
      <c r="L132" s="215"/>
      <c r="M132" s="220"/>
      <c r="N132" s="221"/>
      <c r="O132" s="221"/>
      <c r="P132" s="221"/>
      <c r="Q132" s="221"/>
      <c r="R132" s="221"/>
      <c r="S132" s="221"/>
      <c r="T132" s="222"/>
      <c r="AT132" s="217" t="s">
        <v>176</v>
      </c>
      <c r="AU132" s="217" t="s">
        <v>80</v>
      </c>
      <c r="AV132" s="11" t="s">
        <v>17</v>
      </c>
      <c r="AW132" s="11" t="s">
        <v>35</v>
      </c>
      <c r="AX132" s="11" t="s">
        <v>72</v>
      </c>
      <c r="AY132" s="217" t="s">
        <v>168</v>
      </c>
    </row>
    <row r="133" s="11" customFormat="1">
      <c r="B133" s="215"/>
      <c r="D133" s="216" t="s">
        <v>176</v>
      </c>
      <c r="E133" s="217" t="s">
        <v>5</v>
      </c>
      <c r="F133" s="218" t="s">
        <v>178</v>
      </c>
      <c r="H133" s="217" t="s">
        <v>5</v>
      </c>
      <c r="I133" s="219"/>
      <c r="L133" s="215"/>
      <c r="M133" s="220"/>
      <c r="N133" s="221"/>
      <c r="O133" s="221"/>
      <c r="P133" s="221"/>
      <c r="Q133" s="221"/>
      <c r="R133" s="221"/>
      <c r="S133" s="221"/>
      <c r="T133" s="222"/>
      <c r="AT133" s="217" t="s">
        <v>176</v>
      </c>
      <c r="AU133" s="217" t="s">
        <v>80</v>
      </c>
      <c r="AV133" s="11" t="s">
        <v>17</v>
      </c>
      <c r="AW133" s="11" t="s">
        <v>35</v>
      </c>
      <c r="AX133" s="11" t="s">
        <v>72</v>
      </c>
      <c r="AY133" s="217" t="s">
        <v>168</v>
      </c>
    </row>
    <row r="134" s="12" customFormat="1">
      <c r="B134" s="223"/>
      <c r="D134" s="216" t="s">
        <v>176</v>
      </c>
      <c r="E134" s="224" t="s">
        <v>5</v>
      </c>
      <c r="F134" s="225" t="s">
        <v>200</v>
      </c>
      <c r="H134" s="226">
        <v>57</v>
      </c>
      <c r="I134" s="227"/>
      <c r="L134" s="223"/>
      <c r="M134" s="228"/>
      <c r="N134" s="229"/>
      <c r="O134" s="229"/>
      <c r="P134" s="229"/>
      <c r="Q134" s="229"/>
      <c r="R134" s="229"/>
      <c r="S134" s="229"/>
      <c r="T134" s="230"/>
      <c r="AT134" s="224" t="s">
        <v>176</v>
      </c>
      <c r="AU134" s="224" t="s">
        <v>80</v>
      </c>
      <c r="AV134" s="12" t="s">
        <v>80</v>
      </c>
      <c r="AW134" s="12" t="s">
        <v>35</v>
      </c>
      <c r="AX134" s="12" t="s">
        <v>17</v>
      </c>
      <c r="AY134" s="224" t="s">
        <v>168</v>
      </c>
    </row>
    <row r="135" s="1" customFormat="1" ht="38.25" customHeight="1">
      <c r="B135" s="202"/>
      <c r="C135" s="203" t="s">
        <v>92</v>
      </c>
      <c r="D135" s="203" t="s">
        <v>170</v>
      </c>
      <c r="E135" s="204" t="s">
        <v>201</v>
      </c>
      <c r="F135" s="205" t="s">
        <v>202</v>
      </c>
      <c r="G135" s="206" t="s">
        <v>203</v>
      </c>
      <c r="H135" s="207">
        <v>64</v>
      </c>
      <c r="I135" s="208"/>
      <c r="J135" s="209">
        <f>ROUND(I135*H135,2)</f>
        <v>0</v>
      </c>
      <c r="K135" s="205" t="s">
        <v>174</v>
      </c>
      <c r="L135" s="47"/>
      <c r="M135" s="210" t="s">
        <v>5</v>
      </c>
      <c r="N135" s="211" t="s">
        <v>43</v>
      </c>
      <c r="O135" s="48"/>
      <c r="P135" s="212">
        <f>O135*H135</f>
        <v>0</v>
      </c>
      <c r="Q135" s="212">
        <v>0</v>
      </c>
      <c r="R135" s="212">
        <f>Q135*H135</f>
        <v>0</v>
      </c>
      <c r="S135" s="212">
        <v>0</v>
      </c>
      <c r="T135" s="213">
        <f>S135*H135</f>
        <v>0</v>
      </c>
      <c r="AR135" s="25" t="s">
        <v>86</v>
      </c>
      <c r="AT135" s="25" t="s">
        <v>170</v>
      </c>
      <c r="AU135" s="25" t="s">
        <v>80</v>
      </c>
      <c r="AY135" s="25" t="s">
        <v>168</v>
      </c>
      <c r="BE135" s="214">
        <f>IF(N135="základní",J135,0)</f>
        <v>0</v>
      </c>
      <c r="BF135" s="214">
        <f>IF(N135="snížená",J135,0)</f>
        <v>0</v>
      </c>
      <c r="BG135" s="214">
        <f>IF(N135="zákl. přenesená",J135,0)</f>
        <v>0</v>
      </c>
      <c r="BH135" s="214">
        <f>IF(N135="sníž. přenesená",J135,0)</f>
        <v>0</v>
      </c>
      <c r="BI135" s="214">
        <f>IF(N135="nulová",J135,0)</f>
        <v>0</v>
      </c>
      <c r="BJ135" s="25" t="s">
        <v>17</v>
      </c>
      <c r="BK135" s="214">
        <f>ROUND(I135*H135,2)</f>
        <v>0</v>
      </c>
      <c r="BL135" s="25" t="s">
        <v>86</v>
      </c>
      <c r="BM135" s="25" t="s">
        <v>204</v>
      </c>
    </row>
    <row r="136" s="11" customFormat="1">
      <c r="B136" s="215"/>
      <c r="D136" s="216" t="s">
        <v>176</v>
      </c>
      <c r="E136" s="217" t="s">
        <v>5</v>
      </c>
      <c r="F136" s="218" t="s">
        <v>205</v>
      </c>
      <c r="H136" s="217" t="s">
        <v>5</v>
      </c>
      <c r="I136" s="219"/>
      <c r="L136" s="215"/>
      <c r="M136" s="220"/>
      <c r="N136" s="221"/>
      <c r="O136" s="221"/>
      <c r="P136" s="221"/>
      <c r="Q136" s="221"/>
      <c r="R136" s="221"/>
      <c r="S136" s="221"/>
      <c r="T136" s="222"/>
      <c r="AT136" s="217" t="s">
        <v>176</v>
      </c>
      <c r="AU136" s="217" t="s">
        <v>80</v>
      </c>
      <c r="AV136" s="11" t="s">
        <v>17</v>
      </c>
      <c r="AW136" s="11" t="s">
        <v>35</v>
      </c>
      <c r="AX136" s="11" t="s">
        <v>72</v>
      </c>
      <c r="AY136" s="217" t="s">
        <v>168</v>
      </c>
    </row>
    <row r="137" s="11" customFormat="1">
      <c r="B137" s="215"/>
      <c r="D137" s="216" t="s">
        <v>176</v>
      </c>
      <c r="E137" s="217" t="s">
        <v>5</v>
      </c>
      <c r="F137" s="218" t="s">
        <v>206</v>
      </c>
      <c r="H137" s="217" t="s">
        <v>5</v>
      </c>
      <c r="I137" s="219"/>
      <c r="L137" s="215"/>
      <c r="M137" s="220"/>
      <c r="N137" s="221"/>
      <c r="O137" s="221"/>
      <c r="P137" s="221"/>
      <c r="Q137" s="221"/>
      <c r="R137" s="221"/>
      <c r="S137" s="221"/>
      <c r="T137" s="222"/>
      <c r="AT137" s="217" t="s">
        <v>176</v>
      </c>
      <c r="AU137" s="217" t="s">
        <v>80</v>
      </c>
      <c r="AV137" s="11" t="s">
        <v>17</v>
      </c>
      <c r="AW137" s="11" t="s">
        <v>35</v>
      </c>
      <c r="AX137" s="11" t="s">
        <v>72</v>
      </c>
      <c r="AY137" s="217" t="s">
        <v>168</v>
      </c>
    </row>
    <row r="138" s="12" customFormat="1">
      <c r="B138" s="223"/>
      <c r="D138" s="216" t="s">
        <v>176</v>
      </c>
      <c r="E138" s="224" t="s">
        <v>5</v>
      </c>
      <c r="F138" s="225" t="s">
        <v>207</v>
      </c>
      <c r="H138" s="226">
        <v>64</v>
      </c>
      <c r="I138" s="227"/>
      <c r="L138" s="223"/>
      <c r="M138" s="228"/>
      <c r="N138" s="229"/>
      <c r="O138" s="229"/>
      <c r="P138" s="229"/>
      <c r="Q138" s="229"/>
      <c r="R138" s="229"/>
      <c r="S138" s="229"/>
      <c r="T138" s="230"/>
      <c r="AT138" s="224" t="s">
        <v>176</v>
      </c>
      <c r="AU138" s="224" t="s">
        <v>80</v>
      </c>
      <c r="AV138" s="12" t="s">
        <v>80</v>
      </c>
      <c r="AW138" s="12" t="s">
        <v>35</v>
      </c>
      <c r="AX138" s="12" t="s">
        <v>17</v>
      </c>
      <c r="AY138" s="224" t="s">
        <v>168</v>
      </c>
    </row>
    <row r="139" s="1" customFormat="1" ht="25.5" customHeight="1">
      <c r="B139" s="202"/>
      <c r="C139" s="203" t="s">
        <v>95</v>
      </c>
      <c r="D139" s="203" t="s">
        <v>170</v>
      </c>
      <c r="E139" s="204" t="s">
        <v>208</v>
      </c>
      <c r="F139" s="205" t="s">
        <v>209</v>
      </c>
      <c r="G139" s="206" t="s">
        <v>203</v>
      </c>
      <c r="H139" s="207">
        <v>93.436999999999998</v>
      </c>
      <c r="I139" s="208"/>
      <c r="J139" s="209">
        <f>ROUND(I139*H139,2)</f>
        <v>0</v>
      </c>
      <c r="K139" s="205" t="s">
        <v>174</v>
      </c>
      <c r="L139" s="47"/>
      <c r="M139" s="210" t="s">
        <v>5</v>
      </c>
      <c r="N139" s="211" t="s">
        <v>43</v>
      </c>
      <c r="O139" s="48"/>
      <c r="P139" s="212">
        <f>O139*H139</f>
        <v>0</v>
      </c>
      <c r="Q139" s="212">
        <v>0</v>
      </c>
      <c r="R139" s="212">
        <f>Q139*H139</f>
        <v>0</v>
      </c>
      <c r="S139" s="212">
        <v>0</v>
      </c>
      <c r="T139" s="213">
        <f>S139*H139</f>
        <v>0</v>
      </c>
      <c r="AR139" s="25" t="s">
        <v>86</v>
      </c>
      <c r="AT139" s="25" t="s">
        <v>170</v>
      </c>
      <c r="AU139" s="25" t="s">
        <v>80</v>
      </c>
      <c r="AY139" s="25" t="s">
        <v>168</v>
      </c>
      <c r="BE139" s="214">
        <f>IF(N139="základní",J139,0)</f>
        <v>0</v>
      </c>
      <c r="BF139" s="214">
        <f>IF(N139="snížená",J139,0)</f>
        <v>0</v>
      </c>
      <c r="BG139" s="214">
        <f>IF(N139="zákl. přenesená",J139,0)</f>
        <v>0</v>
      </c>
      <c r="BH139" s="214">
        <f>IF(N139="sníž. přenesená",J139,0)</f>
        <v>0</v>
      </c>
      <c r="BI139" s="214">
        <f>IF(N139="nulová",J139,0)</f>
        <v>0</v>
      </c>
      <c r="BJ139" s="25" t="s">
        <v>17</v>
      </c>
      <c r="BK139" s="214">
        <f>ROUND(I139*H139,2)</f>
        <v>0</v>
      </c>
      <c r="BL139" s="25" t="s">
        <v>86</v>
      </c>
      <c r="BM139" s="25" t="s">
        <v>210</v>
      </c>
    </row>
    <row r="140" s="11" customFormat="1">
      <c r="B140" s="215"/>
      <c r="D140" s="216" t="s">
        <v>176</v>
      </c>
      <c r="E140" s="217" t="s">
        <v>5</v>
      </c>
      <c r="F140" s="218" t="s">
        <v>211</v>
      </c>
      <c r="H140" s="217" t="s">
        <v>5</v>
      </c>
      <c r="I140" s="219"/>
      <c r="L140" s="215"/>
      <c r="M140" s="220"/>
      <c r="N140" s="221"/>
      <c r="O140" s="221"/>
      <c r="P140" s="221"/>
      <c r="Q140" s="221"/>
      <c r="R140" s="221"/>
      <c r="S140" s="221"/>
      <c r="T140" s="222"/>
      <c r="AT140" s="217" t="s">
        <v>176</v>
      </c>
      <c r="AU140" s="217" t="s">
        <v>80</v>
      </c>
      <c r="AV140" s="11" t="s">
        <v>17</v>
      </c>
      <c r="AW140" s="11" t="s">
        <v>35</v>
      </c>
      <c r="AX140" s="11" t="s">
        <v>72</v>
      </c>
      <c r="AY140" s="217" t="s">
        <v>168</v>
      </c>
    </row>
    <row r="141" s="12" customFormat="1">
      <c r="B141" s="223"/>
      <c r="D141" s="216" t="s">
        <v>176</v>
      </c>
      <c r="E141" s="224" t="s">
        <v>5</v>
      </c>
      <c r="F141" s="225" t="s">
        <v>212</v>
      </c>
      <c r="H141" s="226">
        <v>93.436999999999998</v>
      </c>
      <c r="I141" s="227"/>
      <c r="L141" s="223"/>
      <c r="M141" s="228"/>
      <c r="N141" s="229"/>
      <c r="O141" s="229"/>
      <c r="P141" s="229"/>
      <c r="Q141" s="229"/>
      <c r="R141" s="229"/>
      <c r="S141" s="229"/>
      <c r="T141" s="230"/>
      <c r="AT141" s="224" t="s">
        <v>176</v>
      </c>
      <c r="AU141" s="224" t="s">
        <v>80</v>
      </c>
      <c r="AV141" s="12" t="s">
        <v>80</v>
      </c>
      <c r="AW141" s="12" t="s">
        <v>35</v>
      </c>
      <c r="AX141" s="12" t="s">
        <v>72</v>
      </c>
      <c r="AY141" s="224" t="s">
        <v>168</v>
      </c>
    </row>
    <row r="142" s="13" customFormat="1">
      <c r="B142" s="231"/>
      <c r="D142" s="216" t="s">
        <v>176</v>
      </c>
      <c r="E142" s="232" t="s">
        <v>5</v>
      </c>
      <c r="F142" s="233" t="s">
        <v>195</v>
      </c>
      <c r="H142" s="234">
        <v>93.436999999999998</v>
      </c>
      <c r="I142" s="235"/>
      <c r="L142" s="231"/>
      <c r="M142" s="236"/>
      <c r="N142" s="237"/>
      <c r="O142" s="237"/>
      <c r="P142" s="237"/>
      <c r="Q142" s="237"/>
      <c r="R142" s="237"/>
      <c r="S142" s="237"/>
      <c r="T142" s="238"/>
      <c r="AT142" s="232" t="s">
        <v>176</v>
      </c>
      <c r="AU142" s="232" t="s">
        <v>80</v>
      </c>
      <c r="AV142" s="13" t="s">
        <v>86</v>
      </c>
      <c r="AW142" s="13" t="s">
        <v>35</v>
      </c>
      <c r="AX142" s="13" t="s">
        <v>17</v>
      </c>
      <c r="AY142" s="232" t="s">
        <v>168</v>
      </c>
    </row>
    <row r="143" s="1" customFormat="1" ht="38.25" customHeight="1">
      <c r="B143" s="202"/>
      <c r="C143" s="203" t="s">
        <v>98</v>
      </c>
      <c r="D143" s="203" t="s">
        <v>170</v>
      </c>
      <c r="E143" s="204" t="s">
        <v>213</v>
      </c>
      <c r="F143" s="205" t="s">
        <v>214</v>
      </c>
      <c r="G143" s="206" t="s">
        <v>203</v>
      </c>
      <c r="H143" s="207">
        <v>360</v>
      </c>
      <c r="I143" s="208"/>
      <c r="J143" s="209">
        <f>ROUND(I143*H143,2)</f>
        <v>0</v>
      </c>
      <c r="K143" s="205" t="s">
        <v>174</v>
      </c>
      <c r="L143" s="47"/>
      <c r="M143" s="210" t="s">
        <v>5</v>
      </c>
      <c r="N143" s="211" t="s">
        <v>43</v>
      </c>
      <c r="O143" s="48"/>
      <c r="P143" s="212">
        <f>O143*H143</f>
        <v>0</v>
      </c>
      <c r="Q143" s="212">
        <v>0</v>
      </c>
      <c r="R143" s="212">
        <f>Q143*H143</f>
        <v>0</v>
      </c>
      <c r="S143" s="212">
        <v>0</v>
      </c>
      <c r="T143" s="213">
        <f>S143*H143</f>
        <v>0</v>
      </c>
      <c r="AR143" s="25" t="s">
        <v>86</v>
      </c>
      <c r="AT143" s="25" t="s">
        <v>170</v>
      </c>
      <c r="AU143" s="25" t="s">
        <v>80</v>
      </c>
      <c r="AY143" s="25" t="s">
        <v>168</v>
      </c>
      <c r="BE143" s="214">
        <f>IF(N143="základní",J143,0)</f>
        <v>0</v>
      </c>
      <c r="BF143" s="214">
        <f>IF(N143="snížená",J143,0)</f>
        <v>0</v>
      </c>
      <c r="BG143" s="214">
        <f>IF(N143="zákl. přenesená",J143,0)</f>
        <v>0</v>
      </c>
      <c r="BH143" s="214">
        <f>IF(N143="sníž. přenesená",J143,0)</f>
        <v>0</v>
      </c>
      <c r="BI143" s="214">
        <f>IF(N143="nulová",J143,0)</f>
        <v>0</v>
      </c>
      <c r="BJ143" s="25" t="s">
        <v>17</v>
      </c>
      <c r="BK143" s="214">
        <f>ROUND(I143*H143,2)</f>
        <v>0</v>
      </c>
      <c r="BL143" s="25" t="s">
        <v>86</v>
      </c>
      <c r="BM143" s="25" t="s">
        <v>215</v>
      </c>
    </row>
    <row r="144" s="11" customFormat="1">
      <c r="B144" s="215"/>
      <c r="D144" s="216" t="s">
        <v>176</v>
      </c>
      <c r="E144" s="217" t="s">
        <v>5</v>
      </c>
      <c r="F144" s="218" t="s">
        <v>205</v>
      </c>
      <c r="H144" s="217" t="s">
        <v>5</v>
      </c>
      <c r="I144" s="219"/>
      <c r="L144" s="215"/>
      <c r="M144" s="220"/>
      <c r="N144" s="221"/>
      <c r="O144" s="221"/>
      <c r="P144" s="221"/>
      <c r="Q144" s="221"/>
      <c r="R144" s="221"/>
      <c r="S144" s="221"/>
      <c r="T144" s="222"/>
      <c r="AT144" s="217" t="s">
        <v>176</v>
      </c>
      <c r="AU144" s="217" t="s">
        <v>80</v>
      </c>
      <c r="AV144" s="11" t="s">
        <v>17</v>
      </c>
      <c r="AW144" s="11" t="s">
        <v>35</v>
      </c>
      <c r="AX144" s="11" t="s">
        <v>72</v>
      </c>
      <c r="AY144" s="217" t="s">
        <v>168</v>
      </c>
    </row>
    <row r="145" s="11" customFormat="1">
      <c r="B145" s="215"/>
      <c r="D145" s="216" t="s">
        <v>176</v>
      </c>
      <c r="E145" s="217" t="s">
        <v>5</v>
      </c>
      <c r="F145" s="218" t="s">
        <v>216</v>
      </c>
      <c r="H145" s="217" t="s">
        <v>5</v>
      </c>
      <c r="I145" s="219"/>
      <c r="L145" s="215"/>
      <c r="M145" s="220"/>
      <c r="N145" s="221"/>
      <c r="O145" s="221"/>
      <c r="P145" s="221"/>
      <c r="Q145" s="221"/>
      <c r="R145" s="221"/>
      <c r="S145" s="221"/>
      <c r="T145" s="222"/>
      <c r="AT145" s="217" t="s">
        <v>176</v>
      </c>
      <c r="AU145" s="217" t="s">
        <v>80</v>
      </c>
      <c r="AV145" s="11" t="s">
        <v>17</v>
      </c>
      <c r="AW145" s="11" t="s">
        <v>35</v>
      </c>
      <c r="AX145" s="11" t="s">
        <v>72</v>
      </c>
      <c r="AY145" s="217" t="s">
        <v>168</v>
      </c>
    </row>
    <row r="146" s="11" customFormat="1">
      <c r="B146" s="215"/>
      <c r="D146" s="216" t="s">
        <v>176</v>
      </c>
      <c r="E146" s="217" t="s">
        <v>5</v>
      </c>
      <c r="F146" s="218" t="s">
        <v>217</v>
      </c>
      <c r="H146" s="217" t="s">
        <v>5</v>
      </c>
      <c r="I146" s="219"/>
      <c r="L146" s="215"/>
      <c r="M146" s="220"/>
      <c r="N146" s="221"/>
      <c r="O146" s="221"/>
      <c r="P146" s="221"/>
      <c r="Q146" s="221"/>
      <c r="R146" s="221"/>
      <c r="S146" s="221"/>
      <c r="T146" s="222"/>
      <c r="AT146" s="217" t="s">
        <v>176</v>
      </c>
      <c r="AU146" s="217" t="s">
        <v>80</v>
      </c>
      <c r="AV146" s="11" t="s">
        <v>17</v>
      </c>
      <c r="AW146" s="11" t="s">
        <v>35</v>
      </c>
      <c r="AX146" s="11" t="s">
        <v>72</v>
      </c>
      <c r="AY146" s="217" t="s">
        <v>168</v>
      </c>
    </row>
    <row r="147" s="12" customFormat="1">
      <c r="B147" s="223"/>
      <c r="D147" s="216" t="s">
        <v>176</v>
      </c>
      <c r="E147" s="224" t="s">
        <v>5</v>
      </c>
      <c r="F147" s="225" t="s">
        <v>218</v>
      </c>
      <c r="H147" s="226">
        <v>360</v>
      </c>
      <c r="I147" s="227"/>
      <c r="L147" s="223"/>
      <c r="M147" s="228"/>
      <c r="N147" s="229"/>
      <c r="O147" s="229"/>
      <c r="P147" s="229"/>
      <c r="Q147" s="229"/>
      <c r="R147" s="229"/>
      <c r="S147" s="229"/>
      <c r="T147" s="230"/>
      <c r="AT147" s="224" t="s">
        <v>176</v>
      </c>
      <c r="AU147" s="224" t="s">
        <v>80</v>
      </c>
      <c r="AV147" s="12" t="s">
        <v>80</v>
      </c>
      <c r="AW147" s="12" t="s">
        <v>35</v>
      </c>
      <c r="AX147" s="12" t="s">
        <v>17</v>
      </c>
      <c r="AY147" s="224" t="s">
        <v>168</v>
      </c>
    </row>
    <row r="148" s="1" customFormat="1" ht="38.25" customHeight="1">
      <c r="B148" s="202"/>
      <c r="C148" s="203" t="s">
        <v>219</v>
      </c>
      <c r="D148" s="203" t="s">
        <v>170</v>
      </c>
      <c r="E148" s="204" t="s">
        <v>220</v>
      </c>
      <c r="F148" s="205" t="s">
        <v>221</v>
      </c>
      <c r="G148" s="206" t="s">
        <v>203</v>
      </c>
      <c r="H148" s="207">
        <v>360</v>
      </c>
      <c r="I148" s="208"/>
      <c r="J148" s="209">
        <f>ROUND(I148*H148,2)</f>
        <v>0</v>
      </c>
      <c r="K148" s="205" t="s">
        <v>174</v>
      </c>
      <c r="L148" s="47"/>
      <c r="M148" s="210" t="s">
        <v>5</v>
      </c>
      <c r="N148" s="211" t="s">
        <v>43</v>
      </c>
      <c r="O148" s="48"/>
      <c r="P148" s="212">
        <f>O148*H148</f>
        <v>0</v>
      </c>
      <c r="Q148" s="212">
        <v>0</v>
      </c>
      <c r="R148" s="212">
        <f>Q148*H148</f>
        <v>0</v>
      </c>
      <c r="S148" s="212">
        <v>0</v>
      </c>
      <c r="T148" s="213">
        <f>S148*H148</f>
        <v>0</v>
      </c>
      <c r="AR148" s="25" t="s">
        <v>86</v>
      </c>
      <c r="AT148" s="25" t="s">
        <v>170</v>
      </c>
      <c r="AU148" s="25" t="s">
        <v>80</v>
      </c>
      <c r="AY148" s="25" t="s">
        <v>168</v>
      </c>
      <c r="BE148" s="214">
        <f>IF(N148="základní",J148,0)</f>
        <v>0</v>
      </c>
      <c r="BF148" s="214">
        <f>IF(N148="snížená",J148,0)</f>
        <v>0</v>
      </c>
      <c r="BG148" s="214">
        <f>IF(N148="zákl. přenesená",J148,0)</f>
        <v>0</v>
      </c>
      <c r="BH148" s="214">
        <f>IF(N148="sníž. přenesená",J148,0)</f>
        <v>0</v>
      </c>
      <c r="BI148" s="214">
        <f>IF(N148="nulová",J148,0)</f>
        <v>0</v>
      </c>
      <c r="BJ148" s="25" t="s">
        <v>17</v>
      </c>
      <c r="BK148" s="214">
        <f>ROUND(I148*H148,2)</f>
        <v>0</v>
      </c>
      <c r="BL148" s="25" t="s">
        <v>86</v>
      </c>
      <c r="BM148" s="25" t="s">
        <v>222</v>
      </c>
    </row>
    <row r="149" s="11" customFormat="1">
      <c r="B149" s="215"/>
      <c r="D149" s="216" t="s">
        <v>176</v>
      </c>
      <c r="E149" s="217" t="s">
        <v>5</v>
      </c>
      <c r="F149" s="218" t="s">
        <v>205</v>
      </c>
      <c r="H149" s="217" t="s">
        <v>5</v>
      </c>
      <c r="I149" s="219"/>
      <c r="L149" s="215"/>
      <c r="M149" s="220"/>
      <c r="N149" s="221"/>
      <c r="O149" s="221"/>
      <c r="P149" s="221"/>
      <c r="Q149" s="221"/>
      <c r="R149" s="221"/>
      <c r="S149" s="221"/>
      <c r="T149" s="222"/>
      <c r="AT149" s="217" t="s">
        <v>176</v>
      </c>
      <c r="AU149" s="217" t="s">
        <v>80</v>
      </c>
      <c r="AV149" s="11" t="s">
        <v>17</v>
      </c>
      <c r="AW149" s="11" t="s">
        <v>35</v>
      </c>
      <c r="AX149" s="11" t="s">
        <v>72</v>
      </c>
      <c r="AY149" s="217" t="s">
        <v>168</v>
      </c>
    </row>
    <row r="150" s="11" customFormat="1">
      <c r="B150" s="215"/>
      <c r="D150" s="216" t="s">
        <v>176</v>
      </c>
      <c r="E150" s="217" t="s">
        <v>5</v>
      </c>
      <c r="F150" s="218" t="s">
        <v>216</v>
      </c>
      <c r="H150" s="217" t="s">
        <v>5</v>
      </c>
      <c r="I150" s="219"/>
      <c r="L150" s="215"/>
      <c r="M150" s="220"/>
      <c r="N150" s="221"/>
      <c r="O150" s="221"/>
      <c r="P150" s="221"/>
      <c r="Q150" s="221"/>
      <c r="R150" s="221"/>
      <c r="S150" s="221"/>
      <c r="T150" s="222"/>
      <c r="AT150" s="217" t="s">
        <v>176</v>
      </c>
      <c r="AU150" s="217" t="s">
        <v>80</v>
      </c>
      <c r="AV150" s="11" t="s">
        <v>17</v>
      </c>
      <c r="AW150" s="11" t="s">
        <v>35</v>
      </c>
      <c r="AX150" s="11" t="s">
        <v>72</v>
      </c>
      <c r="AY150" s="217" t="s">
        <v>168</v>
      </c>
    </row>
    <row r="151" s="11" customFormat="1">
      <c r="B151" s="215"/>
      <c r="D151" s="216" t="s">
        <v>176</v>
      </c>
      <c r="E151" s="217" t="s">
        <v>5</v>
      </c>
      <c r="F151" s="218" t="s">
        <v>217</v>
      </c>
      <c r="H151" s="217" t="s">
        <v>5</v>
      </c>
      <c r="I151" s="219"/>
      <c r="L151" s="215"/>
      <c r="M151" s="220"/>
      <c r="N151" s="221"/>
      <c r="O151" s="221"/>
      <c r="P151" s="221"/>
      <c r="Q151" s="221"/>
      <c r="R151" s="221"/>
      <c r="S151" s="221"/>
      <c r="T151" s="222"/>
      <c r="AT151" s="217" t="s">
        <v>176</v>
      </c>
      <c r="AU151" s="217" t="s">
        <v>80</v>
      </c>
      <c r="AV151" s="11" t="s">
        <v>17</v>
      </c>
      <c r="AW151" s="11" t="s">
        <v>35</v>
      </c>
      <c r="AX151" s="11" t="s">
        <v>72</v>
      </c>
      <c r="AY151" s="217" t="s">
        <v>168</v>
      </c>
    </row>
    <row r="152" s="12" customFormat="1">
      <c r="B152" s="223"/>
      <c r="D152" s="216" t="s">
        <v>176</v>
      </c>
      <c r="E152" s="224" t="s">
        <v>5</v>
      </c>
      <c r="F152" s="225" t="s">
        <v>218</v>
      </c>
      <c r="H152" s="226">
        <v>360</v>
      </c>
      <c r="I152" s="227"/>
      <c r="L152" s="223"/>
      <c r="M152" s="228"/>
      <c r="N152" s="229"/>
      <c r="O152" s="229"/>
      <c r="P152" s="229"/>
      <c r="Q152" s="229"/>
      <c r="R152" s="229"/>
      <c r="S152" s="229"/>
      <c r="T152" s="230"/>
      <c r="AT152" s="224" t="s">
        <v>176</v>
      </c>
      <c r="AU152" s="224" t="s">
        <v>80</v>
      </c>
      <c r="AV152" s="12" t="s">
        <v>80</v>
      </c>
      <c r="AW152" s="12" t="s">
        <v>35</v>
      </c>
      <c r="AX152" s="12" t="s">
        <v>17</v>
      </c>
      <c r="AY152" s="224" t="s">
        <v>168</v>
      </c>
    </row>
    <row r="153" s="1" customFormat="1" ht="38.25" customHeight="1">
      <c r="B153" s="202"/>
      <c r="C153" s="203" t="s">
        <v>223</v>
      </c>
      <c r="D153" s="203" t="s">
        <v>170</v>
      </c>
      <c r="E153" s="204" t="s">
        <v>224</v>
      </c>
      <c r="F153" s="205" t="s">
        <v>225</v>
      </c>
      <c r="G153" s="206" t="s">
        <v>203</v>
      </c>
      <c r="H153" s="207">
        <v>106.637</v>
      </c>
      <c r="I153" s="208"/>
      <c r="J153" s="209">
        <f>ROUND(I153*H153,2)</f>
        <v>0</v>
      </c>
      <c r="K153" s="205" t="s">
        <v>174</v>
      </c>
      <c r="L153" s="47"/>
      <c r="M153" s="210" t="s">
        <v>5</v>
      </c>
      <c r="N153" s="211" t="s">
        <v>43</v>
      </c>
      <c r="O153" s="48"/>
      <c r="P153" s="212">
        <f>O153*H153</f>
        <v>0</v>
      </c>
      <c r="Q153" s="212">
        <v>0</v>
      </c>
      <c r="R153" s="212">
        <f>Q153*H153</f>
        <v>0</v>
      </c>
      <c r="S153" s="212">
        <v>0</v>
      </c>
      <c r="T153" s="213">
        <f>S153*H153</f>
        <v>0</v>
      </c>
      <c r="AR153" s="25" t="s">
        <v>86</v>
      </c>
      <c r="AT153" s="25" t="s">
        <v>170</v>
      </c>
      <c r="AU153" s="25" t="s">
        <v>80</v>
      </c>
      <c r="AY153" s="25" t="s">
        <v>168</v>
      </c>
      <c r="BE153" s="214">
        <f>IF(N153="základní",J153,0)</f>
        <v>0</v>
      </c>
      <c r="BF153" s="214">
        <f>IF(N153="snížená",J153,0)</f>
        <v>0</v>
      </c>
      <c r="BG153" s="214">
        <f>IF(N153="zákl. přenesená",J153,0)</f>
        <v>0</v>
      </c>
      <c r="BH153" s="214">
        <f>IF(N153="sníž. přenesená",J153,0)</f>
        <v>0</v>
      </c>
      <c r="BI153" s="214">
        <f>IF(N153="nulová",J153,0)</f>
        <v>0</v>
      </c>
      <c r="BJ153" s="25" t="s">
        <v>17</v>
      </c>
      <c r="BK153" s="214">
        <f>ROUND(I153*H153,2)</f>
        <v>0</v>
      </c>
      <c r="BL153" s="25" t="s">
        <v>86</v>
      </c>
      <c r="BM153" s="25" t="s">
        <v>226</v>
      </c>
    </row>
    <row r="154" s="11" customFormat="1">
      <c r="B154" s="215"/>
      <c r="D154" s="216" t="s">
        <v>176</v>
      </c>
      <c r="E154" s="217" t="s">
        <v>5</v>
      </c>
      <c r="F154" s="218" t="s">
        <v>205</v>
      </c>
      <c r="H154" s="217" t="s">
        <v>5</v>
      </c>
      <c r="I154" s="219"/>
      <c r="L154" s="215"/>
      <c r="M154" s="220"/>
      <c r="N154" s="221"/>
      <c r="O154" s="221"/>
      <c r="P154" s="221"/>
      <c r="Q154" s="221"/>
      <c r="R154" s="221"/>
      <c r="S154" s="221"/>
      <c r="T154" s="222"/>
      <c r="AT154" s="217" t="s">
        <v>176</v>
      </c>
      <c r="AU154" s="217" t="s">
        <v>80</v>
      </c>
      <c r="AV154" s="11" t="s">
        <v>17</v>
      </c>
      <c r="AW154" s="11" t="s">
        <v>35</v>
      </c>
      <c r="AX154" s="11" t="s">
        <v>72</v>
      </c>
      <c r="AY154" s="217" t="s">
        <v>168</v>
      </c>
    </row>
    <row r="155" s="11" customFormat="1">
      <c r="B155" s="215"/>
      <c r="D155" s="216" t="s">
        <v>176</v>
      </c>
      <c r="E155" s="217" t="s">
        <v>5</v>
      </c>
      <c r="F155" s="218" t="s">
        <v>227</v>
      </c>
      <c r="H155" s="217" t="s">
        <v>5</v>
      </c>
      <c r="I155" s="219"/>
      <c r="L155" s="215"/>
      <c r="M155" s="220"/>
      <c r="N155" s="221"/>
      <c r="O155" s="221"/>
      <c r="P155" s="221"/>
      <c r="Q155" s="221"/>
      <c r="R155" s="221"/>
      <c r="S155" s="221"/>
      <c r="T155" s="222"/>
      <c r="AT155" s="217" t="s">
        <v>176</v>
      </c>
      <c r="AU155" s="217" t="s">
        <v>80</v>
      </c>
      <c r="AV155" s="11" t="s">
        <v>17</v>
      </c>
      <c r="AW155" s="11" t="s">
        <v>35</v>
      </c>
      <c r="AX155" s="11" t="s">
        <v>72</v>
      </c>
      <c r="AY155" s="217" t="s">
        <v>168</v>
      </c>
    </row>
    <row r="156" s="12" customFormat="1">
      <c r="B156" s="223"/>
      <c r="D156" s="216" t="s">
        <v>176</v>
      </c>
      <c r="E156" s="224" t="s">
        <v>5</v>
      </c>
      <c r="F156" s="225" t="s">
        <v>228</v>
      </c>
      <c r="H156" s="226">
        <v>106.637</v>
      </c>
      <c r="I156" s="227"/>
      <c r="L156" s="223"/>
      <c r="M156" s="228"/>
      <c r="N156" s="229"/>
      <c r="O156" s="229"/>
      <c r="P156" s="229"/>
      <c r="Q156" s="229"/>
      <c r="R156" s="229"/>
      <c r="S156" s="229"/>
      <c r="T156" s="230"/>
      <c r="AT156" s="224" t="s">
        <v>176</v>
      </c>
      <c r="AU156" s="224" t="s">
        <v>80</v>
      </c>
      <c r="AV156" s="12" t="s">
        <v>80</v>
      </c>
      <c r="AW156" s="12" t="s">
        <v>35</v>
      </c>
      <c r="AX156" s="12" t="s">
        <v>17</v>
      </c>
      <c r="AY156" s="224" t="s">
        <v>168</v>
      </c>
    </row>
    <row r="157" s="1" customFormat="1" ht="38.25" customHeight="1">
      <c r="B157" s="202"/>
      <c r="C157" s="203" t="s">
        <v>229</v>
      </c>
      <c r="D157" s="203" t="s">
        <v>170</v>
      </c>
      <c r="E157" s="204" t="s">
        <v>230</v>
      </c>
      <c r="F157" s="205" t="s">
        <v>231</v>
      </c>
      <c r="G157" s="206" t="s">
        <v>203</v>
      </c>
      <c r="H157" s="207">
        <v>106.637</v>
      </c>
      <c r="I157" s="208"/>
      <c r="J157" s="209">
        <f>ROUND(I157*H157,2)</f>
        <v>0</v>
      </c>
      <c r="K157" s="205" t="s">
        <v>174</v>
      </c>
      <c r="L157" s="47"/>
      <c r="M157" s="210" t="s">
        <v>5</v>
      </c>
      <c r="N157" s="211" t="s">
        <v>43</v>
      </c>
      <c r="O157" s="48"/>
      <c r="P157" s="212">
        <f>O157*H157</f>
        <v>0</v>
      </c>
      <c r="Q157" s="212">
        <v>0</v>
      </c>
      <c r="R157" s="212">
        <f>Q157*H157</f>
        <v>0</v>
      </c>
      <c r="S157" s="212">
        <v>0</v>
      </c>
      <c r="T157" s="213">
        <f>S157*H157</f>
        <v>0</v>
      </c>
      <c r="AR157" s="25" t="s">
        <v>86</v>
      </c>
      <c r="AT157" s="25" t="s">
        <v>170</v>
      </c>
      <c r="AU157" s="25" t="s">
        <v>80</v>
      </c>
      <c r="AY157" s="25" t="s">
        <v>168</v>
      </c>
      <c r="BE157" s="214">
        <f>IF(N157="základní",J157,0)</f>
        <v>0</v>
      </c>
      <c r="BF157" s="214">
        <f>IF(N157="snížená",J157,0)</f>
        <v>0</v>
      </c>
      <c r="BG157" s="214">
        <f>IF(N157="zákl. přenesená",J157,0)</f>
        <v>0</v>
      </c>
      <c r="BH157" s="214">
        <f>IF(N157="sníž. přenesená",J157,0)</f>
        <v>0</v>
      </c>
      <c r="BI157" s="214">
        <f>IF(N157="nulová",J157,0)</f>
        <v>0</v>
      </c>
      <c r="BJ157" s="25" t="s">
        <v>17</v>
      </c>
      <c r="BK157" s="214">
        <f>ROUND(I157*H157,2)</f>
        <v>0</v>
      </c>
      <c r="BL157" s="25" t="s">
        <v>86</v>
      </c>
      <c r="BM157" s="25" t="s">
        <v>232</v>
      </c>
    </row>
    <row r="158" s="11" customFormat="1">
      <c r="B158" s="215"/>
      <c r="D158" s="216" t="s">
        <v>176</v>
      </c>
      <c r="E158" s="217" t="s">
        <v>5</v>
      </c>
      <c r="F158" s="218" t="s">
        <v>205</v>
      </c>
      <c r="H158" s="217" t="s">
        <v>5</v>
      </c>
      <c r="I158" s="219"/>
      <c r="L158" s="215"/>
      <c r="M158" s="220"/>
      <c r="N158" s="221"/>
      <c r="O158" s="221"/>
      <c r="P158" s="221"/>
      <c r="Q158" s="221"/>
      <c r="R158" s="221"/>
      <c r="S158" s="221"/>
      <c r="T158" s="222"/>
      <c r="AT158" s="217" t="s">
        <v>176</v>
      </c>
      <c r="AU158" s="217" t="s">
        <v>80</v>
      </c>
      <c r="AV158" s="11" t="s">
        <v>17</v>
      </c>
      <c r="AW158" s="11" t="s">
        <v>35</v>
      </c>
      <c r="AX158" s="11" t="s">
        <v>72</v>
      </c>
      <c r="AY158" s="217" t="s">
        <v>168</v>
      </c>
    </row>
    <row r="159" s="11" customFormat="1">
      <c r="B159" s="215"/>
      <c r="D159" s="216" t="s">
        <v>176</v>
      </c>
      <c r="E159" s="217" t="s">
        <v>5</v>
      </c>
      <c r="F159" s="218" t="s">
        <v>227</v>
      </c>
      <c r="H159" s="217" t="s">
        <v>5</v>
      </c>
      <c r="I159" s="219"/>
      <c r="L159" s="215"/>
      <c r="M159" s="220"/>
      <c r="N159" s="221"/>
      <c r="O159" s="221"/>
      <c r="P159" s="221"/>
      <c r="Q159" s="221"/>
      <c r="R159" s="221"/>
      <c r="S159" s="221"/>
      <c r="T159" s="222"/>
      <c r="AT159" s="217" t="s">
        <v>176</v>
      </c>
      <c r="AU159" s="217" t="s">
        <v>80</v>
      </c>
      <c r="AV159" s="11" t="s">
        <v>17</v>
      </c>
      <c r="AW159" s="11" t="s">
        <v>35</v>
      </c>
      <c r="AX159" s="11" t="s">
        <v>72</v>
      </c>
      <c r="AY159" s="217" t="s">
        <v>168</v>
      </c>
    </row>
    <row r="160" s="12" customFormat="1">
      <c r="B160" s="223"/>
      <c r="D160" s="216" t="s">
        <v>176</v>
      </c>
      <c r="E160" s="224" t="s">
        <v>5</v>
      </c>
      <c r="F160" s="225" t="s">
        <v>228</v>
      </c>
      <c r="H160" s="226">
        <v>106.637</v>
      </c>
      <c r="I160" s="227"/>
      <c r="L160" s="223"/>
      <c r="M160" s="228"/>
      <c r="N160" s="229"/>
      <c r="O160" s="229"/>
      <c r="P160" s="229"/>
      <c r="Q160" s="229"/>
      <c r="R160" s="229"/>
      <c r="S160" s="229"/>
      <c r="T160" s="230"/>
      <c r="AT160" s="224" t="s">
        <v>176</v>
      </c>
      <c r="AU160" s="224" t="s">
        <v>80</v>
      </c>
      <c r="AV160" s="12" t="s">
        <v>80</v>
      </c>
      <c r="AW160" s="12" t="s">
        <v>35</v>
      </c>
      <c r="AX160" s="12" t="s">
        <v>17</v>
      </c>
      <c r="AY160" s="224" t="s">
        <v>168</v>
      </c>
    </row>
    <row r="161" s="1" customFormat="1" ht="38.25" customHeight="1">
      <c r="B161" s="202"/>
      <c r="C161" s="203" t="s">
        <v>233</v>
      </c>
      <c r="D161" s="203" t="s">
        <v>170</v>
      </c>
      <c r="E161" s="204" t="s">
        <v>234</v>
      </c>
      <c r="F161" s="205" t="s">
        <v>235</v>
      </c>
      <c r="G161" s="206" t="s">
        <v>203</v>
      </c>
      <c r="H161" s="207">
        <v>0.54700000000000004</v>
      </c>
      <c r="I161" s="208"/>
      <c r="J161" s="209">
        <f>ROUND(I161*H161,2)</f>
        <v>0</v>
      </c>
      <c r="K161" s="205" t="s">
        <v>174</v>
      </c>
      <c r="L161" s="47"/>
      <c r="M161" s="210" t="s">
        <v>5</v>
      </c>
      <c r="N161" s="211" t="s">
        <v>43</v>
      </c>
      <c r="O161" s="48"/>
      <c r="P161" s="212">
        <f>O161*H161</f>
        <v>0</v>
      </c>
      <c r="Q161" s="212">
        <v>0</v>
      </c>
      <c r="R161" s="212">
        <f>Q161*H161</f>
        <v>0</v>
      </c>
      <c r="S161" s="212">
        <v>0</v>
      </c>
      <c r="T161" s="213">
        <f>S161*H161</f>
        <v>0</v>
      </c>
      <c r="AR161" s="25" t="s">
        <v>86</v>
      </c>
      <c r="AT161" s="25" t="s">
        <v>170</v>
      </c>
      <c r="AU161" s="25" t="s">
        <v>80</v>
      </c>
      <c r="AY161" s="25" t="s">
        <v>168</v>
      </c>
      <c r="BE161" s="214">
        <f>IF(N161="základní",J161,0)</f>
        <v>0</v>
      </c>
      <c r="BF161" s="214">
        <f>IF(N161="snížená",J161,0)</f>
        <v>0</v>
      </c>
      <c r="BG161" s="214">
        <f>IF(N161="zákl. přenesená",J161,0)</f>
        <v>0</v>
      </c>
      <c r="BH161" s="214">
        <f>IF(N161="sníž. přenesená",J161,0)</f>
        <v>0</v>
      </c>
      <c r="BI161" s="214">
        <f>IF(N161="nulová",J161,0)</f>
        <v>0</v>
      </c>
      <c r="BJ161" s="25" t="s">
        <v>17</v>
      </c>
      <c r="BK161" s="214">
        <f>ROUND(I161*H161,2)</f>
        <v>0</v>
      </c>
      <c r="BL161" s="25" t="s">
        <v>86</v>
      </c>
      <c r="BM161" s="25" t="s">
        <v>236</v>
      </c>
    </row>
    <row r="162" s="11" customFormat="1">
      <c r="B162" s="215"/>
      <c r="D162" s="216" t="s">
        <v>176</v>
      </c>
      <c r="E162" s="217" t="s">
        <v>5</v>
      </c>
      <c r="F162" s="218" t="s">
        <v>205</v>
      </c>
      <c r="H162" s="217" t="s">
        <v>5</v>
      </c>
      <c r="I162" s="219"/>
      <c r="L162" s="215"/>
      <c r="M162" s="220"/>
      <c r="N162" s="221"/>
      <c r="O162" s="221"/>
      <c r="P162" s="221"/>
      <c r="Q162" s="221"/>
      <c r="R162" s="221"/>
      <c r="S162" s="221"/>
      <c r="T162" s="222"/>
      <c r="AT162" s="217" t="s">
        <v>176</v>
      </c>
      <c r="AU162" s="217" t="s">
        <v>80</v>
      </c>
      <c r="AV162" s="11" t="s">
        <v>17</v>
      </c>
      <c r="AW162" s="11" t="s">
        <v>35</v>
      </c>
      <c r="AX162" s="11" t="s">
        <v>72</v>
      </c>
      <c r="AY162" s="217" t="s">
        <v>168</v>
      </c>
    </row>
    <row r="163" s="11" customFormat="1">
      <c r="B163" s="215"/>
      <c r="D163" s="216" t="s">
        <v>176</v>
      </c>
      <c r="E163" s="217" t="s">
        <v>5</v>
      </c>
      <c r="F163" s="218" t="s">
        <v>237</v>
      </c>
      <c r="H163" s="217" t="s">
        <v>5</v>
      </c>
      <c r="I163" s="219"/>
      <c r="L163" s="215"/>
      <c r="M163" s="220"/>
      <c r="N163" s="221"/>
      <c r="O163" s="221"/>
      <c r="P163" s="221"/>
      <c r="Q163" s="221"/>
      <c r="R163" s="221"/>
      <c r="S163" s="221"/>
      <c r="T163" s="222"/>
      <c r="AT163" s="217" t="s">
        <v>176</v>
      </c>
      <c r="AU163" s="217" t="s">
        <v>80</v>
      </c>
      <c r="AV163" s="11" t="s">
        <v>17</v>
      </c>
      <c r="AW163" s="11" t="s">
        <v>35</v>
      </c>
      <c r="AX163" s="11" t="s">
        <v>72</v>
      </c>
      <c r="AY163" s="217" t="s">
        <v>168</v>
      </c>
    </row>
    <row r="164" s="12" customFormat="1">
      <c r="B164" s="223"/>
      <c r="D164" s="216" t="s">
        <v>176</v>
      </c>
      <c r="E164" s="224" t="s">
        <v>5</v>
      </c>
      <c r="F164" s="225" t="s">
        <v>238</v>
      </c>
      <c r="H164" s="226">
        <v>0.54700000000000004</v>
      </c>
      <c r="I164" s="227"/>
      <c r="L164" s="223"/>
      <c r="M164" s="228"/>
      <c r="N164" s="229"/>
      <c r="O164" s="229"/>
      <c r="P164" s="229"/>
      <c r="Q164" s="229"/>
      <c r="R164" s="229"/>
      <c r="S164" s="229"/>
      <c r="T164" s="230"/>
      <c r="AT164" s="224" t="s">
        <v>176</v>
      </c>
      <c r="AU164" s="224" t="s">
        <v>80</v>
      </c>
      <c r="AV164" s="12" t="s">
        <v>80</v>
      </c>
      <c r="AW164" s="12" t="s">
        <v>35</v>
      </c>
      <c r="AX164" s="12" t="s">
        <v>17</v>
      </c>
      <c r="AY164" s="224" t="s">
        <v>168</v>
      </c>
    </row>
    <row r="165" s="1" customFormat="1" ht="51" customHeight="1">
      <c r="B165" s="202"/>
      <c r="C165" s="203" t="s">
        <v>239</v>
      </c>
      <c r="D165" s="203" t="s">
        <v>170</v>
      </c>
      <c r="E165" s="204" t="s">
        <v>240</v>
      </c>
      <c r="F165" s="205" t="s">
        <v>241</v>
      </c>
      <c r="G165" s="206" t="s">
        <v>203</v>
      </c>
      <c r="H165" s="207">
        <v>0.54700000000000004</v>
      </c>
      <c r="I165" s="208"/>
      <c r="J165" s="209">
        <f>ROUND(I165*H165,2)</f>
        <v>0</v>
      </c>
      <c r="K165" s="205" t="s">
        <v>174</v>
      </c>
      <c r="L165" s="47"/>
      <c r="M165" s="210" t="s">
        <v>5</v>
      </c>
      <c r="N165" s="211" t="s">
        <v>43</v>
      </c>
      <c r="O165" s="48"/>
      <c r="P165" s="212">
        <f>O165*H165</f>
        <v>0</v>
      </c>
      <c r="Q165" s="212">
        <v>0</v>
      </c>
      <c r="R165" s="212">
        <f>Q165*H165</f>
        <v>0</v>
      </c>
      <c r="S165" s="212">
        <v>0</v>
      </c>
      <c r="T165" s="213">
        <f>S165*H165</f>
        <v>0</v>
      </c>
      <c r="AR165" s="25" t="s">
        <v>86</v>
      </c>
      <c r="AT165" s="25" t="s">
        <v>170</v>
      </c>
      <c r="AU165" s="25" t="s">
        <v>80</v>
      </c>
      <c r="AY165" s="25" t="s">
        <v>168</v>
      </c>
      <c r="BE165" s="214">
        <f>IF(N165="základní",J165,0)</f>
        <v>0</v>
      </c>
      <c r="BF165" s="214">
        <f>IF(N165="snížená",J165,0)</f>
        <v>0</v>
      </c>
      <c r="BG165" s="214">
        <f>IF(N165="zákl. přenesená",J165,0)</f>
        <v>0</v>
      </c>
      <c r="BH165" s="214">
        <f>IF(N165="sníž. přenesená",J165,0)</f>
        <v>0</v>
      </c>
      <c r="BI165" s="214">
        <f>IF(N165="nulová",J165,0)</f>
        <v>0</v>
      </c>
      <c r="BJ165" s="25" t="s">
        <v>17</v>
      </c>
      <c r="BK165" s="214">
        <f>ROUND(I165*H165,2)</f>
        <v>0</v>
      </c>
      <c r="BL165" s="25" t="s">
        <v>86</v>
      </c>
      <c r="BM165" s="25" t="s">
        <v>242</v>
      </c>
    </row>
    <row r="166" s="11" customFormat="1">
      <c r="B166" s="215"/>
      <c r="D166" s="216" t="s">
        <v>176</v>
      </c>
      <c r="E166" s="217" t="s">
        <v>5</v>
      </c>
      <c r="F166" s="218" t="s">
        <v>205</v>
      </c>
      <c r="H166" s="217" t="s">
        <v>5</v>
      </c>
      <c r="I166" s="219"/>
      <c r="L166" s="215"/>
      <c r="M166" s="220"/>
      <c r="N166" s="221"/>
      <c r="O166" s="221"/>
      <c r="P166" s="221"/>
      <c r="Q166" s="221"/>
      <c r="R166" s="221"/>
      <c r="S166" s="221"/>
      <c r="T166" s="222"/>
      <c r="AT166" s="217" t="s">
        <v>176</v>
      </c>
      <c r="AU166" s="217" t="s">
        <v>80</v>
      </c>
      <c r="AV166" s="11" t="s">
        <v>17</v>
      </c>
      <c r="AW166" s="11" t="s">
        <v>35</v>
      </c>
      <c r="AX166" s="11" t="s">
        <v>72</v>
      </c>
      <c r="AY166" s="217" t="s">
        <v>168</v>
      </c>
    </row>
    <row r="167" s="11" customFormat="1">
      <c r="B167" s="215"/>
      <c r="D167" s="216" t="s">
        <v>176</v>
      </c>
      <c r="E167" s="217" t="s">
        <v>5</v>
      </c>
      <c r="F167" s="218" t="s">
        <v>237</v>
      </c>
      <c r="H167" s="217" t="s">
        <v>5</v>
      </c>
      <c r="I167" s="219"/>
      <c r="L167" s="215"/>
      <c r="M167" s="220"/>
      <c r="N167" s="221"/>
      <c r="O167" s="221"/>
      <c r="P167" s="221"/>
      <c r="Q167" s="221"/>
      <c r="R167" s="221"/>
      <c r="S167" s="221"/>
      <c r="T167" s="222"/>
      <c r="AT167" s="217" t="s">
        <v>176</v>
      </c>
      <c r="AU167" s="217" t="s">
        <v>80</v>
      </c>
      <c r="AV167" s="11" t="s">
        <v>17</v>
      </c>
      <c r="AW167" s="11" t="s">
        <v>35</v>
      </c>
      <c r="AX167" s="11" t="s">
        <v>72</v>
      </c>
      <c r="AY167" s="217" t="s">
        <v>168</v>
      </c>
    </row>
    <row r="168" s="12" customFormat="1">
      <c r="B168" s="223"/>
      <c r="D168" s="216" t="s">
        <v>176</v>
      </c>
      <c r="E168" s="224" t="s">
        <v>5</v>
      </c>
      <c r="F168" s="225" t="s">
        <v>238</v>
      </c>
      <c r="H168" s="226">
        <v>0.54700000000000004</v>
      </c>
      <c r="I168" s="227"/>
      <c r="L168" s="223"/>
      <c r="M168" s="228"/>
      <c r="N168" s="229"/>
      <c r="O168" s="229"/>
      <c r="P168" s="229"/>
      <c r="Q168" s="229"/>
      <c r="R168" s="229"/>
      <c r="S168" s="229"/>
      <c r="T168" s="230"/>
      <c r="AT168" s="224" t="s">
        <v>176</v>
      </c>
      <c r="AU168" s="224" t="s">
        <v>80</v>
      </c>
      <c r="AV168" s="12" t="s">
        <v>80</v>
      </c>
      <c r="AW168" s="12" t="s">
        <v>35</v>
      </c>
      <c r="AX168" s="12" t="s">
        <v>17</v>
      </c>
      <c r="AY168" s="224" t="s">
        <v>168</v>
      </c>
    </row>
    <row r="169" s="1" customFormat="1" ht="25.5" customHeight="1">
      <c r="B169" s="202"/>
      <c r="C169" s="203" t="s">
        <v>243</v>
      </c>
      <c r="D169" s="203" t="s">
        <v>170</v>
      </c>
      <c r="E169" s="204" t="s">
        <v>244</v>
      </c>
      <c r="F169" s="205" t="s">
        <v>245</v>
      </c>
      <c r="G169" s="206" t="s">
        <v>203</v>
      </c>
      <c r="H169" s="207">
        <v>181.78399999999999</v>
      </c>
      <c r="I169" s="208"/>
      <c r="J169" s="209">
        <f>ROUND(I169*H169,2)</f>
        <v>0</v>
      </c>
      <c r="K169" s="205" t="s">
        <v>174</v>
      </c>
      <c r="L169" s="47"/>
      <c r="M169" s="210" t="s">
        <v>5</v>
      </c>
      <c r="N169" s="211" t="s">
        <v>43</v>
      </c>
      <c r="O169" s="48"/>
      <c r="P169" s="212">
        <f>O169*H169</f>
        <v>0</v>
      </c>
      <c r="Q169" s="212">
        <v>0</v>
      </c>
      <c r="R169" s="212">
        <f>Q169*H169</f>
        <v>0</v>
      </c>
      <c r="S169" s="212">
        <v>0</v>
      </c>
      <c r="T169" s="213">
        <f>S169*H169</f>
        <v>0</v>
      </c>
      <c r="AR169" s="25" t="s">
        <v>86</v>
      </c>
      <c r="AT169" s="25" t="s">
        <v>170</v>
      </c>
      <c r="AU169" s="25" t="s">
        <v>80</v>
      </c>
      <c r="AY169" s="25" t="s">
        <v>168</v>
      </c>
      <c r="BE169" s="214">
        <f>IF(N169="základní",J169,0)</f>
        <v>0</v>
      </c>
      <c r="BF169" s="214">
        <f>IF(N169="snížená",J169,0)</f>
        <v>0</v>
      </c>
      <c r="BG169" s="214">
        <f>IF(N169="zákl. přenesená",J169,0)</f>
        <v>0</v>
      </c>
      <c r="BH169" s="214">
        <f>IF(N169="sníž. přenesená",J169,0)</f>
        <v>0</v>
      </c>
      <c r="BI169" s="214">
        <f>IF(N169="nulová",J169,0)</f>
        <v>0</v>
      </c>
      <c r="BJ169" s="25" t="s">
        <v>17</v>
      </c>
      <c r="BK169" s="214">
        <f>ROUND(I169*H169,2)</f>
        <v>0</v>
      </c>
      <c r="BL169" s="25" t="s">
        <v>86</v>
      </c>
      <c r="BM169" s="25" t="s">
        <v>246</v>
      </c>
    </row>
    <row r="170" s="11" customFormat="1">
      <c r="B170" s="215"/>
      <c r="D170" s="216" t="s">
        <v>176</v>
      </c>
      <c r="E170" s="217" t="s">
        <v>5</v>
      </c>
      <c r="F170" s="218" t="s">
        <v>247</v>
      </c>
      <c r="H170" s="217" t="s">
        <v>5</v>
      </c>
      <c r="I170" s="219"/>
      <c r="L170" s="215"/>
      <c r="M170" s="220"/>
      <c r="N170" s="221"/>
      <c r="O170" s="221"/>
      <c r="P170" s="221"/>
      <c r="Q170" s="221"/>
      <c r="R170" s="221"/>
      <c r="S170" s="221"/>
      <c r="T170" s="222"/>
      <c r="AT170" s="217" t="s">
        <v>176</v>
      </c>
      <c r="AU170" s="217" t="s">
        <v>80</v>
      </c>
      <c r="AV170" s="11" t="s">
        <v>17</v>
      </c>
      <c r="AW170" s="11" t="s">
        <v>35</v>
      </c>
      <c r="AX170" s="11" t="s">
        <v>72</v>
      </c>
      <c r="AY170" s="217" t="s">
        <v>168</v>
      </c>
    </row>
    <row r="171" s="12" customFormat="1">
      <c r="B171" s="223"/>
      <c r="D171" s="216" t="s">
        <v>176</v>
      </c>
      <c r="E171" s="224" t="s">
        <v>5</v>
      </c>
      <c r="F171" s="225" t="s">
        <v>248</v>
      </c>
      <c r="H171" s="226">
        <v>137.78399999999999</v>
      </c>
      <c r="I171" s="227"/>
      <c r="L171" s="223"/>
      <c r="M171" s="228"/>
      <c r="N171" s="229"/>
      <c r="O171" s="229"/>
      <c r="P171" s="229"/>
      <c r="Q171" s="229"/>
      <c r="R171" s="229"/>
      <c r="S171" s="229"/>
      <c r="T171" s="230"/>
      <c r="AT171" s="224" t="s">
        <v>176</v>
      </c>
      <c r="AU171" s="224" t="s">
        <v>80</v>
      </c>
      <c r="AV171" s="12" t="s">
        <v>80</v>
      </c>
      <c r="AW171" s="12" t="s">
        <v>35</v>
      </c>
      <c r="AX171" s="12" t="s">
        <v>72</v>
      </c>
      <c r="AY171" s="224" t="s">
        <v>168</v>
      </c>
    </row>
    <row r="172" s="11" customFormat="1">
      <c r="B172" s="215"/>
      <c r="D172" s="216" t="s">
        <v>176</v>
      </c>
      <c r="E172" s="217" t="s">
        <v>5</v>
      </c>
      <c r="F172" s="218" t="s">
        <v>249</v>
      </c>
      <c r="H172" s="217" t="s">
        <v>5</v>
      </c>
      <c r="I172" s="219"/>
      <c r="L172" s="215"/>
      <c r="M172" s="220"/>
      <c r="N172" s="221"/>
      <c r="O172" s="221"/>
      <c r="P172" s="221"/>
      <c r="Q172" s="221"/>
      <c r="R172" s="221"/>
      <c r="S172" s="221"/>
      <c r="T172" s="222"/>
      <c r="AT172" s="217" t="s">
        <v>176</v>
      </c>
      <c r="AU172" s="217" t="s">
        <v>80</v>
      </c>
      <c r="AV172" s="11" t="s">
        <v>17</v>
      </c>
      <c r="AW172" s="11" t="s">
        <v>35</v>
      </c>
      <c r="AX172" s="11" t="s">
        <v>72</v>
      </c>
      <c r="AY172" s="217" t="s">
        <v>168</v>
      </c>
    </row>
    <row r="173" s="12" customFormat="1">
      <c r="B173" s="223"/>
      <c r="D173" s="216" t="s">
        <v>176</v>
      </c>
      <c r="E173" s="224" t="s">
        <v>5</v>
      </c>
      <c r="F173" s="225" t="s">
        <v>250</v>
      </c>
      <c r="H173" s="226">
        <v>44</v>
      </c>
      <c r="I173" s="227"/>
      <c r="L173" s="223"/>
      <c r="M173" s="228"/>
      <c r="N173" s="229"/>
      <c r="O173" s="229"/>
      <c r="P173" s="229"/>
      <c r="Q173" s="229"/>
      <c r="R173" s="229"/>
      <c r="S173" s="229"/>
      <c r="T173" s="230"/>
      <c r="AT173" s="224" t="s">
        <v>176</v>
      </c>
      <c r="AU173" s="224" t="s">
        <v>80</v>
      </c>
      <c r="AV173" s="12" t="s">
        <v>80</v>
      </c>
      <c r="AW173" s="12" t="s">
        <v>35</v>
      </c>
      <c r="AX173" s="12" t="s">
        <v>72</v>
      </c>
      <c r="AY173" s="224" t="s">
        <v>168</v>
      </c>
    </row>
    <row r="174" s="13" customFormat="1">
      <c r="B174" s="231"/>
      <c r="D174" s="216" t="s">
        <v>176</v>
      </c>
      <c r="E174" s="232" t="s">
        <v>5</v>
      </c>
      <c r="F174" s="233" t="s">
        <v>195</v>
      </c>
      <c r="H174" s="234">
        <v>181.78399999999999</v>
      </c>
      <c r="I174" s="235"/>
      <c r="L174" s="231"/>
      <c r="M174" s="236"/>
      <c r="N174" s="237"/>
      <c r="O174" s="237"/>
      <c r="P174" s="237"/>
      <c r="Q174" s="237"/>
      <c r="R174" s="237"/>
      <c r="S174" s="237"/>
      <c r="T174" s="238"/>
      <c r="AT174" s="232" t="s">
        <v>176</v>
      </c>
      <c r="AU174" s="232" t="s">
        <v>80</v>
      </c>
      <c r="AV174" s="13" t="s">
        <v>86</v>
      </c>
      <c r="AW174" s="13" t="s">
        <v>35</v>
      </c>
      <c r="AX174" s="13" t="s">
        <v>17</v>
      </c>
      <c r="AY174" s="232" t="s">
        <v>168</v>
      </c>
    </row>
    <row r="175" s="1" customFormat="1" ht="38.25" customHeight="1">
      <c r="B175" s="202"/>
      <c r="C175" s="203" t="s">
        <v>11</v>
      </c>
      <c r="D175" s="203" t="s">
        <v>170</v>
      </c>
      <c r="E175" s="204" t="s">
        <v>251</v>
      </c>
      <c r="F175" s="205" t="s">
        <v>252</v>
      </c>
      <c r="G175" s="206" t="s">
        <v>203</v>
      </c>
      <c r="H175" s="207">
        <v>181.78399999999999</v>
      </c>
      <c r="I175" s="208"/>
      <c r="J175" s="209">
        <f>ROUND(I175*H175,2)</f>
        <v>0</v>
      </c>
      <c r="K175" s="205" t="s">
        <v>174</v>
      </c>
      <c r="L175" s="47"/>
      <c r="M175" s="210" t="s">
        <v>5</v>
      </c>
      <c r="N175" s="211" t="s">
        <v>43</v>
      </c>
      <c r="O175" s="48"/>
      <c r="P175" s="212">
        <f>O175*H175</f>
        <v>0</v>
      </c>
      <c r="Q175" s="212">
        <v>0</v>
      </c>
      <c r="R175" s="212">
        <f>Q175*H175</f>
        <v>0</v>
      </c>
      <c r="S175" s="212">
        <v>0</v>
      </c>
      <c r="T175" s="213">
        <f>S175*H175</f>
        <v>0</v>
      </c>
      <c r="AR175" s="25" t="s">
        <v>86</v>
      </c>
      <c r="AT175" s="25" t="s">
        <v>170</v>
      </c>
      <c r="AU175" s="25" t="s">
        <v>80</v>
      </c>
      <c r="AY175" s="25" t="s">
        <v>168</v>
      </c>
      <c r="BE175" s="214">
        <f>IF(N175="základní",J175,0)</f>
        <v>0</v>
      </c>
      <c r="BF175" s="214">
        <f>IF(N175="snížená",J175,0)</f>
        <v>0</v>
      </c>
      <c r="BG175" s="214">
        <f>IF(N175="zákl. přenesená",J175,0)</f>
        <v>0</v>
      </c>
      <c r="BH175" s="214">
        <f>IF(N175="sníž. přenesená",J175,0)</f>
        <v>0</v>
      </c>
      <c r="BI175" s="214">
        <f>IF(N175="nulová",J175,0)</f>
        <v>0</v>
      </c>
      <c r="BJ175" s="25" t="s">
        <v>17</v>
      </c>
      <c r="BK175" s="214">
        <f>ROUND(I175*H175,2)</f>
        <v>0</v>
      </c>
      <c r="BL175" s="25" t="s">
        <v>86</v>
      </c>
      <c r="BM175" s="25" t="s">
        <v>253</v>
      </c>
    </row>
    <row r="176" s="11" customFormat="1">
      <c r="B176" s="215"/>
      <c r="D176" s="216" t="s">
        <v>176</v>
      </c>
      <c r="E176" s="217" t="s">
        <v>5</v>
      </c>
      <c r="F176" s="218" t="s">
        <v>247</v>
      </c>
      <c r="H176" s="217" t="s">
        <v>5</v>
      </c>
      <c r="I176" s="219"/>
      <c r="L176" s="215"/>
      <c r="M176" s="220"/>
      <c r="N176" s="221"/>
      <c r="O176" s="221"/>
      <c r="P176" s="221"/>
      <c r="Q176" s="221"/>
      <c r="R176" s="221"/>
      <c r="S176" s="221"/>
      <c r="T176" s="222"/>
      <c r="AT176" s="217" t="s">
        <v>176</v>
      </c>
      <c r="AU176" s="217" t="s">
        <v>80</v>
      </c>
      <c r="AV176" s="11" t="s">
        <v>17</v>
      </c>
      <c r="AW176" s="11" t="s">
        <v>35</v>
      </c>
      <c r="AX176" s="11" t="s">
        <v>72</v>
      </c>
      <c r="AY176" s="217" t="s">
        <v>168</v>
      </c>
    </row>
    <row r="177" s="12" customFormat="1">
      <c r="B177" s="223"/>
      <c r="D177" s="216" t="s">
        <v>176</v>
      </c>
      <c r="E177" s="224" t="s">
        <v>5</v>
      </c>
      <c r="F177" s="225" t="s">
        <v>248</v>
      </c>
      <c r="H177" s="226">
        <v>137.78399999999999</v>
      </c>
      <c r="I177" s="227"/>
      <c r="L177" s="223"/>
      <c r="M177" s="228"/>
      <c r="N177" s="229"/>
      <c r="O177" s="229"/>
      <c r="P177" s="229"/>
      <c r="Q177" s="229"/>
      <c r="R177" s="229"/>
      <c r="S177" s="229"/>
      <c r="T177" s="230"/>
      <c r="AT177" s="224" t="s">
        <v>176</v>
      </c>
      <c r="AU177" s="224" t="s">
        <v>80</v>
      </c>
      <c r="AV177" s="12" t="s">
        <v>80</v>
      </c>
      <c r="AW177" s="12" t="s">
        <v>35</v>
      </c>
      <c r="AX177" s="12" t="s">
        <v>72</v>
      </c>
      <c r="AY177" s="224" t="s">
        <v>168</v>
      </c>
    </row>
    <row r="178" s="11" customFormat="1">
      <c r="B178" s="215"/>
      <c r="D178" s="216" t="s">
        <v>176</v>
      </c>
      <c r="E178" s="217" t="s">
        <v>5</v>
      </c>
      <c r="F178" s="218" t="s">
        <v>249</v>
      </c>
      <c r="H178" s="217" t="s">
        <v>5</v>
      </c>
      <c r="I178" s="219"/>
      <c r="L178" s="215"/>
      <c r="M178" s="220"/>
      <c r="N178" s="221"/>
      <c r="O178" s="221"/>
      <c r="P178" s="221"/>
      <c r="Q178" s="221"/>
      <c r="R178" s="221"/>
      <c r="S178" s="221"/>
      <c r="T178" s="222"/>
      <c r="AT178" s="217" t="s">
        <v>176</v>
      </c>
      <c r="AU178" s="217" t="s">
        <v>80</v>
      </c>
      <c r="AV178" s="11" t="s">
        <v>17</v>
      </c>
      <c r="AW178" s="11" t="s">
        <v>35</v>
      </c>
      <c r="AX178" s="11" t="s">
        <v>72</v>
      </c>
      <c r="AY178" s="217" t="s">
        <v>168</v>
      </c>
    </row>
    <row r="179" s="12" customFormat="1">
      <c r="B179" s="223"/>
      <c r="D179" s="216" t="s">
        <v>176</v>
      </c>
      <c r="E179" s="224" t="s">
        <v>5</v>
      </c>
      <c r="F179" s="225" t="s">
        <v>250</v>
      </c>
      <c r="H179" s="226">
        <v>44</v>
      </c>
      <c r="I179" s="227"/>
      <c r="L179" s="223"/>
      <c r="M179" s="228"/>
      <c r="N179" s="229"/>
      <c r="O179" s="229"/>
      <c r="P179" s="229"/>
      <c r="Q179" s="229"/>
      <c r="R179" s="229"/>
      <c r="S179" s="229"/>
      <c r="T179" s="230"/>
      <c r="AT179" s="224" t="s">
        <v>176</v>
      </c>
      <c r="AU179" s="224" t="s">
        <v>80</v>
      </c>
      <c r="AV179" s="12" t="s">
        <v>80</v>
      </c>
      <c r="AW179" s="12" t="s">
        <v>35</v>
      </c>
      <c r="AX179" s="12" t="s">
        <v>72</v>
      </c>
      <c r="AY179" s="224" t="s">
        <v>168</v>
      </c>
    </row>
    <row r="180" s="13" customFormat="1">
      <c r="B180" s="231"/>
      <c r="D180" s="216" t="s">
        <v>176</v>
      </c>
      <c r="E180" s="232" t="s">
        <v>5</v>
      </c>
      <c r="F180" s="233" t="s">
        <v>195</v>
      </c>
      <c r="H180" s="234">
        <v>181.78399999999999</v>
      </c>
      <c r="I180" s="235"/>
      <c r="L180" s="231"/>
      <c r="M180" s="236"/>
      <c r="N180" s="237"/>
      <c r="O180" s="237"/>
      <c r="P180" s="237"/>
      <c r="Q180" s="237"/>
      <c r="R180" s="237"/>
      <c r="S180" s="237"/>
      <c r="T180" s="238"/>
      <c r="AT180" s="232" t="s">
        <v>176</v>
      </c>
      <c r="AU180" s="232" t="s">
        <v>80</v>
      </c>
      <c r="AV180" s="13" t="s">
        <v>86</v>
      </c>
      <c r="AW180" s="13" t="s">
        <v>35</v>
      </c>
      <c r="AX180" s="13" t="s">
        <v>17</v>
      </c>
      <c r="AY180" s="232" t="s">
        <v>168</v>
      </c>
    </row>
    <row r="181" s="1" customFormat="1" ht="51" customHeight="1">
      <c r="B181" s="202"/>
      <c r="C181" s="203" t="s">
        <v>254</v>
      </c>
      <c r="D181" s="203" t="s">
        <v>170</v>
      </c>
      <c r="E181" s="204" t="s">
        <v>255</v>
      </c>
      <c r="F181" s="205" t="s">
        <v>256</v>
      </c>
      <c r="G181" s="206" t="s">
        <v>203</v>
      </c>
      <c r="H181" s="207">
        <v>727.13599999999997</v>
      </c>
      <c r="I181" s="208"/>
      <c r="J181" s="209">
        <f>ROUND(I181*H181,2)</f>
        <v>0</v>
      </c>
      <c r="K181" s="205" t="s">
        <v>174</v>
      </c>
      <c r="L181" s="47"/>
      <c r="M181" s="210" t="s">
        <v>5</v>
      </c>
      <c r="N181" s="211" t="s">
        <v>43</v>
      </c>
      <c r="O181" s="48"/>
      <c r="P181" s="212">
        <f>O181*H181</f>
        <v>0</v>
      </c>
      <c r="Q181" s="212">
        <v>0</v>
      </c>
      <c r="R181" s="212">
        <f>Q181*H181</f>
        <v>0</v>
      </c>
      <c r="S181" s="212">
        <v>0</v>
      </c>
      <c r="T181" s="213">
        <f>S181*H181</f>
        <v>0</v>
      </c>
      <c r="AR181" s="25" t="s">
        <v>86</v>
      </c>
      <c r="AT181" s="25" t="s">
        <v>170</v>
      </c>
      <c r="AU181" s="25" t="s">
        <v>80</v>
      </c>
      <c r="AY181" s="25" t="s">
        <v>168</v>
      </c>
      <c r="BE181" s="214">
        <f>IF(N181="základní",J181,0)</f>
        <v>0</v>
      </c>
      <c r="BF181" s="214">
        <f>IF(N181="snížená",J181,0)</f>
        <v>0</v>
      </c>
      <c r="BG181" s="214">
        <f>IF(N181="zákl. přenesená",J181,0)</f>
        <v>0</v>
      </c>
      <c r="BH181" s="214">
        <f>IF(N181="sníž. přenesená",J181,0)</f>
        <v>0</v>
      </c>
      <c r="BI181" s="214">
        <f>IF(N181="nulová",J181,0)</f>
        <v>0</v>
      </c>
      <c r="BJ181" s="25" t="s">
        <v>17</v>
      </c>
      <c r="BK181" s="214">
        <f>ROUND(I181*H181,2)</f>
        <v>0</v>
      </c>
      <c r="BL181" s="25" t="s">
        <v>86</v>
      </c>
      <c r="BM181" s="25" t="s">
        <v>257</v>
      </c>
    </row>
    <row r="182" s="11" customFormat="1">
      <c r="B182" s="215"/>
      <c r="D182" s="216" t="s">
        <v>176</v>
      </c>
      <c r="E182" s="217" t="s">
        <v>5</v>
      </c>
      <c r="F182" s="218" t="s">
        <v>258</v>
      </c>
      <c r="H182" s="217" t="s">
        <v>5</v>
      </c>
      <c r="I182" s="219"/>
      <c r="L182" s="215"/>
      <c r="M182" s="220"/>
      <c r="N182" s="221"/>
      <c r="O182" s="221"/>
      <c r="P182" s="221"/>
      <c r="Q182" s="221"/>
      <c r="R182" s="221"/>
      <c r="S182" s="221"/>
      <c r="T182" s="222"/>
      <c r="AT182" s="217" t="s">
        <v>176</v>
      </c>
      <c r="AU182" s="217" t="s">
        <v>80</v>
      </c>
      <c r="AV182" s="11" t="s">
        <v>17</v>
      </c>
      <c r="AW182" s="11" t="s">
        <v>35</v>
      </c>
      <c r="AX182" s="11" t="s">
        <v>72</v>
      </c>
      <c r="AY182" s="217" t="s">
        <v>168</v>
      </c>
    </row>
    <row r="183" s="12" customFormat="1">
      <c r="B183" s="223"/>
      <c r="D183" s="216" t="s">
        <v>176</v>
      </c>
      <c r="E183" s="224" t="s">
        <v>5</v>
      </c>
      <c r="F183" s="225" t="s">
        <v>259</v>
      </c>
      <c r="H183" s="226">
        <v>727.13599999999997</v>
      </c>
      <c r="I183" s="227"/>
      <c r="L183" s="223"/>
      <c r="M183" s="228"/>
      <c r="N183" s="229"/>
      <c r="O183" s="229"/>
      <c r="P183" s="229"/>
      <c r="Q183" s="229"/>
      <c r="R183" s="229"/>
      <c r="S183" s="229"/>
      <c r="T183" s="230"/>
      <c r="AT183" s="224" t="s">
        <v>176</v>
      </c>
      <c r="AU183" s="224" t="s">
        <v>80</v>
      </c>
      <c r="AV183" s="12" t="s">
        <v>80</v>
      </c>
      <c r="AW183" s="12" t="s">
        <v>35</v>
      </c>
      <c r="AX183" s="12" t="s">
        <v>17</v>
      </c>
      <c r="AY183" s="224" t="s">
        <v>168</v>
      </c>
    </row>
    <row r="184" s="1" customFormat="1" ht="51" customHeight="1">
      <c r="B184" s="202"/>
      <c r="C184" s="203" t="s">
        <v>260</v>
      </c>
      <c r="D184" s="203" t="s">
        <v>170</v>
      </c>
      <c r="E184" s="204" t="s">
        <v>261</v>
      </c>
      <c r="F184" s="205" t="s">
        <v>262</v>
      </c>
      <c r="G184" s="206" t="s">
        <v>203</v>
      </c>
      <c r="H184" s="207">
        <v>181.78399999999999</v>
      </c>
      <c r="I184" s="208"/>
      <c r="J184" s="209">
        <f>ROUND(I184*H184,2)</f>
        <v>0</v>
      </c>
      <c r="K184" s="205" t="s">
        <v>174</v>
      </c>
      <c r="L184" s="47"/>
      <c r="M184" s="210" t="s">
        <v>5</v>
      </c>
      <c r="N184" s="211" t="s">
        <v>43</v>
      </c>
      <c r="O184" s="48"/>
      <c r="P184" s="212">
        <f>O184*H184</f>
        <v>0</v>
      </c>
      <c r="Q184" s="212">
        <v>0</v>
      </c>
      <c r="R184" s="212">
        <f>Q184*H184</f>
        <v>0</v>
      </c>
      <c r="S184" s="212">
        <v>0</v>
      </c>
      <c r="T184" s="213">
        <f>S184*H184</f>
        <v>0</v>
      </c>
      <c r="AR184" s="25" t="s">
        <v>86</v>
      </c>
      <c r="AT184" s="25" t="s">
        <v>170</v>
      </c>
      <c r="AU184" s="25" t="s">
        <v>80</v>
      </c>
      <c r="AY184" s="25" t="s">
        <v>168</v>
      </c>
      <c r="BE184" s="214">
        <f>IF(N184="základní",J184,0)</f>
        <v>0</v>
      </c>
      <c r="BF184" s="214">
        <f>IF(N184="snížená",J184,0)</f>
        <v>0</v>
      </c>
      <c r="BG184" s="214">
        <f>IF(N184="zákl. přenesená",J184,0)</f>
        <v>0</v>
      </c>
      <c r="BH184" s="214">
        <f>IF(N184="sníž. přenesená",J184,0)</f>
        <v>0</v>
      </c>
      <c r="BI184" s="214">
        <f>IF(N184="nulová",J184,0)</f>
        <v>0</v>
      </c>
      <c r="BJ184" s="25" t="s">
        <v>17</v>
      </c>
      <c r="BK184" s="214">
        <f>ROUND(I184*H184,2)</f>
        <v>0</v>
      </c>
      <c r="BL184" s="25" t="s">
        <v>86</v>
      </c>
      <c r="BM184" s="25" t="s">
        <v>263</v>
      </c>
    </row>
    <row r="185" s="11" customFormat="1">
      <c r="B185" s="215"/>
      <c r="D185" s="216" t="s">
        <v>176</v>
      </c>
      <c r="E185" s="217" t="s">
        <v>5</v>
      </c>
      <c r="F185" s="218" t="s">
        <v>247</v>
      </c>
      <c r="H185" s="217" t="s">
        <v>5</v>
      </c>
      <c r="I185" s="219"/>
      <c r="L185" s="215"/>
      <c r="M185" s="220"/>
      <c r="N185" s="221"/>
      <c r="O185" s="221"/>
      <c r="P185" s="221"/>
      <c r="Q185" s="221"/>
      <c r="R185" s="221"/>
      <c r="S185" s="221"/>
      <c r="T185" s="222"/>
      <c r="AT185" s="217" t="s">
        <v>176</v>
      </c>
      <c r="AU185" s="217" t="s">
        <v>80</v>
      </c>
      <c r="AV185" s="11" t="s">
        <v>17</v>
      </c>
      <c r="AW185" s="11" t="s">
        <v>35</v>
      </c>
      <c r="AX185" s="11" t="s">
        <v>72</v>
      </c>
      <c r="AY185" s="217" t="s">
        <v>168</v>
      </c>
    </row>
    <row r="186" s="12" customFormat="1">
      <c r="B186" s="223"/>
      <c r="D186" s="216" t="s">
        <v>176</v>
      </c>
      <c r="E186" s="224" t="s">
        <v>5</v>
      </c>
      <c r="F186" s="225" t="s">
        <v>248</v>
      </c>
      <c r="H186" s="226">
        <v>137.78399999999999</v>
      </c>
      <c r="I186" s="227"/>
      <c r="L186" s="223"/>
      <c r="M186" s="228"/>
      <c r="N186" s="229"/>
      <c r="O186" s="229"/>
      <c r="P186" s="229"/>
      <c r="Q186" s="229"/>
      <c r="R186" s="229"/>
      <c r="S186" s="229"/>
      <c r="T186" s="230"/>
      <c r="AT186" s="224" t="s">
        <v>176</v>
      </c>
      <c r="AU186" s="224" t="s">
        <v>80</v>
      </c>
      <c r="AV186" s="12" t="s">
        <v>80</v>
      </c>
      <c r="AW186" s="12" t="s">
        <v>35</v>
      </c>
      <c r="AX186" s="12" t="s">
        <v>72</v>
      </c>
      <c r="AY186" s="224" t="s">
        <v>168</v>
      </c>
    </row>
    <row r="187" s="11" customFormat="1">
      <c r="B187" s="215"/>
      <c r="D187" s="216" t="s">
        <v>176</v>
      </c>
      <c r="E187" s="217" t="s">
        <v>5</v>
      </c>
      <c r="F187" s="218" t="s">
        <v>249</v>
      </c>
      <c r="H187" s="217" t="s">
        <v>5</v>
      </c>
      <c r="I187" s="219"/>
      <c r="L187" s="215"/>
      <c r="M187" s="220"/>
      <c r="N187" s="221"/>
      <c r="O187" s="221"/>
      <c r="P187" s="221"/>
      <c r="Q187" s="221"/>
      <c r="R187" s="221"/>
      <c r="S187" s="221"/>
      <c r="T187" s="222"/>
      <c r="AT187" s="217" t="s">
        <v>176</v>
      </c>
      <c r="AU187" s="217" t="s">
        <v>80</v>
      </c>
      <c r="AV187" s="11" t="s">
        <v>17</v>
      </c>
      <c r="AW187" s="11" t="s">
        <v>35</v>
      </c>
      <c r="AX187" s="11" t="s">
        <v>72</v>
      </c>
      <c r="AY187" s="217" t="s">
        <v>168</v>
      </c>
    </row>
    <row r="188" s="12" customFormat="1">
      <c r="B188" s="223"/>
      <c r="D188" s="216" t="s">
        <v>176</v>
      </c>
      <c r="E188" s="224" t="s">
        <v>5</v>
      </c>
      <c r="F188" s="225" t="s">
        <v>250</v>
      </c>
      <c r="H188" s="226">
        <v>44</v>
      </c>
      <c r="I188" s="227"/>
      <c r="L188" s="223"/>
      <c r="M188" s="228"/>
      <c r="N188" s="229"/>
      <c r="O188" s="229"/>
      <c r="P188" s="229"/>
      <c r="Q188" s="229"/>
      <c r="R188" s="229"/>
      <c r="S188" s="229"/>
      <c r="T188" s="230"/>
      <c r="AT188" s="224" t="s">
        <v>176</v>
      </c>
      <c r="AU188" s="224" t="s">
        <v>80</v>
      </c>
      <c r="AV188" s="12" t="s">
        <v>80</v>
      </c>
      <c r="AW188" s="12" t="s">
        <v>35</v>
      </c>
      <c r="AX188" s="12" t="s">
        <v>72</v>
      </c>
      <c r="AY188" s="224" t="s">
        <v>168</v>
      </c>
    </row>
    <row r="189" s="13" customFormat="1">
      <c r="B189" s="231"/>
      <c r="D189" s="216" t="s">
        <v>176</v>
      </c>
      <c r="E189" s="232" t="s">
        <v>5</v>
      </c>
      <c r="F189" s="233" t="s">
        <v>195</v>
      </c>
      <c r="H189" s="234">
        <v>181.78399999999999</v>
      </c>
      <c r="I189" s="235"/>
      <c r="L189" s="231"/>
      <c r="M189" s="236"/>
      <c r="N189" s="237"/>
      <c r="O189" s="237"/>
      <c r="P189" s="237"/>
      <c r="Q189" s="237"/>
      <c r="R189" s="237"/>
      <c r="S189" s="237"/>
      <c r="T189" s="238"/>
      <c r="AT189" s="232" t="s">
        <v>176</v>
      </c>
      <c r="AU189" s="232" t="s">
        <v>80</v>
      </c>
      <c r="AV189" s="13" t="s">
        <v>86</v>
      </c>
      <c r="AW189" s="13" t="s">
        <v>35</v>
      </c>
      <c r="AX189" s="13" t="s">
        <v>17</v>
      </c>
      <c r="AY189" s="232" t="s">
        <v>168</v>
      </c>
    </row>
    <row r="190" s="1" customFormat="1" ht="51" customHeight="1">
      <c r="B190" s="202"/>
      <c r="C190" s="203" t="s">
        <v>264</v>
      </c>
      <c r="D190" s="203" t="s">
        <v>170</v>
      </c>
      <c r="E190" s="204" t="s">
        <v>265</v>
      </c>
      <c r="F190" s="205" t="s">
        <v>266</v>
      </c>
      <c r="G190" s="206" t="s">
        <v>203</v>
      </c>
      <c r="H190" s="207">
        <v>1817.8399999999999</v>
      </c>
      <c r="I190" s="208"/>
      <c r="J190" s="209">
        <f>ROUND(I190*H190,2)</f>
        <v>0</v>
      </c>
      <c r="K190" s="205" t="s">
        <v>174</v>
      </c>
      <c r="L190" s="47"/>
      <c r="M190" s="210" t="s">
        <v>5</v>
      </c>
      <c r="N190" s="211" t="s">
        <v>43</v>
      </c>
      <c r="O190" s="48"/>
      <c r="P190" s="212">
        <f>O190*H190</f>
        <v>0</v>
      </c>
      <c r="Q190" s="212">
        <v>0</v>
      </c>
      <c r="R190" s="212">
        <f>Q190*H190</f>
        <v>0</v>
      </c>
      <c r="S190" s="212">
        <v>0</v>
      </c>
      <c r="T190" s="213">
        <f>S190*H190</f>
        <v>0</v>
      </c>
      <c r="AR190" s="25" t="s">
        <v>86</v>
      </c>
      <c r="AT190" s="25" t="s">
        <v>170</v>
      </c>
      <c r="AU190" s="25" t="s">
        <v>80</v>
      </c>
      <c r="AY190" s="25" t="s">
        <v>168</v>
      </c>
      <c r="BE190" s="214">
        <f>IF(N190="základní",J190,0)</f>
        <v>0</v>
      </c>
      <c r="BF190" s="214">
        <f>IF(N190="snížená",J190,0)</f>
        <v>0</v>
      </c>
      <c r="BG190" s="214">
        <f>IF(N190="zákl. přenesená",J190,0)</f>
        <v>0</v>
      </c>
      <c r="BH190" s="214">
        <f>IF(N190="sníž. přenesená",J190,0)</f>
        <v>0</v>
      </c>
      <c r="BI190" s="214">
        <f>IF(N190="nulová",J190,0)</f>
        <v>0</v>
      </c>
      <c r="BJ190" s="25" t="s">
        <v>17</v>
      </c>
      <c r="BK190" s="214">
        <f>ROUND(I190*H190,2)</f>
        <v>0</v>
      </c>
      <c r="BL190" s="25" t="s">
        <v>86</v>
      </c>
      <c r="BM190" s="25" t="s">
        <v>267</v>
      </c>
    </row>
    <row r="191" s="11" customFormat="1">
      <c r="B191" s="215"/>
      <c r="D191" s="216" t="s">
        <v>176</v>
      </c>
      <c r="E191" s="217" t="s">
        <v>5</v>
      </c>
      <c r="F191" s="218" t="s">
        <v>268</v>
      </c>
      <c r="H191" s="217" t="s">
        <v>5</v>
      </c>
      <c r="I191" s="219"/>
      <c r="L191" s="215"/>
      <c r="M191" s="220"/>
      <c r="N191" s="221"/>
      <c r="O191" s="221"/>
      <c r="P191" s="221"/>
      <c r="Q191" s="221"/>
      <c r="R191" s="221"/>
      <c r="S191" s="221"/>
      <c r="T191" s="222"/>
      <c r="AT191" s="217" t="s">
        <v>176</v>
      </c>
      <c r="AU191" s="217" t="s">
        <v>80</v>
      </c>
      <c r="AV191" s="11" t="s">
        <v>17</v>
      </c>
      <c r="AW191" s="11" t="s">
        <v>35</v>
      </c>
      <c r="AX191" s="11" t="s">
        <v>72</v>
      </c>
      <c r="AY191" s="217" t="s">
        <v>168</v>
      </c>
    </row>
    <row r="192" s="12" customFormat="1">
      <c r="B192" s="223"/>
      <c r="D192" s="216" t="s">
        <v>176</v>
      </c>
      <c r="E192" s="224" t="s">
        <v>5</v>
      </c>
      <c r="F192" s="225" t="s">
        <v>269</v>
      </c>
      <c r="H192" s="226">
        <v>1817.8399999999999</v>
      </c>
      <c r="I192" s="227"/>
      <c r="L192" s="223"/>
      <c r="M192" s="228"/>
      <c r="N192" s="229"/>
      <c r="O192" s="229"/>
      <c r="P192" s="229"/>
      <c r="Q192" s="229"/>
      <c r="R192" s="229"/>
      <c r="S192" s="229"/>
      <c r="T192" s="230"/>
      <c r="AT192" s="224" t="s">
        <v>176</v>
      </c>
      <c r="AU192" s="224" t="s">
        <v>80</v>
      </c>
      <c r="AV192" s="12" t="s">
        <v>80</v>
      </c>
      <c r="AW192" s="12" t="s">
        <v>35</v>
      </c>
      <c r="AX192" s="12" t="s">
        <v>17</v>
      </c>
      <c r="AY192" s="224" t="s">
        <v>168</v>
      </c>
    </row>
    <row r="193" s="1" customFormat="1" ht="16.5" customHeight="1">
      <c r="B193" s="202"/>
      <c r="C193" s="203" t="s">
        <v>270</v>
      </c>
      <c r="D193" s="203" t="s">
        <v>170</v>
      </c>
      <c r="E193" s="204" t="s">
        <v>271</v>
      </c>
      <c r="F193" s="205" t="s">
        <v>272</v>
      </c>
      <c r="G193" s="206" t="s">
        <v>203</v>
      </c>
      <c r="H193" s="207">
        <v>181.78399999999999</v>
      </c>
      <c r="I193" s="208"/>
      <c r="J193" s="209">
        <f>ROUND(I193*H193,2)</f>
        <v>0</v>
      </c>
      <c r="K193" s="205" t="s">
        <v>174</v>
      </c>
      <c r="L193" s="47"/>
      <c r="M193" s="210" t="s">
        <v>5</v>
      </c>
      <c r="N193" s="211" t="s">
        <v>43</v>
      </c>
      <c r="O193" s="48"/>
      <c r="P193" s="212">
        <f>O193*H193</f>
        <v>0</v>
      </c>
      <c r="Q193" s="212">
        <v>0</v>
      </c>
      <c r="R193" s="212">
        <f>Q193*H193</f>
        <v>0</v>
      </c>
      <c r="S193" s="212">
        <v>0</v>
      </c>
      <c r="T193" s="213">
        <f>S193*H193</f>
        <v>0</v>
      </c>
      <c r="AR193" s="25" t="s">
        <v>86</v>
      </c>
      <c r="AT193" s="25" t="s">
        <v>170</v>
      </c>
      <c r="AU193" s="25" t="s">
        <v>80</v>
      </c>
      <c r="AY193" s="25" t="s">
        <v>168</v>
      </c>
      <c r="BE193" s="214">
        <f>IF(N193="základní",J193,0)</f>
        <v>0</v>
      </c>
      <c r="BF193" s="214">
        <f>IF(N193="snížená",J193,0)</f>
        <v>0</v>
      </c>
      <c r="BG193" s="214">
        <f>IF(N193="zákl. přenesená",J193,0)</f>
        <v>0</v>
      </c>
      <c r="BH193" s="214">
        <f>IF(N193="sníž. přenesená",J193,0)</f>
        <v>0</v>
      </c>
      <c r="BI193" s="214">
        <f>IF(N193="nulová",J193,0)</f>
        <v>0</v>
      </c>
      <c r="BJ193" s="25" t="s">
        <v>17</v>
      </c>
      <c r="BK193" s="214">
        <f>ROUND(I193*H193,2)</f>
        <v>0</v>
      </c>
      <c r="BL193" s="25" t="s">
        <v>86</v>
      </c>
      <c r="BM193" s="25" t="s">
        <v>273</v>
      </c>
    </row>
    <row r="194" s="11" customFormat="1">
      <c r="B194" s="215"/>
      <c r="D194" s="216" t="s">
        <v>176</v>
      </c>
      <c r="E194" s="217" t="s">
        <v>5</v>
      </c>
      <c r="F194" s="218" t="s">
        <v>247</v>
      </c>
      <c r="H194" s="217" t="s">
        <v>5</v>
      </c>
      <c r="I194" s="219"/>
      <c r="L194" s="215"/>
      <c r="M194" s="220"/>
      <c r="N194" s="221"/>
      <c r="O194" s="221"/>
      <c r="P194" s="221"/>
      <c r="Q194" s="221"/>
      <c r="R194" s="221"/>
      <c r="S194" s="221"/>
      <c r="T194" s="222"/>
      <c r="AT194" s="217" t="s">
        <v>176</v>
      </c>
      <c r="AU194" s="217" t="s">
        <v>80</v>
      </c>
      <c r="AV194" s="11" t="s">
        <v>17</v>
      </c>
      <c r="AW194" s="11" t="s">
        <v>35</v>
      </c>
      <c r="AX194" s="11" t="s">
        <v>72</v>
      </c>
      <c r="AY194" s="217" t="s">
        <v>168</v>
      </c>
    </row>
    <row r="195" s="12" customFormat="1">
      <c r="B195" s="223"/>
      <c r="D195" s="216" t="s">
        <v>176</v>
      </c>
      <c r="E195" s="224" t="s">
        <v>5</v>
      </c>
      <c r="F195" s="225" t="s">
        <v>248</v>
      </c>
      <c r="H195" s="226">
        <v>137.78399999999999</v>
      </c>
      <c r="I195" s="227"/>
      <c r="L195" s="223"/>
      <c r="M195" s="228"/>
      <c r="N195" s="229"/>
      <c r="O195" s="229"/>
      <c r="P195" s="229"/>
      <c r="Q195" s="229"/>
      <c r="R195" s="229"/>
      <c r="S195" s="229"/>
      <c r="T195" s="230"/>
      <c r="AT195" s="224" t="s">
        <v>176</v>
      </c>
      <c r="AU195" s="224" t="s">
        <v>80</v>
      </c>
      <c r="AV195" s="12" t="s">
        <v>80</v>
      </c>
      <c r="AW195" s="12" t="s">
        <v>35</v>
      </c>
      <c r="AX195" s="12" t="s">
        <v>72</v>
      </c>
      <c r="AY195" s="224" t="s">
        <v>168</v>
      </c>
    </row>
    <row r="196" s="11" customFormat="1">
      <c r="B196" s="215"/>
      <c r="D196" s="216" t="s">
        <v>176</v>
      </c>
      <c r="E196" s="217" t="s">
        <v>5</v>
      </c>
      <c r="F196" s="218" t="s">
        <v>249</v>
      </c>
      <c r="H196" s="217" t="s">
        <v>5</v>
      </c>
      <c r="I196" s="219"/>
      <c r="L196" s="215"/>
      <c r="M196" s="220"/>
      <c r="N196" s="221"/>
      <c r="O196" s="221"/>
      <c r="P196" s="221"/>
      <c r="Q196" s="221"/>
      <c r="R196" s="221"/>
      <c r="S196" s="221"/>
      <c r="T196" s="222"/>
      <c r="AT196" s="217" t="s">
        <v>176</v>
      </c>
      <c r="AU196" s="217" t="s">
        <v>80</v>
      </c>
      <c r="AV196" s="11" t="s">
        <v>17</v>
      </c>
      <c r="AW196" s="11" t="s">
        <v>35</v>
      </c>
      <c r="AX196" s="11" t="s">
        <v>72</v>
      </c>
      <c r="AY196" s="217" t="s">
        <v>168</v>
      </c>
    </row>
    <row r="197" s="12" customFormat="1">
      <c r="B197" s="223"/>
      <c r="D197" s="216" t="s">
        <v>176</v>
      </c>
      <c r="E197" s="224" t="s">
        <v>5</v>
      </c>
      <c r="F197" s="225" t="s">
        <v>250</v>
      </c>
      <c r="H197" s="226">
        <v>44</v>
      </c>
      <c r="I197" s="227"/>
      <c r="L197" s="223"/>
      <c r="M197" s="228"/>
      <c r="N197" s="229"/>
      <c r="O197" s="229"/>
      <c r="P197" s="229"/>
      <c r="Q197" s="229"/>
      <c r="R197" s="229"/>
      <c r="S197" s="229"/>
      <c r="T197" s="230"/>
      <c r="AT197" s="224" t="s">
        <v>176</v>
      </c>
      <c r="AU197" s="224" t="s">
        <v>80</v>
      </c>
      <c r="AV197" s="12" t="s">
        <v>80</v>
      </c>
      <c r="AW197" s="12" t="s">
        <v>35</v>
      </c>
      <c r="AX197" s="12" t="s">
        <v>72</v>
      </c>
      <c r="AY197" s="224" t="s">
        <v>168</v>
      </c>
    </row>
    <row r="198" s="13" customFormat="1">
      <c r="B198" s="231"/>
      <c r="D198" s="216" t="s">
        <v>176</v>
      </c>
      <c r="E198" s="232" t="s">
        <v>5</v>
      </c>
      <c r="F198" s="233" t="s">
        <v>195</v>
      </c>
      <c r="H198" s="234">
        <v>181.78399999999999</v>
      </c>
      <c r="I198" s="235"/>
      <c r="L198" s="231"/>
      <c r="M198" s="236"/>
      <c r="N198" s="237"/>
      <c r="O198" s="237"/>
      <c r="P198" s="237"/>
      <c r="Q198" s="237"/>
      <c r="R198" s="237"/>
      <c r="S198" s="237"/>
      <c r="T198" s="238"/>
      <c r="AT198" s="232" t="s">
        <v>176</v>
      </c>
      <c r="AU198" s="232" t="s">
        <v>80</v>
      </c>
      <c r="AV198" s="13" t="s">
        <v>86</v>
      </c>
      <c r="AW198" s="13" t="s">
        <v>35</v>
      </c>
      <c r="AX198" s="13" t="s">
        <v>17</v>
      </c>
      <c r="AY198" s="232" t="s">
        <v>168</v>
      </c>
    </row>
    <row r="199" s="1" customFormat="1" ht="25.5" customHeight="1">
      <c r="B199" s="202"/>
      <c r="C199" s="203" t="s">
        <v>274</v>
      </c>
      <c r="D199" s="203" t="s">
        <v>170</v>
      </c>
      <c r="E199" s="204" t="s">
        <v>275</v>
      </c>
      <c r="F199" s="205" t="s">
        <v>276</v>
      </c>
      <c r="G199" s="206" t="s">
        <v>277</v>
      </c>
      <c r="H199" s="207">
        <v>363.56799999999998</v>
      </c>
      <c r="I199" s="208"/>
      <c r="J199" s="209">
        <f>ROUND(I199*H199,2)</f>
        <v>0</v>
      </c>
      <c r="K199" s="205" t="s">
        <v>174</v>
      </c>
      <c r="L199" s="47"/>
      <c r="M199" s="210" t="s">
        <v>5</v>
      </c>
      <c r="N199" s="211" t="s">
        <v>43</v>
      </c>
      <c r="O199" s="48"/>
      <c r="P199" s="212">
        <f>O199*H199</f>
        <v>0</v>
      </c>
      <c r="Q199" s="212">
        <v>0</v>
      </c>
      <c r="R199" s="212">
        <f>Q199*H199</f>
        <v>0</v>
      </c>
      <c r="S199" s="212">
        <v>0</v>
      </c>
      <c r="T199" s="213">
        <f>S199*H199</f>
        <v>0</v>
      </c>
      <c r="AR199" s="25" t="s">
        <v>86</v>
      </c>
      <c r="AT199" s="25" t="s">
        <v>170</v>
      </c>
      <c r="AU199" s="25" t="s">
        <v>80</v>
      </c>
      <c r="AY199" s="25" t="s">
        <v>168</v>
      </c>
      <c r="BE199" s="214">
        <f>IF(N199="základní",J199,0)</f>
        <v>0</v>
      </c>
      <c r="BF199" s="214">
        <f>IF(N199="snížená",J199,0)</f>
        <v>0</v>
      </c>
      <c r="BG199" s="214">
        <f>IF(N199="zákl. přenesená",J199,0)</f>
        <v>0</v>
      </c>
      <c r="BH199" s="214">
        <f>IF(N199="sníž. přenesená",J199,0)</f>
        <v>0</v>
      </c>
      <c r="BI199" s="214">
        <f>IF(N199="nulová",J199,0)</f>
        <v>0</v>
      </c>
      <c r="BJ199" s="25" t="s">
        <v>17</v>
      </c>
      <c r="BK199" s="214">
        <f>ROUND(I199*H199,2)</f>
        <v>0</v>
      </c>
      <c r="BL199" s="25" t="s">
        <v>86</v>
      </c>
      <c r="BM199" s="25" t="s">
        <v>278</v>
      </c>
    </row>
    <row r="200" s="11" customFormat="1">
      <c r="B200" s="215"/>
      <c r="D200" s="216" t="s">
        <v>176</v>
      </c>
      <c r="E200" s="217" t="s">
        <v>5</v>
      </c>
      <c r="F200" s="218" t="s">
        <v>279</v>
      </c>
      <c r="H200" s="217" t="s">
        <v>5</v>
      </c>
      <c r="I200" s="219"/>
      <c r="L200" s="215"/>
      <c r="M200" s="220"/>
      <c r="N200" s="221"/>
      <c r="O200" s="221"/>
      <c r="P200" s="221"/>
      <c r="Q200" s="221"/>
      <c r="R200" s="221"/>
      <c r="S200" s="221"/>
      <c r="T200" s="222"/>
      <c r="AT200" s="217" t="s">
        <v>176</v>
      </c>
      <c r="AU200" s="217" t="s">
        <v>80</v>
      </c>
      <c r="AV200" s="11" t="s">
        <v>17</v>
      </c>
      <c r="AW200" s="11" t="s">
        <v>35</v>
      </c>
      <c r="AX200" s="11" t="s">
        <v>72</v>
      </c>
      <c r="AY200" s="217" t="s">
        <v>168</v>
      </c>
    </row>
    <row r="201" s="12" customFormat="1">
      <c r="B201" s="223"/>
      <c r="D201" s="216" t="s">
        <v>176</v>
      </c>
      <c r="E201" s="224" t="s">
        <v>5</v>
      </c>
      <c r="F201" s="225" t="s">
        <v>280</v>
      </c>
      <c r="H201" s="226">
        <v>363.56799999999998</v>
      </c>
      <c r="I201" s="227"/>
      <c r="L201" s="223"/>
      <c r="M201" s="228"/>
      <c r="N201" s="229"/>
      <c r="O201" s="229"/>
      <c r="P201" s="229"/>
      <c r="Q201" s="229"/>
      <c r="R201" s="229"/>
      <c r="S201" s="229"/>
      <c r="T201" s="230"/>
      <c r="AT201" s="224" t="s">
        <v>176</v>
      </c>
      <c r="AU201" s="224" t="s">
        <v>80</v>
      </c>
      <c r="AV201" s="12" t="s">
        <v>80</v>
      </c>
      <c r="AW201" s="12" t="s">
        <v>35</v>
      </c>
      <c r="AX201" s="12" t="s">
        <v>17</v>
      </c>
      <c r="AY201" s="224" t="s">
        <v>168</v>
      </c>
    </row>
    <row r="202" s="1" customFormat="1" ht="38.25" customHeight="1">
      <c r="B202" s="202"/>
      <c r="C202" s="203" t="s">
        <v>10</v>
      </c>
      <c r="D202" s="203" t="s">
        <v>170</v>
      </c>
      <c r="E202" s="204" t="s">
        <v>281</v>
      </c>
      <c r="F202" s="205" t="s">
        <v>282</v>
      </c>
      <c r="G202" s="206" t="s">
        <v>182</v>
      </c>
      <c r="H202" s="207">
        <v>3</v>
      </c>
      <c r="I202" s="208"/>
      <c r="J202" s="209">
        <f>ROUND(I202*H202,2)</f>
        <v>0</v>
      </c>
      <c r="K202" s="205" t="s">
        <v>174</v>
      </c>
      <c r="L202" s="47"/>
      <c r="M202" s="210" t="s">
        <v>5</v>
      </c>
      <c r="N202" s="211" t="s">
        <v>43</v>
      </c>
      <c r="O202" s="48"/>
      <c r="P202" s="212">
        <f>O202*H202</f>
        <v>0</v>
      </c>
      <c r="Q202" s="212">
        <v>0</v>
      </c>
      <c r="R202" s="212">
        <f>Q202*H202</f>
        <v>0</v>
      </c>
      <c r="S202" s="212">
        <v>0</v>
      </c>
      <c r="T202" s="213">
        <f>S202*H202</f>
        <v>0</v>
      </c>
      <c r="AR202" s="25" t="s">
        <v>86</v>
      </c>
      <c r="AT202" s="25" t="s">
        <v>170</v>
      </c>
      <c r="AU202" s="25" t="s">
        <v>80</v>
      </c>
      <c r="AY202" s="25" t="s">
        <v>168</v>
      </c>
      <c r="BE202" s="214">
        <f>IF(N202="základní",J202,0)</f>
        <v>0</v>
      </c>
      <c r="BF202" s="214">
        <f>IF(N202="snížená",J202,0)</f>
        <v>0</v>
      </c>
      <c r="BG202" s="214">
        <f>IF(N202="zákl. přenesená",J202,0)</f>
        <v>0</v>
      </c>
      <c r="BH202" s="214">
        <f>IF(N202="sníž. přenesená",J202,0)</f>
        <v>0</v>
      </c>
      <c r="BI202" s="214">
        <f>IF(N202="nulová",J202,0)</f>
        <v>0</v>
      </c>
      <c r="BJ202" s="25" t="s">
        <v>17</v>
      </c>
      <c r="BK202" s="214">
        <f>ROUND(I202*H202,2)</f>
        <v>0</v>
      </c>
      <c r="BL202" s="25" t="s">
        <v>86</v>
      </c>
      <c r="BM202" s="25" t="s">
        <v>283</v>
      </c>
    </row>
    <row r="203" s="11" customFormat="1">
      <c r="B203" s="215"/>
      <c r="D203" s="216" t="s">
        <v>176</v>
      </c>
      <c r="E203" s="217" t="s">
        <v>5</v>
      </c>
      <c r="F203" s="218" t="s">
        <v>177</v>
      </c>
      <c r="H203" s="217" t="s">
        <v>5</v>
      </c>
      <c r="I203" s="219"/>
      <c r="L203" s="215"/>
      <c r="M203" s="220"/>
      <c r="N203" s="221"/>
      <c r="O203" s="221"/>
      <c r="P203" s="221"/>
      <c r="Q203" s="221"/>
      <c r="R203" s="221"/>
      <c r="S203" s="221"/>
      <c r="T203" s="222"/>
      <c r="AT203" s="217" t="s">
        <v>176</v>
      </c>
      <c r="AU203" s="217" t="s">
        <v>80</v>
      </c>
      <c r="AV203" s="11" t="s">
        <v>17</v>
      </c>
      <c r="AW203" s="11" t="s">
        <v>35</v>
      </c>
      <c r="AX203" s="11" t="s">
        <v>72</v>
      </c>
      <c r="AY203" s="217" t="s">
        <v>168</v>
      </c>
    </row>
    <row r="204" s="12" customFormat="1">
      <c r="B204" s="223"/>
      <c r="D204" s="216" t="s">
        <v>176</v>
      </c>
      <c r="E204" s="224" t="s">
        <v>5</v>
      </c>
      <c r="F204" s="225" t="s">
        <v>83</v>
      </c>
      <c r="H204" s="226">
        <v>3</v>
      </c>
      <c r="I204" s="227"/>
      <c r="L204" s="223"/>
      <c r="M204" s="228"/>
      <c r="N204" s="229"/>
      <c r="O204" s="229"/>
      <c r="P204" s="229"/>
      <c r="Q204" s="229"/>
      <c r="R204" s="229"/>
      <c r="S204" s="229"/>
      <c r="T204" s="230"/>
      <c r="AT204" s="224" t="s">
        <v>176</v>
      </c>
      <c r="AU204" s="224" t="s">
        <v>80</v>
      </c>
      <c r="AV204" s="12" t="s">
        <v>80</v>
      </c>
      <c r="AW204" s="12" t="s">
        <v>35</v>
      </c>
      <c r="AX204" s="12" t="s">
        <v>17</v>
      </c>
      <c r="AY204" s="224" t="s">
        <v>168</v>
      </c>
    </row>
    <row r="205" s="1" customFormat="1" ht="38.25" customHeight="1">
      <c r="B205" s="202"/>
      <c r="C205" s="203" t="s">
        <v>284</v>
      </c>
      <c r="D205" s="203" t="s">
        <v>170</v>
      </c>
      <c r="E205" s="204" t="s">
        <v>285</v>
      </c>
      <c r="F205" s="205" t="s">
        <v>286</v>
      </c>
      <c r="G205" s="206" t="s">
        <v>182</v>
      </c>
      <c r="H205" s="207">
        <v>3</v>
      </c>
      <c r="I205" s="208"/>
      <c r="J205" s="209">
        <f>ROUND(I205*H205,2)</f>
        <v>0</v>
      </c>
      <c r="K205" s="205" t="s">
        <v>174</v>
      </c>
      <c r="L205" s="47"/>
      <c r="M205" s="210" t="s">
        <v>5</v>
      </c>
      <c r="N205" s="211" t="s">
        <v>43</v>
      </c>
      <c r="O205" s="48"/>
      <c r="P205" s="212">
        <f>O205*H205</f>
        <v>0</v>
      </c>
      <c r="Q205" s="212">
        <v>0</v>
      </c>
      <c r="R205" s="212">
        <f>Q205*H205</f>
        <v>0</v>
      </c>
      <c r="S205" s="212">
        <v>0</v>
      </c>
      <c r="T205" s="213">
        <f>S205*H205</f>
        <v>0</v>
      </c>
      <c r="AR205" s="25" t="s">
        <v>86</v>
      </c>
      <c r="AT205" s="25" t="s">
        <v>170</v>
      </c>
      <c r="AU205" s="25" t="s">
        <v>80</v>
      </c>
      <c r="AY205" s="25" t="s">
        <v>168</v>
      </c>
      <c r="BE205" s="214">
        <f>IF(N205="základní",J205,0)</f>
        <v>0</v>
      </c>
      <c r="BF205" s="214">
        <f>IF(N205="snížená",J205,0)</f>
        <v>0</v>
      </c>
      <c r="BG205" s="214">
        <f>IF(N205="zákl. přenesená",J205,0)</f>
        <v>0</v>
      </c>
      <c r="BH205" s="214">
        <f>IF(N205="sníž. přenesená",J205,0)</f>
        <v>0</v>
      </c>
      <c r="BI205" s="214">
        <f>IF(N205="nulová",J205,0)</f>
        <v>0</v>
      </c>
      <c r="BJ205" s="25" t="s">
        <v>17</v>
      </c>
      <c r="BK205" s="214">
        <f>ROUND(I205*H205,2)</f>
        <v>0</v>
      </c>
      <c r="BL205" s="25" t="s">
        <v>86</v>
      </c>
      <c r="BM205" s="25" t="s">
        <v>287</v>
      </c>
    </row>
    <row r="206" s="11" customFormat="1">
      <c r="B206" s="215"/>
      <c r="D206" s="216" t="s">
        <v>176</v>
      </c>
      <c r="E206" s="217" t="s">
        <v>5</v>
      </c>
      <c r="F206" s="218" t="s">
        <v>177</v>
      </c>
      <c r="H206" s="217" t="s">
        <v>5</v>
      </c>
      <c r="I206" s="219"/>
      <c r="L206" s="215"/>
      <c r="M206" s="220"/>
      <c r="N206" s="221"/>
      <c r="O206" s="221"/>
      <c r="P206" s="221"/>
      <c r="Q206" s="221"/>
      <c r="R206" s="221"/>
      <c r="S206" s="221"/>
      <c r="T206" s="222"/>
      <c r="AT206" s="217" t="s">
        <v>176</v>
      </c>
      <c r="AU206" s="217" t="s">
        <v>80</v>
      </c>
      <c r="AV206" s="11" t="s">
        <v>17</v>
      </c>
      <c r="AW206" s="11" t="s">
        <v>35</v>
      </c>
      <c r="AX206" s="11" t="s">
        <v>72</v>
      </c>
      <c r="AY206" s="217" t="s">
        <v>168</v>
      </c>
    </row>
    <row r="207" s="12" customFormat="1">
      <c r="B207" s="223"/>
      <c r="D207" s="216" t="s">
        <v>176</v>
      </c>
      <c r="E207" s="224" t="s">
        <v>5</v>
      </c>
      <c r="F207" s="225" t="s">
        <v>83</v>
      </c>
      <c r="H207" s="226">
        <v>3</v>
      </c>
      <c r="I207" s="227"/>
      <c r="L207" s="223"/>
      <c r="M207" s="228"/>
      <c r="N207" s="229"/>
      <c r="O207" s="229"/>
      <c r="P207" s="229"/>
      <c r="Q207" s="229"/>
      <c r="R207" s="229"/>
      <c r="S207" s="229"/>
      <c r="T207" s="230"/>
      <c r="AT207" s="224" t="s">
        <v>176</v>
      </c>
      <c r="AU207" s="224" t="s">
        <v>80</v>
      </c>
      <c r="AV207" s="12" t="s">
        <v>80</v>
      </c>
      <c r="AW207" s="12" t="s">
        <v>35</v>
      </c>
      <c r="AX207" s="12" t="s">
        <v>17</v>
      </c>
      <c r="AY207" s="224" t="s">
        <v>168</v>
      </c>
    </row>
    <row r="208" s="1" customFormat="1" ht="25.5" customHeight="1">
      <c r="B208" s="202"/>
      <c r="C208" s="203" t="s">
        <v>288</v>
      </c>
      <c r="D208" s="203" t="s">
        <v>170</v>
      </c>
      <c r="E208" s="204" t="s">
        <v>289</v>
      </c>
      <c r="F208" s="205" t="s">
        <v>290</v>
      </c>
      <c r="G208" s="206" t="s">
        <v>182</v>
      </c>
      <c r="H208" s="207">
        <v>3</v>
      </c>
      <c r="I208" s="208"/>
      <c r="J208" s="209">
        <f>ROUND(I208*H208,2)</f>
        <v>0</v>
      </c>
      <c r="K208" s="205" t="s">
        <v>174</v>
      </c>
      <c r="L208" s="47"/>
      <c r="M208" s="210" t="s">
        <v>5</v>
      </c>
      <c r="N208" s="211" t="s">
        <v>43</v>
      </c>
      <c r="O208" s="48"/>
      <c r="P208" s="212">
        <f>O208*H208</f>
        <v>0</v>
      </c>
      <c r="Q208" s="212">
        <v>0</v>
      </c>
      <c r="R208" s="212">
        <f>Q208*H208</f>
        <v>0</v>
      </c>
      <c r="S208" s="212">
        <v>0</v>
      </c>
      <c r="T208" s="213">
        <f>S208*H208</f>
        <v>0</v>
      </c>
      <c r="AR208" s="25" t="s">
        <v>86</v>
      </c>
      <c r="AT208" s="25" t="s">
        <v>170</v>
      </c>
      <c r="AU208" s="25" t="s">
        <v>80</v>
      </c>
      <c r="AY208" s="25" t="s">
        <v>168</v>
      </c>
      <c r="BE208" s="214">
        <f>IF(N208="základní",J208,0)</f>
        <v>0</v>
      </c>
      <c r="BF208" s="214">
        <f>IF(N208="snížená",J208,0)</f>
        <v>0</v>
      </c>
      <c r="BG208" s="214">
        <f>IF(N208="zákl. přenesená",J208,0)</f>
        <v>0</v>
      </c>
      <c r="BH208" s="214">
        <f>IF(N208="sníž. přenesená",J208,0)</f>
        <v>0</v>
      </c>
      <c r="BI208" s="214">
        <f>IF(N208="nulová",J208,0)</f>
        <v>0</v>
      </c>
      <c r="BJ208" s="25" t="s">
        <v>17</v>
      </c>
      <c r="BK208" s="214">
        <f>ROUND(I208*H208,2)</f>
        <v>0</v>
      </c>
      <c r="BL208" s="25" t="s">
        <v>86</v>
      </c>
      <c r="BM208" s="25" t="s">
        <v>291</v>
      </c>
    </row>
    <row r="209" s="11" customFormat="1">
      <c r="B209" s="215"/>
      <c r="D209" s="216" t="s">
        <v>176</v>
      </c>
      <c r="E209" s="217" t="s">
        <v>5</v>
      </c>
      <c r="F209" s="218" t="s">
        <v>177</v>
      </c>
      <c r="H209" s="217" t="s">
        <v>5</v>
      </c>
      <c r="I209" s="219"/>
      <c r="L209" s="215"/>
      <c r="M209" s="220"/>
      <c r="N209" s="221"/>
      <c r="O209" s="221"/>
      <c r="P209" s="221"/>
      <c r="Q209" s="221"/>
      <c r="R209" s="221"/>
      <c r="S209" s="221"/>
      <c r="T209" s="222"/>
      <c r="AT209" s="217" t="s">
        <v>176</v>
      </c>
      <c r="AU209" s="217" t="s">
        <v>80</v>
      </c>
      <c r="AV209" s="11" t="s">
        <v>17</v>
      </c>
      <c r="AW209" s="11" t="s">
        <v>35</v>
      </c>
      <c r="AX209" s="11" t="s">
        <v>72</v>
      </c>
      <c r="AY209" s="217" t="s">
        <v>168</v>
      </c>
    </row>
    <row r="210" s="12" customFormat="1">
      <c r="B210" s="223"/>
      <c r="D210" s="216" t="s">
        <v>176</v>
      </c>
      <c r="E210" s="224" t="s">
        <v>5</v>
      </c>
      <c r="F210" s="225" t="s">
        <v>83</v>
      </c>
      <c r="H210" s="226">
        <v>3</v>
      </c>
      <c r="I210" s="227"/>
      <c r="L210" s="223"/>
      <c r="M210" s="228"/>
      <c r="N210" s="229"/>
      <c r="O210" s="229"/>
      <c r="P210" s="229"/>
      <c r="Q210" s="229"/>
      <c r="R210" s="229"/>
      <c r="S210" s="229"/>
      <c r="T210" s="230"/>
      <c r="AT210" s="224" t="s">
        <v>176</v>
      </c>
      <c r="AU210" s="224" t="s">
        <v>80</v>
      </c>
      <c r="AV210" s="12" t="s">
        <v>80</v>
      </c>
      <c r="AW210" s="12" t="s">
        <v>35</v>
      </c>
      <c r="AX210" s="12" t="s">
        <v>17</v>
      </c>
      <c r="AY210" s="224" t="s">
        <v>168</v>
      </c>
    </row>
    <row r="211" s="1" customFormat="1" ht="25.5" customHeight="1">
      <c r="B211" s="202"/>
      <c r="C211" s="203" t="s">
        <v>292</v>
      </c>
      <c r="D211" s="203" t="s">
        <v>170</v>
      </c>
      <c r="E211" s="204" t="s">
        <v>293</v>
      </c>
      <c r="F211" s="205" t="s">
        <v>294</v>
      </c>
      <c r="G211" s="206" t="s">
        <v>173</v>
      </c>
      <c r="H211" s="207">
        <v>26</v>
      </c>
      <c r="I211" s="208"/>
      <c r="J211" s="209">
        <f>ROUND(I211*H211,2)</f>
        <v>0</v>
      </c>
      <c r="K211" s="205" t="s">
        <v>174</v>
      </c>
      <c r="L211" s="47"/>
      <c r="M211" s="210" t="s">
        <v>5</v>
      </c>
      <c r="N211" s="211" t="s">
        <v>43</v>
      </c>
      <c r="O211" s="48"/>
      <c r="P211" s="212">
        <f>O211*H211</f>
        <v>0</v>
      </c>
      <c r="Q211" s="212">
        <v>0</v>
      </c>
      <c r="R211" s="212">
        <f>Q211*H211</f>
        <v>0</v>
      </c>
      <c r="S211" s="212">
        <v>0</v>
      </c>
      <c r="T211" s="213">
        <f>S211*H211</f>
        <v>0</v>
      </c>
      <c r="AR211" s="25" t="s">
        <v>86</v>
      </c>
      <c r="AT211" s="25" t="s">
        <v>170</v>
      </c>
      <c r="AU211" s="25" t="s">
        <v>80</v>
      </c>
      <c r="AY211" s="25" t="s">
        <v>168</v>
      </c>
      <c r="BE211" s="214">
        <f>IF(N211="základní",J211,0)</f>
        <v>0</v>
      </c>
      <c r="BF211" s="214">
        <f>IF(N211="snížená",J211,0)</f>
        <v>0</v>
      </c>
      <c r="BG211" s="214">
        <f>IF(N211="zákl. přenesená",J211,0)</f>
        <v>0</v>
      </c>
      <c r="BH211" s="214">
        <f>IF(N211="sníž. přenesená",J211,0)</f>
        <v>0</v>
      </c>
      <c r="BI211" s="214">
        <f>IF(N211="nulová",J211,0)</f>
        <v>0</v>
      </c>
      <c r="BJ211" s="25" t="s">
        <v>17</v>
      </c>
      <c r="BK211" s="214">
        <f>ROUND(I211*H211,2)</f>
        <v>0</v>
      </c>
      <c r="BL211" s="25" t="s">
        <v>86</v>
      </c>
      <c r="BM211" s="25" t="s">
        <v>295</v>
      </c>
    </row>
    <row r="212" s="11" customFormat="1">
      <c r="B212" s="215"/>
      <c r="D212" s="216" t="s">
        <v>176</v>
      </c>
      <c r="E212" s="217" t="s">
        <v>5</v>
      </c>
      <c r="F212" s="218" t="s">
        <v>177</v>
      </c>
      <c r="H212" s="217" t="s">
        <v>5</v>
      </c>
      <c r="I212" s="219"/>
      <c r="L212" s="215"/>
      <c r="M212" s="220"/>
      <c r="N212" s="221"/>
      <c r="O212" s="221"/>
      <c r="P212" s="221"/>
      <c r="Q212" s="221"/>
      <c r="R212" s="221"/>
      <c r="S212" s="221"/>
      <c r="T212" s="222"/>
      <c r="AT212" s="217" t="s">
        <v>176</v>
      </c>
      <c r="AU212" s="217" t="s">
        <v>80</v>
      </c>
      <c r="AV212" s="11" t="s">
        <v>17</v>
      </c>
      <c r="AW212" s="11" t="s">
        <v>35</v>
      </c>
      <c r="AX212" s="11" t="s">
        <v>72</v>
      </c>
      <c r="AY212" s="217" t="s">
        <v>168</v>
      </c>
    </row>
    <row r="213" s="12" customFormat="1">
      <c r="B213" s="223"/>
      <c r="D213" s="216" t="s">
        <v>176</v>
      </c>
      <c r="E213" s="224" t="s">
        <v>5</v>
      </c>
      <c r="F213" s="225" t="s">
        <v>179</v>
      </c>
      <c r="H213" s="226">
        <v>26</v>
      </c>
      <c r="I213" s="227"/>
      <c r="L213" s="223"/>
      <c r="M213" s="228"/>
      <c r="N213" s="229"/>
      <c r="O213" s="229"/>
      <c r="P213" s="229"/>
      <c r="Q213" s="229"/>
      <c r="R213" s="229"/>
      <c r="S213" s="229"/>
      <c r="T213" s="230"/>
      <c r="AT213" s="224" t="s">
        <v>176</v>
      </c>
      <c r="AU213" s="224" t="s">
        <v>80</v>
      </c>
      <c r="AV213" s="12" t="s">
        <v>80</v>
      </c>
      <c r="AW213" s="12" t="s">
        <v>35</v>
      </c>
      <c r="AX213" s="12" t="s">
        <v>17</v>
      </c>
      <c r="AY213" s="224" t="s">
        <v>168</v>
      </c>
    </row>
    <row r="214" s="1" customFormat="1" ht="51" customHeight="1">
      <c r="B214" s="202"/>
      <c r="C214" s="203" t="s">
        <v>296</v>
      </c>
      <c r="D214" s="203" t="s">
        <v>170</v>
      </c>
      <c r="E214" s="204" t="s">
        <v>297</v>
      </c>
      <c r="F214" s="205" t="s">
        <v>298</v>
      </c>
      <c r="G214" s="206" t="s">
        <v>182</v>
      </c>
      <c r="H214" s="207">
        <v>3</v>
      </c>
      <c r="I214" s="208"/>
      <c r="J214" s="209">
        <f>ROUND(I214*H214,2)</f>
        <v>0</v>
      </c>
      <c r="K214" s="205" t="s">
        <v>174</v>
      </c>
      <c r="L214" s="47"/>
      <c r="M214" s="210" t="s">
        <v>5</v>
      </c>
      <c r="N214" s="211" t="s">
        <v>43</v>
      </c>
      <c r="O214" s="48"/>
      <c r="P214" s="212">
        <f>O214*H214</f>
        <v>0</v>
      </c>
      <c r="Q214" s="212">
        <v>0</v>
      </c>
      <c r="R214" s="212">
        <f>Q214*H214</f>
        <v>0</v>
      </c>
      <c r="S214" s="212">
        <v>0</v>
      </c>
      <c r="T214" s="213">
        <f>S214*H214</f>
        <v>0</v>
      </c>
      <c r="AR214" s="25" t="s">
        <v>86</v>
      </c>
      <c r="AT214" s="25" t="s">
        <v>170</v>
      </c>
      <c r="AU214" s="25" t="s">
        <v>80</v>
      </c>
      <c r="AY214" s="25" t="s">
        <v>168</v>
      </c>
      <c r="BE214" s="214">
        <f>IF(N214="základní",J214,0)</f>
        <v>0</v>
      </c>
      <c r="BF214" s="214">
        <f>IF(N214="snížená",J214,0)</f>
        <v>0</v>
      </c>
      <c r="BG214" s="214">
        <f>IF(N214="zákl. přenesená",J214,0)</f>
        <v>0</v>
      </c>
      <c r="BH214" s="214">
        <f>IF(N214="sníž. přenesená",J214,0)</f>
        <v>0</v>
      </c>
      <c r="BI214" s="214">
        <f>IF(N214="nulová",J214,0)</f>
        <v>0</v>
      </c>
      <c r="BJ214" s="25" t="s">
        <v>17</v>
      </c>
      <c r="BK214" s="214">
        <f>ROUND(I214*H214,2)</f>
        <v>0</v>
      </c>
      <c r="BL214" s="25" t="s">
        <v>86</v>
      </c>
      <c r="BM214" s="25" t="s">
        <v>299</v>
      </c>
    </row>
    <row r="215" s="11" customFormat="1">
      <c r="B215" s="215"/>
      <c r="D215" s="216" t="s">
        <v>176</v>
      </c>
      <c r="E215" s="217" t="s">
        <v>5</v>
      </c>
      <c r="F215" s="218" t="s">
        <v>177</v>
      </c>
      <c r="H215" s="217" t="s">
        <v>5</v>
      </c>
      <c r="I215" s="219"/>
      <c r="L215" s="215"/>
      <c r="M215" s="220"/>
      <c r="N215" s="221"/>
      <c r="O215" s="221"/>
      <c r="P215" s="221"/>
      <c r="Q215" s="221"/>
      <c r="R215" s="221"/>
      <c r="S215" s="221"/>
      <c r="T215" s="222"/>
      <c r="AT215" s="217" t="s">
        <v>176</v>
      </c>
      <c r="AU215" s="217" t="s">
        <v>80</v>
      </c>
      <c r="AV215" s="11" t="s">
        <v>17</v>
      </c>
      <c r="AW215" s="11" t="s">
        <v>35</v>
      </c>
      <c r="AX215" s="11" t="s">
        <v>72</v>
      </c>
      <c r="AY215" s="217" t="s">
        <v>168</v>
      </c>
    </row>
    <row r="216" s="12" customFormat="1">
      <c r="B216" s="223"/>
      <c r="D216" s="216" t="s">
        <v>176</v>
      </c>
      <c r="E216" s="224" t="s">
        <v>5</v>
      </c>
      <c r="F216" s="225" t="s">
        <v>83</v>
      </c>
      <c r="H216" s="226">
        <v>3</v>
      </c>
      <c r="I216" s="227"/>
      <c r="L216" s="223"/>
      <c r="M216" s="228"/>
      <c r="N216" s="229"/>
      <c r="O216" s="229"/>
      <c r="P216" s="229"/>
      <c r="Q216" s="229"/>
      <c r="R216" s="229"/>
      <c r="S216" s="229"/>
      <c r="T216" s="230"/>
      <c r="AT216" s="224" t="s">
        <v>176</v>
      </c>
      <c r="AU216" s="224" t="s">
        <v>80</v>
      </c>
      <c r="AV216" s="12" t="s">
        <v>80</v>
      </c>
      <c r="AW216" s="12" t="s">
        <v>35</v>
      </c>
      <c r="AX216" s="12" t="s">
        <v>17</v>
      </c>
      <c r="AY216" s="224" t="s">
        <v>168</v>
      </c>
    </row>
    <row r="217" s="1" customFormat="1" ht="38.25" customHeight="1">
      <c r="B217" s="202"/>
      <c r="C217" s="203" t="s">
        <v>300</v>
      </c>
      <c r="D217" s="203" t="s">
        <v>170</v>
      </c>
      <c r="E217" s="204" t="s">
        <v>301</v>
      </c>
      <c r="F217" s="205" t="s">
        <v>302</v>
      </c>
      <c r="G217" s="206" t="s">
        <v>182</v>
      </c>
      <c r="H217" s="207">
        <v>3</v>
      </c>
      <c r="I217" s="208"/>
      <c r="J217" s="209">
        <f>ROUND(I217*H217,2)</f>
        <v>0</v>
      </c>
      <c r="K217" s="205" t="s">
        <v>174</v>
      </c>
      <c r="L217" s="47"/>
      <c r="M217" s="210" t="s">
        <v>5</v>
      </c>
      <c r="N217" s="211" t="s">
        <v>43</v>
      </c>
      <c r="O217" s="48"/>
      <c r="P217" s="212">
        <f>O217*H217</f>
        <v>0</v>
      </c>
      <c r="Q217" s="212">
        <v>0</v>
      </c>
      <c r="R217" s="212">
        <f>Q217*H217</f>
        <v>0</v>
      </c>
      <c r="S217" s="212">
        <v>0</v>
      </c>
      <c r="T217" s="213">
        <f>S217*H217</f>
        <v>0</v>
      </c>
      <c r="AR217" s="25" t="s">
        <v>86</v>
      </c>
      <c r="AT217" s="25" t="s">
        <v>170</v>
      </c>
      <c r="AU217" s="25" t="s">
        <v>80</v>
      </c>
      <c r="AY217" s="25" t="s">
        <v>168</v>
      </c>
      <c r="BE217" s="214">
        <f>IF(N217="základní",J217,0)</f>
        <v>0</v>
      </c>
      <c r="BF217" s="214">
        <f>IF(N217="snížená",J217,0)</f>
        <v>0</v>
      </c>
      <c r="BG217" s="214">
        <f>IF(N217="zákl. přenesená",J217,0)</f>
        <v>0</v>
      </c>
      <c r="BH217" s="214">
        <f>IF(N217="sníž. přenesená",J217,0)</f>
        <v>0</v>
      </c>
      <c r="BI217" s="214">
        <f>IF(N217="nulová",J217,0)</f>
        <v>0</v>
      </c>
      <c r="BJ217" s="25" t="s">
        <v>17</v>
      </c>
      <c r="BK217" s="214">
        <f>ROUND(I217*H217,2)</f>
        <v>0</v>
      </c>
      <c r="BL217" s="25" t="s">
        <v>86</v>
      </c>
      <c r="BM217" s="25" t="s">
        <v>303</v>
      </c>
    </row>
    <row r="218" s="11" customFormat="1">
      <c r="B218" s="215"/>
      <c r="D218" s="216" t="s">
        <v>176</v>
      </c>
      <c r="E218" s="217" t="s">
        <v>5</v>
      </c>
      <c r="F218" s="218" t="s">
        <v>177</v>
      </c>
      <c r="H218" s="217" t="s">
        <v>5</v>
      </c>
      <c r="I218" s="219"/>
      <c r="L218" s="215"/>
      <c r="M218" s="220"/>
      <c r="N218" s="221"/>
      <c r="O218" s="221"/>
      <c r="P218" s="221"/>
      <c r="Q218" s="221"/>
      <c r="R218" s="221"/>
      <c r="S218" s="221"/>
      <c r="T218" s="222"/>
      <c r="AT218" s="217" t="s">
        <v>176</v>
      </c>
      <c r="AU218" s="217" t="s">
        <v>80</v>
      </c>
      <c r="AV218" s="11" t="s">
        <v>17</v>
      </c>
      <c r="AW218" s="11" t="s">
        <v>35</v>
      </c>
      <c r="AX218" s="11" t="s">
        <v>72</v>
      </c>
      <c r="AY218" s="217" t="s">
        <v>168</v>
      </c>
    </row>
    <row r="219" s="12" customFormat="1">
      <c r="B219" s="223"/>
      <c r="D219" s="216" t="s">
        <v>176</v>
      </c>
      <c r="E219" s="224" t="s">
        <v>5</v>
      </c>
      <c r="F219" s="225" t="s">
        <v>83</v>
      </c>
      <c r="H219" s="226">
        <v>3</v>
      </c>
      <c r="I219" s="227"/>
      <c r="L219" s="223"/>
      <c r="M219" s="228"/>
      <c r="N219" s="229"/>
      <c r="O219" s="229"/>
      <c r="P219" s="229"/>
      <c r="Q219" s="229"/>
      <c r="R219" s="229"/>
      <c r="S219" s="229"/>
      <c r="T219" s="230"/>
      <c r="AT219" s="224" t="s">
        <v>176</v>
      </c>
      <c r="AU219" s="224" t="s">
        <v>80</v>
      </c>
      <c r="AV219" s="12" t="s">
        <v>80</v>
      </c>
      <c r="AW219" s="12" t="s">
        <v>35</v>
      </c>
      <c r="AX219" s="12" t="s">
        <v>17</v>
      </c>
      <c r="AY219" s="224" t="s">
        <v>168</v>
      </c>
    </row>
    <row r="220" s="1" customFormat="1" ht="38.25" customHeight="1">
      <c r="B220" s="202"/>
      <c r="C220" s="203" t="s">
        <v>304</v>
      </c>
      <c r="D220" s="203" t="s">
        <v>170</v>
      </c>
      <c r="E220" s="204" t="s">
        <v>305</v>
      </c>
      <c r="F220" s="205" t="s">
        <v>306</v>
      </c>
      <c r="G220" s="206" t="s">
        <v>182</v>
      </c>
      <c r="H220" s="207">
        <v>3</v>
      </c>
      <c r="I220" s="208"/>
      <c r="J220" s="209">
        <f>ROUND(I220*H220,2)</f>
        <v>0</v>
      </c>
      <c r="K220" s="205" t="s">
        <v>174</v>
      </c>
      <c r="L220" s="47"/>
      <c r="M220" s="210" t="s">
        <v>5</v>
      </c>
      <c r="N220" s="211" t="s">
        <v>43</v>
      </c>
      <c r="O220" s="48"/>
      <c r="P220" s="212">
        <f>O220*H220</f>
        <v>0</v>
      </c>
      <c r="Q220" s="212">
        <v>0</v>
      </c>
      <c r="R220" s="212">
        <f>Q220*H220</f>
        <v>0</v>
      </c>
      <c r="S220" s="212">
        <v>0</v>
      </c>
      <c r="T220" s="213">
        <f>S220*H220</f>
        <v>0</v>
      </c>
      <c r="AR220" s="25" t="s">
        <v>86</v>
      </c>
      <c r="AT220" s="25" t="s">
        <v>170</v>
      </c>
      <c r="AU220" s="25" t="s">
        <v>80</v>
      </c>
      <c r="AY220" s="25" t="s">
        <v>168</v>
      </c>
      <c r="BE220" s="214">
        <f>IF(N220="základní",J220,0)</f>
        <v>0</v>
      </c>
      <c r="BF220" s="214">
        <f>IF(N220="snížená",J220,0)</f>
        <v>0</v>
      </c>
      <c r="BG220" s="214">
        <f>IF(N220="zákl. přenesená",J220,0)</f>
        <v>0</v>
      </c>
      <c r="BH220" s="214">
        <f>IF(N220="sníž. přenesená",J220,0)</f>
        <v>0</v>
      </c>
      <c r="BI220" s="214">
        <f>IF(N220="nulová",J220,0)</f>
        <v>0</v>
      </c>
      <c r="BJ220" s="25" t="s">
        <v>17</v>
      </c>
      <c r="BK220" s="214">
        <f>ROUND(I220*H220,2)</f>
        <v>0</v>
      </c>
      <c r="BL220" s="25" t="s">
        <v>86</v>
      </c>
      <c r="BM220" s="25" t="s">
        <v>307</v>
      </c>
    </row>
    <row r="221" s="11" customFormat="1">
      <c r="B221" s="215"/>
      <c r="D221" s="216" t="s">
        <v>176</v>
      </c>
      <c r="E221" s="217" t="s">
        <v>5</v>
      </c>
      <c r="F221" s="218" t="s">
        <v>177</v>
      </c>
      <c r="H221" s="217" t="s">
        <v>5</v>
      </c>
      <c r="I221" s="219"/>
      <c r="L221" s="215"/>
      <c r="M221" s="220"/>
      <c r="N221" s="221"/>
      <c r="O221" s="221"/>
      <c r="P221" s="221"/>
      <c r="Q221" s="221"/>
      <c r="R221" s="221"/>
      <c r="S221" s="221"/>
      <c r="T221" s="222"/>
      <c r="AT221" s="217" t="s">
        <v>176</v>
      </c>
      <c r="AU221" s="217" t="s">
        <v>80</v>
      </c>
      <c r="AV221" s="11" t="s">
        <v>17</v>
      </c>
      <c r="AW221" s="11" t="s">
        <v>35</v>
      </c>
      <c r="AX221" s="11" t="s">
        <v>72</v>
      </c>
      <c r="AY221" s="217" t="s">
        <v>168</v>
      </c>
    </row>
    <row r="222" s="12" customFormat="1">
      <c r="B222" s="223"/>
      <c r="D222" s="216" t="s">
        <v>176</v>
      </c>
      <c r="E222" s="224" t="s">
        <v>5</v>
      </c>
      <c r="F222" s="225" t="s">
        <v>83</v>
      </c>
      <c r="H222" s="226">
        <v>3</v>
      </c>
      <c r="I222" s="227"/>
      <c r="L222" s="223"/>
      <c r="M222" s="228"/>
      <c r="N222" s="229"/>
      <c r="O222" s="229"/>
      <c r="P222" s="229"/>
      <c r="Q222" s="229"/>
      <c r="R222" s="229"/>
      <c r="S222" s="229"/>
      <c r="T222" s="230"/>
      <c r="AT222" s="224" t="s">
        <v>176</v>
      </c>
      <c r="AU222" s="224" t="s">
        <v>80</v>
      </c>
      <c r="AV222" s="12" t="s">
        <v>80</v>
      </c>
      <c r="AW222" s="12" t="s">
        <v>35</v>
      </c>
      <c r="AX222" s="12" t="s">
        <v>17</v>
      </c>
      <c r="AY222" s="224" t="s">
        <v>168</v>
      </c>
    </row>
    <row r="223" s="1" customFormat="1" ht="38.25" customHeight="1">
      <c r="B223" s="202"/>
      <c r="C223" s="203" t="s">
        <v>308</v>
      </c>
      <c r="D223" s="203" t="s">
        <v>170</v>
      </c>
      <c r="E223" s="204" t="s">
        <v>309</v>
      </c>
      <c r="F223" s="205" t="s">
        <v>310</v>
      </c>
      <c r="G223" s="206" t="s">
        <v>203</v>
      </c>
      <c r="H223" s="207">
        <v>329.39999999999998</v>
      </c>
      <c r="I223" s="208"/>
      <c r="J223" s="209">
        <f>ROUND(I223*H223,2)</f>
        <v>0</v>
      </c>
      <c r="K223" s="205" t="s">
        <v>174</v>
      </c>
      <c r="L223" s="47"/>
      <c r="M223" s="210" t="s">
        <v>5</v>
      </c>
      <c r="N223" s="211" t="s">
        <v>43</v>
      </c>
      <c r="O223" s="48"/>
      <c r="P223" s="212">
        <f>O223*H223</f>
        <v>0</v>
      </c>
      <c r="Q223" s="212">
        <v>0</v>
      </c>
      <c r="R223" s="212">
        <f>Q223*H223</f>
        <v>0</v>
      </c>
      <c r="S223" s="212">
        <v>0</v>
      </c>
      <c r="T223" s="213">
        <f>S223*H223</f>
        <v>0</v>
      </c>
      <c r="AR223" s="25" t="s">
        <v>86</v>
      </c>
      <c r="AT223" s="25" t="s">
        <v>170</v>
      </c>
      <c r="AU223" s="25" t="s">
        <v>80</v>
      </c>
      <c r="AY223" s="25" t="s">
        <v>168</v>
      </c>
      <c r="BE223" s="214">
        <f>IF(N223="základní",J223,0)</f>
        <v>0</v>
      </c>
      <c r="BF223" s="214">
        <f>IF(N223="snížená",J223,0)</f>
        <v>0</v>
      </c>
      <c r="BG223" s="214">
        <f>IF(N223="zákl. přenesená",J223,0)</f>
        <v>0</v>
      </c>
      <c r="BH223" s="214">
        <f>IF(N223="sníž. přenesená",J223,0)</f>
        <v>0</v>
      </c>
      <c r="BI223" s="214">
        <f>IF(N223="nulová",J223,0)</f>
        <v>0</v>
      </c>
      <c r="BJ223" s="25" t="s">
        <v>17</v>
      </c>
      <c r="BK223" s="214">
        <f>ROUND(I223*H223,2)</f>
        <v>0</v>
      </c>
      <c r="BL223" s="25" t="s">
        <v>86</v>
      </c>
      <c r="BM223" s="25" t="s">
        <v>311</v>
      </c>
    </row>
    <row r="224" s="11" customFormat="1">
      <c r="B224" s="215"/>
      <c r="D224" s="216" t="s">
        <v>176</v>
      </c>
      <c r="E224" s="217" t="s">
        <v>5</v>
      </c>
      <c r="F224" s="218" t="s">
        <v>205</v>
      </c>
      <c r="H224" s="217" t="s">
        <v>5</v>
      </c>
      <c r="I224" s="219"/>
      <c r="L224" s="215"/>
      <c r="M224" s="220"/>
      <c r="N224" s="221"/>
      <c r="O224" s="221"/>
      <c r="P224" s="221"/>
      <c r="Q224" s="221"/>
      <c r="R224" s="221"/>
      <c r="S224" s="221"/>
      <c r="T224" s="222"/>
      <c r="AT224" s="217" t="s">
        <v>176</v>
      </c>
      <c r="AU224" s="217" t="s">
        <v>80</v>
      </c>
      <c r="AV224" s="11" t="s">
        <v>17</v>
      </c>
      <c r="AW224" s="11" t="s">
        <v>35</v>
      </c>
      <c r="AX224" s="11" t="s">
        <v>72</v>
      </c>
      <c r="AY224" s="217" t="s">
        <v>168</v>
      </c>
    </row>
    <row r="225" s="11" customFormat="1">
      <c r="B225" s="215"/>
      <c r="D225" s="216" t="s">
        <v>176</v>
      </c>
      <c r="E225" s="217" t="s">
        <v>5</v>
      </c>
      <c r="F225" s="218" t="s">
        <v>216</v>
      </c>
      <c r="H225" s="217" t="s">
        <v>5</v>
      </c>
      <c r="I225" s="219"/>
      <c r="L225" s="215"/>
      <c r="M225" s="220"/>
      <c r="N225" s="221"/>
      <c r="O225" s="221"/>
      <c r="P225" s="221"/>
      <c r="Q225" s="221"/>
      <c r="R225" s="221"/>
      <c r="S225" s="221"/>
      <c r="T225" s="222"/>
      <c r="AT225" s="217" t="s">
        <v>176</v>
      </c>
      <c r="AU225" s="217" t="s">
        <v>80</v>
      </c>
      <c r="AV225" s="11" t="s">
        <v>17</v>
      </c>
      <c r="AW225" s="11" t="s">
        <v>35</v>
      </c>
      <c r="AX225" s="11" t="s">
        <v>72</v>
      </c>
      <c r="AY225" s="217" t="s">
        <v>168</v>
      </c>
    </row>
    <row r="226" s="12" customFormat="1">
      <c r="B226" s="223"/>
      <c r="D226" s="216" t="s">
        <v>176</v>
      </c>
      <c r="E226" s="224" t="s">
        <v>5</v>
      </c>
      <c r="F226" s="225" t="s">
        <v>312</v>
      </c>
      <c r="H226" s="226">
        <v>347.60000000000002</v>
      </c>
      <c r="I226" s="227"/>
      <c r="L226" s="223"/>
      <c r="M226" s="228"/>
      <c r="N226" s="229"/>
      <c r="O226" s="229"/>
      <c r="P226" s="229"/>
      <c r="Q226" s="229"/>
      <c r="R226" s="229"/>
      <c r="S226" s="229"/>
      <c r="T226" s="230"/>
      <c r="AT226" s="224" t="s">
        <v>176</v>
      </c>
      <c r="AU226" s="224" t="s">
        <v>80</v>
      </c>
      <c r="AV226" s="12" t="s">
        <v>80</v>
      </c>
      <c r="AW226" s="12" t="s">
        <v>35</v>
      </c>
      <c r="AX226" s="12" t="s">
        <v>72</v>
      </c>
      <c r="AY226" s="224" t="s">
        <v>168</v>
      </c>
    </row>
    <row r="227" s="12" customFormat="1">
      <c r="B227" s="223"/>
      <c r="D227" s="216" t="s">
        <v>176</v>
      </c>
      <c r="E227" s="224" t="s">
        <v>5</v>
      </c>
      <c r="F227" s="225" t="s">
        <v>313</v>
      </c>
      <c r="H227" s="226">
        <v>-18.199999999999999</v>
      </c>
      <c r="I227" s="227"/>
      <c r="L227" s="223"/>
      <c r="M227" s="228"/>
      <c r="N227" s="229"/>
      <c r="O227" s="229"/>
      <c r="P227" s="229"/>
      <c r="Q227" s="229"/>
      <c r="R227" s="229"/>
      <c r="S227" s="229"/>
      <c r="T227" s="230"/>
      <c r="AT227" s="224" t="s">
        <v>176</v>
      </c>
      <c r="AU227" s="224" t="s">
        <v>80</v>
      </c>
      <c r="AV227" s="12" t="s">
        <v>80</v>
      </c>
      <c r="AW227" s="12" t="s">
        <v>35</v>
      </c>
      <c r="AX227" s="12" t="s">
        <v>72</v>
      </c>
      <c r="AY227" s="224" t="s">
        <v>168</v>
      </c>
    </row>
    <row r="228" s="13" customFormat="1">
      <c r="B228" s="231"/>
      <c r="D228" s="216" t="s">
        <v>176</v>
      </c>
      <c r="E228" s="232" t="s">
        <v>5</v>
      </c>
      <c r="F228" s="233" t="s">
        <v>195</v>
      </c>
      <c r="H228" s="234">
        <v>329.39999999999998</v>
      </c>
      <c r="I228" s="235"/>
      <c r="L228" s="231"/>
      <c r="M228" s="236"/>
      <c r="N228" s="237"/>
      <c r="O228" s="237"/>
      <c r="P228" s="237"/>
      <c r="Q228" s="237"/>
      <c r="R228" s="237"/>
      <c r="S228" s="237"/>
      <c r="T228" s="238"/>
      <c r="AT228" s="232" t="s">
        <v>176</v>
      </c>
      <c r="AU228" s="232" t="s">
        <v>80</v>
      </c>
      <c r="AV228" s="13" t="s">
        <v>86</v>
      </c>
      <c r="AW228" s="13" t="s">
        <v>35</v>
      </c>
      <c r="AX228" s="13" t="s">
        <v>17</v>
      </c>
      <c r="AY228" s="232" t="s">
        <v>168</v>
      </c>
    </row>
    <row r="229" s="1" customFormat="1" ht="25.5" customHeight="1">
      <c r="B229" s="202"/>
      <c r="C229" s="203" t="s">
        <v>314</v>
      </c>
      <c r="D229" s="203" t="s">
        <v>170</v>
      </c>
      <c r="E229" s="204" t="s">
        <v>315</v>
      </c>
      <c r="F229" s="205" t="s">
        <v>316</v>
      </c>
      <c r="G229" s="206" t="s">
        <v>173</v>
      </c>
      <c r="H229" s="207">
        <v>49.149999999999999</v>
      </c>
      <c r="I229" s="208"/>
      <c r="J229" s="209">
        <f>ROUND(I229*H229,2)</f>
        <v>0</v>
      </c>
      <c r="K229" s="205" t="s">
        <v>174</v>
      </c>
      <c r="L229" s="47"/>
      <c r="M229" s="210" t="s">
        <v>5</v>
      </c>
      <c r="N229" s="211" t="s">
        <v>43</v>
      </c>
      <c r="O229" s="48"/>
      <c r="P229" s="212">
        <f>O229*H229</f>
        <v>0</v>
      </c>
      <c r="Q229" s="212">
        <v>0</v>
      </c>
      <c r="R229" s="212">
        <f>Q229*H229</f>
        <v>0</v>
      </c>
      <c r="S229" s="212">
        <v>0</v>
      </c>
      <c r="T229" s="213">
        <f>S229*H229</f>
        <v>0</v>
      </c>
      <c r="AR229" s="25" t="s">
        <v>86</v>
      </c>
      <c r="AT229" s="25" t="s">
        <v>170</v>
      </c>
      <c r="AU229" s="25" t="s">
        <v>80</v>
      </c>
      <c r="AY229" s="25" t="s">
        <v>168</v>
      </c>
      <c r="BE229" s="214">
        <f>IF(N229="základní",J229,0)</f>
        <v>0</v>
      </c>
      <c r="BF229" s="214">
        <f>IF(N229="snížená",J229,0)</f>
        <v>0</v>
      </c>
      <c r="BG229" s="214">
        <f>IF(N229="zákl. přenesená",J229,0)</f>
        <v>0</v>
      </c>
      <c r="BH229" s="214">
        <f>IF(N229="sníž. přenesená",J229,0)</f>
        <v>0</v>
      </c>
      <c r="BI229" s="214">
        <f>IF(N229="nulová",J229,0)</f>
        <v>0</v>
      </c>
      <c r="BJ229" s="25" t="s">
        <v>17</v>
      </c>
      <c r="BK229" s="214">
        <f>ROUND(I229*H229,2)</f>
        <v>0</v>
      </c>
      <c r="BL229" s="25" t="s">
        <v>86</v>
      </c>
      <c r="BM229" s="25" t="s">
        <v>317</v>
      </c>
    </row>
    <row r="230" s="11" customFormat="1">
      <c r="B230" s="215"/>
      <c r="D230" s="216" t="s">
        <v>176</v>
      </c>
      <c r="E230" s="217" t="s">
        <v>5</v>
      </c>
      <c r="F230" s="218" t="s">
        <v>318</v>
      </c>
      <c r="H230" s="217" t="s">
        <v>5</v>
      </c>
      <c r="I230" s="219"/>
      <c r="L230" s="215"/>
      <c r="M230" s="220"/>
      <c r="N230" s="221"/>
      <c r="O230" s="221"/>
      <c r="P230" s="221"/>
      <c r="Q230" s="221"/>
      <c r="R230" s="221"/>
      <c r="S230" s="221"/>
      <c r="T230" s="222"/>
      <c r="AT230" s="217" t="s">
        <v>176</v>
      </c>
      <c r="AU230" s="217" t="s">
        <v>80</v>
      </c>
      <c r="AV230" s="11" t="s">
        <v>17</v>
      </c>
      <c r="AW230" s="11" t="s">
        <v>35</v>
      </c>
      <c r="AX230" s="11" t="s">
        <v>72</v>
      </c>
      <c r="AY230" s="217" t="s">
        <v>168</v>
      </c>
    </row>
    <row r="231" s="12" customFormat="1">
      <c r="B231" s="223"/>
      <c r="D231" s="216" t="s">
        <v>176</v>
      </c>
      <c r="E231" s="224" t="s">
        <v>5</v>
      </c>
      <c r="F231" s="225" t="s">
        <v>319</v>
      </c>
      <c r="H231" s="226">
        <v>13.199999999999999</v>
      </c>
      <c r="I231" s="227"/>
      <c r="L231" s="223"/>
      <c r="M231" s="228"/>
      <c r="N231" s="229"/>
      <c r="O231" s="229"/>
      <c r="P231" s="229"/>
      <c r="Q231" s="229"/>
      <c r="R231" s="229"/>
      <c r="S231" s="229"/>
      <c r="T231" s="230"/>
      <c r="AT231" s="224" t="s">
        <v>176</v>
      </c>
      <c r="AU231" s="224" t="s">
        <v>80</v>
      </c>
      <c r="AV231" s="12" t="s">
        <v>80</v>
      </c>
      <c r="AW231" s="12" t="s">
        <v>35</v>
      </c>
      <c r="AX231" s="12" t="s">
        <v>72</v>
      </c>
      <c r="AY231" s="224" t="s">
        <v>168</v>
      </c>
    </row>
    <row r="232" s="11" customFormat="1">
      <c r="B232" s="215"/>
      <c r="D232" s="216" t="s">
        <v>176</v>
      </c>
      <c r="E232" s="217" t="s">
        <v>5</v>
      </c>
      <c r="F232" s="218" t="s">
        <v>320</v>
      </c>
      <c r="H232" s="217" t="s">
        <v>5</v>
      </c>
      <c r="I232" s="219"/>
      <c r="L232" s="215"/>
      <c r="M232" s="220"/>
      <c r="N232" s="221"/>
      <c r="O232" s="221"/>
      <c r="P232" s="221"/>
      <c r="Q232" s="221"/>
      <c r="R232" s="221"/>
      <c r="S232" s="221"/>
      <c r="T232" s="222"/>
      <c r="AT232" s="217" t="s">
        <v>176</v>
      </c>
      <c r="AU232" s="217" t="s">
        <v>80</v>
      </c>
      <c r="AV232" s="11" t="s">
        <v>17</v>
      </c>
      <c r="AW232" s="11" t="s">
        <v>35</v>
      </c>
      <c r="AX232" s="11" t="s">
        <v>72</v>
      </c>
      <c r="AY232" s="217" t="s">
        <v>168</v>
      </c>
    </row>
    <row r="233" s="12" customFormat="1">
      <c r="B233" s="223"/>
      <c r="D233" s="216" t="s">
        <v>176</v>
      </c>
      <c r="E233" s="224" t="s">
        <v>5</v>
      </c>
      <c r="F233" s="225" t="s">
        <v>321</v>
      </c>
      <c r="H233" s="226">
        <v>35.950000000000003</v>
      </c>
      <c r="I233" s="227"/>
      <c r="L233" s="223"/>
      <c r="M233" s="228"/>
      <c r="N233" s="229"/>
      <c r="O233" s="229"/>
      <c r="P233" s="229"/>
      <c r="Q233" s="229"/>
      <c r="R233" s="229"/>
      <c r="S233" s="229"/>
      <c r="T233" s="230"/>
      <c r="AT233" s="224" t="s">
        <v>176</v>
      </c>
      <c r="AU233" s="224" t="s">
        <v>80</v>
      </c>
      <c r="AV233" s="12" t="s">
        <v>80</v>
      </c>
      <c r="AW233" s="12" t="s">
        <v>35</v>
      </c>
      <c r="AX233" s="12" t="s">
        <v>72</v>
      </c>
      <c r="AY233" s="224" t="s">
        <v>168</v>
      </c>
    </row>
    <row r="234" s="13" customFormat="1">
      <c r="B234" s="231"/>
      <c r="D234" s="216" t="s">
        <v>176</v>
      </c>
      <c r="E234" s="232" t="s">
        <v>5</v>
      </c>
      <c r="F234" s="233" t="s">
        <v>195</v>
      </c>
      <c r="H234" s="234">
        <v>49.149999999999999</v>
      </c>
      <c r="I234" s="235"/>
      <c r="L234" s="231"/>
      <c r="M234" s="236"/>
      <c r="N234" s="237"/>
      <c r="O234" s="237"/>
      <c r="P234" s="237"/>
      <c r="Q234" s="237"/>
      <c r="R234" s="237"/>
      <c r="S234" s="237"/>
      <c r="T234" s="238"/>
      <c r="AT234" s="232" t="s">
        <v>176</v>
      </c>
      <c r="AU234" s="232" t="s">
        <v>80</v>
      </c>
      <c r="AV234" s="13" t="s">
        <v>86</v>
      </c>
      <c r="AW234" s="13" t="s">
        <v>35</v>
      </c>
      <c r="AX234" s="13" t="s">
        <v>17</v>
      </c>
      <c r="AY234" s="232" t="s">
        <v>168</v>
      </c>
    </row>
    <row r="235" s="1" customFormat="1" ht="16.5" customHeight="1">
      <c r="B235" s="202"/>
      <c r="C235" s="203" t="s">
        <v>322</v>
      </c>
      <c r="D235" s="203" t="s">
        <v>170</v>
      </c>
      <c r="E235" s="204" t="s">
        <v>323</v>
      </c>
      <c r="F235" s="205" t="s">
        <v>324</v>
      </c>
      <c r="G235" s="206" t="s">
        <v>325</v>
      </c>
      <c r="H235" s="207">
        <v>1</v>
      </c>
      <c r="I235" s="208"/>
      <c r="J235" s="209">
        <f>ROUND(I235*H235,2)</f>
        <v>0</v>
      </c>
      <c r="K235" s="205" t="s">
        <v>5</v>
      </c>
      <c r="L235" s="47"/>
      <c r="M235" s="210" t="s">
        <v>5</v>
      </c>
      <c r="N235" s="211" t="s">
        <v>43</v>
      </c>
      <c r="O235" s="48"/>
      <c r="P235" s="212">
        <f>O235*H235</f>
        <v>0</v>
      </c>
      <c r="Q235" s="212">
        <v>0</v>
      </c>
      <c r="R235" s="212">
        <f>Q235*H235</f>
        <v>0</v>
      </c>
      <c r="S235" s="212">
        <v>0</v>
      </c>
      <c r="T235" s="213">
        <f>S235*H235</f>
        <v>0</v>
      </c>
      <c r="AR235" s="25" t="s">
        <v>86</v>
      </c>
      <c r="AT235" s="25" t="s">
        <v>170</v>
      </c>
      <c r="AU235" s="25" t="s">
        <v>80</v>
      </c>
      <c r="AY235" s="25" t="s">
        <v>168</v>
      </c>
      <c r="BE235" s="214">
        <f>IF(N235="základní",J235,0)</f>
        <v>0</v>
      </c>
      <c r="BF235" s="214">
        <f>IF(N235="snížená",J235,0)</f>
        <v>0</v>
      </c>
      <c r="BG235" s="214">
        <f>IF(N235="zákl. přenesená",J235,0)</f>
        <v>0</v>
      </c>
      <c r="BH235" s="214">
        <f>IF(N235="sníž. přenesená",J235,0)</f>
        <v>0</v>
      </c>
      <c r="BI235" s="214">
        <f>IF(N235="nulová",J235,0)</f>
        <v>0</v>
      </c>
      <c r="BJ235" s="25" t="s">
        <v>17</v>
      </c>
      <c r="BK235" s="214">
        <f>ROUND(I235*H235,2)</f>
        <v>0</v>
      </c>
      <c r="BL235" s="25" t="s">
        <v>86</v>
      </c>
      <c r="BM235" s="25" t="s">
        <v>326</v>
      </c>
    </row>
    <row r="236" s="1" customFormat="1" ht="25.5" customHeight="1">
      <c r="B236" s="202"/>
      <c r="C236" s="203" t="s">
        <v>327</v>
      </c>
      <c r="D236" s="203" t="s">
        <v>170</v>
      </c>
      <c r="E236" s="204" t="s">
        <v>328</v>
      </c>
      <c r="F236" s="205" t="s">
        <v>329</v>
      </c>
      <c r="G236" s="206" t="s">
        <v>173</v>
      </c>
      <c r="H236" s="207">
        <v>100</v>
      </c>
      <c r="I236" s="208"/>
      <c r="J236" s="209">
        <f>ROUND(I236*H236,2)</f>
        <v>0</v>
      </c>
      <c r="K236" s="205" t="s">
        <v>174</v>
      </c>
      <c r="L236" s="47"/>
      <c r="M236" s="210" t="s">
        <v>5</v>
      </c>
      <c r="N236" s="211" t="s">
        <v>43</v>
      </c>
      <c r="O236" s="48"/>
      <c r="P236" s="212">
        <f>O236*H236</f>
        <v>0</v>
      </c>
      <c r="Q236" s="212">
        <v>0</v>
      </c>
      <c r="R236" s="212">
        <f>Q236*H236</f>
        <v>0</v>
      </c>
      <c r="S236" s="212">
        <v>0</v>
      </c>
      <c r="T236" s="213">
        <f>S236*H236</f>
        <v>0</v>
      </c>
      <c r="AR236" s="25" t="s">
        <v>86</v>
      </c>
      <c r="AT236" s="25" t="s">
        <v>170</v>
      </c>
      <c r="AU236" s="25" t="s">
        <v>80</v>
      </c>
      <c r="AY236" s="25" t="s">
        <v>168</v>
      </c>
      <c r="BE236" s="214">
        <f>IF(N236="základní",J236,0)</f>
        <v>0</v>
      </c>
      <c r="BF236" s="214">
        <f>IF(N236="snížená",J236,0)</f>
        <v>0</v>
      </c>
      <c r="BG236" s="214">
        <f>IF(N236="zákl. přenesená",J236,0)</f>
        <v>0</v>
      </c>
      <c r="BH236" s="214">
        <f>IF(N236="sníž. přenesená",J236,0)</f>
        <v>0</v>
      </c>
      <c r="BI236" s="214">
        <f>IF(N236="nulová",J236,0)</f>
        <v>0</v>
      </c>
      <c r="BJ236" s="25" t="s">
        <v>17</v>
      </c>
      <c r="BK236" s="214">
        <f>ROUND(I236*H236,2)</f>
        <v>0</v>
      </c>
      <c r="BL236" s="25" t="s">
        <v>86</v>
      </c>
      <c r="BM236" s="25" t="s">
        <v>330</v>
      </c>
    </row>
    <row r="237" s="11" customFormat="1">
      <c r="B237" s="215"/>
      <c r="D237" s="216" t="s">
        <v>176</v>
      </c>
      <c r="E237" s="217" t="s">
        <v>5</v>
      </c>
      <c r="F237" s="218" t="s">
        <v>177</v>
      </c>
      <c r="H237" s="217" t="s">
        <v>5</v>
      </c>
      <c r="I237" s="219"/>
      <c r="L237" s="215"/>
      <c r="M237" s="220"/>
      <c r="N237" s="221"/>
      <c r="O237" s="221"/>
      <c r="P237" s="221"/>
      <c r="Q237" s="221"/>
      <c r="R237" s="221"/>
      <c r="S237" s="221"/>
      <c r="T237" s="222"/>
      <c r="AT237" s="217" t="s">
        <v>176</v>
      </c>
      <c r="AU237" s="217" t="s">
        <v>80</v>
      </c>
      <c r="AV237" s="11" t="s">
        <v>17</v>
      </c>
      <c r="AW237" s="11" t="s">
        <v>35</v>
      </c>
      <c r="AX237" s="11" t="s">
        <v>72</v>
      </c>
      <c r="AY237" s="217" t="s">
        <v>168</v>
      </c>
    </row>
    <row r="238" s="11" customFormat="1">
      <c r="B238" s="215"/>
      <c r="D238" s="216" t="s">
        <v>176</v>
      </c>
      <c r="E238" s="217" t="s">
        <v>5</v>
      </c>
      <c r="F238" s="218" t="s">
        <v>178</v>
      </c>
      <c r="H238" s="217" t="s">
        <v>5</v>
      </c>
      <c r="I238" s="219"/>
      <c r="L238" s="215"/>
      <c r="M238" s="220"/>
      <c r="N238" s="221"/>
      <c r="O238" s="221"/>
      <c r="P238" s="221"/>
      <c r="Q238" s="221"/>
      <c r="R238" s="221"/>
      <c r="S238" s="221"/>
      <c r="T238" s="222"/>
      <c r="AT238" s="217" t="s">
        <v>176</v>
      </c>
      <c r="AU238" s="217" t="s">
        <v>80</v>
      </c>
      <c r="AV238" s="11" t="s">
        <v>17</v>
      </c>
      <c r="AW238" s="11" t="s">
        <v>35</v>
      </c>
      <c r="AX238" s="11" t="s">
        <v>72</v>
      </c>
      <c r="AY238" s="217" t="s">
        <v>168</v>
      </c>
    </row>
    <row r="239" s="12" customFormat="1">
      <c r="B239" s="223"/>
      <c r="D239" s="216" t="s">
        <v>176</v>
      </c>
      <c r="E239" s="224" t="s">
        <v>5</v>
      </c>
      <c r="F239" s="225" t="s">
        <v>331</v>
      </c>
      <c r="H239" s="226">
        <v>100</v>
      </c>
      <c r="I239" s="227"/>
      <c r="L239" s="223"/>
      <c r="M239" s="228"/>
      <c r="N239" s="229"/>
      <c r="O239" s="229"/>
      <c r="P239" s="229"/>
      <c r="Q239" s="229"/>
      <c r="R239" s="229"/>
      <c r="S239" s="229"/>
      <c r="T239" s="230"/>
      <c r="AT239" s="224" t="s">
        <v>176</v>
      </c>
      <c r="AU239" s="224" t="s">
        <v>80</v>
      </c>
      <c r="AV239" s="12" t="s">
        <v>80</v>
      </c>
      <c r="AW239" s="12" t="s">
        <v>35</v>
      </c>
      <c r="AX239" s="12" t="s">
        <v>17</v>
      </c>
      <c r="AY239" s="224" t="s">
        <v>168</v>
      </c>
    </row>
    <row r="240" s="1" customFormat="1" ht="25.5" customHeight="1">
      <c r="B240" s="202"/>
      <c r="C240" s="203" t="s">
        <v>332</v>
      </c>
      <c r="D240" s="203" t="s">
        <v>170</v>
      </c>
      <c r="E240" s="204" t="s">
        <v>333</v>
      </c>
      <c r="F240" s="205" t="s">
        <v>334</v>
      </c>
      <c r="G240" s="206" t="s">
        <v>173</v>
      </c>
      <c r="H240" s="207">
        <v>100</v>
      </c>
      <c r="I240" s="208"/>
      <c r="J240" s="209">
        <f>ROUND(I240*H240,2)</f>
        <v>0</v>
      </c>
      <c r="K240" s="205" t="s">
        <v>174</v>
      </c>
      <c r="L240" s="47"/>
      <c r="M240" s="210" t="s">
        <v>5</v>
      </c>
      <c r="N240" s="211" t="s">
        <v>43</v>
      </c>
      <c r="O240" s="48"/>
      <c r="P240" s="212">
        <f>O240*H240</f>
        <v>0</v>
      </c>
      <c r="Q240" s="212">
        <v>0</v>
      </c>
      <c r="R240" s="212">
        <f>Q240*H240</f>
        <v>0</v>
      </c>
      <c r="S240" s="212">
        <v>0</v>
      </c>
      <c r="T240" s="213">
        <f>S240*H240</f>
        <v>0</v>
      </c>
      <c r="AR240" s="25" t="s">
        <v>86</v>
      </c>
      <c r="AT240" s="25" t="s">
        <v>170</v>
      </c>
      <c r="AU240" s="25" t="s">
        <v>80</v>
      </c>
      <c r="AY240" s="25" t="s">
        <v>168</v>
      </c>
      <c r="BE240" s="214">
        <f>IF(N240="základní",J240,0)</f>
        <v>0</v>
      </c>
      <c r="BF240" s="214">
        <f>IF(N240="snížená",J240,0)</f>
        <v>0</v>
      </c>
      <c r="BG240" s="214">
        <f>IF(N240="zákl. přenesená",J240,0)</f>
        <v>0</v>
      </c>
      <c r="BH240" s="214">
        <f>IF(N240="sníž. přenesená",J240,0)</f>
        <v>0</v>
      </c>
      <c r="BI240" s="214">
        <f>IF(N240="nulová",J240,0)</f>
        <v>0</v>
      </c>
      <c r="BJ240" s="25" t="s">
        <v>17</v>
      </c>
      <c r="BK240" s="214">
        <f>ROUND(I240*H240,2)</f>
        <v>0</v>
      </c>
      <c r="BL240" s="25" t="s">
        <v>86</v>
      </c>
      <c r="BM240" s="25" t="s">
        <v>335</v>
      </c>
    </row>
    <row r="241" s="11" customFormat="1">
      <c r="B241" s="215"/>
      <c r="D241" s="216" t="s">
        <v>176</v>
      </c>
      <c r="E241" s="217" t="s">
        <v>5</v>
      </c>
      <c r="F241" s="218" t="s">
        <v>178</v>
      </c>
      <c r="H241" s="217" t="s">
        <v>5</v>
      </c>
      <c r="I241" s="219"/>
      <c r="L241" s="215"/>
      <c r="M241" s="220"/>
      <c r="N241" s="221"/>
      <c r="O241" s="221"/>
      <c r="P241" s="221"/>
      <c r="Q241" s="221"/>
      <c r="R241" s="221"/>
      <c r="S241" s="221"/>
      <c r="T241" s="222"/>
      <c r="AT241" s="217" t="s">
        <v>176</v>
      </c>
      <c r="AU241" s="217" t="s">
        <v>80</v>
      </c>
      <c r="AV241" s="11" t="s">
        <v>17</v>
      </c>
      <c r="AW241" s="11" t="s">
        <v>35</v>
      </c>
      <c r="AX241" s="11" t="s">
        <v>72</v>
      </c>
      <c r="AY241" s="217" t="s">
        <v>168</v>
      </c>
    </row>
    <row r="242" s="12" customFormat="1">
      <c r="B242" s="223"/>
      <c r="D242" s="216" t="s">
        <v>176</v>
      </c>
      <c r="E242" s="224" t="s">
        <v>5</v>
      </c>
      <c r="F242" s="225" t="s">
        <v>331</v>
      </c>
      <c r="H242" s="226">
        <v>100</v>
      </c>
      <c r="I242" s="227"/>
      <c r="L242" s="223"/>
      <c r="M242" s="228"/>
      <c r="N242" s="229"/>
      <c r="O242" s="229"/>
      <c r="P242" s="229"/>
      <c r="Q242" s="229"/>
      <c r="R242" s="229"/>
      <c r="S242" s="229"/>
      <c r="T242" s="230"/>
      <c r="AT242" s="224" t="s">
        <v>176</v>
      </c>
      <c r="AU242" s="224" t="s">
        <v>80</v>
      </c>
      <c r="AV242" s="12" t="s">
        <v>80</v>
      </c>
      <c r="AW242" s="12" t="s">
        <v>35</v>
      </c>
      <c r="AX242" s="12" t="s">
        <v>17</v>
      </c>
      <c r="AY242" s="224" t="s">
        <v>168</v>
      </c>
    </row>
    <row r="243" s="1" customFormat="1" ht="16.5" customHeight="1">
      <c r="B243" s="202"/>
      <c r="C243" s="239" t="s">
        <v>336</v>
      </c>
      <c r="D243" s="239" t="s">
        <v>337</v>
      </c>
      <c r="E243" s="240" t="s">
        <v>338</v>
      </c>
      <c r="F243" s="241" t="s">
        <v>339</v>
      </c>
      <c r="G243" s="242" t="s">
        <v>340</v>
      </c>
      <c r="H243" s="243">
        <v>1.5</v>
      </c>
      <c r="I243" s="244"/>
      <c r="J243" s="245">
        <f>ROUND(I243*H243,2)</f>
        <v>0</v>
      </c>
      <c r="K243" s="241" t="s">
        <v>174</v>
      </c>
      <c r="L243" s="246"/>
      <c r="M243" s="247" t="s">
        <v>5</v>
      </c>
      <c r="N243" s="248" t="s">
        <v>43</v>
      </c>
      <c r="O243" s="48"/>
      <c r="P243" s="212">
        <f>O243*H243</f>
        <v>0</v>
      </c>
      <c r="Q243" s="212">
        <v>0.001</v>
      </c>
      <c r="R243" s="212">
        <f>Q243*H243</f>
        <v>0.0015</v>
      </c>
      <c r="S243" s="212">
        <v>0</v>
      </c>
      <c r="T243" s="213">
        <f>S243*H243</f>
        <v>0</v>
      </c>
      <c r="AR243" s="25" t="s">
        <v>98</v>
      </c>
      <c r="AT243" s="25" t="s">
        <v>337</v>
      </c>
      <c r="AU243" s="25" t="s">
        <v>80</v>
      </c>
      <c r="AY243" s="25" t="s">
        <v>168</v>
      </c>
      <c r="BE243" s="214">
        <f>IF(N243="základní",J243,0)</f>
        <v>0</v>
      </c>
      <c r="BF243" s="214">
        <f>IF(N243="snížená",J243,0)</f>
        <v>0</v>
      </c>
      <c r="BG243" s="214">
        <f>IF(N243="zákl. přenesená",J243,0)</f>
        <v>0</v>
      </c>
      <c r="BH243" s="214">
        <f>IF(N243="sníž. přenesená",J243,0)</f>
        <v>0</v>
      </c>
      <c r="BI243" s="214">
        <f>IF(N243="nulová",J243,0)</f>
        <v>0</v>
      </c>
      <c r="BJ243" s="25" t="s">
        <v>17</v>
      </c>
      <c r="BK243" s="214">
        <f>ROUND(I243*H243,2)</f>
        <v>0</v>
      </c>
      <c r="BL243" s="25" t="s">
        <v>86</v>
      </c>
      <c r="BM243" s="25" t="s">
        <v>341</v>
      </c>
    </row>
    <row r="244" s="12" customFormat="1">
      <c r="B244" s="223"/>
      <c r="D244" s="216" t="s">
        <v>176</v>
      </c>
      <c r="F244" s="225" t="s">
        <v>342</v>
      </c>
      <c r="H244" s="226">
        <v>1.5</v>
      </c>
      <c r="I244" s="227"/>
      <c r="L244" s="223"/>
      <c r="M244" s="228"/>
      <c r="N244" s="229"/>
      <c r="O244" s="229"/>
      <c r="P244" s="229"/>
      <c r="Q244" s="229"/>
      <c r="R244" s="229"/>
      <c r="S244" s="229"/>
      <c r="T244" s="230"/>
      <c r="AT244" s="224" t="s">
        <v>176</v>
      </c>
      <c r="AU244" s="224" t="s">
        <v>80</v>
      </c>
      <c r="AV244" s="12" t="s">
        <v>80</v>
      </c>
      <c r="AW244" s="12" t="s">
        <v>6</v>
      </c>
      <c r="AX244" s="12" t="s">
        <v>17</v>
      </c>
      <c r="AY244" s="224" t="s">
        <v>168</v>
      </c>
    </row>
    <row r="245" s="1" customFormat="1" ht="25.5" customHeight="1">
      <c r="B245" s="202"/>
      <c r="C245" s="203" t="s">
        <v>343</v>
      </c>
      <c r="D245" s="203" t="s">
        <v>170</v>
      </c>
      <c r="E245" s="204" t="s">
        <v>344</v>
      </c>
      <c r="F245" s="205" t="s">
        <v>345</v>
      </c>
      <c r="G245" s="206" t="s">
        <v>173</v>
      </c>
      <c r="H245" s="207">
        <v>100</v>
      </c>
      <c r="I245" s="208"/>
      <c r="J245" s="209">
        <f>ROUND(I245*H245,2)</f>
        <v>0</v>
      </c>
      <c r="K245" s="205" t="s">
        <v>174</v>
      </c>
      <c r="L245" s="47"/>
      <c r="M245" s="210" t="s">
        <v>5</v>
      </c>
      <c r="N245" s="211" t="s">
        <v>43</v>
      </c>
      <c r="O245" s="48"/>
      <c r="P245" s="212">
        <f>O245*H245</f>
        <v>0</v>
      </c>
      <c r="Q245" s="212">
        <v>0</v>
      </c>
      <c r="R245" s="212">
        <f>Q245*H245</f>
        <v>0</v>
      </c>
      <c r="S245" s="212">
        <v>0</v>
      </c>
      <c r="T245" s="213">
        <f>S245*H245</f>
        <v>0</v>
      </c>
      <c r="AR245" s="25" t="s">
        <v>86</v>
      </c>
      <c r="AT245" s="25" t="s">
        <v>170</v>
      </c>
      <c r="AU245" s="25" t="s">
        <v>80</v>
      </c>
      <c r="AY245" s="25" t="s">
        <v>168</v>
      </c>
      <c r="BE245" s="214">
        <f>IF(N245="základní",J245,0)</f>
        <v>0</v>
      </c>
      <c r="BF245" s="214">
        <f>IF(N245="snížená",J245,0)</f>
        <v>0</v>
      </c>
      <c r="BG245" s="214">
        <f>IF(N245="zákl. přenesená",J245,0)</f>
        <v>0</v>
      </c>
      <c r="BH245" s="214">
        <f>IF(N245="sníž. přenesená",J245,0)</f>
        <v>0</v>
      </c>
      <c r="BI245" s="214">
        <f>IF(N245="nulová",J245,0)</f>
        <v>0</v>
      </c>
      <c r="BJ245" s="25" t="s">
        <v>17</v>
      </c>
      <c r="BK245" s="214">
        <f>ROUND(I245*H245,2)</f>
        <v>0</v>
      </c>
      <c r="BL245" s="25" t="s">
        <v>86</v>
      </c>
      <c r="BM245" s="25" t="s">
        <v>346</v>
      </c>
    </row>
    <row r="246" s="11" customFormat="1">
      <c r="B246" s="215"/>
      <c r="D246" s="216" t="s">
        <v>176</v>
      </c>
      <c r="E246" s="217" t="s">
        <v>5</v>
      </c>
      <c r="F246" s="218" t="s">
        <v>177</v>
      </c>
      <c r="H246" s="217" t="s">
        <v>5</v>
      </c>
      <c r="I246" s="219"/>
      <c r="L246" s="215"/>
      <c r="M246" s="220"/>
      <c r="N246" s="221"/>
      <c r="O246" s="221"/>
      <c r="P246" s="221"/>
      <c r="Q246" s="221"/>
      <c r="R246" s="221"/>
      <c r="S246" s="221"/>
      <c r="T246" s="222"/>
      <c r="AT246" s="217" t="s">
        <v>176</v>
      </c>
      <c r="AU246" s="217" t="s">
        <v>80</v>
      </c>
      <c r="AV246" s="11" t="s">
        <v>17</v>
      </c>
      <c r="AW246" s="11" t="s">
        <v>35</v>
      </c>
      <c r="AX246" s="11" t="s">
        <v>72</v>
      </c>
      <c r="AY246" s="217" t="s">
        <v>168</v>
      </c>
    </row>
    <row r="247" s="11" customFormat="1">
      <c r="B247" s="215"/>
      <c r="D247" s="216" t="s">
        <v>176</v>
      </c>
      <c r="E247" s="217" t="s">
        <v>5</v>
      </c>
      <c r="F247" s="218" t="s">
        <v>178</v>
      </c>
      <c r="H247" s="217" t="s">
        <v>5</v>
      </c>
      <c r="I247" s="219"/>
      <c r="L247" s="215"/>
      <c r="M247" s="220"/>
      <c r="N247" s="221"/>
      <c r="O247" s="221"/>
      <c r="P247" s="221"/>
      <c r="Q247" s="221"/>
      <c r="R247" s="221"/>
      <c r="S247" s="221"/>
      <c r="T247" s="222"/>
      <c r="AT247" s="217" t="s">
        <v>176</v>
      </c>
      <c r="AU247" s="217" t="s">
        <v>80</v>
      </c>
      <c r="AV247" s="11" t="s">
        <v>17</v>
      </c>
      <c r="AW247" s="11" t="s">
        <v>35</v>
      </c>
      <c r="AX247" s="11" t="s">
        <v>72</v>
      </c>
      <c r="AY247" s="217" t="s">
        <v>168</v>
      </c>
    </row>
    <row r="248" s="12" customFormat="1">
      <c r="B248" s="223"/>
      <c r="D248" s="216" t="s">
        <v>176</v>
      </c>
      <c r="E248" s="224" t="s">
        <v>5</v>
      </c>
      <c r="F248" s="225" t="s">
        <v>331</v>
      </c>
      <c r="H248" s="226">
        <v>100</v>
      </c>
      <c r="I248" s="227"/>
      <c r="L248" s="223"/>
      <c r="M248" s="228"/>
      <c r="N248" s="229"/>
      <c r="O248" s="229"/>
      <c r="P248" s="229"/>
      <c r="Q248" s="229"/>
      <c r="R248" s="229"/>
      <c r="S248" s="229"/>
      <c r="T248" s="230"/>
      <c r="AT248" s="224" t="s">
        <v>176</v>
      </c>
      <c r="AU248" s="224" t="s">
        <v>80</v>
      </c>
      <c r="AV248" s="12" t="s">
        <v>80</v>
      </c>
      <c r="AW248" s="12" t="s">
        <v>35</v>
      </c>
      <c r="AX248" s="12" t="s">
        <v>17</v>
      </c>
      <c r="AY248" s="224" t="s">
        <v>168</v>
      </c>
    </row>
    <row r="249" s="1" customFormat="1" ht="16.5" customHeight="1">
      <c r="B249" s="202"/>
      <c r="C249" s="239" t="s">
        <v>347</v>
      </c>
      <c r="D249" s="239" t="s">
        <v>337</v>
      </c>
      <c r="E249" s="240" t="s">
        <v>348</v>
      </c>
      <c r="F249" s="241" t="s">
        <v>349</v>
      </c>
      <c r="G249" s="242" t="s">
        <v>277</v>
      </c>
      <c r="H249" s="243">
        <v>0.33400000000000002</v>
      </c>
      <c r="I249" s="244"/>
      <c r="J249" s="245">
        <f>ROUND(I249*H249,2)</f>
        <v>0</v>
      </c>
      <c r="K249" s="241" t="s">
        <v>174</v>
      </c>
      <c r="L249" s="246"/>
      <c r="M249" s="247" t="s">
        <v>5</v>
      </c>
      <c r="N249" s="248" t="s">
        <v>43</v>
      </c>
      <c r="O249" s="48"/>
      <c r="P249" s="212">
        <f>O249*H249</f>
        <v>0</v>
      </c>
      <c r="Q249" s="212">
        <v>1</v>
      </c>
      <c r="R249" s="212">
        <f>Q249*H249</f>
        <v>0.33400000000000002</v>
      </c>
      <c r="S249" s="212">
        <v>0</v>
      </c>
      <c r="T249" s="213">
        <f>S249*H249</f>
        <v>0</v>
      </c>
      <c r="AR249" s="25" t="s">
        <v>98</v>
      </c>
      <c r="AT249" s="25" t="s">
        <v>337</v>
      </c>
      <c r="AU249" s="25" t="s">
        <v>80</v>
      </c>
      <c r="AY249" s="25" t="s">
        <v>168</v>
      </c>
      <c r="BE249" s="214">
        <f>IF(N249="základní",J249,0)</f>
        <v>0</v>
      </c>
      <c r="BF249" s="214">
        <f>IF(N249="snížená",J249,0)</f>
        <v>0</v>
      </c>
      <c r="BG249" s="214">
        <f>IF(N249="zákl. přenesená",J249,0)</f>
        <v>0</v>
      </c>
      <c r="BH249" s="214">
        <f>IF(N249="sníž. přenesená",J249,0)</f>
        <v>0</v>
      </c>
      <c r="BI249" s="214">
        <f>IF(N249="nulová",J249,0)</f>
        <v>0</v>
      </c>
      <c r="BJ249" s="25" t="s">
        <v>17</v>
      </c>
      <c r="BK249" s="214">
        <f>ROUND(I249*H249,2)</f>
        <v>0</v>
      </c>
      <c r="BL249" s="25" t="s">
        <v>86</v>
      </c>
      <c r="BM249" s="25" t="s">
        <v>350</v>
      </c>
    </row>
    <row r="250" s="12" customFormat="1">
      <c r="B250" s="223"/>
      <c r="D250" s="216" t="s">
        <v>176</v>
      </c>
      <c r="F250" s="225" t="s">
        <v>351</v>
      </c>
      <c r="H250" s="226">
        <v>0.33400000000000002</v>
      </c>
      <c r="I250" s="227"/>
      <c r="L250" s="223"/>
      <c r="M250" s="228"/>
      <c r="N250" s="229"/>
      <c r="O250" s="229"/>
      <c r="P250" s="229"/>
      <c r="Q250" s="229"/>
      <c r="R250" s="229"/>
      <c r="S250" s="229"/>
      <c r="T250" s="230"/>
      <c r="AT250" s="224" t="s">
        <v>176</v>
      </c>
      <c r="AU250" s="224" t="s">
        <v>80</v>
      </c>
      <c r="AV250" s="12" t="s">
        <v>80</v>
      </c>
      <c r="AW250" s="12" t="s">
        <v>6</v>
      </c>
      <c r="AX250" s="12" t="s">
        <v>17</v>
      </c>
      <c r="AY250" s="224" t="s">
        <v>168</v>
      </c>
    </row>
    <row r="251" s="1" customFormat="1" ht="38.25" customHeight="1">
      <c r="B251" s="202"/>
      <c r="C251" s="203" t="s">
        <v>352</v>
      </c>
      <c r="D251" s="203" t="s">
        <v>170</v>
      </c>
      <c r="E251" s="204" t="s">
        <v>353</v>
      </c>
      <c r="F251" s="205" t="s">
        <v>354</v>
      </c>
      <c r="G251" s="206" t="s">
        <v>173</v>
      </c>
      <c r="H251" s="207">
        <v>100</v>
      </c>
      <c r="I251" s="208"/>
      <c r="J251" s="209">
        <f>ROUND(I251*H251,2)</f>
        <v>0</v>
      </c>
      <c r="K251" s="205" t="s">
        <v>174</v>
      </c>
      <c r="L251" s="47"/>
      <c r="M251" s="210" t="s">
        <v>5</v>
      </c>
      <c r="N251" s="211" t="s">
        <v>43</v>
      </c>
      <c r="O251" s="48"/>
      <c r="P251" s="212">
        <f>O251*H251</f>
        <v>0</v>
      </c>
      <c r="Q251" s="212">
        <v>0</v>
      </c>
      <c r="R251" s="212">
        <f>Q251*H251</f>
        <v>0</v>
      </c>
      <c r="S251" s="212">
        <v>0</v>
      </c>
      <c r="T251" s="213">
        <f>S251*H251</f>
        <v>0</v>
      </c>
      <c r="AR251" s="25" t="s">
        <v>86</v>
      </c>
      <c r="AT251" s="25" t="s">
        <v>170</v>
      </c>
      <c r="AU251" s="25" t="s">
        <v>80</v>
      </c>
      <c r="AY251" s="25" t="s">
        <v>168</v>
      </c>
      <c r="BE251" s="214">
        <f>IF(N251="základní",J251,0)</f>
        <v>0</v>
      </c>
      <c r="BF251" s="214">
        <f>IF(N251="snížená",J251,0)</f>
        <v>0</v>
      </c>
      <c r="BG251" s="214">
        <f>IF(N251="zákl. přenesená",J251,0)</f>
        <v>0</v>
      </c>
      <c r="BH251" s="214">
        <f>IF(N251="sníž. přenesená",J251,0)</f>
        <v>0</v>
      </c>
      <c r="BI251" s="214">
        <f>IF(N251="nulová",J251,0)</f>
        <v>0</v>
      </c>
      <c r="BJ251" s="25" t="s">
        <v>17</v>
      </c>
      <c r="BK251" s="214">
        <f>ROUND(I251*H251,2)</f>
        <v>0</v>
      </c>
      <c r="BL251" s="25" t="s">
        <v>86</v>
      </c>
      <c r="BM251" s="25" t="s">
        <v>355</v>
      </c>
    </row>
    <row r="252" s="11" customFormat="1">
      <c r="B252" s="215"/>
      <c r="D252" s="216" t="s">
        <v>176</v>
      </c>
      <c r="E252" s="217" t="s">
        <v>5</v>
      </c>
      <c r="F252" s="218" t="s">
        <v>177</v>
      </c>
      <c r="H252" s="217" t="s">
        <v>5</v>
      </c>
      <c r="I252" s="219"/>
      <c r="L252" s="215"/>
      <c r="M252" s="220"/>
      <c r="N252" s="221"/>
      <c r="O252" s="221"/>
      <c r="P252" s="221"/>
      <c r="Q252" s="221"/>
      <c r="R252" s="221"/>
      <c r="S252" s="221"/>
      <c r="T252" s="222"/>
      <c r="AT252" s="217" t="s">
        <v>176</v>
      </c>
      <c r="AU252" s="217" t="s">
        <v>80</v>
      </c>
      <c r="AV252" s="11" t="s">
        <v>17</v>
      </c>
      <c r="AW252" s="11" t="s">
        <v>35</v>
      </c>
      <c r="AX252" s="11" t="s">
        <v>72</v>
      </c>
      <c r="AY252" s="217" t="s">
        <v>168</v>
      </c>
    </row>
    <row r="253" s="11" customFormat="1">
      <c r="B253" s="215"/>
      <c r="D253" s="216" t="s">
        <v>176</v>
      </c>
      <c r="E253" s="217" t="s">
        <v>5</v>
      </c>
      <c r="F253" s="218" t="s">
        <v>178</v>
      </c>
      <c r="H253" s="217" t="s">
        <v>5</v>
      </c>
      <c r="I253" s="219"/>
      <c r="L253" s="215"/>
      <c r="M253" s="220"/>
      <c r="N253" s="221"/>
      <c r="O253" s="221"/>
      <c r="P253" s="221"/>
      <c r="Q253" s="221"/>
      <c r="R253" s="221"/>
      <c r="S253" s="221"/>
      <c r="T253" s="222"/>
      <c r="AT253" s="217" t="s">
        <v>176</v>
      </c>
      <c r="AU253" s="217" t="s">
        <v>80</v>
      </c>
      <c r="AV253" s="11" t="s">
        <v>17</v>
      </c>
      <c r="AW253" s="11" t="s">
        <v>35</v>
      </c>
      <c r="AX253" s="11" t="s">
        <v>72</v>
      </c>
      <c r="AY253" s="217" t="s">
        <v>168</v>
      </c>
    </row>
    <row r="254" s="12" customFormat="1">
      <c r="B254" s="223"/>
      <c r="D254" s="216" t="s">
        <v>176</v>
      </c>
      <c r="E254" s="224" t="s">
        <v>5</v>
      </c>
      <c r="F254" s="225" t="s">
        <v>331</v>
      </c>
      <c r="H254" s="226">
        <v>100</v>
      </c>
      <c r="I254" s="227"/>
      <c r="L254" s="223"/>
      <c r="M254" s="228"/>
      <c r="N254" s="229"/>
      <c r="O254" s="229"/>
      <c r="P254" s="229"/>
      <c r="Q254" s="229"/>
      <c r="R254" s="229"/>
      <c r="S254" s="229"/>
      <c r="T254" s="230"/>
      <c r="AT254" s="224" t="s">
        <v>176</v>
      </c>
      <c r="AU254" s="224" t="s">
        <v>80</v>
      </c>
      <c r="AV254" s="12" t="s">
        <v>80</v>
      </c>
      <c r="AW254" s="12" t="s">
        <v>35</v>
      </c>
      <c r="AX254" s="12" t="s">
        <v>17</v>
      </c>
      <c r="AY254" s="224" t="s">
        <v>168</v>
      </c>
    </row>
    <row r="255" s="1" customFormat="1" ht="16.5" customHeight="1">
      <c r="B255" s="202"/>
      <c r="C255" s="203" t="s">
        <v>356</v>
      </c>
      <c r="D255" s="203" t="s">
        <v>170</v>
      </c>
      <c r="E255" s="204" t="s">
        <v>357</v>
      </c>
      <c r="F255" s="205" t="s">
        <v>358</v>
      </c>
      <c r="G255" s="206" t="s">
        <v>173</v>
      </c>
      <c r="H255" s="207">
        <v>100</v>
      </c>
      <c r="I255" s="208"/>
      <c r="J255" s="209">
        <f>ROUND(I255*H255,2)</f>
        <v>0</v>
      </c>
      <c r="K255" s="205" t="s">
        <v>174</v>
      </c>
      <c r="L255" s="47"/>
      <c r="M255" s="210" t="s">
        <v>5</v>
      </c>
      <c r="N255" s="211" t="s">
        <v>43</v>
      </c>
      <c r="O255" s="48"/>
      <c r="P255" s="212">
        <f>O255*H255</f>
        <v>0</v>
      </c>
      <c r="Q255" s="212">
        <v>0</v>
      </c>
      <c r="R255" s="212">
        <f>Q255*H255</f>
        <v>0</v>
      </c>
      <c r="S255" s="212">
        <v>0</v>
      </c>
      <c r="T255" s="213">
        <f>S255*H255</f>
        <v>0</v>
      </c>
      <c r="AR255" s="25" t="s">
        <v>86</v>
      </c>
      <c r="AT255" s="25" t="s">
        <v>170</v>
      </c>
      <c r="AU255" s="25" t="s">
        <v>80</v>
      </c>
      <c r="AY255" s="25" t="s">
        <v>168</v>
      </c>
      <c r="BE255" s="214">
        <f>IF(N255="základní",J255,0)</f>
        <v>0</v>
      </c>
      <c r="BF255" s="214">
        <f>IF(N255="snížená",J255,0)</f>
        <v>0</v>
      </c>
      <c r="BG255" s="214">
        <f>IF(N255="zákl. přenesená",J255,0)</f>
        <v>0</v>
      </c>
      <c r="BH255" s="214">
        <f>IF(N255="sníž. přenesená",J255,0)</f>
        <v>0</v>
      </c>
      <c r="BI255" s="214">
        <f>IF(N255="nulová",J255,0)</f>
        <v>0</v>
      </c>
      <c r="BJ255" s="25" t="s">
        <v>17</v>
      </c>
      <c r="BK255" s="214">
        <f>ROUND(I255*H255,2)</f>
        <v>0</v>
      </c>
      <c r="BL255" s="25" t="s">
        <v>86</v>
      </c>
      <c r="BM255" s="25" t="s">
        <v>359</v>
      </c>
    </row>
    <row r="256" s="11" customFormat="1">
      <c r="B256" s="215"/>
      <c r="D256" s="216" t="s">
        <v>176</v>
      </c>
      <c r="E256" s="217" t="s">
        <v>5</v>
      </c>
      <c r="F256" s="218" t="s">
        <v>177</v>
      </c>
      <c r="H256" s="217" t="s">
        <v>5</v>
      </c>
      <c r="I256" s="219"/>
      <c r="L256" s="215"/>
      <c r="M256" s="220"/>
      <c r="N256" s="221"/>
      <c r="O256" s="221"/>
      <c r="P256" s="221"/>
      <c r="Q256" s="221"/>
      <c r="R256" s="221"/>
      <c r="S256" s="221"/>
      <c r="T256" s="222"/>
      <c r="AT256" s="217" t="s">
        <v>176</v>
      </c>
      <c r="AU256" s="217" t="s">
        <v>80</v>
      </c>
      <c r="AV256" s="11" t="s">
        <v>17</v>
      </c>
      <c r="AW256" s="11" t="s">
        <v>35</v>
      </c>
      <c r="AX256" s="11" t="s">
        <v>72</v>
      </c>
      <c r="AY256" s="217" t="s">
        <v>168</v>
      </c>
    </row>
    <row r="257" s="11" customFormat="1">
      <c r="B257" s="215"/>
      <c r="D257" s="216" t="s">
        <v>176</v>
      </c>
      <c r="E257" s="217" t="s">
        <v>5</v>
      </c>
      <c r="F257" s="218" t="s">
        <v>178</v>
      </c>
      <c r="H257" s="217" t="s">
        <v>5</v>
      </c>
      <c r="I257" s="219"/>
      <c r="L257" s="215"/>
      <c r="M257" s="220"/>
      <c r="N257" s="221"/>
      <c r="O257" s="221"/>
      <c r="P257" s="221"/>
      <c r="Q257" s="221"/>
      <c r="R257" s="221"/>
      <c r="S257" s="221"/>
      <c r="T257" s="222"/>
      <c r="AT257" s="217" t="s">
        <v>176</v>
      </c>
      <c r="AU257" s="217" t="s">
        <v>80</v>
      </c>
      <c r="AV257" s="11" t="s">
        <v>17</v>
      </c>
      <c r="AW257" s="11" t="s">
        <v>35</v>
      </c>
      <c r="AX257" s="11" t="s">
        <v>72</v>
      </c>
      <c r="AY257" s="217" t="s">
        <v>168</v>
      </c>
    </row>
    <row r="258" s="12" customFormat="1">
      <c r="B258" s="223"/>
      <c r="D258" s="216" t="s">
        <v>176</v>
      </c>
      <c r="E258" s="224" t="s">
        <v>5</v>
      </c>
      <c r="F258" s="225" t="s">
        <v>331</v>
      </c>
      <c r="H258" s="226">
        <v>100</v>
      </c>
      <c r="I258" s="227"/>
      <c r="L258" s="223"/>
      <c r="M258" s="228"/>
      <c r="N258" s="229"/>
      <c r="O258" s="229"/>
      <c r="P258" s="229"/>
      <c r="Q258" s="229"/>
      <c r="R258" s="229"/>
      <c r="S258" s="229"/>
      <c r="T258" s="230"/>
      <c r="AT258" s="224" t="s">
        <v>176</v>
      </c>
      <c r="AU258" s="224" t="s">
        <v>80</v>
      </c>
      <c r="AV258" s="12" t="s">
        <v>80</v>
      </c>
      <c r="AW258" s="12" t="s">
        <v>35</v>
      </c>
      <c r="AX258" s="12" t="s">
        <v>17</v>
      </c>
      <c r="AY258" s="224" t="s">
        <v>168</v>
      </c>
    </row>
    <row r="259" s="1" customFormat="1" ht="25.5" customHeight="1">
      <c r="B259" s="202"/>
      <c r="C259" s="203" t="s">
        <v>360</v>
      </c>
      <c r="D259" s="203" t="s">
        <v>170</v>
      </c>
      <c r="E259" s="204" t="s">
        <v>361</v>
      </c>
      <c r="F259" s="205" t="s">
        <v>362</v>
      </c>
      <c r="G259" s="206" t="s">
        <v>363</v>
      </c>
      <c r="H259" s="207">
        <v>0.01</v>
      </c>
      <c r="I259" s="208"/>
      <c r="J259" s="209">
        <f>ROUND(I259*H259,2)</f>
        <v>0</v>
      </c>
      <c r="K259" s="205" t="s">
        <v>174</v>
      </c>
      <c r="L259" s="47"/>
      <c r="M259" s="210" t="s">
        <v>5</v>
      </c>
      <c r="N259" s="211" t="s">
        <v>43</v>
      </c>
      <c r="O259" s="48"/>
      <c r="P259" s="212">
        <f>O259*H259</f>
        <v>0</v>
      </c>
      <c r="Q259" s="212">
        <v>0</v>
      </c>
      <c r="R259" s="212">
        <f>Q259*H259</f>
        <v>0</v>
      </c>
      <c r="S259" s="212">
        <v>0</v>
      </c>
      <c r="T259" s="213">
        <f>S259*H259</f>
        <v>0</v>
      </c>
      <c r="AR259" s="25" t="s">
        <v>86</v>
      </c>
      <c r="AT259" s="25" t="s">
        <v>170</v>
      </c>
      <c r="AU259" s="25" t="s">
        <v>80</v>
      </c>
      <c r="AY259" s="25" t="s">
        <v>168</v>
      </c>
      <c r="BE259" s="214">
        <f>IF(N259="základní",J259,0)</f>
        <v>0</v>
      </c>
      <c r="BF259" s="214">
        <f>IF(N259="snížená",J259,0)</f>
        <v>0</v>
      </c>
      <c r="BG259" s="214">
        <f>IF(N259="zákl. přenesená",J259,0)</f>
        <v>0</v>
      </c>
      <c r="BH259" s="214">
        <f>IF(N259="sníž. přenesená",J259,0)</f>
        <v>0</v>
      </c>
      <c r="BI259" s="214">
        <f>IF(N259="nulová",J259,0)</f>
        <v>0</v>
      </c>
      <c r="BJ259" s="25" t="s">
        <v>17</v>
      </c>
      <c r="BK259" s="214">
        <f>ROUND(I259*H259,2)</f>
        <v>0</v>
      </c>
      <c r="BL259" s="25" t="s">
        <v>86</v>
      </c>
      <c r="BM259" s="25" t="s">
        <v>364</v>
      </c>
    </row>
    <row r="260" s="11" customFormat="1">
      <c r="B260" s="215"/>
      <c r="D260" s="216" t="s">
        <v>176</v>
      </c>
      <c r="E260" s="217" t="s">
        <v>5</v>
      </c>
      <c r="F260" s="218" t="s">
        <v>177</v>
      </c>
      <c r="H260" s="217" t="s">
        <v>5</v>
      </c>
      <c r="I260" s="219"/>
      <c r="L260" s="215"/>
      <c r="M260" s="220"/>
      <c r="N260" s="221"/>
      <c r="O260" s="221"/>
      <c r="P260" s="221"/>
      <c r="Q260" s="221"/>
      <c r="R260" s="221"/>
      <c r="S260" s="221"/>
      <c r="T260" s="222"/>
      <c r="AT260" s="217" t="s">
        <v>176</v>
      </c>
      <c r="AU260" s="217" t="s">
        <v>80</v>
      </c>
      <c r="AV260" s="11" t="s">
        <v>17</v>
      </c>
      <c r="AW260" s="11" t="s">
        <v>35</v>
      </c>
      <c r="AX260" s="11" t="s">
        <v>72</v>
      </c>
      <c r="AY260" s="217" t="s">
        <v>168</v>
      </c>
    </row>
    <row r="261" s="11" customFormat="1">
      <c r="B261" s="215"/>
      <c r="D261" s="216" t="s">
        <v>176</v>
      </c>
      <c r="E261" s="217" t="s">
        <v>5</v>
      </c>
      <c r="F261" s="218" t="s">
        <v>178</v>
      </c>
      <c r="H261" s="217" t="s">
        <v>5</v>
      </c>
      <c r="I261" s="219"/>
      <c r="L261" s="215"/>
      <c r="M261" s="220"/>
      <c r="N261" s="221"/>
      <c r="O261" s="221"/>
      <c r="P261" s="221"/>
      <c r="Q261" s="221"/>
      <c r="R261" s="221"/>
      <c r="S261" s="221"/>
      <c r="T261" s="222"/>
      <c r="AT261" s="217" t="s">
        <v>176</v>
      </c>
      <c r="AU261" s="217" t="s">
        <v>80</v>
      </c>
      <c r="AV261" s="11" t="s">
        <v>17</v>
      </c>
      <c r="AW261" s="11" t="s">
        <v>35</v>
      </c>
      <c r="AX261" s="11" t="s">
        <v>72</v>
      </c>
      <c r="AY261" s="217" t="s">
        <v>168</v>
      </c>
    </row>
    <row r="262" s="12" customFormat="1">
      <c r="B262" s="223"/>
      <c r="D262" s="216" t="s">
        <v>176</v>
      </c>
      <c r="E262" s="224" t="s">
        <v>5</v>
      </c>
      <c r="F262" s="225" t="s">
        <v>365</v>
      </c>
      <c r="H262" s="226">
        <v>0.01</v>
      </c>
      <c r="I262" s="227"/>
      <c r="L262" s="223"/>
      <c r="M262" s="228"/>
      <c r="N262" s="229"/>
      <c r="O262" s="229"/>
      <c r="P262" s="229"/>
      <c r="Q262" s="229"/>
      <c r="R262" s="229"/>
      <c r="S262" s="229"/>
      <c r="T262" s="230"/>
      <c r="AT262" s="224" t="s">
        <v>176</v>
      </c>
      <c r="AU262" s="224" t="s">
        <v>80</v>
      </c>
      <c r="AV262" s="12" t="s">
        <v>80</v>
      </c>
      <c r="AW262" s="12" t="s">
        <v>35</v>
      </c>
      <c r="AX262" s="12" t="s">
        <v>17</v>
      </c>
      <c r="AY262" s="224" t="s">
        <v>168</v>
      </c>
    </row>
    <row r="263" s="1" customFormat="1" ht="25.5" customHeight="1">
      <c r="B263" s="202"/>
      <c r="C263" s="203" t="s">
        <v>366</v>
      </c>
      <c r="D263" s="203" t="s">
        <v>170</v>
      </c>
      <c r="E263" s="204" t="s">
        <v>367</v>
      </c>
      <c r="F263" s="205" t="s">
        <v>368</v>
      </c>
      <c r="G263" s="206" t="s">
        <v>277</v>
      </c>
      <c r="H263" s="207">
        <v>0.5</v>
      </c>
      <c r="I263" s="208"/>
      <c r="J263" s="209">
        <f>ROUND(I263*H263,2)</f>
        <v>0</v>
      </c>
      <c r="K263" s="205" t="s">
        <v>174</v>
      </c>
      <c r="L263" s="47"/>
      <c r="M263" s="210" t="s">
        <v>5</v>
      </c>
      <c r="N263" s="211" t="s">
        <v>43</v>
      </c>
      <c r="O263" s="48"/>
      <c r="P263" s="212">
        <f>O263*H263</f>
        <v>0</v>
      </c>
      <c r="Q263" s="212">
        <v>0</v>
      </c>
      <c r="R263" s="212">
        <f>Q263*H263</f>
        <v>0</v>
      </c>
      <c r="S263" s="212">
        <v>0</v>
      </c>
      <c r="T263" s="213">
        <f>S263*H263</f>
        <v>0</v>
      </c>
      <c r="AR263" s="25" t="s">
        <v>86</v>
      </c>
      <c r="AT263" s="25" t="s">
        <v>170</v>
      </c>
      <c r="AU263" s="25" t="s">
        <v>80</v>
      </c>
      <c r="AY263" s="25" t="s">
        <v>168</v>
      </c>
      <c r="BE263" s="214">
        <f>IF(N263="základní",J263,0)</f>
        <v>0</v>
      </c>
      <c r="BF263" s="214">
        <f>IF(N263="snížená",J263,0)</f>
        <v>0</v>
      </c>
      <c r="BG263" s="214">
        <f>IF(N263="zákl. přenesená",J263,0)</f>
        <v>0</v>
      </c>
      <c r="BH263" s="214">
        <f>IF(N263="sníž. přenesená",J263,0)</f>
        <v>0</v>
      </c>
      <c r="BI263" s="214">
        <f>IF(N263="nulová",J263,0)</f>
        <v>0</v>
      </c>
      <c r="BJ263" s="25" t="s">
        <v>17</v>
      </c>
      <c r="BK263" s="214">
        <f>ROUND(I263*H263,2)</f>
        <v>0</v>
      </c>
      <c r="BL263" s="25" t="s">
        <v>86</v>
      </c>
      <c r="BM263" s="25" t="s">
        <v>369</v>
      </c>
    </row>
    <row r="264" s="1" customFormat="1" ht="16.5" customHeight="1">
      <c r="B264" s="202"/>
      <c r="C264" s="239" t="s">
        <v>370</v>
      </c>
      <c r="D264" s="239" t="s">
        <v>337</v>
      </c>
      <c r="E264" s="240" t="s">
        <v>371</v>
      </c>
      <c r="F264" s="241" t="s">
        <v>372</v>
      </c>
      <c r="G264" s="242" t="s">
        <v>340</v>
      </c>
      <c r="H264" s="243">
        <v>0.5</v>
      </c>
      <c r="I264" s="244"/>
      <c r="J264" s="245">
        <f>ROUND(I264*H264,2)</f>
        <v>0</v>
      </c>
      <c r="K264" s="241" t="s">
        <v>174</v>
      </c>
      <c r="L264" s="246"/>
      <c r="M264" s="247" t="s">
        <v>5</v>
      </c>
      <c r="N264" s="248" t="s">
        <v>43</v>
      </c>
      <c r="O264" s="48"/>
      <c r="P264" s="212">
        <f>O264*H264</f>
        <v>0</v>
      </c>
      <c r="Q264" s="212">
        <v>0.001</v>
      </c>
      <c r="R264" s="212">
        <f>Q264*H264</f>
        <v>0.00050000000000000001</v>
      </c>
      <c r="S264" s="212">
        <v>0</v>
      </c>
      <c r="T264" s="213">
        <f>S264*H264</f>
        <v>0</v>
      </c>
      <c r="AR264" s="25" t="s">
        <v>98</v>
      </c>
      <c r="AT264" s="25" t="s">
        <v>337</v>
      </c>
      <c r="AU264" s="25" t="s">
        <v>80</v>
      </c>
      <c r="AY264" s="25" t="s">
        <v>168</v>
      </c>
      <c r="BE264" s="214">
        <f>IF(N264="základní",J264,0)</f>
        <v>0</v>
      </c>
      <c r="BF264" s="214">
        <f>IF(N264="snížená",J264,0)</f>
        <v>0</v>
      </c>
      <c r="BG264" s="214">
        <f>IF(N264="zákl. přenesená",J264,0)</f>
        <v>0</v>
      </c>
      <c r="BH264" s="214">
        <f>IF(N264="sníž. přenesená",J264,0)</f>
        <v>0</v>
      </c>
      <c r="BI264" s="214">
        <f>IF(N264="nulová",J264,0)</f>
        <v>0</v>
      </c>
      <c r="BJ264" s="25" t="s">
        <v>17</v>
      </c>
      <c r="BK264" s="214">
        <f>ROUND(I264*H264,2)</f>
        <v>0</v>
      </c>
      <c r="BL264" s="25" t="s">
        <v>86</v>
      </c>
      <c r="BM264" s="25" t="s">
        <v>373</v>
      </c>
    </row>
    <row r="265" s="10" customFormat="1" ht="29.88" customHeight="1">
      <c r="B265" s="189"/>
      <c r="D265" s="190" t="s">
        <v>71</v>
      </c>
      <c r="E265" s="200" t="s">
        <v>80</v>
      </c>
      <c r="F265" s="200" t="s">
        <v>374</v>
      </c>
      <c r="I265" s="192"/>
      <c r="J265" s="201">
        <f>BK265</f>
        <v>0</v>
      </c>
      <c r="L265" s="189"/>
      <c r="M265" s="194"/>
      <c r="N265" s="195"/>
      <c r="O265" s="195"/>
      <c r="P265" s="196">
        <f>SUM(P266:P458)</f>
        <v>0</v>
      </c>
      <c r="Q265" s="195"/>
      <c r="R265" s="196">
        <f>SUM(R266:R458)</f>
        <v>507.58521449999989</v>
      </c>
      <c r="S265" s="195"/>
      <c r="T265" s="197">
        <f>SUM(T266:T458)</f>
        <v>0</v>
      </c>
      <c r="AR265" s="190" t="s">
        <v>17</v>
      </c>
      <c r="AT265" s="198" t="s">
        <v>71</v>
      </c>
      <c r="AU265" s="198" t="s">
        <v>17</v>
      </c>
      <c r="AY265" s="190" t="s">
        <v>168</v>
      </c>
      <c r="BK265" s="199">
        <f>SUM(BK266:BK458)</f>
        <v>0</v>
      </c>
    </row>
    <row r="266" s="1" customFormat="1" ht="25.5" customHeight="1">
      <c r="B266" s="202"/>
      <c r="C266" s="203" t="s">
        <v>375</v>
      </c>
      <c r="D266" s="203" t="s">
        <v>170</v>
      </c>
      <c r="E266" s="204" t="s">
        <v>376</v>
      </c>
      <c r="F266" s="205" t="s">
        <v>377</v>
      </c>
      <c r="G266" s="206" t="s">
        <v>203</v>
      </c>
      <c r="H266" s="207">
        <v>22.875</v>
      </c>
      <c r="I266" s="208"/>
      <c r="J266" s="209">
        <f>ROUND(I266*H266,2)</f>
        <v>0</v>
      </c>
      <c r="K266" s="205" t="s">
        <v>174</v>
      </c>
      <c r="L266" s="47"/>
      <c r="M266" s="210" t="s">
        <v>5</v>
      </c>
      <c r="N266" s="211" t="s">
        <v>43</v>
      </c>
      <c r="O266" s="48"/>
      <c r="P266" s="212">
        <f>O266*H266</f>
        <v>0</v>
      </c>
      <c r="Q266" s="212">
        <v>2.1600000000000001</v>
      </c>
      <c r="R266" s="212">
        <f>Q266*H266</f>
        <v>49.410000000000004</v>
      </c>
      <c r="S266" s="212">
        <v>0</v>
      </c>
      <c r="T266" s="213">
        <f>S266*H266</f>
        <v>0</v>
      </c>
      <c r="AR266" s="25" t="s">
        <v>86</v>
      </c>
      <c r="AT266" s="25" t="s">
        <v>170</v>
      </c>
      <c r="AU266" s="25" t="s">
        <v>80</v>
      </c>
      <c r="AY266" s="25" t="s">
        <v>168</v>
      </c>
      <c r="BE266" s="214">
        <f>IF(N266="základní",J266,0)</f>
        <v>0</v>
      </c>
      <c r="BF266" s="214">
        <f>IF(N266="snížená",J266,0)</f>
        <v>0</v>
      </c>
      <c r="BG266" s="214">
        <f>IF(N266="zákl. přenesená",J266,0)</f>
        <v>0</v>
      </c>
      <c r="BH266" s="214">
        <f>IF(N266="sníž. přenesená",J266,0)</f>
        <v>0</v>
      </c>
      <c r="BI266" s="214">
        <f>IF(N266="nulová",J266,0)</f>
        <v>0</v>
      </c>
      <c r="BJ266" s="25" t="s">
        <v>17</v>
      </c>
      <c r="BK266" s="214">
        <f>ROUND(I266*H266,2)</f>
        <v>0</v>
      </c>
      <c r="BL266" s="25" t="s">
        <v>86</v>
      </c>
      <c r="BM266" s="25" t="s">
        <v>378</v>
      </c>
    </row>
    <row r="267" s="11" customFormat="1">
      <c r="B267" s="215"/>
      <c r="D267" s="216" t="s">
        <v>176</v>
      </c>
      <c r="E267" s="217" t="s">
        <v>5</v>
      </c>
      <c r="F267" s="218" t="s">
        <v>205</v>
      </c>
      <c r="H267" s="217" t="s">
        <v>5</v>
      </c>
      <c r="I267" s="219"/>
      <c r="L267" s="215"/>
      <c r="M267" s="220"/>
      <c r="N267" s="221"/>
      <c r="O267" s="221"/>
      <c r="P267" s="221"/>
      <c r="Q267" s="221"/>
      <c r="R267" s="221"/>
      <c r="S267" s="221"/>
      <c r="T267" s="222"/>
      <c r="AT267" s="217" t="s">
        <v>176</v>
      </c>
      <c r="AU267" s="217" t="s">
        <v>80</v>
      </c>
      <c r="AV267" s="11" t="s">
        <v>17</v>
      </c>
      <c r="AW267" s="11" t="s">
        <v>35</v>
      </c>
      <c r="AX267" s="11" t="s">
        <v>72</v>
      </c>
      <c r="AY267" s="217" t="s">
        <v>168</v>
      </c>
    </row>
    <row r="268" s="11" customFormat="1">
      <c r="B268" s="215"/>
      <c r="D268" s="216" t="s">
        <v>176</v>
      </c>
      <c r="E268" s="217" t="s">
        <v>5</v>
      </c>
      <c r="F268" s="218" t="s">
        <v>379</v>
      </c>
      <c r="H268" s="217" t="s">
        <v>5</v>
      </c>
      <c r="I268" s="219"/>
      <c r="L268" s="215"/>
      <c r="M268" s="220"/>
      <c r="N268" s="221"/>
      <c r="O268" s="221"/>
      <c r="P268" s="221"/>
      <c r="Q268" s="221"/>
      <c r="R268" s="221"/>
      <c r="S268" s="221"/>
      <c r="T268" s="222"/>
      <c r="AT268" s="217" t="s">
        <v>176</v>
      </c>
      <c r="AU268" s="217" t="s">
        <v>80</v>
      </c>
      <c r="AV268" s="11" t="s">
        <v>17</v>
      </c>
      <c r="AW268" s="11" t="s">
        <v>35</v>
      </c>
      <c r="AX268" s="11" t="s">
        <v>72</v>
      </c>
      <c r="AY268" s="217" t="s">
        <v>168</v>
      </c>
    </row>
    <row r="269" s="11" customFormat="1">
      <c r="B269" s="215"/>
      <c r="D269" s="216" t="s">
        <v>176</v>
      </c>
      <c r="E269" s="217" t="s">
        <v>5</v>
      </c>
      <c r="F269" s="218" t="s">
        <v>380</v>
      </c>
      <c r="H269" s="217" t="s">
        <v>5</v>
      </c>
      <c r="I269" s="219"/>
      <c r="L269" s="215"/>
      <c r="M269" s="220"/>
      <c r="N269" s="221"/>
      <c r="O269" s="221"/>
      <c r="P269" s="221"/>
      <c r="Q269" s="221"/>
      <c r="R269" s="221"/>
      <c r="S269" s="221"/>
      <c r="T269" s="222"/>
      <c r="AT269" s="217" t="s">
        <v>176</v>
      </c>
      <c r="AU269" s="217" t="s">
        <v>80</v>
      </c>
      <c r="AV269" s="11" t="s">
        <v>17</v>
      </c>
      <c r="AW269" s="11" t="s">
        <v>35</v>
      </c>
      <c r="AX269" s="11" t="s">
        <v>72</v>
      </c>
      <c r="AY269" s="217" t="s">
        <v>168</v>
      </c>
    </row>
    <row r="270" s="12" customFormat="1">
      <c r="B270" s="223"/>
      <c r="D270" s="216" t="s">
        <v>176</v>
      </c>
      <c r="E270" s="224" t="s">
        <v>5</v>
      </c>
      <c r="F270" s="225" t="s">
        <v>381</v>
      </c>
      <c r="H270" s="226">
        <v>22.875</v>
      </c>
      <c r="I270" s="227"/>
      <c r="L270" s="223"/>
      <c r="M270" s="228"/>
      <c r="N270" s="229"/>
      <c r="O270" s="229"/>
      <c r="P270" s="229"/>
      <c r="Q270" s="229"/>
      <c r="R270" s="229"/>
      <c r="S270" s="229"/>
      <c r="T270" s="230"/>
      <c r="AT270" s="224" t="s">
        <v>176</v>
      </c>
      <c r="AU270" s="224" t="s">
        <v>80</v>
      </c>
      <c r="AV270" s="12" t="s">
        <v>80</v>
      </c>
      <c r="AW270" s="12" t="s">
        <v>35</v>
      </c>
      <c r="AX270" s="12" t="s">
        <v>17</v>
      </c>
      <c r="AY270" s="224" t="s">
        <v>168</v>
      </c>
    </row>
    <row r="271" s="1" customFormat="1" ht="25.5" customHeight="1">
      <c r="B271" s="202"/>
      <c r="C271" s="203" t="s">
        <v>382</v>
      </c>
      <c r="D271" s="203" t="s">
        <v>170</v>
      </c>
      <c r="E271" s="204" t="s">
        <v>383</v>
      </c>
      <c r="F271" s="205" t="s">
        <v>384</v>
      </c>
      <c r="G271" s="206" t="s">
        <v>203</v>
      </c>
      <c r="H271" s="207">
        <v>18.856999999999999</v>
      </c>
      <c r="I271" s="208"/>
      <c r="J271" s="209">
        <f>ROUND(I271*H271,2)</f>
        <v>0</v>
      </c>
      <c r="K271" s="205" t="s">
        <v>174</v>
      </c>
      <c r="L271" s="47"/>
      <c r="M271" s="210" t="s">
        <v>5</v>
      </c>
      <c r="N271" s="211" t="s">
        <v>43</v>
      </c>
      <c r="O271" s="48"/>
      <c r="P271" s="212">
        <f>O271*H271</f>
        <v>0</v>
      </c>
      <c r="Q271" s="212">
        <v>2.2563399999999998</v>
      </c>
      <c r="R271" s="212">
        <f>Q271*H271</f>
        <v>42.547803379999998</v>
      </c>
      <c r="S271" s="212">
        <v>0</v>
      </c>
      <c r="T271" s="213">
        <f>S271*H271</f>
        <v>0</v>
      </c>
      <c r="AR271" s="25" t="s">
        <v>86</v>
      </c>
      <c r="AT271" s="25" t="s">
        <v>170</v>
      </c>
      <c r="AU271" s="25" t="s">
        <v>80</v>
      </c>
      <c r="AY271" s="25" t="s">
        <v>168</v>
      </c>
      <c r="BE271" s="214">
        <f>IF(N271="základní",J271,0)</f>
        <v>0</v>
      </c>
      <c r="BF271" s="214">
        <f>IF(N271="snížená",J271,0)</f>
        <v>0</v>
      </c>
      <c r="BG271" s="214">
        <f>IF(N271="zákl. přenesená",J271,0)</f>
        <v>0</v>
      </c>
      <c r="BH271" s="214">
        <f>IF(N271="sníž. přenesená",J271,0)</f>
        <v>0</v>
      </c>
      <c r="BI271" s="214">
        <f>IF(N271="nulová",J271,0)</f>
        <v>0</v>
      </c>
      <c r="BJ271" s="25" t="s">
        <v>17</v>
      </c>
      <c r="BK271" s="214">
        <f>ROUND(I271*H271,2)</f>
        <v>0</v>
      </c>
      <c r="BL271" s="25" t="s">
        <v>86</v>
      </c>
      <c r="BM271" s="25" t="s">
        <v>385</v>
      </c>
    </row>
    <row r="272" s="11" customFormat="1">
      <c r="B272" s="215"/>
      <c r="D272" s="216" t="s">
        <v>176</v>
      </c>
      <c r="E272" s="217" t="s">
        <v>5</v>
      </c>
      <c r="F272" s="218" t="s">
        <v>205</v>
      </c>
      <c r="H272" s="217" t="s">
        <v>5</v>
      </c>
      <c r="I272" s="219"/>
      <c r="L272" s="215"/>
      <c r="M272" s="220"/>
      <c r="N272" s="221"/>
      <c r="O272" s="221"/>
      <c r="P272" s="221"/>
      <c r="Q272" s="221"/>
      <c r="R272" s="221"/>
      <c r="S272" s="221"/>
      <c r="T272" s="222"/>
      <c r="AT272" s="217" t="s">
        <v>176</v>
      </c>
      <c r="AU272" s="217" t="s">
        <v>80</v>
      </c>
      <c r="AV272" s="11" t="s">
        <v>17</v>
      </c>
      <c r="AW272" s="11" t="s">
        <v>35</v>
      </c>
      <c r="AX272" s="11" t="s">
        <v>72</v>
      </c>
      <c r="AY272" s="217" t="s">
        <v>168</v>
      </c>
    </row>
    <row r="273" s="11" customFormat="1">
      <c r="B273" s="215"/>
      <c r="D273" s="216" t="s">
        <v>176</v>
      </c>
      <c r="E273" s="217" t="s">
        <v>5</v>
      </c>
      <c r="F273" s="218" t="s">
        <v>386</v>
      </c>
      <c r="H273" s="217" t="s">
        <v>5</v>
      </c>
      <c r="I273" s="219"/>
      <c r="L273" s="215"/>
      <c r="M273" s="220"/>
      <c r="N273" s="221"/>
      <c r="O273" s="221"/>
      <c r="P273" s="221"/>
      <c r="Q273" s="221"/>
      <c r="R273" s="221"/>
      <c r="S273" s="221"/>
      <c r="T273" s="222"/>
      <c r="AT273" s="217" t="s">
        <v>176</v>
      </c>
      <c r="AU273" s="217" t="s">
        <v>80</v>
      </c>
      <c r="AV273" s="11" t="s">
        <v>17</v>
      </c>
      <c r="AW273" s="11" t="s">
        <v>35</v>
      </c>
      <c r="AX273" s="11" t="s">
        <v>72</v>
      </c>
      <c r="AY273" s="217" t="s">
        <v>168</v>
      </c>
    </row>
    <row r="274" s="12" customFormat="1">
      <c r="B274" s="223"/>
      <c r="D274" s="216" t="s">
        <v>176</v>
      </c>
      <c r="E274" s="224" t="s">
        <v>5</v>
      </c>
      <c r="F274" s="225" t="s">
        <v>387</v>
      </c>
      <c r="H274" s="226">
        <v>18.399999999999999</v>
      </c>
      <c r="I274" s="227"/>
      <c r="L274" s="223"/>
      <c r="M274" s="228"/>
      <c r="N274" s="229"/>
      <c r="O274" s="229"/>
      <c r="P274" s="229"/>
      <c r="Q274" s="229"/>
      <c r="R274" s="229"/>
      <c r="S274" s="229"/>
      <c r="T274" s="230"/>
      <c r="AT274" s="224" t="s">
        <v>176</v>
      </c>
      <c r="AU274" s="224" t="s">
        <v>80</v>
      </c>
      <c r="AV274" s="12" t="s">
        <v>80</v>
      </c>
      <c r="AW274" s="12" t="s">
        <v>35</v>
      </c>
      <c r="AX274" s="12" t="s">
        <v>72</v>
      </c>
      <c r="AY274" s="224" t="s">
        <v>168</v>
      </c>
    </row>
    <row r="275" s="11" customFormat="1">
      <c r="B275" s="215"/>
      <c r="D275" s="216" t="s">
        <v>176</v>
      </c>
      <c r="E275" s="217" t="s">
        <v>5</v>
      </c>
      <c r="F275" s="218" t="s">
        <v>388</v>
      </c>
      <c r="H275" s="217" t="s">
        <v>5</v>
      </c>
      <c r="I275" s="219"/>
      <c r="L275" s="215"/>
      <c r="M275" s="220"/>
      <c r="N275" s="221"/>
      <c r="O275" s="221"/>
      <c r="P275" s="221"/>
      <c r="Q275" s="221"/>
      <c r="R275" s="221"/>
      <c r="S275" s="221"/>
      <c r="T275" s="222"/>
      <c r="AT275" s="217" t="s">
        <v>176</v>
      </c>
      <c r="AU275" s="217" t="s">
        <v>80</v>
      </c>
      <c r="AV275" s="11" t="s">
        <v>17</v>
      </c>
      <c r="AW275" s="11" t="s">
        <v>35</v>
      </c>
      <c r="AX275" s="11" t="s">
        <v>72</v>
      </c>
      <c r="AY275" s="217" t="s">
        <v>168</v>
      </c>
    </row>
    <row r="276" s="12" customFormat="1">
      <c r="B276" s="223"/>
      <c r="D276" s="216" t="s">
        <v>176</v>
      </c>
      <c r="E276" s="224" t="s">
        <v>5</v>
      </c>
      <c r="F276" s="225" t="s">
        <v>389</v>
      </c>
      <c r="H276" s="226">
        <v>0.23799999999999999</v>
      </c>
      <c r="I276" s="227"/>
      <c r="L276" s="223"/>
      <c r="M276" s="228"/>
      <c r="N276" s="229"/>
      <c r="O276" s="229"/>
      <c r="P276" s="229"/>
      <c r="Q276" s="229"/>
      <c r="R276" s="229"/>
      <c r="S276" s="229"/>
      <c r="T276" s="230"/>
      <c r="AT276" s="224" t="s">
        <v>176</v>
      </c>
      <c r="AU276" s="224" t="s">
        <v>80</v>
      </c>
      <c r="AV276" s="12" t="s">
        <v>80</v>
      </c>
      <c r="AW276" s="12" t="s">
        <v>35</v>
      </c>
      <c r="AX276" s="12" t="s">
        <v>72</v>
      </c>
      <c r="AY276" s="224" t="s">
        <v>168</v>
      </c>
    </row>
    <row r="277" s="12" customFormat="1">
      <c r="B277" s="223"/>
      <c r="D277" s="216" t="s">
        <v>176</v>
      </c>
      <c r="E277" s="224" t="s">
        <v>5</v>
      </c>
      <c r="F277" s="225" t="s">
        <v>390</v>
      </c>
      <c r="H277" s="226">
        <v>0.161</v>
      </c>
      <c r="I277" s="227"/>
      <c r="L277" s="223"/>
      <c r="M277" s="228"/>
      <c r="N277" s="229"/>
      <c r="O277" s="229"/>
      <c r="P277" s="229"/>
      <c r="Q277" s="229"/>
      <c r="R277" s="229"/>
      <c r="S277" s="229"/>
      <c r="T277" s="230"/>
      <c r="AT277" s="224" t="s">
        <v>176</v>
      </c>
      <c r="AU277" s="224" t="s">
        <v>80</v>
      </c>
      <c r="AV277" s="12" t="s">
        <v>80</v>
      </c>
      <c r="AW277" s="12" t="s">
        <v>35</v>
      </c>
      <c r="AX277" s="12" t="s">
        <v>72</v>
      </c>
      <c r="AY277" s="224" t="s">
        <v>168</v>
      </c>
    </row>
    <row r="278" s="12" customFormat="1">
      <c r="B278" s="223"/>
      <c r="D278" s="216" t="s">
        <v>176</v>
      </c>
      <c r="E278" s="224" t="s">
        <v>5</v>
      </c>
      <c r="F278" s="225" t="s">
        <v>391</v>
      </c>
      <c r="H278" s="226">
        <v>0.058000000000000003</v>
      </c>
      <c r="I278" s="227"/>
      <c r="L278" s="223"/>
      <c r="M278" s="228"/>
      <c r="N278" s="229"/>
      <c r="O278" s="229"/>
      <c r="P278" s="229"/>
      <c r="Q278" s="229"/>
      <c r="R278" s="229"/>
      <c r="S278" s="229"/>
      <c r="T278" s="230"/>
      <c r="AT278" s="224" t="s">
        <v>176</v>
      </c>
      <c r="AU278" s="224" t="s">
        <v>80</v>
      </c>
      <c r="AV278" s="12" t="s">
        <v>80</v>
      </c>
      <c r="AW278" s="12" t="s">
        <v>35</v>
      </c>
      <c r="AX278" s="12" t="s">
        <v>72</v>
      </c>
      <c r="AY278" s="224" t="s">
        <v>168</v>
      </c>
    </row>
    <row r="279" s="13" customFormat="1">
      <c r="B279" s="231"/>
      <c r="D279" s="216" t="s">
        <v>176</v>
      </c>
      <c r="E279" s="232" t="s">
        <v>5</v>
      </c>
      <c r="F279" s="233" t="s">
        <v>195</v>
      </c>
      <c r="H279" s="234">
        <v>18.856999999999999</v>
      </c>
      <c r="I279" s="235"/>
      <c r="L279" s="231"/>
      <c r="M279" s="236"/>
      <c r="N279" s="237"/>
      <c r="O279" s="237"/>
      <c r="P279" s="237"/>
      <c r="Q279" s="237"/>
      <c r="R279" s="237"/>
      <c r="S279" s="237"/>
      <c r="T279" s="238"/>
      <c r="AT279" s="232" t="s">
        <v>176</v>
      </c>
      <c r="AU279" s="232" t="s">
        <v>80</v>
      </c>
      <c r="AV279" s="13" t="s">
        <v>86</v>
      </c>
      <c r="AW279" s="13" t="s">
        <v>35</v>
      </c>
      <c r="AX279" s="13" t="s">
        <v>17</v>
      </c>
      <c r="AY279" s="232" t="s">
        <v>168</v>
      </c>
    </row>
    <row r="280" s="1" customFormat="1" ht="25.5" customHeight="1">
      <c r="B280" s="202"/>
      <c r="C280" s="203" t="s">
        <v>392</v>
      </c>
      <c r="D280" s="203" t="s">
        <v>170</v>
      </c>
      <c r="E280" s="204" t="s">
        <v>393</v>
      </c>
      <c r="F280" s="205" t="s">
        <v>394</v>
      </c>
      <c r="G280" s="206" t="s">
        <v>203</v>
      </c>
      <c r="H280" s="207">
        <v>10.199999999999999</v>
      </c>
      <c r="I280" s="208"/>
      <c r="J280" s="209">
        <f>ROUND(I280*H280,2)</f>
        <v>0</v>
      </c>
      <c r="K280" s="205" t="s">
        <v>174</v>
      </c>
      <c r="L280" s="47"/>
      <c r="M280" s="210" t="s">
        <v>5</v>
      </c>
      <c r="N280" s="211" t="s">
        <v>43</v>
      </c>
      <c r="O280" s="48"/>
      <c r="P280" s="212">
        <f>O280*H280</f>
        <v>0</v>
      </c>
      <c r="Q280" s="212">
        <v>2.45329</v>
      </c>
      <c r="R280" s="212">
        <f>Q280*H280</f>
        <v>25.023557999999998</v>
      </c>
      <c r="S280" s="212">
        <v>0</v>
      </c>
      <c r="T280" s="213">
        <f>S280*H280</f>
        <v>0</v>
      </c>
      <c r="AR280" s="25" t="s">
        <v>86</v>
      </c>
      <c r="AT280" s="25" t="s">
        <v>170</v>
      </c>
      <c r="AU280" s="25" t="s">
        <v>80</v>
      </c>
      <c r="AY280" s="25" t="s">
        <v>168</v>
      </c>
      <c r="BE280" s="214">
        <f>IF(N280="základní",J280,0)</f>
        <v>0</v>
      </c>
      <c r="BF280" s="214">
        <f>IF(N280="snížená",J280,0)</f>
        <v>0</v>
      </c>
      <c r="BG280" s="214">
        <f>IF(N280="zákl. přenesená",J280,0)</f>
        <v>0</v>
      </c>
      <c r="BH280" s="214">
        <f>IF(N280="sníž. přenesená",J280,0)</f>
        <v>0</v>
      </c>
      <c r="BI280" s="214">
        <f>IF(N280="nulová",J280,0)</f>
        <v>0</v>
      </c>
      <c r="BJ280" s="25" t="s">
        <v>17</v>
      </c>
      <c r="BK280" s="214">
        <f>ROUND(I280*H280,2)</f>
        <v>0</v>
      </c>
      <c r="BL280" s="25" t="s">
        <v>86</v>
      </c>
      <c r="BM280" s="25" t="s">
        <v>395</v>
      </c>
    </row>
    <row r="281" s="11" customFormat="1">
      <c r="B281" s="215"/>
      <c r="D281" s="216" t="s">
        <v>176</v>
      </c>
      <c r="E281" s="217" t="s">
        <v>5</v>
      </c>
      <c r="F281" s="218" t="s">
        <v>205</v>
      </c>
      <c r="H281" s="217" t="s">
        <v>5</v>
      </c>
      <c r="I281" s="219"/>
      <c r="L281" s="215"/>
      <c r="M281" s="220"/>
      <c r="N281" s="221"/>
      <c r="O281" s="221"/>
      <c r="P281" s="221"/>
      <c r="Q281" s="221"/>
      <c r="R281" s="221"/>
      <c r="S281" s="221"/>
      <c r="T281" s="222"/>
      <c r="AT281" s="217" t="s">
        <v>176</v>
      </c>
      <c r="AU281" s="217" t="s">
        <v>80</v>
      </c>
      <c r="AV281" s="11" t="s">
        <v>17</v>
      </c>
      <c r="AW281" s="11" t="s">
        <v>35</v>
      </c>
      <c r="AX281" s="11" t="s">
        <v>72</v>
      </c>
      <c r="AY281" s="217" t="s">
        <v>168</v>
      </c>
    </row>
    <row r="282" s="11" customFormat="1">
      <c r="B282" s="215"/>
      <c r="D282" s="216" t="s">
        <v>176</v>
      </c>
      <c r="E282" s="217" t="s">
        <v>5</v>
      </c>
      <c r="F282" s="218" t="s">
        <v>396</v>
      </c>
      <c r="H282" s="217" t="s">
        <v>5</v>
      </c>
      <c r="I282" s="219"/>
      <c r="L282" s="215"/>
      <c r="M282" s="220"/>
      <c r="N282" s="221"/>
      <c r="O282" s="221"/>
      <c r="P282" s="221"/>
      <c r="Q282" s="221"/>
      <c r="R282" s="221"/>
      <c r="S282" s="221"/>
      <c r="T282" s="222"/>
      <c r="AT282" s="217" t="s">
        <v>176</v>
      </c>
      <c r="AU282" s="217" t="s">
        <v>80</v>
      </c>
      <c r="AV282" s="11" t="s">
        <v>17</v>
      </c>
      <c r="AW282" s="11" t="s">
        <v>35</v>
      </c>
      <c r="AX282" s="11" t="s">
        <v>72</v>
      </c>
      <c r="AY282" s="217" t="s">
        <v>168</v>
      </c>
    </row>
    <row r="283" s="12" customFormat="1">
      <c r="B283" s="223"/>
      <c r="D283" s="216" t="s">
        <v>176</v>
      </c>
      <c r="E283" s="224" t="s">
        <v>5</v>
      </c>
      <c r="F283" s="225" t="s">
        <v>397</v>
      </c>
      <c r="H283" s="226">
        <v>10.199999999999999</v>
      </c>
      <c r="I283" s="227"/>
      <c r="L283" s="223"/>
      <c r="M283" s="228"/>
      <c r="N283" s="229"/>
      <c r="O283" s="229"/>
      <c r="P283" s="229"/>
      <c r="Q283" s="229"/>
      <c r="R283" s="229"/>
      <c r="S283" s="229"/>
      <c r="T283" s="230"/>
      <c r="AT283" s="224" t="s">
        <v>176</v>
      </c>
      <c r="AU283" s="224" t="s">
        <v>80</v>
      </c>
      <c r="AV283" s="12" t="s">
        <v>80</v>
      </c>
      <c r="AW283" s="12" t="s">
        <v>35</v>
      </c>
      <c r="AX283" s="12" t="s">
        <v>17</v>
      </c>
      <c r="AY283" s="224" t="s">
        <v>168</v>
      </c>
    </row>
    <row r="284" s="1" customFormat="1" ht="16.5" customHeight="1">
      <c r="B284" s="202"/>
      <c r="C284" s="203" t="s">
        <v>398</v>
      </c>
      <c r="D284" s="203" t="s">
        <v>170</v>
      </c>
      <c r="E284" s="204" t="s">
        <v>399</v>
      </c>
      <c r="F284" s="205" t="s">
        <v>400</v>
      </c>
      <c r="G284" s="206" t="s">
        <v>173</v>
      </c>
      <c r="H284" s="207">
        <v>20.902999999999999</v>
      </c>
      <c r="I284" s="208"/>
      <c r="J284" s="209">
        <f>ROUND(I284*H284,2)</f>
        <v>0</v>
      </c>
      <c r="K284" s="205" t="s">
        <v>174</v>
      </c>
      <c r="L284" s="47"/>
      <c r="M284" s="210" t="s">
        <v>5</v>
      </c>
      <c r="N284" s="211" t="s">
        <v>43</v>
      </c>
      <c r="O284" s="48"/>
      <c r="P284" s="212">
        <f>O284*H284</f>
        <v>0</v>
      </c>
      <c r="Q284" s="212">
        <v>0.00247</v>
      </c>
      <c r="R284" s="212">
        <f>Q284*H284</f>
        <v>0.051630409999999995</v>
      </c>
      <c r="S284" s="212">
        <v>0</v>
      </c>
      <c r="T284" s="213">
        <f>S284*H284</f>
        <v>0</v>
      </c>
      <c r="AR284" s="25" t="s">
        <v>86</v>
      </c>
      <c r="AT284" s="25" t="s">
        <v>170</v>
      </c>
      <c r="AU284" s="25" t="s">
        <v>80</v>
      </c>
      <c r="AY284" s="25" t="s">
        <v>168</v>
      </c>
      <c r="BE284" s="214">
        <f>IF(N284="základní",J284,0)</f>
        <v>0</v>
      </c>
      <c r="BF284" s="214">
        <f>IF(N284="snížená",J284,0)</f>
        <v>0</v>
      </c>
      <c r="BG284" s="214">
        <f>IF(N284="zákl. přenesená",J284,0)</f>
        <v>0</v>
      </c>
      <c r="BH284" s="214">
        <f>IF(N284="sníž. přenesená",J284,0)</f>
        <v>0</v>
      </c>
      <c r="BI284" s="214">
        <f>IF(N284="nulová",J284,0)</f>
        <v>0</v>
      </c>
      <c r="BJ284" s="25" t="s">
        <v>17</v>
      </c>
      <c r="BK284" s="214">
        <f>ROUND(I284*H284,2)</f>
        <v>0</v>
      </c>
      <c r="BL284" s="25" t="s">
        <v>86</v>
      </c>
      <c r="BM284" s="25" t="s">
        <v>401</v>
      </c>
    </row>
    <row r="285" s="11" customFormat="1">
      <c r="B285" s="215"/>
      <c r="D285" s="216" t="s">
        <v>176</v>
      </c>
      <c r="E285" s="217" t="s">
        <v>5</v>
      </c>
      <c r="F285" s="218" t="s">
        <v>205</v>
      </c>
      <c r="H285" s="217" t="s">
        <v>5</v>
      </c>
      <c r="I285" s="219"/>
      <c r="L285" s="215"/>
      <c r="M285" s="220"/>
      <c r="N285" s="221"/>
      <c r="O285" s="221"/>
      <c r="P285" s="221"/>
      <c r="Q285" s="221"/>
      <c r="R285" s="221"/>
      <c r="S285" s="221"/>
      <c r="T285" s="222"/>
      <c r="AT285" s="217" t="s">
        <v>176</v>
      </c>
      <c r="AU285" s="217" t="s">
        <v>80</v>
      </c>
      <c r="AV285" s="11" t="s">
        <v>17</v>
      </c>
      <c r="AW285" s="11" t="s">
        <v>35</v>
      </c>
      <c r="AX285" s="11" t="s">
        <v>72</v>
      </c>
      <c r="AY285" s="217" t="s">
        <v>168</v>
      </c>
    </row>
    <row r="286" s="11" customFormat="1">
      <c r="B286" s="215"/>
      <c r="D286" s="216" t="s">
        <v>176</v>
      </c>
      <c r="E286" s="217" t="s">
        <v>5</v>
      </c>
      <c r="F286" s="218" t="s">
        <v>396</v>
      </c>
      <c r="H286" s="217" t="s">
        <v>5</v>
      </c>
      <c r="I286" s="219"/>
      <c r="L286" s="215"/>
      <c r="M286" s="220"/>
      <c r="N286" s="221"/>
      <c r="O286" s="221"/>
      <c r="P286" s="221"/>
      <c r="Q286" s="221"/>
      <c r="R286" s="221"/>
      <c r="S286" s="221"/>
      <c r="T286" s="222"/>
      <c r="AT286" s="217" t="s">
        <v>176</v>
      </c>
      <c r="AU286" s="217" t="s">
        <v>80</v>
      </c>
      <c r="AV286" s="11" t="s">
        <v>17</v>
      </c>
      <c r="AW286" s="11" t="s">
        <v>35</v>
      </c>
      <c r="AX286" s="11" t="s">
        <v>72</v>
      </c>
      <c r="AY286" s="217" t="s">
        <v>168</v>
      </c>
    </row>
    <row r="287" s="12" customFormat="1">
      <c r="B287" s="223"/>
      <c r="D287" s="216" t="s">
        <v>176</v>
      </c>
      <c r="E287" s="224" t="s">
        <v>5</v>
      </c>
      <c r="F287" s="225" t="s">
        <v>402</v>
      </c>
      <c r="H287" s="226">
        <v>7.5999999999999996</v>
      </c>
      <c r="I287" s="227"/>
      <c r="L287" s="223"/>
      <c r="M287" s="228"/>
      <c r="N287" s="229"/>
      <c r="O287" s="229"/>
      <c r="P287" s="229"/>
      <c r="Q287" s="229"/>
      <c r="R287" s="229"/>
      <c r="S287" s="229"/>
      <c r="T287" s="230"/>
      <c r="AT287" s="224" t="s">
        <v>176</v>
      </c>
      <c r="AU287" s="224" t="s">
        <v>80</v>
      </c>
      <c r="AV287" s="12" t="s">
        <v>80</v>
      </c>
      <c r="AW287" s="12" t="s">
        <v>35</v>
      </c>
      <c r="AX287" s="12" t="s">
        <v>72</v>
      </c>
      <c r="AY287" s="224" t="s">
        <v>168</v>
      </c>
    </row>
    <row r="288" s="11" customFormat="1">
      <c r="B288" s="215"/>
      <c r="D288" s="216" t="s">
        <v>176</v>
      </c>
      <c r="E288" s="217" t="s">
        <v>5</v>
      </c>
      <c r="F288" s="218" t="s">
        <v>386</v>
      </c>
      <c r="H288" s="217" t="s">
        <v>5</v>
      </c>
      <c r="I288" s="219"/>
      <c r="L288" s="215"/>
      <c r="M288" s="220"/>
      <c r="N288" s="221"/>
      <c r="O288" s="221"/>
      <c r="P288" s="221"/>
      <c r="Q288" s="221"/>
      <c r="R288" s="221"/>
      <c r="S288" s="221"/>
      <c r="T288" s="222"/>
      <c r="AT288" s="217" t="s">
        <v>176</v>
      </c>
      <c r="AU288" s="217" t="s">
        <v>80</v>
      </c>
      <c r="AV288" s="11" t="s">
        <v>17</v>
      </c>
      <c r="AW288" s="11" t="s">
        <v>35</v>
      </c>
      <c r="AX288" s="11" t="s">
        <v>72</v>
      </c>
      <c r="AY288" s="217" t="s">
        <v>168</v>
      </c>
    </row>
    <row r="289" s="12" customFormat="1">
      <c r="B289" s="223"/>
      <c r="D289" s="216" t="s">
        <v>176</v>
      </c>
      <c r="E289" s="224" t="s">
        <v>5</v>
      </c>
      <c r="F289" s="225" t="s">
        <v>403</v>
      </c>
      <c r="H289" s="226">
        <v>11.67</v>
      </c>
      <c r="I289" s="227"/>
      <c r="L289" s="223"/>
      <c r="M289" s="228"/>
      <c r="N289" s="229"/>
      <c r="O289" s="229"/>
      <c r="P289" s="229"/>
      <c r="Q289" s="229"/>
      <c r="R289" s="229"/>
      <c r="S289" s="229"/>
      <c r="T289" s="230"/>
      <c r="AT289" s="224" t="s">
        <v>176</v>
      </c>
      <c r="AU289" s="224" t="s">
        <v>80</v>
      </c>
      <c r="AV289" s="12" t="s">
        <v>80</v>
      </c>
      <c r="AW289" s="12" t="s">
        <v>35</v>
      </c>
      <c r="AX289" s="12" t="s">
        <v>72</v>
      </c>
      <c r="AY289" s="224" t="s">
        <v>168</v>
      </c>
    </row>
    <row r="290" s="11" customFormat="1">
      <c r="B290" s="215"/>
      <c r="D290" s="216" t="s">
        <v>176</v>
      </c>
      <c r="E290" s="217" t="s">
        <v>5</v>
      </c>
      <c r="F290" s="218" t="s">
        <v>388</v>
      </c>
      <c r="H290" s="217" t="s">
        <v>5</v>
      </c>
      <c r="I290" s="219"/>
      <c r="L290" s="215"/>
      <c r="M290" s="220"/>
      <c r="N290" s="221"/>
      <c r="O290" s="221"/>
      <c r="P290" s="221"/>
      <c r="Q290" s="221"/>
      <c r="R290" s="221"/>
      <c r="S290" s="221"/>
      <c r="T290" s="222"/>
      <c r="AT290" s="217" t="s">
        <v>176</v>
      </c>
      <c r="AU290" s="217" t="s">
        <v>80</v>
      </c>
      <c r="AV290" s="11" t="s">
        <v>17</v>
      </c>
      <c r="AW290" s="11" t="s">
        <v>35</v>
      </c>
      <c r="AX290" s="11" t="s">
        <v>72</v>
      </c>
      <c r="AY290" s="217" t="s">
        <v>168</v>
      </c>
    </row>
    <row r="291" s="12" customFormat="1">
      <c r="B291" s="223"/>
      <c r="D291" s="216" t="s">
        <v>176</v>
      </c>
      <c r="E291" s="224" t="s">
        <v>5</v>
      </c>
      <c r="F291" s="225" t="s">
        <v>404</v>
      </c>
      <c r="H291" s="226">
        <v>0.73599999999999999</v>
      </c>
      <c r="I291" s="227"/>
      <c r="L291" s="223"/>
      <c r="M291" s="228"/>
      <c r="N291" s="229"/>
      <c r="O291" s="229"/>
      <c r="P291" s="229"/>
      <c r="Q291" s="229"/>
      <c r="R291" s="229"/>
      <c r="S291" s="229"/>
      <c r="T291" s="230"/>
      <c r="AT291" s="224" t="s">
        <v>176</v>
      </c>
      <c r="AU291" s="224" t="s">
        <v>80</v>
      </c>
      <c r="AV291" s="12" t="s">
        <v>80</v>
      </c>
      <c r="AW291" s="12" t="s">
        <v>35</v>
      </c>
      <c r="AX291" s="12" t="s">
        <v>72</v>
      </c>
      <c r="AY291" s="224" t="s">
        <v>168</v>
      </c>
    </row>
    <row r="292" s="12" customFormat="1">
      <c r="B292" s="223"/>
      <c r="D292" s="216" t="s">
        <v>176</v>
      </c>
      <c r="E292" s="224" t="s">
        <v>5</v>
      </c>
      <c r="F292" s="225" t="s">
        <v>405</v>
      </c>
      <c r="H292" s="226">
        <v>0.55200000000000005</v>
      </c>
      <c r="I292" s="227"/>
      <c r="L292" s="223"/>
      <c r="M292" s="228"/>
      <c r="N292" s="229"/>
      <c r="O292" s="229"/>
      <c r="P292" s="229"/>
      <c r="Q292" s="229"/>
      <c r="R292" s="229"/>
      <c r="S292" s="229"/>
      <c r="T292" s="230"/>
      <c r="AT292" s="224" t="s">
        <v>176</v>
      </c>
      <c r="AU292" s="224" t="s">
        <v>80</v>
      </c>
      <c r="AV292" s="12" t="s">
        <v>80</v>
      </c>
      <c r="AW292" s="12" t="s">
        <v>35</v>
      </c>
      <c r="AX292" s="12" t="s">
        <v>72</v>
      </c>
      <c r="AY292" s="224" t="s">
        <v>168</v>
      </c>
    </row>
    <row r="293" s="12" customFormat="1">
      <c r="B293" s="223"/>
      <c r="D293" s="216" t="s">
        <v>176</v>
      </c>
      <c r="E293" s="224" t="s">
        <v>5</v>
      </c>
      <c r="F293" s="225" t="s">
        <v>406</v>
      </c>
      <c r="H293" s="226">
        <v>0.34499999999999997</v>
      </c>
      <c r="I293" s="227"/>
      <c r="L293" s="223"/>
      <c r="M293" s="228"/>
      <c r="N293" s="229"/>
      <c r="O293" s="229"/>
      <c r="P293" s="229"/>
      <c r="Q293" s="229"/>
      <c r="R293" s="229"/>
      <c r="S293" s="229"/>
      <c r="T293" s="230"/>
      <c r="AT293" s="224" t="s">
        <v>176</v>
      </c>
      <c r="AU293" s="224" t="s">
        <v>80</v>
      </c>
      <c r="AV293" s="12" t="s">
        <v>80</v>
      </c>
      <c r="AW293" s="12" t="s">
        <v>35</v>
      </c>
      <c r="AX293" s="12" t="s">
        <v>72</v>
      </c>
      <c r="AY293" s="224" t="s">
        <v>168</v>
      </c>
    </row>
    <row r="294" s="13" customFormat="1">
      <c r="B294" s="231"/>
      <c r="D294" s="216" t="s">
        <v>176</v>
      </c>
      <c r="E294" s="232" t="s">
        <v>5</v>
      </c>
      <c r="F294" s="233" t="s">
        <v>195</v>
      </c>
      <c r="H294" s="234">
        <v>20.902999999999999</v>
      </c>
      <c r="I294" s="235"/>
      <c r="L294" s="231"/>
      <c r="M294" s="236"/>
      <c r="N294" s="237"/>
      <c r="O294" s="237"/>
      <c r="P294" s="237"/>
      <c r="Q294" s="237"/>
      <c r="R294" s="237"/>
      <c r="S294" s="237"/>
      <c r="T294" s="238"/>
      <c r="AT294" s="232" t="s">
        <v>176</v>
      </c>
      <c r="AU294" s="232" t="s">
        <v>80</v>
      </c>
      <c r="AV294" s="13" t="s">
        <v>86</v>
      </c>
      <c r="AW294" s="13" t="s">
        <v>35</v>
      </c>
      <c r="AX294" s="13" t="s">
        <v>17</v>
      </c>
      <c r="AY294" s="232" t="s">
        <v>168</v>
      </c>
    </row>
    <row r="295" s="1" customFormat="1" ht="16.5" customHeight="1">
      <c r="B295" s="202"/>
      <c r="C295" s="203" t="s">
        <v>407</v>
      </c>
      <c r="D295" s="203" t="s">
        <v>170</v>
      </c>
      <c r="E295" s="204" t="s">
        <v>408</v>
      </c>
      <c r="F295" s="205" t="s">
        <v>409</v>
      </c>
      <c r="G295" s="206" t="s">
        <v>173</v>
      </c>
      <c r="H295" s="207">
        <v>20.902999999999999</v>
      </c>
      <c r="I295" s="208"/>
      <c r="J295" s="209">
        <f>ROUND(I295*H295,2)</f>
        <v>0</v>
      </c>
      <c r="K295" s="205" t="s">
        <v>174</v>
      </c>
      <c r="L295" s="47"/>
      <c r="M295" s="210" t="s">
        <v>5</v>
      </c>
      <c r="N295" s="211" t="s">
        <v>43</v>
      </c>
      <c r="O295" s="48"/>
      <c r="P295" s="212">
        <f>O295*H295</f>
        <v>0</v>
      </c>
      <c r="Q295" s="212">
        <v>0</v>
      </c>
      <c r="R295" s="212">
        <f>Q295*H295</f>
        <v>0</v>
      </c>
      <c r="S295" s="212">
        <v>0</v>
      </c>
      <c r="T295" s="213">
        <f>S295*H295</f>
        <v>0</v>
      </c>
      <c r="AR295" s="25" t="s">
        <v>86</v>
      </c>
      <c r="AT295" s="25" t="s">
        <v>170</v>
      </c>
      <c r="AU295" s="25" t="s">
        <v>80</v>
      </c>
      <c r="AY295" s="25" t="s">
        <v>168</v>
      </c>
      <c r="BE295" s="214">
        <f>IF(N295="základní",J295,0)</f>
        <v>0</v>
      </c>
      <c r="BF295" s="214">
        <f>IF(N295="snížená",J295,0)</f>
        <v>0</v>
      </c>
      <c r="BG295" s="214">
        <f>IF(N295="zákl. přenesená",J295,0)</f>
        <v>0</v>
      </c>
      <c r="BH295" s="214">
        <f>IF(N295="sníž. přenesená",J295,0)</f>
        <v>0</v>
      </c>
      <c r="BI295" s="214">
        <f>IF(N295="nulová",J295,0)</f>
        <v>0</v>
      </c>
      <c r="BJ295" s="25" t="s">
        <v>17</v>
      </c>
      <c r="BK295" s="214">
        <f>ROUND(I295*H295,2)</f>
        <v>0</v>
      </c>
      <c r="BL295" s="25" t="s">
        <v>86</v>
      </c>
      <c r="BM295" s="25" t="s">
        <v>410</v>
      </c>
    </row>
    <row r="296" s="11" customFormat="1">
      <c r="B296" s="215"/>
      <c r="D296" s="216" t="s">
        <v>176</v>
      </c>
      <c r="E296" s="217" t="s">
        <v>5</v>
      </c>
      <c r="F296" s="218" t="s">
        <v>411</v>
      </c>
      <c r="H296" s="217" t="s">
        <v>5</v>
      </c>
      <c r="I296" s="219"/>
      <c r="L296" s="215"/>
      <c r="M296" s="220"/>
      <c r="N296" s="221"/>
      <c r="O296" s="221"/>
      <c r="P296" s="221"/>
      <c r="Q296" s="221"/>
      <c r="R296" s="221"/>
      <c r="S296" s="221"/>
      <c r="T296" s="222"/>
      <c r="AT296" s="217" t="s">
        <v>176</v>
      </c>
      <c r="AU296" s="217" t="s">
        <v>80</v>
      </c>
      <c r="AV296" s="11" t="s">
        <v>17</v>
      </c>
      <c r="AW296" s="11" t="s">
        <v>35</v>
      </c>
      <c r="AX296" s="11" t="s">
        <v>72</v>
      </c>
      <c r="AY296" s="217" t="s">
        <v>168</v>
      </c>
    </row>
    <row r="297" s="12" customFormat="1">
      <c r="B297" s="223"/>
      <c r="D297" s="216" t="s">
        <v>176</v>
      </c>
      <c r="E297" s="224" t="s">
        <v>5</v>
      </c>
      <c r="F297" s="225" t="s">
        <v>412</v>
      </c>
      <c r="H297" s="226">
        <v>20.902999999999999</v>
      </c>
      <c r="I297" s="227"/>
      <c r="L297" s="223"/>
      <c r="M297" s="228"/>
      <c r="N297" s="229"/>
      <c r="O297" s="229"/>
      <c r="P297" s="229"/>
      <c r="Q297" s="229"/>
      <c r="R297" s="229"/>
      <c r="S297" s="229"/>
      <c r="T297" s="230"/>
      <c r="AT297" s="224" t="s">
        <v>176</v>
      </c>
      <c r="AU297" s="224" t="s">
        <v>80</v>
      </c>
      <c r="AV297" s="12" t="s">
        <v>80</v>
      </c>
      <c r="AW297" s="12" t="s">
        <v>35</v>
      </c>
      <c r="AX297" s="12" t="s">
        <v>17</v>
      </c>
      <c r="AY297" s="224" t="s">
        <v>168</v>
      </c>
    </row>
    <row r="298" s="1" customFormat="1" ht="16.5" customHeight="1">
      <c r="B298" s="202"/>
      <c r="C298" s="203" t="s">
        <v>413</v>
      </c>
      <c r="D298" s="203" t="s">
        <v>170</v>
      </c>
      <c r="E298" s="204" t="s">
        <v>414</v>
      </c>
      <c r="F298" s="205" t="s">
        <v>415</v>
      </c>
      <c r="G298" s="206" t="s">
        <v>277</v>
      </c>
      <c r="H298" s="207">
        <v>0.25</v>
      </c>
      <c r="I298" s="208"/>
      <c r="J298" s="209">
        <f>ROUND(I298*H298,2)</f>
        <v>0</v>
      </c>
      <c r="K298" s="205" t="s">
        <v>174</v>
      </c>
      <c r="L298" s="47"/>
      <c r="M298" s="210" t="s">
        <v>5</v>
      </c>
      <c r="N298" s="211" t="s">
        <v>43</v>
      </c>
      <c r="O298" s="48"/>
      <c r="P298" s="212">
        <f>O298*H298</f>
        <v>0</v>
      </c>
      <c r="Q298" s="212">
        <v>1.0601700000000001</v>
      </c>
      <c r="R298" s="212">
        <f>Q298*H298</f>
        <v>0.26504250000000001</v>
      </c>
      <c r="S298" s="212">
        <v>0</v>
      </c>
      <c r="T298" s="213">
        <f>S298*H298</f>
        <v>0</v>
      </c>
      <c r="AR298" s="25" t="s">
        <v>86</v>
      </c>
      <c r="AT298" s="25" t="s">
        <v>170</v>
      </c>
      <c r="AU298" s="25" t="s">
        <v>80</v>
      </c>
      <c r="AY298" s="25" t="s">
        <v>168</v>
      </c>
      <c r="BE298" s="214">
        <f>IF(N298="základní",J298,0)</f>
        <v>0</v>
      </c>
      <c r="BF298" s="214">
        <f>IF(N298="snížená",J298,0)</f>
        <v>0</v>
      </c>
      <c r="BG298" s="214">
        <f>IF(N298="zákl. přenesená",J298,0)</f>
        <v>0</v>
      </c>
      <c r="BH298" s="214">
        <f>IF(N298="sníž. přenesená",J298,0)</f>
        <v>0</v>
      </c>
      <c r="BI298" s="214">
        <f>IF(N298="nulová",J298,0)</f>
        <v>0</v>
      </c>
      <c r="BJ298" s="25" t="s">
        <v>17</v>
      </c>
      <c r="BK298" s="214">
        <f>ROUND(I298*H298,2)</f>
        <v>0</v>
      </c>
      <c r="BL298" s="25" t="s">
        <v>86</v>
      </c>
      <c r="BM298" s="25" t="s">
        <v>416</v>
      </c>
    </row>
    <row r="299" s="11" customFormat="1">
      <c r="B299" s="215"/>
      <c r="D299" s="216" t="s">
        <v>176</v>
      </c>
      <c r="E299" s="217" t="s">
        <v>5</v>
      </c>
      <c r="F299" s="218" t="s">
        <v>205</v>
      </c>
      <c r="H299" s="217" t="s">
        <v>5</v>
      </c>
      <c r="I299" s="219"/>
      <c r="L299" s="215"/>
      <c r="M299" s="220"/>
      <c r="N299" s="221"/>
      <c r="O299" s="221"/>
      <c r="P299" s="221"/>
      <c r="Q299" s="221"/>
      <c r="R299" s="221"/>
      <c r="S299" s="221"/>
      <c r="T299" s="222"/>
      <c r="AT299" s="217" t="s">
        <v>176</v>
      </c>
      <c r="AU299" s="217" t="s">
        <v>80</v>
      </c>
      <c r="AV299" s="11" t="s">
        <v>17</v>
      </c>
      <c r="AW299" s="11" t="s">
        <v>35</v>
      </c>
      <c r="AX299" s="11" t="s">
        <v>72</v>
      </c>
      <c r="AY299" s="217" t="s">
        <v>168</v>
      </c>
    </row>
    <row r="300" s="11" customFormat="1">
      <c r="B300" s="215"/>
      <c r="D300" s="216" t="s">
        <v>176</v>
      </c>
      <c r="E300" s="217" t="s">
        <v>5</v>
      </c>
      <c r="F300" s="218" t="s">
        <v>396</v>
      </c>
      <c r="H300" s="217" t="s">
        <v>5</v>
      </c>
      <c r="I300" s="219"/>
      <c r="L300" s="215"/>
      <c r="M300" s="220"/>
      <c r="N300" s="221"/>
      <c r="O300" s="221"/>
      <c r="P300" s="221"/>
      <c r="Q300" s="221"/>
      <c r="R300" s="221"/>
      <c r="S300" s="221"/>
      <c r="T300" s="222"/>
      <c r="AT300" s="217" t="s">
        <v>176</v>
      </c>
      <c r="AU300" s="217" t="s">
        <v>80</v>
      </c>
      <c r="AV300" s="11" t="s">
        <v>17</v>
      </c>
      <c r="AW300" s="11" t="s">
        <v>35</v>
      </c>
      <c r="AX300" s="11" t="s">
        <v>72</v>
      </c>
      <c r="AY300" s="217" t="s">
        <v>168</v>
      </c>
    </row>
    <row r="301" s="11" customFormat="1">
      <c r="B301" s="215"/>
      <c r="D301" s="216" t="s">
        <v>176</v>
      </c>
      <c r="E301" s="217" t="s">
        <v>5</v>
      </c>
      <c r="F301" s="218" t="s">
        <v>417</v>
      </c>
      <c r="H301" s="217" t="s">
        <v>5</v>
      </c>
      <c r="I301" s="219"/>
      <c r="L301" s="215"/>
      <c r="M301" s="220"/>
      <c r="N301" s="221"/>
      <c r="O301" s="221"/>
      <c r="P301" s="221"/>
      <c r="Q301" s="221"/>
      <c r="R301" s="221"/>
      <c r="S301" s="221"/>
      <c r="T301" s="222"/>
      <c r="AT301" s="217" t="s">
        <v>176</v>
      </c>
      <c r="AU301" s="217" t="s">
        <v>80</v>
      </c>
      <c r="AV301" s="11" t="s">
        <v>17</v>
      </c>
      <c r="AW301" s="11" t="s">
        <v>35</v>
      </c>
      <c r="AX301" s="11" t="s">
        <v>72</v>
      </c>
      <c r="AY301" s="217" t="s">
        <v>168</v>
      </c>
    </row>
    <row r="302" s="12" customFormat="1">
      <c r="B302" s="223"/>
      <c r="D302" s="216" t="s">
        <v>176</v>
      </c>
      <c r="E302" s="224" t="s">
        <v>5</v>
      </c>
      <c r="F302" s="225" t="s">
        <v>418</v>
      </c>
      <c r="H302" s="226">
        <v>0.25</v>
      </c>
      <c r="I302" s="227"/>
      <c r="L302" s="223"/>
      <c r="M302" s="228"/>
      <c r="N302" s="229"/>
      <c r="O302" s="229"/>
      <c r="P302" s="229"/>
      <c r="Q302" s="229"/>
      <c r="R302" s="229"/>
      <c r="S302" s="229"/>
      <c r="T302" s="230"/>
      <c r="AT302" s="224" t="s">
        <v>176</v>
      </c>
      <c r="AU302" s="224" t="s">
        <v>80</v>
      </c>
      <c r="AV302" s="12" t="s">
        <v>80</v>
      </c>
      <c r="AW302" s="12" t="s">
        <v>35</v>
      </c>
      <c r="AX302" s="12" t="s">
        <v>17</v>
      </c>
      <c r="AY302" s="224" t="s">
        <v>168</v>
      </c>
    </row>
    <row r="303" s="1" customFormat="1" ht="16.5" customHeight="1">
      <c r="B303" s="202"/>
      <c r="C303" s="203" t="s">
        <v>419</v>
      </c>
      <c r="D303" s="203" t="s">
        <v>170</v>
      </c>
      <c r="E303" s="204" t="s">
        <v>420</v>
      </c>
      <c r="F303" s="205" t="s">
        <v>421</v>
      </c>
      <c r="G303" s="206" t="s">
        <v>277</v>
      </c>
      <c r="H303" s="207">
        <v>1.3759999999999999</v>
      </c>
      <c r="I303" s="208"/>
      <c r="J303" s="209">
        <f>ROUND(I303*H303,2)</f>
        <v>0</v>
      </c>
      <c r="K303" s="205" t="s">
        <v>174</v>
      </c>
      <c r="L303" s="47"/>
      <c r="M303" s="210" t="s">
        <v>5</v>
      </c>
      <c r="N303" s="211" t="s">
        <v>43</v>
      </c>
      <c r="O303" s="48"/>
      <c r="P303" s="212">
        <f>O303*H303</f>
        <v>0</v>
      </c>
      <c r="Q303" s="212">
        <v>1.06277</v>
      </c>
      <c r="R303" s="212">
        <f>Q303*H303</f>
        <v>1.4623715199999998</v>
      </c>
      <c r="S303" s="212">
        <v>0</v>
      </c>
      <c r="T303" s="213">
        <f>S303*H303</f>
        <v>0</v>
      </c>
      <c r="AR303" s="25" t="s">
        <v>86</v>
      </c>
      <c r="AT303" s="25" t="s">
        <v>170</v>
      </c>
      <c r="AU303" s="25" t="s">
        <v>80</v>
      </c>
      <c r="AY303" s="25" t="s">
        <v>168</v>
      </c>
      <c r="BE303" s="214">
        <f>IF(N303="základní",J303,0)</f>
        <v>0</v>
      </c>
      <c r="BF303" s="214">
        <f>IF(N303="snížená",J303,0)</f>
        <v>0</v>
      </c>
      <c r="BG303" s="214">
        <f>IF(N303="zákl. přenesená",J303,0)</f>
        <v>0</v>
      </c>
      <c r="BH303" s="214">
        <f>IF(N303="sníž. přenesená",J303,0)</f>
        <v>0</v>
      </c>
      <c r="BI303" s="214">
        <f>IF(N303="nulová",J303,0)</f>
        <v>0</v>
      </c>
      <c r="BJ303" s="25" t="s">
        <v>17</v>
      </c>
      <c r="BK303" s="214">
        <f>ROUND(I303*H303,2)</f>
        <v>0</v>
      </c>
      <c r="BL303" s="25" t="s">
        <v>86</v>
      </c>
      <c r="BM303" s="25" t="s">
        <v>422</v>
      </c>
    </row>
    <row r="304" s="11" customFormat="1">
      <c r="B304" s="215"/>
      <c r="D304" s="216" t="s">
        <v>176</v>
      </c>
      <c r="E304" s="217" t="s">
        <v>5</v>
      </c>
      <c r="F304" s="218" t="s">
        <v>205</v>
      </c>
      <c r="H304" s="217" t="s">
        <v>5</v>
      </c>
      <c r="I304" s="219"/>
      <c r="L304" s="215"/>
      <c r="M304" s="220"/>
      <c r="N304" s="221"/>
      <c r="O304" s="221"/>
      <c r="P304" s="221"/>
      <c r="Q304" s="221"/>
      <c r="R304" s="221"/>
      <c r="S304" s="221"/>
      <c r="T304" s="222"/>
      <c r="AT304" s="217" t="s">
        <v>176</v>
      </c>
      <c r="AU304" s="217" t="s">
        <v>80</v>
      </c>
      <c r="AV304" s="11" t="s">
        <v>17</v>
      </c>
      <c r="AW304" s="11" t="s">
        <v>35</v>
      </c>
      <c r="AX304" s="11" t="s">
        <v>72</v>
      </c>
      <c r="AY304" s="217" t="s">
        <v>168</v>
      </c>
    </row>
    <row r="305" s="11" customFormat="1">
      <c r="B305" s="215"/>
      <c r="D305" s="216" t="s">
        <v>176</v>
      </c>
      <c r="E305" s="217" t="s">
        <v>5</v>
      </c>
      <c r="F305" s="218" t="s">
        <v>423</v>
      </c>
      <c r="H305" s="217" t="s">
        <v>5</v>
      </c>
      <c r="I305" s="219"/>
      <c r="L305" s="215"/>
      <c r="M305" s="220"/>
      <c r="N305" s="221"/>
      <c r="O305" s="221"/>
      <c r="P305" s="221"/>
      <c r="Q305" s="221"/>
      <c r="R305" s="221"/>
      <c r="S305" s="221"/>
      <c r="T305" s="222"/>
      <c r="AT305" s="217" t="s">
        <v>176</v>
      </c>
      <c r="AU305" s="217" t="s">
        <v>80</v>
      </c>
      <c r="AV305" s="11" t="s">
        <v>17</v>
      </c>
      <c r="AW305" s="11" t="s">
        <v>35</v>
      </c>
      <c r="AX305" s="11" t="s">
        <v>72</v>
      </c>
      <c r="AY305" s="217" t="s">
        <v>168</v>
      </c>
    </row>
    <row r="306" s="12" customFormat="1">
      <c r="B306" s="223"/>
      <c r="D306" s="216" t="s">
        <v>176</v>
      </c>
      <c r="E306" s="224" t="s">
        <v>5</v>
      </c>
      <c r="F306" s="225" t="s">
        <v>424</v>
      </c>
      <c r="H306" s="226">
        <v>1.0249999999999999</v>
      </c>
      <c r="I306" s="227"/>
      <c r="L306" s="223"/>
      <c r="M306" s="228"/>
      <c r="N306" s="229"/>
      <c r="O306" s="229"/>
      <c r="P306" s="229"/>
      <c r="Q306" s="229"/>
      <c r="R306" s="229"/>
      <c r="S306" s="229"/>
      <c r="T306" s="230"/>
      <c r="AT306" s="224" t="s">
        <v>176</v>
      </c>
      <c r="AU306" s="224" t="s">
        <v>80</v>
      </c>
      <c r="AV306" s="12" t="s">
        <v>80</v>
      </c>
      <c r="AW306" s="12" t="s">
        <v>35</v>
      </c>
      <c r="AX306" s="12" t="s">
        <v>72</v>
      </c>
      <c r="AY306" s="224" t="s">
        <v>168</v>
      </c>
    </row>
    <row r="307" s="11" customFormat="1">
      <c r="B307" s="215"/>
      <c r="D307" s="216" t="s">
        <v>176</v>
      </c>
      <c r="E307" s="217" t="s">
        <v>5</v>
      </c>
      <c r="F307" s="218" t="s">
        <v>425</v>
      </c>
      <c r="H307" s="217" t="s">
        <v>5</v>
      </c>
      <c r="I307" s="219"/>
      <c r="L307" s="215"/>
      <c r="M307" s="220"/>
      <c r="N307" s="221"/>
      <c r="O307" s="221"/>
      <c r="P307" s="221"/>
      <c r="Q307" s="221"/>
      <c r="R307" s="221"/>
      <c r="S307" s="221"/>
      <c r="T307" s="222"/>
      <c r="AT307" s="217" t="s">
        <v>176</v>
      </c>
      <c r="AU307" s="217" t="s">
        <v>80</v>
      </c>
      <c r="AV307" s="11" t="s">
        <v>17</v>
      </c>
      <c r="AW307" s="11" t="s">
        <v>35</v>
      </c>
      <c r="AX307" s="11" t="s">
        <v>72</v>
      </c>
      <c r="AY307" s="217" t="s">
        <v>168</v>
      </c>
    </row>
    <row r="308" s="12" customFormat="1">
      <c r="B308" s="223"/>
      <c r="D308" s="216" t="s">
        <v>176</v>
      </c>
      <c r="E308" s="224" t="s">
        <v>5</v>
      </c>
      <c r="F308" s="225" t="s">
        <v>426</v>
      </c>
      <c r="H308" s="226">
        <v>0.33000000000000002</v>
      </c>
      <c r="I308" s="227"/>
      <c r="L308" s="223"/>
      <c r="M308" s="228"/>
      <c r="N308" s="229"/>
      <c r="O308" s="229"/>
      <c r="P308" s="229"/>
      <c r="Q308" s="229"/>
      <c r="R308" s="229"/>
      <c r="S308" s="229"/>
      <c r="T308" s="230"/>
      <c r="AT308" s="224" t="s">
        <v>176</v>
      </c>
      <c r="AU308" s="224" t="s">
        <v>80</v>
      </c>
      <c r="AV308" s="12" t="s">
        <v>80</v>
      </c>
      <c r="AW308" s="12" t="s">
        <v>35</v>
      </c>
      <c r="AX308" s="12" t="s">
        <v>72</v>
      </c>
      <c r="AY308" s="224" t="s">
        <v>168</v>
      </c>
    </row>
    <row r="309" s="11" customFormat="1">
      <c r="B309" s="215"/>
      <c r="D309" s="216" t="s">
        <v>176</v>
      </c>
      <c r="E309" s="217" t="s">
        <v>5</v>
      </c>
      <c r="F309" s="218" t="s">
        <v>388</v>
      </c>
      <c r="H309" s="217" t="s">
        <v>5</v>
      </c>
      <c r="I309" s="219"/>
      <c r="L309" s="215"/>
      <c r="M309" s="220"/>
      <c r="N309" s="221"/>
      <c r="O309" s="221"/>
      <c r="P309" s="221"/>
      <c r="Q309" s="221"/>
      <c r="R309" s="221"/>
      <c r="S309" s="221"/>
      <c r="T309" s="222"/>
      <c r="AT309" s="217" t="s">
        <v>176</v>
      </c>
      <c r="AU309" s="217" t="s">
        <v>80</v>
      </c>
      <c r="AV309" s="11" t="s">
        <v>17</v>
      </c>
      <c r="AW309" s="11" t="s">
        <v>35</v>
      </c>
      <c r="AX309" s="11" t="s">
        <v>72</v>
      </c>
      <c r="AY309" s="217" t="s">
        <v>168</v>
      </c>
    </row>
    <row r="310" s="12" customFormat="1">
      <c r="B310" s="223"/>
      <c r="D310" s="216" t="s">
        <v>176</v>
      </c>
      <c r="E310" s="224" t="s">
        <v>5</v>
      </c>
      <c r="F310" s="225" t="s">
        <v>427</v>
      </c>
      <c r="H310" s="226">
        <v>0.010999999999999999</v>
      </c>
      <c r="I310" s="227"/>
      <c r="L310" s="223"/>
      <c r="M310" s="228"/>
      <c r="N310" s="229"/>
      <c r="O310" s="229"/>
      <c r="P310" s="229"/>
      <c r="Q310" s="229"/>
      <c r="R310" s="229"/>
      <c r="S310" s="229"/>
      <c r="T310" s="230"/>
      <c r="AT310" s="224" t="s">
        <v>176</v>
      </c>
      <c r="AU310" s="224" t="s">
        <v>80</v>
      </c>
      <c r="AV310" s="12" t="s">
        <v>80</v>
      </c>
      <c r="AW310" s="12" t="s">
        <v>35</v>
      </c>
      <c r="AX310" s="12" t="s">
        <v>72</v>
      </c>
      <c r="AY310" s="224" t="s">
        <v>168</v>
      </c>
    </row>
    <row r="311" s="12" customFormat="1">
      <c r="B311" s="223"/>
      <c r="D311" s="216" t="s">
        <v>176</v>
      </c>
      <c r="E311" s="224" t="s">
        <v>5</v>
      </c>
      <c r="F311" s="225" t="s">
        <v>428</v>
      </c>
      <c r="H311" s="226">
        <v>0.0070000000000000001</v>
      </c>
      <c r="I311" s="227"/>
      <c r="L311" s="223"/>
      <c r="M311" s="228"/>
      <c r="N311" s="229"/>
      <c r="O311" s="229"/>
      <c r="P311" s="229"/>
      <c r="Q311" s="229"/>
      <c r="R311" s="229"/>
      <c r="S311" s="229"/>
      <c r="T311" s="230"/>
      <c r="AT311" s="224" t="s">
        <v>176</v>
      </c>
      <c r="AU311" s="224" t="s">
        <v>80</v>
      </c>
      <c r="AV311" s="12" t="s">
        <v>80</v>
      </c>
      <c r="AW311" s="12" t="s">
        <v>35</v>
      </c>
      <c r="AX311" s="12" t="s">
        <v>72</v>
      </c>
      <c r="AY311" s="224" t="s">
        <v>168</v>
      </c>
    </row>
    <row r="312" s="12" customFormat="1">
      <c r="B312" s="223"/>
      <c r="D312" s="216" t="s">
        <v>176</v>
      </c>
      <c r="E312" s="224" t="s">
        <v>5</v>
      </c>
      <c r="F312" s="225" t="s">
        <v>429</v>
      </c>
      <c r="H312" s="226">
        <v>0.0030000000000000001</v>
      </c>
      <c r="I312" s="227"/>
      <c r="L312" s="223"/>
      <c r="M312" s="228"/>
      <c r="N312" s="229"/>
      <c r="O312" s="229"/>
      <c r="P312" s="229"/>
      <c r="Q312" s="229"/>
      <c r="R312" s="229"/>
      <c r="S312" s="229"/>
      <c r="T312" s="230"/>
      <c r="AT312" s="224" t="s">
        <v>176</v>
      </c>
      <c r="AU312" s="224" t="s">
        <v>80</v>
      </c>
      <c r="AV312" s="12" t="s">
        <v>80</v>
      </c>
      <c r="AW312" s="12" t="s">
        <v>35</v>
      </c>
      <c r="AX312" s="12" t="s">
        <v>72</v>
      </c>
      <c r="AY312" s="224" t="s">
        <v>168</v>
      </c>
    </row>
    <row r="313" s="13" customFormat="1">
      <c r="B313" s="231"/>
      <c r="D313" s="216" t="s">
        <v>176</v>
      </c>
      <c r="E313" s="232" t="s">
        <v>5</v>
      </c>
      <c r="F313" s="233" t="s">
        <v>195</v>
      </c>
      <c r="H313" s="234">
        <v>1.3759999999999999</v>
      </c>
      <c r="I313" s="235"/>
      <c r="L313" s="231"/>
      <c r="M313" s="236"/>
      <c r="N313" s="237"/>
      <c r="O313" s="237"/>
      <c r="P313" s="237"/>
      <c r="Q313" s="237"/>
      <c r="R313" s="237"/>
      <c r="S313" s="237"/>
      <c r="T313" s="238"/>
      <c r="AT313" s="232" t="s">
        <v>176</v>
      </c>
      <c r="AU313" s="232" t="s">
        <v>80</v>
      </c>
      <c r="AV313" s="13" t="s">
        <v>86</v>
      </c>
      <c r="AW313" s="13" t="s">
        <v>35</v>
      </c>
      <c r="AX313" s="13" t="s">
        <v>17</v>
      </c>
      <c r="AY313" s="232" t="s">
        <v>168</v>
      </c>
    </row>
    <row r="314" s="1" customFormat="1" ht="25.5" customHeight="1">
      <c r="B314" s="202"/>
      <c r="C314" s="203" t="s">
        <v>430</v>
      </c>
      <c r="D314" s="203" t="s">
        <v>170</v>
      </c>
      <c r="E314" s="204" t="s">
        <v>431</v>
      </c>
      <c r="F314" s="205" t="s">
        <v>432</v>
      </c>
      <c r="G314" s="206" t="s">
        <v>203</v>
      </c>
      <c r="H314" s="207">
        <v>106.637</v>
      </c>
      <c r="I314" s="208"/>
      <c r="J314" s="209">
        <f>ROUND(I314*H314,2)</f>
        <v>0</v>
      </c>
      <c r="K314" s="205" t="s">
        <v>174</v>
      </c>
      <c r="L314" s="47"/>
      <c r="M314" s="210" t="s">
        <v>5</v>
      </c>
      <c r="N314" s="211" t="s">
        <v>43</v>
      </c>
      <c r="O314" s="48"/>
      <c r="P314" s="212">
        <f>O314*H314</f>
        <v>0</v>
      </c>
      <c r="Q314" s="212">
        <v>2.45329</v>
      </c>
      <c r="R314" s="212">
        <f>Q314*H314</f>
        <v>261.61148572999997</v>
      </c>
      <c r="S314" s="212">
        <v>0</v>
      </c>
      <c r="T314" s="213">
        <f>S314*H314</f>
        <v>0</v>
      </c>
      <c r="AR314" s="25" t="s">
        <v>86</v>
      </c>
      <c r="AT314" s="25" t="s">
        <v>170</v>
      </c>
      <c r="AU314" s="25" t="s">
        <v>80</v>
      </c>
      <c r="AY314" s="25" t="s">
        <v>168</v>
      </c>
      <c r="BE314" s="214">
        <f>IF(N314="základní",J314,0)</f>
        <v>0</v>
      </c>
      <c r="BF314" s="214">
        <f>IF(N314="snížená",J314,0)</f>
        <v>0</v>
      </c>
      <c r="BG314" s="214">
        <f>IF(N314="zákl. přenesená",J314,0)</f>
        <v>0</v>
      </c>
      <c r="BH314" s="214">
        <f>IF(N314="sníž. přenesená",J314,0)</f>
        <v>0</v>
      </c>
      <c r="BI314" s="214">
        <f>IF(N314="nulová",J314,0)</f>
        <v>0</v>
      </c>
      <c r="BJ314" s="25" t="s">
        <v>17</v>
      </c>
      <c r="BK314" s="214">
        <f>ROUND(I314*H314,2)</f>
        <v>0</v>
      </c>
      <c r="BL314" s="25" t="s">
        <v>86</v>
      </c>
      <c r="BM314" s="25" t="s">
        <v>433</v>
      </c>
    </row>
    <row r="315" s="11" customFormat="1">
      <c r="B315" s="215"/>
      <c r="D315" s="216" t="s">
        <v>176</v>
      </c>
      <c r="E315" s="217" t="s">
        <v>5</v>
      </c>
      <c r="F315" s="218" t="s">
        <v>434</v>
      </c>
      <c r="H315" s="217" t="s">
        <v>5</v>
      </c>
      <c r="I315" s="219"/>
      <c r="L315" s="215"/>
      <c r="M315" s="220"/>
      <c r="N315" s="221"/>
      <c r="O315" s="221"/>
      <c r="P315" s="221"/>
      <c r="Q315" s="221"/>
      <c r="R315" s="221"/>
      <c r="S315" s="221"/>
      <c r="T315" s="222"/>
      <c r="AT315" s="217" t="s">
        <v>176</v>
      </c>
      <c r="AU315" s="217" t="s">
        <v>80</v>
      </c>
      <c r="AV315" s="11" t="s">
        <v>17</v>
      </c>
      <c r="AW315" s="11" t="s">
        <v>35</v>
      </c>
      <c r="AX315" s="11" t="s">
        <v>72</v>
      </c>
      <c r="AY315" s="217" t="s">
        <v>168</v>
      </c>
    </row>
    <row r="316" s="11" customFormat="1">
      <c r="B316" s="215"/>
      <c r="D316" s="216" t="s">
        <v>176</v>
      </c>
      <c r="E316" s="217" t="s">
        <v>5</v>
      </c>
      <c r="F316" s="218" t="s">
        <v>435</v>
      </c>
      <c r="H316" s="217" t="s">
        <v>5</v>
      </c>
      <c r="I316" s="219"/>
      <c r="L316" s="215"/>
      <c r="M316" s="220"/>
      <c r="N316" s="221"/>
      <c r="O316" s="221"/>
      <c r="P316" s="221"/>
      <c r="Q316" s="221"/>
      <c r="R316" s="221"/>
      <c r="S316" s="221"/>
      <c r="T316" s="222"/>
      <c r="AT316" s="217" t="s">
        <v>176</v>
      </c>
      <c r="AU316" s="217" t="s">
        <v>80</v>
      </c>
      <c r="AV316" s="11" t="s">
        <v>17</v>
      </c>
      <c r="AW316" s="11" t="s">
        <v>35</v>
      </c>
      <c r="AX316" s="11" t="s">
        <v>72</v>
      </c>
      <c r="AY316" s="217" t="s">
        <v>168</v>
      </c>
    </row>
    <row r="317" s="12" customFormat="1">
      <c r="B317" s="223"/>
      <c r="D317" s="216" t="s">
        <v>176</v>
      </c>
      <c r="E317" s="224" t="s">
        <v>5</v>
      </c>
      <c r="F317" s="225" t="s">
        <v>436</v>
      </c>
      <c r="H317" s="226">
        <v>16.484999999999999</v>
      </c>
      <c r="I317" s="227"/>
      <c r="L317" s="223"/>
      <c r="M317" s="228"/>
      <c r="N317" s="229"/>
      <c r="O317" s="229"/>
      <c r="P317" s="229"/>
      <c r="Q317" s="229"/>
      <c r="R317" s="229"/>
      <c r="S317" s="229"/>
      <c r="T317" s="230"/>
      <c r="AT317" s="224" t="s">
        <v>176</v>
      </c>
      <c r="AU317" s="224" t="s">
        <v>80</v>
      </c>
      <c r="AV317" s="12" t="s">
        <v>80</v>
      </c>
      <c r="AW317" s="12" t="s">
        <v>35</v>
      </c>
      <c r="AX317" s="12" t="s">
        <v>72</v>
      </c>
      <c r="AY317" s="224" t="s">
        <v>168</v>
      </c>
    </row>
    <row r="318" s="11" customFormat="1">
      <c r="B318" s="215"/>
      <c r="D318" s="216" t="s">
        <v>176</v>
      </c>
      <c r="E318" s="217" t="s">
        <v>5</v>
      </c>
      <c r="F318" s="218" t="s">
        <v>437</v>
      </c>
      <c r="H318" s="217" t="s">
        <v>5</v>
      </c>
      <c r="I318" s="219"/>
      <c r="L318" s="215"/>
      <c r="M318" s="220"/>
      <c r="N318" s="221"/>
      <c r="O318" s="221"/>
      <c r="P318" s="221"/>
      <c r="Q318" s="221"/>
      <c r="R318" s="221"/>
      <c r="S318" s="221"/>
      <c r="T318" s="222"/>
      <c r="AT318" s="217" t="s">
        <v>176</v>
      </c>
      <c r="AU318" s="217" t="s">
        <v>80</v>
      </c>
      <c r="AV318" s="11" t="s">
        <v>17</v>
      </c>
      <c r="AW318" s="11" t="s">
        <v>35</v>
      </c>
      <c r="AX318" s="11" t="s">
        <v>72</v>
      </c>
      <c r="AY318" s="217" t="s">
        <v>168</v>
      </c>
    </row>
    <row r="319" s="12" customFormat="1">
      <c r="B319" s="223"/>
      <c r="D319" s="216" t="s">
        <v>176</v>
      </c>
      <c r="E319" s="224" t="s">
        <v>5</v>
      </c>
      <c r="F319" s="225" t="s">
        <v>438</v>
      </c>
      <c r="H319" s="226">
        <v>7.5860000000000003</v>
      </c>
      <c r="I319" s="227"/>
      <c r="L319" s="223"/>
      <c r="M319" s="228"/>
      <c r="N319" s="229"/>
      <c r="O319" s="229"/>
      <c r="P319" s="229"/>
      <c r="Q319" s="229"/>
      <c r="R319" s="229"/>
      <c r="S319" s="229"/>
      <c r="T319" s="230"/>
      <c r="AT319" s="224" t="s">
        <v>176</v>
      </c>
      <c r="AU319" s="224" t="s">
        <v>80</v>
      </c>
      <c r="AV319" s="12" t="s">
        <v>80</v>
      </c>
      <c r="AW319" s="12" t="s">
        <v>35</v>
      </c>
      <c r="AX319" s="12" t="s">
        <v>72</v>
      </c>
      <c r="AY319" s="224" t="s">
        <v>168</v>
      </c>
    </row>
    <row r="320" s="11" customFormat="1">
      <c r="B320" s="215"/>
      <c r="D320" s="216" t="s">
        <v>176</v>
      </c>
      <c r="E320" s="217" t="s">
        <v>5</v>
      </c>
      <c r="F320" s="218" t="s">
        <v>439</v>
      </c>
      <c r="H320" s="217" t="s">
        <v>5</v>
      </c>
      <c r="I320" s="219"/>
      <c r="L320" s="215"/>
      <c r="M320" s="220"/>
      <c r="N320" s="221"/>
      <c r="O320" s="221"/>
      <c r="P320" s="221"/>
      <c r="Q320" s="221"/>
      <c r="R320" s="221"/>
      <c r="S320" s="221"/>
      <c r="T320" s="222"/>
      <c r="AT320" s="217" t="s">
        <v>176</v>
      </c>
      <c r="AU320" s="217" t="s">
        <v>80</v>
      </c>
      <c r="AV320" s="11" t="s">
        <v>17</v>
      </c>
      <c r="AW320" s="11" t="s">
        <v>35</v>
      </c>
      <c r="AX320" s="11" t="s">
        <v>72</v>
      </c>
      <c r="AY320" s="217" t="s">
        <v>168</v>
      </c>
    </row>
    <row r="321" s="12" customFormat="1">
      <c r="B321" s="223"/>
      <c r="D321" s="216" t="s">
        <v>176</v>
      </c>
      <c r="E321" s="224" t="s">
        <v>5</v>
      </c>
      <c r="F321" s="225" t="s">
        <v>440</v>
      </c>
      <c r="H321" s="226">
        <v>14.060000000000001</v>
      </c>
      <c r="I321" s="227"/>
      <c r="L321" s="223"/>
      <c r="M321" s="228"/>
      <c r="N321" s="229"/>
      <c r="O321" s="229"/>
      <c r="P321" s="229"/>
      <c r="Q321" s="229"/>
      <c r="R321" s="229"/>
      <c r="S321" s="229"/>
      <c r="T321" s="230"/>
      <c r="AT321" s="224" t="s">
        <v>176</v>
      </c>
      <c r="AU321" s="224" t="s">
        <v>80</v>
      </c>
      <c r="AV321" s="12" t="s">
        <v>80</v>
      </c>
      <c r="AW321" s="12" t="s">
        <v>35</v>
      </c>
      <c r="AX321" s="12" t="s">
        <v>72</v>
      </c>
      <c r="AY321" s="224" t="s">
        <v>168</v>
      </c>
    </row>
    <row r="322" s="11" customFormat="1">
      <c r="B322" s="215"/>
      <c r="D322" s="216" t="s">
        <v>176</v>
      </c>
      <c r="E322" s="217" t="s">
        <v>5</v>
      </c>
      <c r="F322" s="218" t="s">
        <v>441</v>
      </c>
      <c r="H322" s="217" t="s">
        <v>5</v>
      </c>
      <c r="I322" s="219"/>
      <c r="L322" s="215"/>
      <c r="M322" s="220"/>
      <c r="N322" s="221"/>
      <c r="O322" s="221"/>
      <c r="P322" s="221"/>
      <c r="Q322" s="221"/>
      <c r="R322" s="221"/>
      <c r="S322" s="221"/>
      <c r="T322" s="222"/>
      <c r="AT322" s="217" t="s">
        <v>176</v>
      </c>
      <c r="AU322" s="217" t="s">
        <v>80</v>
      </c>
      <c r="AV322" s="11" t="s">
        <v>17</v>
      </c>
      <c r="AW322" s="11" t="s">
        <v>35</v>
      </c>
      <c r="AX322" s="11" t="s">
        <v>72</v>
      </c>
      <c r="AY322" s="217" t="s">
        <v>168</v>
      </c>
    </row>
    <row r="323" s="12" customFormat="1">
      <c r="B323" s="223"/>
      <c r="D323" s="216" t="s">
        <v>176</v>
      </c>
      <c r="E323" s="224" t="s">
        <v>5</v>
      </c>
      <c r="F323" s="225" t="s">
        <v>442</v>
      </c>
      <c r="H323" s="226">
        <v>10.5</v>
      </c>
      <c r="I323" s="227"/>
      <c r="L323" s="223"/>
      <c r="M323" s="228"/>
      <c r="N323" s="229"/>
      <c r="O323" s="229"/>
      <c r="P323" s="229"/>
      <c r="Q323" s="229"/>
      <c r="R323" s="229"/>
      <c r="S323" s="229"/>
      <c r="T323" s="230"/>
      <c r="AT323" s="224" t="s">
        <v>176</v>
      </c>
      <c r="AU323" s="224" t="s">
        <v>80</v>
      </c>
      <c r="AV323" s="12" t="s">
        <v>80</v>
      </c>
      <c r="AW323" s="12" t="s">
        <v>35</v>
      </c>
      <c r="AX323" s="12" t="s">
        <v>72</v>
      </c>
      <c r="AY323" s="224" t="s">
        <v>168</v>
      </c>
    </row>
    <row r="324" s="12" customFormat="1">
      <c r="B324" s="223"/>
      <c r="D324" s="216" t="s">
        <v>176</v>
      </c>
      <c r="E324" s="224" t="s">
        <v>5</v>
      </c>
      <c r="F324" s="225" t="s">
        <v>443</v>
      </c>
      <c r="H324" s="226">
        <v>3.9380000000000002</v>
      </c>
      <c r="I324" s="227"/>
      <c r="L324" s="223"/>
      <c r="M324" s="228"/>
      <c r="N324" s="229"/>
      <c r="O324" s="229"/>
      <c r="P324" s="229"/>
      <c r="Q324" s="229"/>
      <c r="R324" s="229"/>
      <c r="S324" s="229"/>
      <c r="T324" s="230"/>
      <c r="AT324" s="224" t="s">
        <v>176</v>
      </c>
      <c r="AU324" s="224" t="s">
        <v>80</v>
      </c>
      <c r="AV324" s="12" t="s">
        <v>80</v>
      </c>
      <c r="AW324" s="12" t="s">
        <v>35</v>
      </c>
      <c r="AX324" s="12" t="s">
        <v>72</v>
      </c>
      <c r="AY324" s="224" t="s">
        <v>168</v>
      </c>
    </row>
    <row r="325" s="11" customFormat="1">
      <c r="B325" s="215"/>
      <c r="D325" s="216" t="s">
        <v>176</v>
      </c>
      <c r="E325" s="217" t="s">
        <v>5</v>
      </c>
      <c r="F325" s="218" t="s">
        <v>444</v>
      </c>
      <c r="H325" s="217" t="s">
        <v>5</v>
      </c>
      <c r="I325" s="219"/>
      <c r="L325" s="215"/>
      <c r="M325" s="220"/>
      <c r="N325" s="221"/>
      <c r="O325" s="221"/>
      <c r="P325" s="221"/>
      <c r="Q325" s="221"/>
      <c r="R325" s="221"/>
      <c r="S325" s="221"/>
      <c r="T325" s="222"/>
      <c r="AT325" s="217" t="s">
        <v>176</v>
      </c>
      <c r="AU325" s="217" t="s">
        <v>80</v>
      </c>
      <c r="AV325" s="11" t="s">
        <v>17</v>
      </c>
      <c r="AW325" s="11" t="s">
        <v>35</v>
      </c>
      <c r="AX325" s="11" t="s">
        <v>72</v>
      </c>
      <c r="AY325" s="217" t="s">
        <v>168</v>
      </c>
    </row>
    <row r="326" s="12" customFormat="1">
      <c r="B326" s="223"/>
      <c r="D326" s="216" t="s">
        <v>176</v>
      </c>
      <c r="E326" s="224" t="s">
        <v>5</v>
      </c>
      <c r="F326" s="225" t="s">
        <v>445</v>
      </c>
      <c r="H326" s="226">
        <v>15.225</v>
      </c>
      <c r="I326" s="227"/>
      <c r="L326" s="223"/>
      <c r="M326" s="228"/>
      <c r="N326" s="229"/>
      <c r="O326" s="229"/>
      <c r="P326" s="229"/>
      <c r="Q326" s="229"/>
      <c r="R326" s="229"/>
      <c r="S326" s="229"/>
      <c r="T326" s="230"/>
      <c r="AT326" s="224" t="s">
        <v>176</v>
      </c>
      <c r="AU326" s="224" t="s">
        <v>80</v>
      </c>
      <c r="AV326" s="12" t="s">
        <v>80</v>
      </c>
      <c r="AW326" s="12" t="s">
        <v>35</v>
      </c>
      <c r="AX326" s="12" t="s">
        <v>72</v>
      </c>
      <c r="AY326" s="224" t="s">
        <v>168</v>
      </c>
    </row>
    <row r="327" s="11" customFormat="1">
      <c r="B327" s="215"/>
      <c r="D327" s="216" t="s">
        <v>176</v>
      </c>
      <c r="E327" s="217" t="s">
        <v>5</v>
      </c>
      <c r="F327" s="218" t="s">
        <v>446</v>
      </c>
      <c r="H327" s="217" t="s">
        <v>5</v>
      </c>
      <c r="I327" s="219"/>
      <c r="L327" s="215"/>
      <c r="M327" s="220"/>
      <c r="N327" s="221"/>
      <c r="O327" s="221"/>
      <c r="P327" s="221"/>
      <c r="Q327" s="221"/>
      <c r="R327" s="221"/>
      <c r="S327" s="221"/>
      <c r="T327" s="222"/>
      <c r="AT327" s="217" t="s">
        <v>176</v>
      </c>
      <c r="AU327" s="217" t="s">
        <v>80</v>
      </c>
      <c r="AV327" s="11" t="s">
        <v>17</v>
      </c>
      <c r="AW327" s="11" t="s">
        <v>35</v>
      </c>
      <c r="AX327" s="11" t="s">
        <v>72</v>
      </c>
      <c r="AY327" s="217" t="s">
        <v>168</v>
      </c>
    </row>
    <row r="328" s="12" customFormat="1">
      <c r="B328" s="223"/>
      <c r="D328" s="216" t="s">
        <v>176</v>
      </c>
      <c r="E328" s="224" t="s">
        <v>5</v>
      </c>
      <c r="F328" s="225" t="s">
        <v>447</v>
      </c>
      <c r="H328" s="226">
        <v>15.619</v>
      </c>
      <c r="I328" s="227"/>
      <c r="L328" s="223"/>
      <c r="M328" s="228"/>
      <c r="N328" s="229"/>
      <c r="O328" s="229"/>
      <c r="P328" s="229"/>
      <c r="Q328" s="229"/>
      <c r="R328" s="229"/>
      <c r="S328" s="229"/>
      <c r="T328" s="230"/>
      <c r="AT328" s="224" t="s">
        <v>176</v>
      </c>
      <c r="AU328" s="224" t="s">
        <v>80</v>
      </c>
      <c r="AV328" s="12" t="s">
        <v>80</v>
      </c>
      <c r="AW328" s="12" t="s">
        <v>35</v>
      </c>
      <c r="AX328" s="12" t="s">
        <v>72</v>
      </c>
      <c r="AY328" s="224" t="s">
        <v>168</v>
      </c>
    </row>
    <row r="329" s="12" customFormat="1">
      <c r="B329" s="223"/>
      <c r="D329" s="216" t="s">
        <v>176</v>
      </c>
      <c r="E329" s="224" t="s">
        <v>5</v>
      </c>
      <c r="F329" s="225" t="s">
        <v>448</v>
      </c>
      <c r="H329" s="226">
        <v>-3.1499999999999999</v>
      </c>
      <c r="I329" s="227"/>
      <c r="L329" s="223"/>
      <c r="M329" s="228"/>
      <c r="N329" s="229"/>
      <c r="O329" s="229"/>
      <c r="P329" s="229"/>
      <c r="Q329" s="229"/>
      <c r="R329" s="229"/>
      <c r="S329" s="229"/>
      <c r="T329" s="230"/>
      <c r="AT329" s="224" t="s">
        <v>176</v>
      </c>
      <c r="AU329" s="224" t="s">
        <v>80</v>
      </c>
      <c r="AV329" s="12" t="s">
        <v>80</v>
      </c>
      <c r="AW329" s="12" t="s">
        <v>35</v>
      </c>
      <c r="AX329" s="12" t="s">
        <v>72</v>
      </c>
      <c r="AY329" s="224" t="s">
        <v>168</v>
      </c>
    </row>
    <row r="330" s="11" customFormat="1">
      <c r="B330" s="215"/>
      <c r="D330" s="216" t="s">
        <v>176</v>
      </c>
      <c r="E330" s="217" t="s">
        <v>5</v>
      </c>
      <c r="F330" s="218" t="s">
        <v>449</v>
      </c>
      <c r="H330" s="217" t="s">
        <v>5</v>
      </c>
      <c r="I330" s="219"/>
      <c r="L330" s="215"/>
      <c r="M330" s="220"/>
      <c r="N330" s="221"/>
      <c r="O330" s="221"/>
      <c r="P330" s="221"/>
      <c r="Q330" s="221"/>
      <c r="R330" s="221"/>
      <c r="S330" s="221"/>
      <c r="T330" s="222"/>
      <c r="AT330" s="217" t="s">
        <v>176</v>
      </c>
      <c r="AU330" s="217" t="s">
        <v>80</v>
      </c>
      <c r="AV330" s="11" t="s">
        <v>17</v>
      </c>
      <c r="AW330" s="11" t="s">
        <v>35</v>
      </c>
      <c r="AX330" s="11" t="s">
        <v>72</v>
      </c>
      <c r="AY330" s="217" t="s">
        <v>168</v>
      </c>
    </row>
    <row r="331" s="12" customFormat="1">
      <c r="B331" s="223"/>
      <c r="D331" s="216" t="s">
        <v>176</v>
      </c>
      <c r="E331" s="224" t="s">
        <v>5</v>
      </c>
      <c r="F331" s="225" t="s">
        <v>450</v>
      </c>
      <c r="H331" s="226">
        <v>1.365</v>
      </c>
      <c r="I331" s="227"/>
      <c r="L331" s="223"/>
      <c r="M331" s="228"/>
      <c r="N331" s="229"/>
      <c r="O331" s="229"/>
      <c r="P331" s="229"/>
      <c r="Q331" s="229"/>
      <c r="R331" s="229"/>
      <c r="S331" s="229"/>
      <c r="T331" s="230"/>
      <c r="AT331" s="224" t="s">
        <v>176</v>
      </c>
      <c r="AU331" s="224" t="s">
        <v>80</v>
      </c>
      <c r="AV331" s="12" t="s">
        <v>80</v>
      </c>
      <c r="AW331" s="12" t="s">
        <v>35</v>
      </c>
      <c r="AX331" s="12" t="s">
        <v>72</v>
      </c>
      <c r="AY331" s="224" t="s">
        <v>168</v>
      </c>
    </row>
    <row r="332" s="12" customFormat="1">
      <c r="B332" s="223"/>
      <c r="D332" s="216" t="s">
        <v>176</v>
      </c>
      <c r="E332" s="224" t="s">
        <v>5</v>
      </c>
      <c r="F332" s="225" t="s">
        <v>451</v>
      </c>
      <c r="H332" s="226">
        <v>12.285</v>
      </c>
      <c r="I332" s="227"/>
      <c r="L332" s="223"/>
      <c r="M332" s="228"/>
      <c r="N332" s="229"/>
      <c r="O332" s="229"/>
      <c r="P332" s="229"/>
      <c r="Q332" s="229"/>
      <c r="R332" s="229"/>
      <c r="S332" s="229"/>
      <c r="T332" s="230"/>
      <c r="AT332" s="224" t="s">
        <v>176</v>
      </c>
      <c r="AU332" s="224" t="s">
        <v>80</v>
      </c>
      <c r="AV332" s="12" t="s">
        <v>80</v>
      </c>
      <c r="AW332" s="12" t="s">
        <v>35</v>
      </c>
      <c r="AX332" s="12" t="s">
        <v>72</v>
      </c>
      <c r="AY332" s="224" t="s">
        <v>168</v>
      </c>
    </row>
    <row r="333" s="11" customFormat="1">
      <c r="B333" s="215"/>
      <c r="D333" s="216" t="s">
        <v>176</v>
      </c>
      <c r="E333" s="217" t="s">
        <v>5</v>
      </c>
      <c r="F333" s="218" t="s">
        <v>452</v>
      </c>
      <c r="H333" s="217" t="s">
        <v>5</v>
      </c>
      <c r="I333" s="219"/>
      <c r="L333" s="215"/>
      <c r="M333" s="220"/>
      <c r="N333" s="221"/>
      <c r="O333" s="221"/>
      <c r="P333" s="221"/>
      <c r="Q333" s="221"/>
      <c r="R333" s="221"/>
      <c r="S333" s="221"/>
      <c r="T333" s="222"/>
      <c r="AT333" s="217" t="s">
        <v>176</v>
      </c>
      <c r="AU333" s="217" t="s">
        <v>80</v>
      </c>
      <c r="AV333" s="11" t="s">
        <v>17</v>
      </c>
      <c r="AW333" s="11" t="s">
        <v>35</v>
      </c>
      <c r="AX333" s="11" t="s">
        <v>72</v>
      </c>
      <c r="AY333" s="217" t="s">
        <v>168</v>
      </c>
    </row>
    <row r="334" s="12" customFormat="1">
      <c r="B334" s="223"/>
      <c r="D334" s="216" t="s">
        <v>176</v>
      </c>
      <c r="E334" s="224" t="s">
        <v>5</v>
      </c>
      <c r="F334" s="225" t="s">
        <v>453</v>
      </c>
      <c r="H334" s="226">
        <v>7.0090000000000003</v>
      </c>
      <c r="I334" s="227"/>
      <c r="L334" s="223"/>
      <c r="M334" s="228"/>
      <c r="N334" s="229"/>
      <c r="O334" s="229"/>
      <c r="P334" s="229"/>
      <c r="Q334" s="229"/>
      <c r="R334" s="229"/>
      <c r="S334" s="229"/>
      <c r="T334" s="230"/>
      <c r="AT334" s="224" t="s">
        <v>176</v>
      </c>
      <c r="AU334" s="224" t="s">
        <v>80</v>
      </c>
      <c r="AV334" s="12" t="s">
        <v>80</v>
      </c>
      <c r="AW334" s="12" t="s">
        <v>35</v>
      </c>
      <c r="AX334" s="12" t="s">
        <v>72</v>
      </c>
      <c r="AY334" s="224" t="s">
        <v>168</v>
      </c>
    </row>
    <row r="335" s="11" customFormat="1">
      <c r="B335" s="215"/>
      <c r="D335" s="216" t="s">
        <v>176</v>
      </c>
      <c r="E335" s="217" t="s">
        <v>5</v>
      </c>
      <c r="F335" s="218" t="s">
        <v>454</v>
      </c>
      <c r="H335" s="217" t="s">
        <v>5</v>
      </c>
      <c r="I335" s="219"/>
      <c r="L335" s="215"/>
      <c r="M335" s="220"/>
      <c r="N335" s="221"/>
      <c r="O335" s="221"/>
      <c r="P335" s="221"/>
      <c r="Q335" s="221"/>
      <c r="R335" s="221"/>
      <c r="S335" s="221"/>
      <c r="T335" s="222"/>
      <c r="AT335" s="217" t="s">
        <v>176</v>
      </c>
      <c r="AU335" s="217" t="s">
        <v>80</v>
      </c>
      <c r="AV335" s="11" t="s">
        <v>17</v>
      </c>
      <c r="AW335" s="11" t="s">
        <v>35</v>
      </c>
      <c r="AX335" s="11" t="s">
        <v>72</v>
      </c>
      <c r="AY335" s="217" t="s">
        <v>168</v>
      </c>
    </row>
    <row r="336" s="12" customFormat="1">
      <c r="B336" s="223"/>
      <c r="D336" s="216" t="s">
        <v>176</v>
      </c>
      <c r="E336" s="224" t="s">
        <v>5</v>
      </c>
      <c r="F336" s="225" t="s">
        <v>455</v>
      </c>
      <c r="H336" s="226">
        <v>0.433</v>
      </c>
      <c r="I336" s="227"/>
      <c r="L336" s="223"/>
      <c r="M336" s="228"/>
      <c r="N336" s="229"/>
      <c r="O336" s="229"/>
      <c r="P336" s="229"/>
      <c r="Q336" s="229"/>
      <c r="R336" s="229"/>
      <c r="S336" s="229"/>
      <c r="T336" s="230"/>
      <c r="AT336" s="224" t="s">
        <v>176</v>
      </c>
      <c r="AU336" s="224" t="s">
        <v>80</v>
      </c>
      <c r="AV336" s="12" t="s">
        <v>80</v>
      </c>
      <c r="AW336" s="12" t="s">
        <v>35</v>
      </c>
      <c r="AX336" s="12" t="s">
        <v>72</v>
      </c>
      <c r="AY336" s="224" t="s">
        <v>168</v>
      </c>
    </row>
    <row r="337" s="12" customFormat="1">
      <c r="B337" s="223"/>
      <c r="D337" s="216" t="s">
        <v>176</v>
      </c>
      <c r="E337" s="224" t="s">
        <v>5</v>
      </c>
      <c r="F337" s="225" t="s">
        <v>456</v>
      </c>
      <c r="H337" s="226">
        <v>1.0920000000000001</v>
      </c>
      <c r="I337" s="227"/>
      <c r="L337" s="223"/>
      <c r="M337" s="228"/>
      <c r="N337" s="229"/>
      <c r="O337" s="229"/>
      <c r="P337" s="229"/>
      <c r="Q337" s="229"/>
      <c r="R337" s="229"/>
      <c r="S337" s="229"/>
      <c r="T337" s="230"/>
      <c r="AT337" s="224" t="s">
        <v>176</v>
      </c>
      <c r="AU337" s="224" t="s">
        <v>80</v>
      </c>
      <c r="AV337" s="12" t="s">
        <v>80</v>
      </c>
      <c r="AW337" s="12" t="s">
        <v>35</v>
      </c>
      <c r="AX337" s="12" t="s">
        <v>72</v>
      </c>
      <c r="AY337" s="224" t="s">
        <v>168</v>
      </c>
    </row>
    <row r="338" s="12" customFormat="1">
      <c r="B338" s="223"/>
      <c r="D338" s="216" t="s">
        <v>176</v>
      </c>
      <c r="E338" s="224" t="s">
        <v>5</v>
      </c>
      <c r="F338" s="225" t="s">
        <v>457</v>
      </c>
      <c r="H338" s="226">
        <v>0.70399999999999996</v>
      </c>
      <c r="I338" s="227"/>
      <c r="L338" s="223"/>
      <c r="M338" s="228"/>
      <c r="N338" s="229"/>
      <c r="O338" s="229"/>
      <c r="P338" s="229"/>
      <c r="Q338" s="229"/>
      <c r="R338" s="229"/>
      <c r="S338" s="229"/>
      <c r="T338" s="230"/>
      <c r="AT338" s="224" t="s">
        <v>176</v>
      </c>
      <c r="AU338" s="224" t="s">
        <v>80</v>
      </c>
      <c r="AV338" s="12" t="s">
        <v>80</v>
      </c>
      <c r="AW338" s="12" t="s">
        <v>35</v>
      </c>
      <c r="AX338" s="12" t="s">
        <v>72</v>
      </c>
      <c r="AY338" s="224" t="s">
        <v>168</v>
      </c>
    </row>
    <row r="339" s="12" customFormat="1">
      <c r="B339" s="223"/>
      <c r="D339" s="216" t="s">
        <v>176</v>
      </c>
      <c r="E339" s="224" t="s">
        <v>5</v>
      </c>
      <c r="F339" s="225" t="s">
        <v>458</v>
      </c>
      <c r="H339" s="226">
        <v>1.9319999999999999</v>
      </c>
      <c r="I339" s="227"/>
      <c r="L339" s="223"/>
      <c r="M339" s="228"/>
      <c r="N339" s="229"/>
      <c r="O339" s="229"/>
      <c r="P339" s="229"/>
      <c r="Q339" s="229"/>
      <c r="R339" s="229"/>
      <c r="S339" s="229"/>
      <c r="T339" s="230"/>
      <c r="AT339" s="224" t="s">
        <v>176</v>
      </c>
      <c r="AU339" s="224" t="s">
        <v>80</v>
      </c>
      <c r="AV339" s="12" t="s">
        <v>80</v>
      </c>
      <c r="AW339" s="12" t="s">
        <v>35</v>
      </c>
      <c r="AX339" s="12" t="s">
        <v>72</v>
      </c>
      <c r="AY339" s="224" t="s">
        <v>168</v>
      </c>
    </row>
    <row r="340" s="12" customFormat="1">
      <c r="B340" s="223"/>
      <c r="D340" s="216" t="s">
        <v>176</v>
      </c>
      <c r="E340" s="224" t="s">
        <v>5</v>
      </c>
      <c r="F340" s="225" t="s">
        <v>459</v>
      </c>
      <c r="H340" s="226">
        <v>1.5540000000000001</v>
      </c>
      <c r="I340" s="227"/>
      <c r="L340" s="223"/>
      <c r="M340" s="228"/>
      <c r="N340" s="229"/>
      <c r="O340" s="229"/>
      <c r="P340" s="229"/>
      <c r="Q340" s="229"/>
      <c r="R340" s="229"/>
      <c r="S340" s="229"/>
      <c r="T340" s="230"/>
      <c r="AT340" s="224" t="s">
        <v>176</v>
      </c>
      <c r="AU340" s="224" t="s">
        <v>80</v>
      </c>
      <c r="AV340" s="12" t="s">
        <v>80</v>
      </c>
      <c r="AW340" s="12" t="s">
        <v>35</v>
      </c>
      <c r="AX340" s="12" t="s">
        <v>72</v>
      </c>
      <c r="AY340" s="224" t="s">
        <v>168</v>
      </c>
    </row>
    <row r="341" s="13" customFormat="1">
      <c r="B341" s="231"/>
      <c r="D341" s="216" t="s">
        <v>176</v>
      </c>
      <c r="E341" s="232" t="s">
        <v>5</v>
      </c>
      <c r="F341" s="233" t="s">
        <v>195</v>
      </c>
      <c r="H341" s="234">
        <v>106.637</v>
      </c>
      <c r="I341" s="235"/>
      <c r="L341" s="231"/>
      <c r="M341" s="236"/>
      <c r="N341" s="237"/>
      <c r="O341" s="237"/>
      <c r="P341" s="237"/>
      <c r="Q341" s="237"/>
      <c r="R341" s="237"/>
      <c r="S341" s="237"/>
      <c r="T341" s="238"/>
      <c r="AT341" s="232" t="s">
        <v>176</v>
      </c>
      <c r="AU341" s="232" t="s">
        <v>80</v>
      </c>
      <c r="AV341" s="13" t="s">
        <v>86</v>
      </c>
      <c r="AW341" s="13" t="s">
        <v>35</v>
      </c>
      <c r="AX341" s="13" t="s">
        <v>17</v>
      </c>
      <c r="AY341" s="232" t="s">
        <v>168</v>
      </c>
    </row>
    <row r="342" s="1" customFormat="1" ht="16.5" customHeight="1">
      <c r="B342" s="202"/>
      <c r="C342" s="203" t="s">
        <v>460</v>
      </c>
      <c r="D342" s="203" t="s">
        <v>170</v>
      </c>
      <c r="E342" s="204" t="s">
        <v>461</v>
      </c>
      <c r="F342" s="205" t="s">
        <v>462</v>
      </c>
      <c r="G342" s="206" t="s">
        <v>173</v>
      </c>
      <c r="H342" s="207">
        <v>55.665999999999997</v>
      </c>
      <c r="I342" s="208"/>
      <c r="J342" s="209">
        <f>ROUND(I342*H342,2)</f>
        <v>0</v>
      </c>
      <c r="K342" s="205" t="s">
        <v>174</v>
      </c>
      <c r="L342" s="47"/>
      <c r="M342" s="210" t="s">
        <v>5</v>
      </c>
      <c r="N342" s="211" t="s">
        <v>43</v>
      </c>
      <c r="O342" s="48"/>
      <c r="P342" s="212">
        <f>O342*H342</f>
        <v>0</v>
      </c>
      <c r="Q342" s="212">
        <v>0.0026900000000000001</v>
      </c>
      <c r="R342" s="212">
        <f>Q342*H342</f>
        <v>0.14974154000000001</v>
      </c>
      <c r="S342" s="212">
        <v>0</v>
      </c>
      <c r="T342" s="213">
        <f>S342*H342</f>
        <v>0</v>
      </c>
      <c r="AR342" s="25" t="s">
        <v>86</v>
      </c>
      <c r="AT342" s="25" t="s">
        <v>170</v>
      </c>
      <c r="AU342" s="25" t="s">
        <v>80</v>
      </c>
      <c r="AY342" s="25" t="s">
        <v>168</v>
      </c>
      <c r="BE342" s="214">
        <f>IF(N342="základní",J342,0)</f>
        <v>0</v>
      </c>
      <c r="BF342" s="214">
        <f>IF(N342="snížená",J342,0)</f>
        <v>0</v>
      </c>
      <c r="BG342" s="214">
        <f>IF(N342="zákl. přenesená",J342,0)</f>
        <v>0</v>
      </c>
      <c r="BH342" s="214">
        <f>IF(N342="sníž. přenesená",J342,0)</f>
        <v>0</v>
      </c>
      <c r="BI342" s="214">
        <f>IF(N342="nulová",J342,0)</f>
        <v>0</v>
      </c>
      <c r="BJ342" s="25" t="s">
        <v>17</v>
      </c>
      <c r="BK342" s="214">
        <f>ROUND(I342*H342,2)</f>
        <v>0</v>
      </c>
      <c r="BL342" s="25" t="s">
        <v>86</v>
      </c>
      <c r="BM342" s="25" t="s">
        <v>463</v>
      </c>
    </row>
    <row r="343" s="11" customFormat="1">
      <c r="B343" s="215"/>
      <c r="D343" s="216" t="s">
        <v>176</v>
      </c>
      <c r="E343" s="217" t="s">
        <v>5</v>
      </c>
      <c r="F343" s="218" t="s">
        <v>434</v>
      </c>
      <c r="H343" s="217" t="s">
        <v>5</v>
      </c>
      <c r="I343" s="219"/>
      <c r="L343" s="215"/>
      <c r="M343" s="220"/>
      <c r="N343" s="221"/>
      <c r="O343" s="221"/>
      <c r="P343" s="221"/>
      <c r="Q343" s="221"/>
      <c r="R343" s="221"/>
      <c r="S343" s="221"/>
      <c r="T343" s="222"/>
      <c r="AT343" s="217" t="s">
        <v>176</v>
      </c>
      <c r="AU343" s="217" t="s">
        <v>80</v>
      </c>
      <c r="AV343" s="11" t="s">
        <v>17</v>
      </c>
      <c r="AW343" s="11" t="s">
        <v>35</v>
      </c>
      <c r="AX343" s="11" t="s">
        <v>72</v>
      </c>
      <c r="AY343" s="217" t="s">
        <v>168</v>
      </c>
    </row>
    <row r="344" s="11" customFormat="1">
      <c r="B344" s="215"/>
      <c r="D344" s="216" t="s">
        <v>176</v>
      </c>
      <c r="E344" s="217" t="s">
        <v>5</v>
      </c>
      <c r="F344" s="218" t="s">
        <v>464</v>
      </c>
      <c r="H344" s="217" t="s">
        <v>5</v>
      </c>
      <c r="I344" s="219"/>
      <c r="L344" s="215"/>
      <c r="M344" s="220"/>
      <c r="N344" s="221"/>
      <c r="O344" s="221"/>
      <c r="P344" s="221"/>
      <c r="Q344" s="221"/>
      <c r="R344" s="221"/>
      <c r="S344" s="221"/>
      <c r="T344" s="222"/>
      <c r="AT344" s="217" t="s">
        <v>176</v>
      </c>
      <c r="AU344" s="217" t="s">
        <v>80</v>
      </c>
      <c r="AV344" s="11" t="s">
        <v>17</v>
      </c>
      <c r="AW344" s="11" t="s">
        <v>35</v>
      </c>
      <c r="AX344" s="11" t="s">
        <v>72</v>
      </c>
      <c r="AY344" s="217" t="s">
        <v>168</v>
      </c>
    </row>
    <row r="345" s="12" customFormat="1">
      <c r="B345" s="223"/>
      <c r="D345" s="216" t="s">
        <v>176</v>
      </c>
      <c r="E345" s="224" t="s">
        <v>5</v>
      </c>
      <c r="F345" s="225" t="s">
        <v>465</v>
      </c>
      <c r="H345" s="226">
        <v>1.133</v>
      </c>
      <c r="I345" s="227"/>
      <c r="L345" s="223"/>
      <c r="M345" s="228"/>
      <c r="N345" s="229"/>
      <c r="O345" s="229"/>
      <c r="P345" s="229"/>
      <c r="Q345" s="229"/>
      <c r="R345" s="229"/>
      <c r="S345" s="229"/>
      <c r="T345" s="230"/>
      <c r="AT345" s="224" t="s">
        <v>176</v>
      </c>
      <c r="AU345" s="224" t="s">
        <v>80</v>
      </c>
      <c r="AV345" s="12" t="s">
        <v>80</v>
      </c>
      <c r="AW345" s="12" t="s">
        <v>35</v>
      </c>
      <c r="AX345" s="12" t="s">
        <v>72</v>
      </c>
      <c r="AY345" s="224" t="s">
        <v>168</v>
      </c>
    </row>
    <row r="346" s="12" customFormat="1">
      <c r="B346" s="223"/>
      <c r="D346" s="216" t="s">
        <v>176</v>
      </c>
      <c r="E346" s="224" t="s">
        <v>5</v>
      </c>
      <c r="F346" s="225" t="s">
        <v>466</v>
      </c>
      <c r="H346" s="226">
        <v>2.8599999999999999</v>
      </c>
      <c r="I346" s="227"/>
      <c r="L346" s="223"/>
      <c r="M346" s="228"/>
      <c r="N346" s="229"/>
      <c r="O346" s="229"/>
      <c r="P346" s="229"/>
      <c r="Q346" s="229"/>
      <c r="R346" s="229"/>
      <c r="S346" s="229"/>
      <c r="T346" s="230"/>
      <c r="AT346" s="224" t="s">
        <v>176</v>
      </c>
      <c r="AU346" s="224" t="s">
        <v>80</v>
      </c>
      <c r="AV346" s="12" t="s">
        <v>80</v>
      </c>
      <c r="AW346" s="12" t="s">
        <v>35</v>
      </c>
      <c r="AX346" s="12" t="s">
        <v>72</v>
      </c>
      <c r="AY346" s="224" t="s">
        <v>168</v>
      </c>
    </row>
    <row r="347" s="12" customFormat="1">
      <c r="B347" s="223"/>
      <c r="D347" s="216" t="s">
        <v>176</v>
      </c>
      <c r="E347" s="224" t="s">
        <v>5</v>
      </c>
      <c r="F347" s="225" t="s">
        <v>467</v>
      </c>
      <c r="H347" s="226">
        <v>1.843</v>
      </c>
      <c r="I347" s="227"/>
      <c r="L347" s="223"/>
      <c r="M347" s="228"/>
      <c r="N347" s="229"/>
      <c r="O347" s="229"/>
      <c r="P347" s="229"/>
      <c r="Q347" s="229"/>
      <c r="R347" s="229"/>
      <c r="S347" s="229"/>
      <c r="T347" s="230"/>
      <c r="AT347" s="224" t="s">
        <v>176</v>
      </c>
      <c r="AU347" s="224" t="s">
        <v>80</v>
      </c>
      <c r="AV347" s="12" t="s">
        <v>80</v>
      </c>
      <c r="AW347" s="12" t="s">
        <v>35</v>
      </c>
      <c r="AX347" s="12" t="s">
        <v>72</v>
      </c>
      <c r="AY347" s="224" t="s">
        <v>168</v>
      </c>
    </row>
    <row r="348" s="12" customFormat="1">
      <c r="B348" s="223"/>
      <c r="D348" s="216" t="s">
        <v>176</v>
      </c>
      <c r="E348" s="224" t="s">
        <v>5</v>
      </c>
      <c r="F348" s="225" t="s">
        <v>468</v>
      </c>
      <c r="H348" s="226">
        <v>5.0599999999999996</v>
      </c>
      <c r="I348" s="227"/>
      <c r="L348" s="223"/>
      <c r="M348" s="228"/>
      <c r="N348" s="229"/>
      <c r="O348" s="229"/>
      <c r="P348" s="229"/>
      <c r="Q348" s="229"/>
      <c r="R348" s="229"/>
      <c r="S348" s="229"/>
      <c r="T348" s="230"/>
      <c r="AT348" s="224" t="s">
        <v>176</v>
      </c>
      <c r="AU348" s="224" t="s">
        <v>80</v>
      </c>
      <c r="AV348" s="12" t="s">
        <v>80</v>
      </c>
      <c r="AW348" s="12" t="s">
        <v>35</v>
      </c>
      <c r="AX348" s="12" t="s">
        <v>72</v>
      </c>
      <c r="AY348" s="224" t="s">
        <v>168</v>
      </c>
    </row>
    <row r="349" s="12" customFormat="1">
      <c r="B349" s="223"/>
      <c r="D349" s="216" t="s">
        <v>176</v>
      </c>
      <c r="E349" s="224" t="s">
        <v>5</v>
      </c>
      <c r="F349" s="225" t="s">
        <v>469</v>
      </c>
      <c r="H349" s="226">
        <v>4.0700000000000003</v>
      </c>
      <c r="I349" s="227"/>
      <c r="L349" s="223"/>
      <c r="M349" s="228"/>
      <c r="N349" s="229"/>
      <c r="O349" s="229"/>
      <c r="P349" s="229"/>
      <c r="Q349" s="229"/>
      <c r="R349" s="229"/>
      <c r="S349" s="229"/>
      <c r="T349" s="230"/>
      <c r="AT349" s="224" t="s">
        <v>176</v>
      </c>
      <c r="AU349" s="224" t="s">
        <v>80</v>
      </c>
      <c r="AV349" s="12" t="s">
        <v>80</v>
      </c>
      <c r="AW349" s="12" t="s">
        <v>35</v>
      </c>
      <c r="AX349" s="12" t="s">
        <v>72</v>
      </c>
      <c r="AY349" s="224" t="s">
        <v>168</v>
      </c>
    </row>
    <row r="350" s="12" customFormat="1">
      <c r="B350" s="223"/>
      <c r="D350" s="216" t="s">
        <v>176</v>
      </c>
      <c r="E350" s="224" t="s">
        <v>5</v>
      </c>
      <c r="F350" s="225" t="s">
        <v>470</v>
      </c>
      <c r="H350" s="226">
        <v>40.700000000000003</v>
      </c>
      <c r="I350" s="227"/>
      <c r="L350" s="223"/>
      <c r="M350" s="228"/>
      <c r="N350" s="229"/>
      <c r="O350" s="229"/>
      <c r="P350" s="229"/>
      <c r="Q350" s="229"/>
      <c r="R350" s="229"/>
      <c r="S350" s="229"/>
      <c r="T350" s="230"/>
      <c r="AT350" s="224" t="s">
        <v>176</v>
      </c>
      <c r="AU350" s="224" t="s">
        <v>80</v>
      </c>
      <c r="AV350" s="12" t="s">
        <v>80</v>
      </c>
      <c r="AW350" s="12" t="s">
        <v>35</v>
      </c>
      <c r="AX350" s="12" t="s">
        <v>72</v>
      </c>
      <c r="AY350" s="224" t="s">
        <v>168</v>
      </c>
    </row>
    <row r="351" s="13" customFormat="1">
      <c r="B351" s="231"/>
      <c r="D351" s="216" t="s">
        <v>176</v>
      </c>
      <c r="E351" s="232" t="s">
        <v>5</v>
      </c>
      <c r="F351" s="233" t="s">
        <v>195</v>
      </c>
      <c r="H351" s="234">
        <v>55.665999999999997</v>
      </c>
      <c r="I351" s="235"/>
      <c r="L351" s="231"/>
      <c r="M351" s="236"/>
      <c r="N351" s="237"/>
      <c r="O351" s="237"/>
      <c r="P351" s="237"/>
      <c r="Q351" s="237"/>
      <c r="R351" s="237"/>
      <c r="S351" s="237"/>
      <c r="T351" s="238"/>
      <c r="AT351" s="232" t="s">
        <v>176</v>
      </c>
      <c r="AU351" s="232" t="s">
        <v>80</v>
      </c>
      <c r="AV351" s="13" t="s">
        <v>86</v>
      </c>
      <c r="AW351" s="13" t="s">
        <v>35</v>
      </c>
      <c r="AX351" s="13" t="s">
        <v>17</v>
      </c>
      <c r="AY351" s="232" t="s">
        <v>168</v>
      </c>
    </row>
    <row r="352" s="1" customFormat="1" ht="16.5" customHeight="1">
      <c r="B352" s="202"/>
      <c r="C352" s="203" t="s">
        <v>471</v>
      </c>
      <c r="D352" s="203" t="s">
        <v>170</v>
      </c>
      <c r="E352" s="204" t="s">
        <v>472</v>
      </c>
      <c r="F352" s="205" t="s">
        <v>473</v>
      </c>
      <c r="G352" s="206" t="s">
        <v>173</v>
      </c>
      <c r="H352" s="207">
        <v>55.665999999999997</v>
      </c>
      <c r="I352" s="208"/>
      <c r="J352" s="209">
        <f>ROUND(I352*H352,2)</f>
        <v>0</v>
      </c>
      <c r="K352" s="205" t="s">
        <v>174</v>
      </c>
      <c r="L352" s="47"/>
      <c r="M352" s="210" t="s">
        <v>5</v>
      </c>
      <c r="N352" s="211" t="s">
        <v>43</v>
      </c>
      <c r="O352" s="48"/>
      <c r="P352" s="212">
        <f>O352*H352</f>
        <v>0</v>
      </c>
      <c r="Q352" s="212">
        <v>0</v>
      </c>
      <c r="R352" s="212">
        <f>Q352*H352</f>
        <v>0</v>
      </c>
      <c r="S352" s="212">
        <v>0</v>
      </c>
      <c r="T352" s="213">
        <f>S352*H352</f>
        <v>0</v>
      </c>
      <c r="AR352" s="25" t="s">
        <v>86</v>
      </c>
      <c r="AT352" s="25" t="s">
        <v>170</v>
      </c>
      <c r="AU352" s="25" t="s">
        <v>80</v>
      </c>
      <c r="AY352" s="25" t="s">
        <v>168</v>
      </c>
      <c r="BE352" s="214">
        <f>IF(N352="základní",J352,0)</f>
        <v>0</v>
      </c>
      <c r="BF352" s="214">
        <f>IF(N352="snížená",J352,0)</f>
        <v>0</v>
      </c>
      <c r="BG352" s="214">
        <f>IF(N352="zákl. přenesená",J352,0)</f>
        <v>0</v>
      </c>
      <c r="BH352" s="214">
        <f>IF(N352="sníž. přenesená",J352,0)</f>
        <v>0</v>
      </c>
      <c r="BI352" s="214">
        <f>IF(N352="nulová",J352,0)</f>
        <v>0</v>
      </c>
      <c r="BJ352" s="25" t="s">
        <v>17</v>
      </c>
      <c r="BK352" s="214">
        <f>ROUND(I352*H352,2)</f>
        <v>0</v>
      </c>
      <c r="BL352" s="25" t="s">
        <v>86</v>
      </c>
      <c r="BM352" s="25" t="s">
        <v>474</v>
      </c>
    </row>
    <row r="353" s="11" customFormat="1">
      <c r="B353" s="215"/>
      <c r="D353" s="216" t="s">
        <v>176</v>
      </c>
      <c r="E353" s="217" t="s">
        <v>5</v>
      </c>
      <c r="F353" s="218" t="s">
        <v>411</v>
      </c>
      <c r="H353" s="217" t="s">
        <v>5</v>
      </c>
      <c r="I353" s="219"/>
      <c r="L353" s="215"/>
      <c r="M353" s="220"/>
      <c r="N353" s="221"/>
      <c r="O353" s="221"/>
      <c r="P353" s="221"/>
      <c r="Q353" s="221"/>
      <c r="R353" s="221"/>
      <c r="S353" s="221"/>
      <c r="T353" s="222"/>
      <c r="AT353" s="217" t="s">
        <v>176</v>
      </c>
      <c r="AU353" s="217" t="s">
        <v>80</v>
      </c>
      <c r="AV353" s="11" t="s">
        <v>17</v>
      </c>
      <c r="AW353" s="11" t="s">
        <v>35</v>
      </c>
      <c r="AX353" s="11" t="s">
        <v>72</v>
      </c>
      <c r="AY353" s="217" t="s">
        <v>168</v>
      </c>
    </row>
    <row r="354" s="12" customFormat="1">
      <c r="B354" s="223"/>
      <c r="D354" s="216" t="s">
        <v>176</v>
      </c>
      <c r="E354" s="224" t="s">
        <v>5</v>
      </c>
      <c r="F354" s="225" t="s">
        <v>475</v>
      </c>
      <c r="H354" s="226">
        <v>55.665999999999997</v>
      </c>
      <c r="I354" s="227"/>
      <c r="L354" s="223"/>
      <c r="M354" s="228"/>
      <c r="N354" s="229"/>
      <c r="O354" s="229"/>
      <c r="P354" s="229"/>
      <c r="Q354" s="229"/>
      <c r="R354" s="229"/>
      <c r="S354" s="229"/>
      <c r="T354" s="230"/>
      <c r="AT354" s="224" t="s">
        <v>176</v>
      </c>
      <c r="AU354" s="224" t="s">
        <v>80</v>
      </c>
      <c r="AV354" s="12" t="s">
        <v>80</v>
      </c>
      <c r="AW354" s="12" t="s">
        <v>35</v>
      </c>
      <c r="AX354" s="12" t="s">
        <v>17</v>
      </c>
      <c r="AY354" s="224" t="s">
        <v>168</v>
      </c>
    </row>
    <row r="355" s="1" customFormat="1" ht="16.5" customHeight="1">
      <c r="B355" s="202"/>
      <c r="C355" s="203" t="s">
        <v>476</v>
      </c>
      <c r="D355" s="203" t="s">
        <v>170</v>
      </c>
      <c r="E355" s="204" t="s">
        <v>477</v>
      </c>
      <c r="F355" s="205" t="s">
        <v>478</v>
      </c>
      <c r="G355" s="206" t="s">
        <v>277</v>
      </c>
      <c r="H355" s="207">
        <v>2.8149999999999999</v>
      </c>
      <c r="I355" s="208"/>
      <c r="J355" s="209">
        <f>ROUND(I355*H355,2)</f>
        <v>0</v>
      </c>
      <c r="K355" s="205" t="s">
        <v>174</v>
      </c>
      <c r="L355" s="47"/>
      <c r="M355" s="210" t="s">
        <v>5</v>
      </c>
      <c r="N355" s="211" t="s">
        <v>43</v>
      </c>
      <c r="O355" s="48"/>
      <c r="P355" s="212">
        <f>O355*H355</f>
        <v>0</v>
      </c>
      <c r="Q355" s="212">
        <v>1.0601700000000001</v>
      </c>
      <c r="R355" s="212">
        <f>Q355*H355</f>
        <v>2.9843785500000002</v>
      </c>
      <c r="S355" s="212">
        <v>0</v>
      </c>
      <c r="T355" s="213">
        <f>S355*H355</f>
        <v>0</v>
      </c>
      <c r="AR355" s="25" t="s">
        <v>86</v>
      </c>
      <c r="AT355" s="25" t="s">
        <v>170</v>
      </c>
      <c r="AU355" s="25" t="s">
        <v>80</v>
      </c>
      <c r="AY355" s="25" t="s">
        <v>168</v>
      </c>
      <c r="BE355" s="214">
        <f>IF(N355="základní",J355,0)</f>
        <v>0</v>
      </c>
      <c r="BF355" s="214">
        <f>IF(N355="snížená",J355,0)</f>
        <v>0</v>
      </c>
      <c r="BG355" s="214">
        <f>IF(N355="zákl. přenesená",J355,0)</f>
        <v>0</v>
      </c>
      <c r="BH355" s="214">
        <f>IF(N355="sníž. přenesená",J355,0)</f>
        <v>0</v>
      </c>
      <c r="BI355" s="214">
        <f>IF(N355="nulová",J355,0)</f>
        <v>0</v>
      </c>
      <c r="BJ355" s="25" t="s">
        <v>17</v>
      </c>
      <c r="BK355" s="214">
        <f>ROUND(I355*H355,2)</f>
        <v>0</v>
      </c>
      <c r="BL355" s="25" t="s">
        <v>86</v>
      </c>
      <c r="BM355" s="25" t="s">
        <v>479</v>
      </c>
    </row>
    <row r="356" s="11" customFormat="1">
      <c r="B356" s="215"/>
      <c r="D356" s="216" t="s">
        <v>176</v>
      </c>
      <c r="E356" s="217" t="s">
        <v>5</v>
      </c>
      <c r="F356" s="218" t="s">
        <v>434</v>
      </c>
      <c r="H356" s="217" t="s">
        <v>5</v>
      </c>
      <c r="I356" s="219"/>
      <c r="L356" s="215"/>
      <c r="M356" s="220"/>
      <c r="N356" s="221"/>
      <c r="O356" s="221"/>
      <c r="P356" s="221"/>
      <c r="Q356" s="221"/>
      <c r="R356" s="221"/>
      <c r="S356" s="221"/>
      <c r="T356" s="222"/>
      <c r="AT356" s="217" t="s">
        <v>176</v>
      </c>
      <c r="AU356" s="217" t="s">
        <v>80</v>
      </c>
      <c r="AV356" s="11" t="s">
        <v>17</v>
      </c>
      <c r="AW356" s="11" t="s">
        <v>35</v>
      </c>
      <c r="AX356" s="11" t="s">
        <v>72</v>
      </c>
      <c r="AY356" s="217" t="s">
        <v>168</v>
      </c>
    </row>
    <row r="357" s="11" customFormat="1">
      <c r="B357" s="215"/>
      <c r="D357" s="216" t="s">
        <v>176</v>
      </c>
      <c r="E357" s="217" t="s">
        <v>5</v>
      </c>
      <c r="F357" s="218" t="s">
        <v>435</v>
      </c>
      <c r="H357" s="217" t="s">
        <v>5</v>
      </c>
      <c r="I357" s="219"/>
      <c r="L357" s="215"/>
      <c r="M357" s="220"/>
      <c r="N357" s="221"/>
      <c r="O357" s="221"/>
      <c r="P357" s="221"/>
      <c r="Q357" s="221"/>
      <c r="R357" s="221"/>
      <c r="S357" s="221"/>
      <c r="T357" s="222"/>
      <c r="AT357" s="217" t="s">
        <v>176</v>
      </c>
      <c r="AU357" s="217" t="s">
        <v>80</v>
      </c>
      <c r="AV357" s="11" t="s">
        <v>17</v>
      </c>
      <c r="AW357" s="11" t="s">
        <v>35</v>
      </c>
      <c r="AX357" s="11" t="s">
        <v>72</v>
      </c>
      <c r="AY357" s="217" t="s">
        <v>168</v>
      </c>
    </row>
    <row r="358" s="12" customFormat="1">
      <c r="B358" s="223"/>
      <c r="D358" s="216" t="s">
        <v>176</v>
      </c>
      <c r="E358" s="224" t="s">
        <v>5</v>
      </c>
      <c r="F358" s="225" t="s">
        <v>480</v>
      </c>
      <c r="H358" s="226">
        <v>0.40000000000000002</v>
      </c>
      <c r="I358" s="227"/>
      <c r="L358" s="223"/>
      <c r="M358" s="228"/>
      <c r="N358" s="229"/>
      <c r="O358" s="229"/>
      <c r="P358" s="229"/>
      <c r="Q358" s="229"/>
      <c r="R358" s="229"/>
      <c r="S358" s="229"/>
      <c r="T358" s="230"/>
      <c r="AT358" s="224" t="s">
        <v>176</v>
      </c>
      <c r="AU358" s="224" t="s">
        <v>80</v>
      </c>
      <c r="AV358" s="12" t="s">
        <v>80</v>
      </c>
      <c r="AW358" s="12" t="s">
        <v>35</v>
      </c>
      <c r="AX358" s="12" t="s">
        <v>72</v>
      </c>
      <c r="AY358" s="224" t="s">
        <v>168</v>
      </c>
    </row>
    <row r="359" s="11" customFormat="1">
      <c r="B359" s="215"/>
      <c r="D359" s="216" t="s">
        <v>176</v>
      </c>
      <c r="E359" s="217" t="s">
        <v>5</v>
      </c>
      <c r="F359" s="218" t="s">
        <v>437</v>
      </c>
      <c r="H359" s="217" t="s">
        <v>5</v>
      </c>
      <c r="I359" s="219"/>
      <c r="L359" s="215"/>
      <c r="M359" s="220"/>
      <c r="N359" s="221"/>
      <c r="O359" s="221"/>
      <c r="P359" s="221"/>
      <c r="Q359" s="221"/>
      <c r="R359" s="221"/>
      <c r="S359" s="221"/>
      <c r="T359" s="222"/>
      <c r="AT359" s="217" t="s">
        <v>176</v>
      </c>
      <c r="AU359" s="217" t="s">
        <v>80</v>
      </c>
      <c r="AV359" s="11" t="s">
        <v>17</v>
      </c>
      <c r="AW359" s="11" t="s">
        <v>35</v>
      </c>
      <c r="AX359" s="11" t="s">
        <v>72</v>
      </c>
      <c r="AY359" s="217" t="s">
        <v>168</v>
      </c>
    </row>
    <row r="360" s="12" customFormat="1">
      <c r="B360" s="223"/>
      <c r="D360" s="216" t="s">
        <v>176</v>
      </c>
      <c r="E360" s="224" t="s">
        <v>5</v>
      </c>
      <c r="F360" s="225" t="s">
        <v>481</v>
      </c>
      <c r="H360" s="226">
        <v>0.29499999999999998</v>
      </c>
      <c r="I360" s="227"/>
      <c r="L360" s="223"/>
      <c r="M360" s="228"/>
      <c r="N360" s="229"/>
      <c r="O360" s="229"/>
      <c r="P360" s="229"/>
      <c r="Q360" s="229"/>
      <c r="R360" s="229"/>
      <c r="S360" s="229"/>
      <c r="T360" s="230"/>
      <c r="AT360" s="224" t="s">
        <v>176</v>
      </c>
      <c r="AU360" s="224" t="s">
        <v>80</v>
      </c>
      <c r="AV360" s="12" t="s">
        <v>80</v>
      </c>
      <c r="AW360" s="12" t="s">
        <v>35</v>
      </c>
      <c r="AX360" s="12" t="s">
        <v>72</v>
      </c>
      <c r="AY360" s="224" t="s">
        <v>168</v>
      </c>
    </row>
    <row r="361" s="11" customFormat="1">
      <c r="B361" s="215"/>
      <c r="D361" s="216" t="s">
        <v>176</v>
      </c>
      <c r="E361" s="217" t="s">
        <v>5</v>
      </c>
      <c r="F361" s="218" t="s">
        <v>482</v>
      </c>
      <c r="H361" s="217" t="s">
        <v>5</v>
      </c>
      <c r="I361" s="219"/>
      <c r="L361" s="215"/>
      <c r="M361" s="220"/>
      <c r="N361" s="221"/>
      <c r="O361" s="221"/>
      <c r="P361" s="221"/>
      <c r="Q361" s="221"/>
      <c r="R361" s="221"/>
      <c r="S361" s="221"/>
      <c r="T361" s="222"/>
      <c r="AT361" s="217" t="s">
        <v>176</v>
      </c>
      <c r="AU361" s="217" t="s">
        <v>80</v>
      </c>
      <c r="AV361" s="11" t="s">
        <v>17</v>
      </c>
      <c r="AW361" s="11" t="s">
        <v>35</v>
      </c>
      <c r="AX361" s="11" t="s">
        <v>72</v>
      </c>
      <c r="AY361" s="217" t="s">
        <v>168</v>
      </c>
    </row>
    <row r="362" s="12" customFormat="1">
      <c r="B362" s="223"/>
      <c r="D362" s="216" t="s">
        <v>176</v>
      </c>
      <c r="E362" s="224" t="s">
        <v>5</v>
      </c>
      <c r="F362" s="225" t="s">
        <v>483</v>
      </c>
      <c r="H362" s="226">
        <v>0.089999999999999997</v>
      </c>
      <c r="I362" s="227"/>
      <c r="L362" s="223"/>
      <c r="M362" s="228"/>
      <c r="N362" s="229"/>
      <c r="O362" s="229"/>
      <c r="P362" s="229"/>
      <c r="Q362" s="229"/>
      <c r="R362" s="229"/>
      <c r="S362" s="229"/>
      <c r="T362" s="230"/>
      <c r="AT362" s="224" t="s">
        <v>176</v>
      </c>
      <c r="AU362" s="224" t="s">
        <v>80</v>
      </c>
      <c r="AV362" s="12" t="s">
        <v>80</v>
      </c>
      <c r="AW362" s="12" t="s">
        <v>35</v>
      </c>
      <c r="AX362" s="12" t="s">
        <v>72</v>
      </c>
      <c r="AY362" s="224" t="s">
        <v>168</v>
      </c>
    </row>
    <row r="363" s="11" customFormat="1">
      <c r="B363" s="215"/>
      <c r="D363" s="216" t="s">
        <v>176</v>
      </c>
      <c r="E363" s="217" t="s">
        <v>5</v>
      </c>
      <c r="F363" s="218" t="s">
        <v>439</v>
      </c>
      <c r="H363" s="217" t="s">
        <v>5</v>
      </c>
      <c r="I363" s="219"/>
      <c r="L363" s="215"/>
      <c r="M363" s="220"/>
      <c r="N363" s="221"/>
      <c r="O363" s="221"/>
      <c r="P363" s="221"/>
      <c r="Q363" s="221"/>
      <c r="R363" s="221"/>
      <c r="S363" s="221"/>
      <c r="T363" s="222"/>
      <c r="AT363" s="217" t="s">
        <v>176</v>
      </c>
      <c r="AU363" s="217" t="s">
        <v>80</v>
      </c>
      <c r="AV363" s="11" t="s">
        <v>17</v>
      </c>
      <c r="AW363" s="11" t="s">
        <v>35</v>
      </c>
      <c r="AX363" s="11" t="s">
        <v>72</v>
      </c>
      <c r="AY363" s="217" t="s">
        <v>168</v>
      </c>
    </row>
    <row r="364" s="12" customFormat="1">
      <c r="B364" s="223"/>
      <c r="D364" s="216" t="s">
        <v>176</v>
      </c>
      <c r="E364" s="224" t="s">
        <v>5</v>
      </c>
      <c r="F364" s="225" t="s">
        <v>484</v>
      </c>
      <c r="H364" s="226">
        <v>0.25</v>
      </c>
      <c r="I364" s="227"/>
      <c r="L364" s="223"/>
      <c r="M364" s="228"/>
      <c r="N364" s="229"/>
      <c r="O364" s="229"/>
      <c r="P364" s="229"/>
      <c r="Q364" s="229"/>
      <c r="R364" s="229"/>
      <c r="S364" s="229"/>
      <c r="T364" s="230"/>
      <c r="AT364" s="224" t="s">
        <v>176</v>
      </c>
      <c r="AU364" s="224" t="s">
        <v>80</v>
      </c>
      <c r="AV364" s="12" t="s">
        <v>80</v>
      </c>
      <c r="AW364" s="12" t="s">
        <v>35</v>
      </c>
      <c r="AX364" s="12" t="s">
        <v>72</v>
      </c>
      <c r="AY364" s="224" t="s">
        <v>168</v>
      </c>
    </row>
    <row r="365" s="11" customFormat="1">
      <c r="B365" s="215"/>
      <c r="D365" s="216" t="s">
        <v>176</v>
      </c>
      <c r="E365" s="217" t="s">
        <v>5</v>
      </c>
      <c r="F365" s="218" t="s">
        <v>441</v>
      </c>
      <c r="H365" s="217" t="s">
        <v>5</v>
      </c>
      <c r="I365" s="219"/>
      <c r="L365" s="215"/>
      <c r="M365" s="220"/>
      <c r="N365" s="221"/>
      <c r="O365" s="221"/>
      <c r="P365" s="221"/>
      <c r="Q365" s="221"/>
      <c r="R365" s="221"/>
      <c r="S365" s="221"/>
      <c r="T365" s="222"/>
      <c r="AT365" s="217" t="s">
        <v>176</v>
      </c>
      <c r="AU365" s="217" t="s">
        <v>80</v>
      </c>
      <c r="AV365" s="11" t="s">
        <v>17</v>
      </c>
      <c r="AW365" s="11" t="s">
        <v>35</v>
      </c>
      <c r="AX365" s="11" t="s">
        <v>72</v>
      </c>
      <c r="AY365" s="217" t="s">
        <v>168</v>
      </c>
    </row>
    <row r="366" s="12" customFormat="1">
      <c r="B366" s="223"/>
      <c r="D366" s="216" t="s">
        <v>176</v>
      </c>
      <c r="E366" s="224" t="s">
        <v>5</v>
      </c>
      <c r="F366" s="225" t="s">
        <v>485</v>
      </c>
      <c r="H366" s="226">
        <v>0.38500000000000001</v>
      </c>
      <c r="I366" s="227"/>
      <c r="L366" s="223"/>
      <c r="M366" s="228"/>
      <c r="N366" s="229"/>
      <c r="O366" s="229"/>
      <c r="P366" s="229"/>
      <c r="Q366" s="229"/>
      <c r="R366" s="229"/>
      <c r="S366" s="229"/>
      <c r="T366" s="230"/>
      <c r="AT366" s="224" t="s">
        <v>176</v>
      </c>
      <c r="AU366" s="224" t="s">
        <v>80</v>
      </c>
      <c r="AV366" s="12" t="s">
        <v>80</v>
      </c>
      <c r="AW366" s="12" t="s">
        <v>35</v>
      </c>
      <c r="AX366" s="12" t="s">
        <v>72</v>
      </c>
      <c r="AY366" s="224" t="s">
        <v>168</v>
      </c>
    </row>
    <row r="367" s="11" customFormat="1">
      <c r="B367" s="215"/>
      <c r="D367" s="216" t="s">
        <v>176</v>
      </c>
      <c r="E367" s="217" t="s">
        <v>5</v>
      </c>
      <c r="F367" s="218" t="s">
        <v>444</v>
      </c>
      <c r="H367" s="217" t="s">
        <v>5</v>
      </c>
      <c r="I367" s="219"/>
      <c r="L367" s="215"/>
      <c r="M367" s="220"/>
      <c r="N367" s="221"/>
      <c r="O367" s="221"/>
      <c r="P367" s="221"/>
      <c r="Q367" s="221"/>
      <c r="R367" s="221"/>
      <c r="S367" s="221"/>
      <c r="T367" s="222"/>
      <c r="AT367" s="217" t="s">
        <v>176</v>
      </c>
      <c r="AU367" s="217" t="s">
        <v>80</v>
      </c>
      <c r="AV367" s="11" t="s">
        <v>17</v>
      </c>
      <c r="AW367" s="11" t="s">
        <v>35</v>
      </c>
      <c r="AX367" s="11" t="s">
        <v>72</v>
      </c>
      <c r="AY367" s="217" t="s">
        <v>168</v>
      </c>
    </row>
    <row r="368" s="12" customFormat="1">
      <c r="B368" s="223"/>
      <c r="D368" s="216" t="s">
        <v>176</v>
      </c>
      <c r="E368" s="224" t="s">
        <v>5</v>
      </c>
      <c r="F368" s="225" t="s">
        <v>486</v>
      </c>
      <c r="H368" s="226">
        <v>0.38</v>
      </c>
      <c r="I368" s="227"/>
      <c r="L368" s="223"/>
      <c r="M368" s="228"/>
      <c r="N368" s="229"/>
      <c r="O368" s="229"/>
      <c r="P368" s="229"/>
      <c r="Q368" s="229"/>
      <c r="R368" s="229"/>
      <c r="S368" s="229"/>
      <c r="T368" s="230"/>
      <c r="AT368" s="224" t="s">
        <v>176</v>
      </c>
      <c r="AU368" s="224" t="s">
        <v>80</v>
      </c>
      <c r="AV368" s="12" t="s">
        <v>80</v>
      </c>
      <c r="AW368" s="12" t="s">
        <v>35</v>
      </c>
      <c r="AX368" s="12" t="s">
        <v>72</v>
      </c>
      <c r="AY368" s="224" t="s">
        <v>168</v>
      </c>
    </row>
    <row r="369" s="11" customFormat="1">
      <c r="B369" s="215"/>
      <c r="D369" s="216" t="s">
        <v>176</v>
      </c>
      <c r="E369" s="217" t="s">
        <v>5</v>
      </c>
      <c r="F369" s="218" t="s">
        <v>446</v>
      </c>
      <c r="H369" s="217" t="s">
        <v>5</v>
      </c>
      <c r="I369" s="219"/>
      <c r="L369" s="215"/>
      <c r="M369" s="220"/>
      <c r="N369" s="221"/>
      <c r="O369" s="221"/>
      <c r="P369" s="221"/>
      <c r="Q369" s="221"/>
      <c r="R369" s="221"/>
      <c r="S369" s="221"/>
      <c r="T369" s="222"/>
      <c r="AT369" s="217" t="s">
        <v>176</v>
      </c>
      <c r="AU369" s="217" t="s">
        <v>80</v>
      </c>
      <c r="AV369" s="11" t="s">
        <v>17</v>
      </c>
      <c r="AW369" s="11" t="s">
        <v>35</v>
      </c>
      <c r="AX369" s="11" t="s">
        <v>72</v>
      </c>
      <c r="AY369" s="217" t="s">
        <v>168</v>
      </c>
    </row>
    <row r="370" s="12" customFormat="1">
      <c r="B370" s="223"/>
      <c r="D370" s="216" t="s">
        <v>176</v>
      </c>
      <c r="E370" s="224" t="s">
        <v>5</v>
      </c>
      <c r="F370" s="225" t="s">
        <v>487</v>
      </c>
      <c r="H370" s="226">
        <v>0.46999999999999997</v>
      </c>
      <c r="I370" s="227"/>
      <c r="L370" s="223"/>
      <c r="M370" s="228"/>
      <c r="N370" s="229"/>
      <c r="O370" s="229"/>
      <c r="P370" s="229"/>
      <c r="Q370" s="229"/>
      <c r="R370" s="229"/>
      <c r="S370" s="229"/>
      <c r="T370" s="230"/>
      <c r="AT370" s="224" t="s">
        <v>176</v>
      </c>
      <c r="AU370" s="224" t="s">
        <v>80</v>
      </c>
      <c r="AV370" s="12" t="s">
        <v>80</v>
      </c>
      <c r="AW370" s="12" t="s">
        <v>35</v>
      </c>
      <c r="AX370" s="12" t="s">
        <v>72</v>
      </c>
      <c r="AY370" s="224" t="s">
        <v>168</v>
      </c>
    </row>
    <row r="371" s="11" customFormat="1">
      <c r="B371" s="215"/>
      <c r="D371" s="216" t="s">
        <v>176</v>
      </c>
      <c r="E371" s="217" t="s">
        <v>5</v>
      </c>
      <c r="F371" s="218" t="s">
        <v>449</v>
      </c>
      <c r="H371" s="217" t="s">
        <v>5</v>
      </c>
      <c r="I371" s="219"/>
      <c r="L371" s="215"/>
      <c r="M371" s="220"/>
      <c r="N371" s="221"/>
      <c r="O371" s="221"/>
      <c r="P371" s="221"/>
      <c r="Q371" s="221"/>
      <c r="R371" s="221"/>
      <c r="S371" s="221"/>
      <c r="T371" s="222"/>
      <c r="AT371" s="217" t="s">
        <v>176</v>
      </c>
      <c r="AU371" s="217" t="s">
        <v>80</v>
      </c>
      <c r="AV371" s="11" t="s">
        <v>17</v>
      </c>
      <c r="AW371" s="11" t="s">
        <v>35</v>
      </c>
      <c r="AX371" s="11" t="s">
        <v>72</v>
      </c>
      <c r="AY371" s="217" t="s">
        <v>168</v>
      </c>
    </row>
    <row r="372" s="12" customFormat="1">
      <c r="B372" s="223"/>
      <c r="D372" s="216" t="s">
        <v>176</v>
      </c>
      <c r="E372" s="224" t="s">
        <v>5</v>
      </c>
      <c r="F372" s="225" t="s">
        <v>484</v>
      </c>
      <c r="H372" s="226">
        <v>0.25</v>
      </c>
      <c r="I372" s="227"/>
      <c r="L372" s="223"/>
      <c r="M372" s="228"/>
      <c r="N372" s="229"/>
      <c r="O372" s="229"/>
      <c r="P372" s="229"/>
      <c r="Q372" s="229"/>
      <c r="R372" s="229"/>
      <c r="S372" s="229"/>
      <c r="T372" s="230"/>
      <c r="AT372" s="224" t="s">
        <v>176</v>
      </c>
      <c r="AU372" s="224" t="s">
        <v>80</v>
      </c>
      <c r="AV372" s="12" t="s">
        <v>80</v>
      </c>
      <c r="AW372" s="12" t="s">
        <v>35</v>
      </c>
      <c r="AX372" s="12" t="s">
        <v>72</v>
      </c>
      <c r="AY372" s="224" t="s">
        <v>168</v>
      </c>
    </row>
    <row r="373" s="11" customFormat="1">
      <c r="B373" s="215"/>
      <c r="D373" s="216" t="s">
        <v>176</v>
      </c>
      <c r="E373" s="217" t="s">
        <v>5</v>
      </c>
      <c r="F373" s="218" t="s">
        <v>452</v>
      </c>
      <c r="H373" s="217" t="s">
        <v>5</v>
      </c>
      <c r="I373" s="219"/>
      <c r="L373" s="215"/>
      <c r="M373" s="220"/>
      <c r="N373" s="221"/>
      <c r="O373" s="221"/>
      <c r="P373" s="221"/>
      <c r="Q373" s="221"/>
      <c r="R373" s="221"/>
      <c r="S373" s="221"/>
      <c r="T373" s="222"/>
      <c r="AT373" s="217" t="s">
        <v>176</v>
      </c>
      <c r="AU373" s="217" t="s">
        <v>80</v>
      </c>
      <c r="AV373" s="11" t="s">
        <v>17</v>
      </c>
      <c r="AW373" s="11" t="s">
        <v>35</v>
      </c>
      <c r="AX373" s="11" t="s">
        <v>72</v>
      </c>
      <c r="AY373" s="217" t="s">
        <v>168</v>
      </c>
    </row>
    <row r="374" s="12" customFormat="1">
      <c r="B374" s="223"/>
      <c r="D374" s="216" t="s">
        <v>176</v>
      </c>
      <c r="E374" s="224" t="s">
        <v>5</v>
      </c>
      <c r="F374" s="225" t="s">
        <v>481</v>
      </c>
      <c r="H374" s="226">
        <v>0.29499999999999998</v>
      </c>
      <c r="I374" s="227"/>
      <c r="L374" s="223"/>
      <c r="M374" s="228"/>
      <c r="N374" s="229"/>
      <c r="O374" s="229"/>
      <c r="P374" s="229"/>
      <c r="Q374" s="229"/>
      <c r="R374" s="229"/>
      <c r="S374" s="229"/>
      <c r="T374" s="230"/>
      <c r="AT374" s="224" t="s">
        <v>176</v>
      </c>
      <c r="AU374" s="224" t="s">
        <v>80</v>
      </c>
      <c r="AV374" s="12" t="s">
        <v>80</v>
      </c>
      <c r="AW374" s="12" t="s">
        <v>35</v>
      </c>
      <c r="AX374" s="12" t="s">
        <v>72</v>
      </c>
      <c r="AY374" s="224" t="s">
        <v>168</v>
      </c>
    </row>
    <row r="375" s="13" customFormat="1">
      <c r="B375" s="231"/>
      <c r="D375" s="216" t="s">
        <v>176</v>
      </c>
      <c r="E375" s="232" t="s">
        <v>5</v>
      </c>
      <c r="F375" s="233" t="s">
        <v>195</v>
      </c>
      <c r="H375" s="234">
        <v>2.8149999999999999</v>
      </c>
      <c r="I375" s="235"/>
      <c r="L375" s="231"/>
      <c r="M375" s="236"/>
      <c r="N375" s="237"/>
      <c r="O375" s="237"/>
      <c r="P375" s="237"/>
      <c r="Q375" s="237"/>
      <c r="R375" s="237"/>
      <c r="S375" s="237"/>
      <c r="T375" s="238"/>
      <c r="AT375" s="232" t="s">
        <v>176</v>
      </c>
      <c r="AU375" s="232" t="s">
        <v>80</v>
      </c>
      <c r="AV375" s="13" t="s">
        <v>86</v>
      </c>
      <c r="AW375" s="13" t="s">
        <v>35</v>
      </c>
      <c r="AX375" s="13" t="s">
        <v>17</v>
      </c>
      <c r="AY375" s="232" t="s">
        <v>168</v>
      </c>
    </row>
    <row r="376" s="1" customFormat="1" ht="25.5" customHeight="1">
      <c r="B376" s="202"/>
      <c r="C376" s="203" t="s">
        <v>488</v>
      </c>
      <c r="D376" s="203" t="s">
        <v>170</v>
      </c>
      <c r="E376" s="204" t="s">
        <v>489</v>
      </c>
      <c r="F376" s="205" t="s">
        <v>490</v>
      </c>
      <c r="G376" s="206" t="s">
        <v>173</v>
      </c>
      <c r="H376" s="207">
        <v>6.6449999999999996</v>
      </c>
      <c r="I376" s="208"/>
      <c r="J376" s="209">
        <f>ROUND(I376*H376,2)</f>
        <v>0</v>
      </c>
      <c r="K376" s="205" t="s">
        <v>5</v>
      </c>
      <c r="L376" s="47"/>
      <c r="M376" s="210" t="s">
        <v>5</v>
      </c>
      <c r="N376" s="211" t="s">
        <v>43</v>
      </c>
      <c r="O376" s="48"/>
      <c r="P376" s="212">
        <f>O376*H376</f>
        <v>0</v>
      </c>
      <c r="Q376" s="212">
        <v>0.36276999999999998</v>
      </c>
      <c r="R376" s="212">
        <f>Q376*H376</f>
        <v>2.4106066499999996</v>
      </c>
      <c r="S376" s="212">
        <v>0</v>
      </c>
      <c r="T376" s="213">
        <f>S376*H376</f>
        <v>0</v>
      </c>
      <c r="AR376" s="25" t="s">
        <v>86</v>
      </c>
      <c r="AT376" s="25" t="s">
        <v>170</v>
      </c>
      <c r="AU376" s="25" t="s">
        <v>80</v>
      </c>
      <c r="AY376" s="25" t="s">
        <v>168</v>
      </c>
      <c r="BE376" s="214">
        <f>IF(N376="základní",J376,0)</f>
        <v>0</v>
      </c>
      <c r="BF376" s="214">
        <f>IF(N376="snížená",J376,0)</f>
        <v>0</v>
      </c>
      <c r="BG376" s="214">
        <f>IF(N376="zákl. přenesená",J376,0)</f>
        <v>0</v>
      </c>
      <c r="BH376" s="214">
        <f>IF(N376="sníž. přenesená",J376,0)</f>
        <v>0</v>
      </c>
      <c r="BI376" s="214">
        <f>IF(N376="nulová",J376,0)</f>
        <v>0</v>
      </c>
      <c r="BJ376" s="25" t="s">
        <v>17</v>
      </c>
      <c r="BK376" s="214">
        <f>ROUND(I376*H376,2)</f>
        <v>0</v>
      </c>
      <c r="BL376" s="25" t="s">
        <v>86</v>
      </c>
      <c r="BM376" s="25" t="s">
        <v>491</v>
      </c>
    </row>
    <row r="377" s="11" customFormat="1">
      <c r="B377" s="215"/>
      <c r="D377" s="216" t="s">
        <v>176</v>
      </c>
      <c r="E377" s="217" t="s">
        <v>5</v>
      </c>
      <c r="F377" s="218" t="s">
        <v>492</v>
      </c>
      <c r="H377" s="217" t="s">
        <v>5</v>
      </c>
      <c r="I377" s="219"/>
      <c r="L377" s="215"/>
      <c r="M377" s="220"/>
      <c r="N377" s="221"/>
      <c r="O377" s="221"/>
      <c r="P377" s="221"/>
      <c r="Q377" s="221"/>
      <c r="R377" s="221"/>
      <c r="S377" s="221"/>
      <c r="T377" s="222"/>
      <c r="AT377" s="217" t="s">
        <v>176</v>
      </c>
      <c r="AU377" s="217" t="s">
        <v>80</v>
      </c>
      <c r="AV377" s="11" t="s">
        <v>17</v>
      </c>
      <c r="AW377" s="11" t="s">
        <v>35</v>
      </c>
      <c r="AX377" s="11" t="s">
        <v>72</v>
      </c>
      <c r="AY377" s="217" t="s">
        <v>168</v>
      </c>
    </row>
    <row r="378" s="12" customFormat="1">
      <c r="B378" s="223"/>
      <c r="D378" s="216" t="s">
        <v>176</v>
      </c>
      <c r="E378" s="224" t="s">
        <v>5</v>
      </c>
      <c r="F378" s="225" t="s">
        <v>493</v>
      </c>
      <c r="H378" s="226">
        <v>1.925</v>
      </c>
      <c r="I378" s="227"/>
      <c r="L378" s="223"/>
      <c r="M378" s="228"/>
      <c r="N378" s="229"/>
      <c r="O378" s="229"/>
      <c r="P378" s="229"/>
      <c r="Q378" s="229"/>
      <c r="R378" s="229"/>
      <c r="S378" s="229"/>
      <c r="T378" s="230"/>
      <c r="AT378" s="224" t="s">
        <v>176</v>
      </c>
      <c r="AU378" s="224" t="s">
        <v>80</v>
      </c>
      <c r="AV378" s="12" t="s">
        <v>80</v>
      </c>
      <c r="AW378" s="12" t="s">
        <v>35</v>
      </c>
      <c r="AX378" s="12" t="s">
        <v>72</v>
      </c>
      <c r="AY378" s="224" t="s">
        <v>168</v>
      </c>
    </row>
    <row r="379" s="12" customFormat="1">
      <c r="B379" s="223"/>
      <c r="D379" s="216" t="s">
        <v>176</v>
      </c>
      <c r="E379" s="224" t="s">
        <v>5</v>
      </c>
      <c r="F379" s="225" t="s">
        <v>494</v>
      </c>
      <c r="H379" s="226">
        <v>3.895</v>
      </c>
      <c r="I379" s="227"/>
      <c r="L379" s="223"/>
      <c r="M379" s="228"/>
      <c r="N379" s="229"/>
      <c r="O379" s="229"/>
      <c r="P379" s="229"/>
      <c r="Q379" s="229"/>
      <c r="R379" s="229"/>
      <c r="S379" s="229"/>
      <c r="T379" s="230"/>
      <c r="AT379" s="224" t="s">
        <v>176</v>
      </c>
      <c r="AU379" s="224" t="s">
        <v>80</v>
      </c>
      <c r="AV379" s="12" t="s">
        <v>80</v>
      </c>
      <c r="AW379" s="12" t="s">
        <v>35</v>
      </c>
      <c r="AX379" s="12" t="s">
        <v>72</v>
      </c>
      <c r="AY379" s="224" t="s">
        <v>168</v>
      </c>
    </row>
    <row r="380" s="12" customFormat="1">
      <c r="B380" s="223"/>
      <c r="D380" s="216" t="s">
        <v>176</v>
      </c>
      <c r="E380" s="224" t="s">
        <v>5</v>
      </c>
      <c r="F380" s="225" t="s">
        <v>495</v>
      </c>
      <c r="H380" s="226">
        <v>0.82499999999999996</v>
      </c>
      <c r="I380" s="227"/>
      <c r="L380" s="223"/>
      <c r="M380" s="228"/>
      <c r="N380" s="229"/>
      <c r="O380" s="229"/>
      <c r="P380" s="229"/>
      <c r="Q380" s="229"/>
      <c r="R380" s="229"/>
      <c r="S380" s="229"/>
      <c r="T380" s="230"/>
      <c r="AT380" s="224" t="s">
        <v>176</v>
      </c>
      <c r="AU380" s="224" t="s">
        <v>80</v>
      </c>
      <c r="AV380" s="12" t="s">
        <v>80</v>
      </c>
      <c r="AW380" s="12" t="s">
        <v>35</v>
      </c>
      <c r="AX380" s="12" t="s">
        <v>72</v>
      </c>
      <c r="AY380" s="224" t="s">
        <v>168</v>
      </c>
    </row>
    <row r="381" s="13" customFormat="1">
      <c r="B381" s="231"/>
      <c r="D381" s="216" t="s">
        <v>176</v>
      </c>
      <c r="E381" s="232" t="s">
        <v>5</v>
      </c>
      <c r="F381" s="233" t="s">
        <v>195</v>
      </c>
      <c r="H381" s="234">
        <v>6.6449999999999996</v>
      </c>
      <c r="I381" s="235"/>
      <c r="L381" s="231"/>
      <c r="M381" s="236"/>
      <c r="N381" s="237"/>
      <c r="O381" s="237"/>
      <c r="P381" s="237"/>
      <c r="Q381" s="237"/>
      <c r="R381" s="237"/>
      <c r="S381" s="237"/>
      <c r="T381" s="238"/>
      <c r="AT381" s="232" t="s">
        <v>176</v>
      </c>
      <c r="AU381" s="232" t="s">
        <v>80</v>
      </c>
      <c r="AV381" s="13" t="s">
        <v>86</v>
      </c>
      <c r="AW381" s="13" t="s">
        <v>35</v>
      </c>
      <c r="AX381" s="13" t="s">
        <v>17</v>
      </c>
      <c r="AY381" s="232" t="s">
        <v>168</v>
      </c>
    </row>
    <row r="382" s="1" customFormat="1" ht="25.5" customHeight="1">
      <c r="B382" s="202"/>
      <c r="C382" s="203" t="s">
        <v>496</v>
      </c>
      <c r="D382" s="203" t="s">
        <v>170</v>
      </c>
      <c r="E382" s="204" t="s">
        <v>497</v>
      </c>
      <c r="F382" s="205" t="s">
        <v>498</v>
      </c>
      <c r="G382" s="206" t="s">
        <v>173</v>
      </c>
      <c r="H382" s="207">
        <v>123.325</v>
      </c>
      <c r="I382" s="208"/>
      <c r="J382" s="209">
        <f>ROUND(I382*H382,2)</f>
        <v>0</v>
      </c>
      <c r="K382" s="205" t="s">
        <v>174</v>
      </c>
      <c r="L382" s="47"/>
      <c r="M382" s="210" t="s">
        <v>5</v>
      </c>
      <c r="N382" s="211" t="s">
        <v>43</v>
      </c>
      <c r="O382" s="48"/>
      <c r="P382" s="212">
        <f>O382*H382</f>
        <v>0</v>
      </c>
      <c r="Q382" s="212">
        <v>0.96611999999999998</v>
      </c>
      <c r="R382" s="212">
        <f>Q382*H382</f>
        <v>119.146749</v>
      </c>
      <c r="S382" s="212">
        <v>0</v>
      </c>
      <c r="T382" s="213">
        <f>S382*H382</f>
        <v>0</v>
      </c>
      <c r="AR382" s="25" t="s">
        <v>86</v>
      </c>
      <c r="AT382" s="25" t="s">
        <v>170</v>
      </c>
      <c r="AU382" s="25" t="s">
        <v>80</v>
      </c>
      <c r="AY382" s="25" t="s">
        <v>168</v>
      </c>
      <c r="BE382" s="214">
        <f>IF(N382="základní",J382,0)</f>
        <v>0</v>
      </c>
      <c r="BF382" s="214">
        <f>IF(N382="snížená",J382,0)</f>
        <v>0</v>
      </c>
      <c r="BG382" s="214">
        <f>IF(N382="zákl. přenesená",J382,0)</f>
        <v>0</v>
      </c>
      <c r="BH382" s="214">
        <f>IF(N382="sníž. přenesená",J382,0)</f>
        <v>0</v>
      </c>
      <c r="BI382" s="214">
        <f>IF(N382="nulová",J382,0)</f>
        <v>0</v>
      </c>
      <c r="BJ382" s="25" t="s">
        <v>17</v>
      </c>
      <c r="BK382" s="214">
        <f>ROUND(I382*H382,2)</f>
        <v>0</v>
      </c>
      <c r="BL382" s="25" t="s">
        <v>86</v>
      </c>
      <c r="BM382" s="25" t="s">
        <v>499</v>
      </c>
    </row>
    <row r="383" s="11" customFormat="1">
      <c r="B383" s="215"/>
      <c r="D383" s="216" t="s">
        <v>176</v>
      </c>
      <c r="E383" s="217" t="s">
        <v>5</v>
      </c>
      <c r="F383" s="218" t="s">
        <v>434</v>
      </c>
      <c r="H383" s="217" t="s">
        <v>5</v>
      </c>
      <c r="I383" s="219"/>
      <c r="L383" s="215"/>
      <c r="M383" s="220"/>
      <c r="N383" s="221"/>
      <c r="O383" s="221"/>
      <c r="P383" s="221"/>
      <c r="Q383" s="221"/>
      <c r="R383" s="221"/>
      <c r="S383" s="221"/>
      <c r="T383" s="222"/>
      <c r="AT383" s="217" t="s">
        <v>176</v>
      </c>
      <c r="AU383" s="217" t="s">
        <v>80</v>
      </c>
      <c r="AV383" s="11" t="s">
        <v>17</v>
      </c>
      <c r="AW383" s="11" t="s">
        <v>35</v>
      </c>
      <c r="AX383" s="11" t="s">
        <v>72</v>
      </c>
      <c r="AY383" s="217" t="s">
        <v>168</v>
      </c>
    </row>
    <row r="384" s="11" customFormat="1">
      <c r="B384" s="215"/>
      <c r="D384" s="216" t="s">
        <v>176</v>
      </c>
      <c r="E384" s="217" t="s">
        <v>5</v>
      </c>
      <c r="F384" s="218" t="s">
        <v>435</v>
      </c>
      <c r="H384" s="217" t="s">
        <v>5</v>
      </c>
      <c r="I384" s="219"/>
      <c r="L384" s="215"/>
      <c r="M384" s="220"/>
      <c r="N384" s="221"/>
      <c r="O384" s="221"/>
      <c r="P384" s="221"/>
      <c r="Q384" s="221"/>
      <c r="R384" s="221"/>
      <c r="S384" s="221"/>
      <c r="T384" s="222"/>
      <c r="AT384" s="217" t="s">
        <v>176</v>
      </c>
      <c r="AU384" s="217" t="s">
        <v>80</v>
      </c>
      <c r="AV384" s="11" t="s">
        <v>17</v>
      </c>
      <c r="AW384" s="11" t="s">
        <v>35</v>
      </c>
      <c r="AX384" s="11" t="s">
        <v>72</v>
      </c>
      <c r="AY384" s="217" t="s">
        <v>168</v>
      </c>
    </row>
    <row r="385" s="12" customFormat="1">
      <c r="B385" s="223"/>
      <c r="D385" s="216" t="s">
        <v>176</v>
      </c>
      <c r="E385" s="224" t="s">
        <v>5</v>
      </c>
      <c r="F385" s="225" t="s">
        <v>500</v>
      </c>
      <c r="H385" s="226">
        <v>10.99</v>
      </c>
      <c r="I385" s="227"/>
      <c r="L385" s="223"/>
      <c r="M385" s="228"/>
      <c r="N385" s="229"/>
      <c r="O385" s="229"/>
      <c r="P385" s="229"/>
      <c r="Q385" s="229"/>
      <c r="R385" s="229"/>
      <c r="S385" s="229"/>
      <c r="T385" s="230"/>
      <c r="AT385" s="224" t="s">
        <v>176</v>
      </c>
      <c r="AU385" s="224" t="s">
        <v>80</v>
      </c>
      <c r="AV385" s="12" t="s">
        <v>80</v>
      </c>
      <c r="AW385" s="12" t="s">
        <v>35</v>
      </c>
      <c r="AX385" s="12" t="s">
        <v>72</v>
      </c>
      <c r="AY385" s="224" t="s">
        <v>168</v>
      </c>
    </row>
    <row r="386" s="12" customFormat="1">
      <c r="B386" s="223"/>
      <c r="D386" s="216" t="s">
        <v>176</v>
      </c>
      <c r="E386" s="224" t="s">
        <v>5</v>
      </c>
      <c r="F386" s="225" t="s">
        <v>501</v>
      </c>
      <c r="H386" s="226">
        <v>5.0330000000000004</v>
      </c>
      <c r="I386" s="227"/>
      <c r="L386" s="223"/>
      <c r="M386" s="228"/>
      <c r="N386" s="229"/>
      <c r="O386" s="229"/>
      <c r="P386" s="229"/>
      <c r="Q386" s="229"/>
      <c r="R386" s="229"/>
      <c r="S386" s="229"/>
      <c r="T386" s="230"/>
      <c r="AT386" s="224" t="s">
        <v>176</v>
      </c>
      <c r="AU386" s="224" t="s">
        <v>80</v>
      </c>
      <c r="AV386" s="12" t="s">
        <v>80</v>
      </c>
      <c r="AW386" s="12" t="s">
        <v>35</v>
      </c>
      <c r="AX386" s="12" t="s">
        <v>72</v>
      </c>
      <c r="AY386" s="224" t="s">
        <v>168</v>
      </c>
    </row>
    <row r="387" s="11" customFormat="1">
      <c r="B387" s="215"/>
      <c r="D387" s="216" t="s">
        <v>176</v>
      </c>
      <c r="E387" s="217" t="s">
        <v>5</v>
      </c>
      <c r="F387" s="218" t="s">
        <v>437</v>
      </c>
      <c r="H387" s="217" t="s">
        <v>5</v>
      </c>
      <c r="I387" s="219"/>
      <c r="L387" s="215"/>
      <c r="M387" s="220"/>
      <c r="N387" s="221"/>
      <c r="O387" s="221"/>
      <c r="P387" s="221"/>
      <c r="Q387" s="221"/>
      <c r="R387" s="221"/>
      <c r="S387" s="221"/>
      <c r="T387" s="222"/>
      <c r="AT387" s="217" t="s">
        <v>176</v>
      </c>
      <c r="AU387" s="217" t="s">
        <v>80</v>
      </c>
      <c r="AV387" s="11" t="s">
        <v>17</v>
      </c>
      <c r="AW387" s="11" t="s">
        <v>35</v>
      </c>
      <c r="AX387" s="11" t="s">
        <v>72</v>
      </c>
      <c r="AY387" s="217" t="s">
        <v>168</v>
      </c>
    </row>
    <row r="388" s="12" customFormat="1">
      <c r="B388" s="223"/>
      <c r="D388" s="216" t="s">
        <v>176</v>
      </c>
      <c r="E388" s="224" t="s">
        <v>5</v>
      </c>
      <c r="F388" s="225" t="s">
        <v>502</v>
      </c>
      <c r="H388" s="226">
        <v>14.640000000000001</v>
      </c>
      <c r="I388" s="227"/>
      <c r="L388" s="223"/>
      <c r="M388" s="228"/>
      <c r="N388" s="229"/>
      <c r="O388" s="229"/>
      <c r="P388" s="229"/>
      <c r="Q388" s="229"/>
      <c r="R388" s="229"/>
      <c r="S388" s="229"/>
      <c r="T388" s="230"/>
      <c r="AT388" s="224" t="s">
        <v>176</v>
      </c>
      <c r="AU388" s="224" t="s">
        <v>80</v>
      </c>
      <c r="AV388" s="12" t="s">
        <v>80</v>
      </c>
      <c r="AW388" s="12" t="s">
        <v>35</v>
      </c>
      <c r="AX388" s="12" t="s">
        <v>72</v>
      </c>
      <c r="AY388" s="224" t="s">
        <v>168</v>
      </c>
    </row>
    <row r="389" s="12" customFormat="1">
      <c r="B389" s="223"/>
      <c r="D389" s="216" t="s">
        <v>176</v>
      </c>
      <c r="E389" s="224" t="s">
        <v>5</v>
      </c>
      <c r="F389" s="225" t="s">
        <v>503</v>
      </c>
      <c r="H389" s="226">
        <v>2.625</v>
      </c>
      <c r="I389" s="227"/>
      <c r="L389" s="223"/>
      <c r="M389" s="228"/>
      <c r="N389" s="229"/>
      <c r="O389" s="229"/>
      <c r="P389" s="229"/>
      <c r="Q389" s="229"/>
      <c r="R389" s="229"/>
      <c r="S389" s="229"/>
      <c r="T389" s="230"/>
      <c r="AT389" s="224" t="s">
        <v>176</v>
      </c>
      <c r="AU389" s="224" t="s">
        <v>80</v>
      </c>
      <c r="AV389" s="12" t="s">
        <v>80</v>
      </c>
      <c r="AW389" s="12" t="s">
        <v>35</v>
      </c>
      <c r="AX389" s="12" t="s">
        <v>72</v>
      </c>
      <c r="AY389" s="224" t="s">
        <v>168</v>
      </c>
    </row>
    <row r="390" s="12" customFormat="1">
      <c r="B390" s="223"/>
      <c r="D390" s="216" t="s">
        <v>176</v>
      </c>
      <c r="E390" s="224" t="s">
        <v>5</v>
      </c>
      <c r="F390" s="225" t="s">
        <v>504</v>
      </c>
      <c r="H390" s="226">
        <v>1.75</v>
      </c>
      <c r="I390" s="227"/>
      <c r="L390" s="223"/>
      <c r="M390" s="228"/>
      <c r="N390" s="229"/>
      <c r="O390" s="229"/>
      <c r="P390" s="229"/>
      <c r="Q390" s="229"/>
      <c r="R390" s="229"/>
      <c r="S390" s="229"/>
      <c r="T390" s="230"/>
      <c r="AT390" s="224" t="s">
        <v>176</v>
      </c>
      <c r="AU390" s="224" t="s">
        <v>80</v>
      </c>
      <c r="AV390" s="12" t="s">
        <v>80</v>
      </c>
      <c r="AW390" s="12" t="s">
        <v>35</v>
      </c>
      <c r="AX390" s="12" t="s">
        <v>72</v>
      </c>
      <c r="AY390" s="224" t="s">
        <v>168</v>
      </c>
    </row>
    <row r="391" s="12" customFormat="1">
      <c r="B391" s="223"/>
      <c r="D391" s="216" t="s">
        <v>176</v>
      </c>
      <c r="E391" s="224" t="s">
        <v>5</v>
      </c>
      <c r="F391" s="225" t="s">
        <v>505</v>
      </c>
      <c r="H391" s="226">
        <v>4.5</v>
      </c>
      <c r="I391" s="227"/>
      <c r="L391" s="223"/>
      <c r="M391" s="228"/>
      <c r="N391" s="229"/>
      <c r="O391" s="229"/>
      <c r="P391" s="229"/>
      <c r="Q391" s="229"/>
      <c r="R391" s="229"/>
      <c r="S391" s="229"/>
      <c r="T391" s="230"/>
      <c r="AT391" s="224" t="s">
        <v>176</v>
      </c>
      <c r="AU391" s="224" t="s">
        <v>80</v>
      </c>
      <c r="AV391" s="12" t="s">
        <v>80</v>
      </c>
      <c r="AW391" s="12" t="s">
        <v>35</v>
      </c>
      <c r="AX391" s="12" t="s">
        <v>72</v>
      </c>
      <c r="AY391" s="224" t="s">
        <v>168</v>
      </c>
    </row>
    <row r="392" s="11" customFormat="1">
      <c r="B392" s="215"/>
      <c r="D392" s="216" t="s">
        <v>176</v>
      </c>
      <c r="E392" s="217" t="s">
        <v>5</v>
      </c>
      <c r="F392" s="218" t="s">
        <v>482</v>
      </c>
      <c r="H392" s="217" t="s">
        <v>5</v>
      </c>
      <c r="I392" s="219"/>
      <c r="L392" s="215"/>
      <c r="M392" s="220"/>
      <c r="N392" s="221"/>
      <c r="O392" s="221"/>
      <c r="P392" s="221"/>
      <c r="Q392" s="221"/>
      <c r="R392" s="221"/>
      <c r="S392" s="221"/>
      <c r="T392" s="222"/>
      <c r="AT392" s="217" t="s">
        <v>176</v>
      </c>
      <c r="AU392" s="217" t="s">
        <v>80</v>
      </c>
      <c r="AV392" s="11" t="s">
        <v>17</v>
      </c>
      <c r="AW392" s="11" t="s">
        <v>35</v>
      </c>
      <c r="AX392" s="11" t="s">
        <v>72</v>
      </c>
      <c r="AY392" s="217" t="s">
        <v>168</v>
      </c>
    </row>
    <row r="393" s="12" customFormat="1">
      <c r="B393" s="223"/>
      <c r="D393" s="216" t="s">
        <v>176</v>
      </c>
      <c r="E393" s="224" t="s">
        <v>5</v>
      </c>
      <c r="F393" s="225" t="s">
        <v>506</v>
      </c>
      <c r="H393" s="226">
        <v>1.0560000000000001</v>
      </c>
      <c r="I393" s="227"/>
      <c r="L393" s="223"/>
      <c r="M393" s="228"/>
      <c r="N393" s="229"/>
      <c r="O393" s="229"/>
      <c r="P393" s="229"/>
      <c r="Q393" s="229"/>
      <c r="R393" s="229"/>
      <c r="S393" s="229"/>
      <c r="T393" s="230"/>
      <c r="AT393" s="224" t="s">
        <v>176</v>
      </c>
      <c r="AU393" s="224" t="s">
        <v>80</v>
      </c>
      <c r="AV393" s="12" t="s">
        <v>80</v>
      </c>
      <c r="AW393" s="12" t="s">
        <v>35</v>
      </c>
      <c r="AX393" s="12" t="s">
        <v>72</v>
      </c>
      <c r="AY393" s="224" t="s">
        <v>168</v>
      </c>
    </row>
    <row r="394" s="12" customFormat="1">
      <c r="B394" s="223"/>
      <c r="D394" s="216" t="s">
        <v>176</v>
      </c>
      <c r="E394" s="224" t="s">
        <v>5</v>
      </c>
      <c r="F394" s="225" t="s">
        <v>507</v>
      </c>
      <c r="H394" s="226">
        <v>6.4050000000000002</v>
      </c>
      <c r="I394" s="227"/>
      <c r="L394" s="223"/>
      <c r="M394" s="228"/>
      <c r="N394" s="229"/>
      <c r="O394" s="229"/>
      <c r="P394" s="229"/>
      <c r="Q394" s="229"/>
      <c r="R394" s="229"/>
      <c r="S394" s="229"/>
      <c r="T394" s="230"/>
      <c r="AT394" s="224" t="s">
        <v>176</v>
      </c>
      <c r="AU394" s="224" t="s">
        <v>80</v>
      </c>
      <c r="AV394" s="12" t="s">
        <v>80</v>
      </c>
      <c r="AW394" s="12" t="s">
        <v>35</v>
      </c>
      <c r="AX394" s="12" t="s">
        <v>72</v>
      </c>
      <c r="AY394" s="224" t="s">
        <v>168</v>
      </c>
    </row>
    <row r="395" s="11" customFormat="1">
      <c r="B395" s="215"/>
      <c r="D395" s="216" t="s">
        <v>176</v>
      </c>
      <c r="E395" s="217" t="s">
        <v>5</v>
      </c>
      <c r="F395" s="218" t="s">
        <v>439</v>
      </c>
      <c r="H395" s="217" t="s">
        <v>5</v>
      </c>
      <c r="I395" s="219"/>
      <c r="L395" s="215"/>
      <c r="M395" s="220"/>
      <c r="N395" s="221"/>
      <c r="O395" s="221"/>
      <c r="P395" s="221"/>
      <c r="Q395" s="221"/>
      <c r="R395" s="221"/>
      <c r="S395" s="221"/>
      <c r="T395" s="222"/>
      <c r="AT395" s="217" t="s">
        <v>176</v>
      </c>
      <c r="AU395" s="217" t="s">
        <v>80</v>
      </c>
      <c r="AV395" s="11" t="s">
        <v>17</v>
      </c>
      <c r="AW395" s="11" t="s">
        <v>35</v>
      </c>
      <c r="AX395" s="11" t="s">
        <v>72</v>
      </c>
      <c r="AY395" s="217" t="s">
        <v>168</v>
      </c>
    </row>
    <row r="396" s="12" customFormat="1">
      <c r="B396" s="223"/>
      <c r="D396" s="216" t="s">
        <v>176</v>
      </c>
      <c r="E396" s="224" t="s">
        <v>5</v>
      </c>
      <c r="F396" s="225" t="s">
        <v>508</v>
      </c>
      <c r="H396" s="226">
        <v>3.625</v>
      </c>
      <c r="I396" s="227"/>
      <c r="L396" s="223"/>
      <c r="M396" s="228"/>
      <c r="N396" s="229"/>
      <c r="O396" s="229"/>
      <c r="P396" s="229"/>
      <c r="Q396" s="229"/>
      <c r="R396" s="229"/>
      <c r="S396" s="229"/>
      <c r="T396" s="230"/>
      <c r="AT396" s="224" t="s">
        <v>176</v>
      </c>
      <c r="AU396" s="224" t="s">
        <v>80</v>
      </c>
      <c r="AV396" s="12" t="s">
        <v>80</v>
      </c>
      <c r="AW396" s="12" t="s">
        <v>35</v>
      </c>
      <c r="AX396" s="12" t="s">
        <v>72</v>
      </c>
      <c r="AY396" s="224" t="s">
        <v>168</v>
      </c>
    </row>
    <row r="397" s="12" customFormat="1">
      <c r="B397" s="223"/>
      <c r="D397" s="216" t="s">
        <v>176</v>
      </c>
      <c r="E397" s="224" t="s">
        <v>5</v>
      </c>
      <c r="F397" s="225" t="s">
        <v>504</v>
      </c>
      <c r="H397" s="226">
        <v>1.75</v>
      </c>
      <c r="I397" s="227"/>
      <c r="L397" s="223"/>
      <c r="M397" s="228"/>
      <c r="N397" s="229"/>
      <c r="O397" s="229"/>
      <c r="P397" s="229"/>
      <c r="Q397" s="229"/>
      <c r="R397" s="229"/>
      <c r="S397" s="229"/>
      <c r="T397" s="230"/>
      <c r="AT397" s="224" t="s">
        <v>176</v>
      </c>
      <c r="AU397" s="224" t="s">
        <v>80</v>
      </c>
      <c r="AV397" s="12" t="s">
        <v>80</v>
      </c>
      <c r="AW397" s="12" t="s">
        <v>35</v>
      </c>
      <c r="AX397" s="12" t="s">
        <v>72</v>
      </c>
      <c r="AY397" s="224" t="s">
        <v>168</v>
      </c>
    </row>
    <row r="398" s="12" customFormat="1">
      <c r="B398" s="223"/>
      <c r="D398" s="216" t="s">
        <v>176</v>
      </c>
      <c r="E398" s="224" t="s">
        <v>5</v>
      </c>
      <c r="F398" s="225" t="s">
        <v>509</v>
      </c>
      <c r="H398" s="226">
        <v>4.4349999999999996</v>
      </c>
      <c r="I398" s="227"/>
      <c r="L398" s="223"/>
      <c r="M398" s="228"/>
      <c r="N398" s="229"/>
      <c r="O398" s="229"/>
      <c r="P398" s="229"/>
      <c r="Q398" s="229"/>
      <c r="R398" s="229"/>
      <c r="S398" s="229"/>
      <c r="T398" s="230"/>
      <c r="AT398" s="224" t="s">
        <v>176</v>
      </c>
      <c r="AU398" s="224" t="s">
        <v>80</v>
      </c>
      <c r="AV398" s="12" t="s">
        <v>80</v>
      </c>
      <c r="AW398" s="12" t="s">
        <v>35</v>
      </c>
      <c r="AX398" s="12" t="s">
        <v>72</v>
      </c>
      <c r="AY398" s="224" t="s">
        <v>168</v>
      </c>
    </row>
    <row r="399" s="11" customFormat="1">
      <c r="B399" s="215"/>
      <c r="D399" s="216" t="s">
        <v>176</v>
      </c>
      <c r="E399" s="217" t="s">
        <v>5</v>
      </c>
      <c r="F399" s="218" t="s">
        <v>441</v>
      </c>
      <c r="H399" s="217" t="s">
        <v>5</v>
      </c>
      <c r="I399" s="219"/>
      <c r="L399" s="215"/>
      <c r="M399" s="220"/>
      <c r="N399" s="221"/>
      <c r="O399" s="221"/>
      <c r="P399" s="221"/>
      <c r="Q399" s="221"/>
      <c r="R399" s="221"/>
      <c r="S399" s="221"/>
      <c r="T399" s="222"/>
      <c r="AT399" s="217" t="s">
        <v>176</v>
      </c>
      <c r="AU399" s="217" t="s">
        <v>80</v>
      </c>
      <c r="AV399" s="11" t="s">
        <v>17</v>
      </c>
      <c r="AW399" s="11" t="s">
        <v>35</v>
      </c>
      <c r="AX399" s="11" t="s">
        <v>72</v>
      </c>
      <c r="AY399" s="217" t="s">
        <v>168</v>
      </c>
    </row>
    <row r="400" s="12" customFormat="1">
      <c r="B400" s="223"/>
      <c r="D400" s="216" t="s">
        <v>176</v>
      </c>
      <c r="E400" s="224" t="s">
        <v>5</v>
      </c>
      <c r="F400" s="225" t="s">
        <v>510</v>
      </c>
      <c r="H400" s="226">
        <v>4.5999999999999996</v>
      </c>
      <c r="I400" s="227"/>
      <c r="L400" s="223"/>
      <c r="M400" s="228"/>
      <c r="N400" s="229"/>
      <c r="O400" s="229"/>
      <c r="P400" s="229"/>
      <c r="Q400" s="229"/>
      <c r="R400" s="229"/>
      <c r="S400" s="229"/>
      <c r="T400" s="230"/>
      <c r="AT400" s="224" t="s">
        <v>176</v>
      </c>
      <c r="AU400" s="224" t="s">
        <v>80</v>
      </c>
      <c r="AV400" s="12" t="s">
        <v>80</v>
      </c>
      <c r="AW400" s="12" t="s">
        <v>35</v>
      </c>
      <c r="AX400" s="12" t="s">
        <v>72</v>
      </c>
      <c r="AY400" s="224" t="s">
        <v>168</v>
      </c>
    </row>
    <row r="401" s="12" customFormat="1">
      <c r="B401" s="223"/>
      <c r="D401" s="216" t="s">
        <v>176</v>
      </c>
      <c r="E401" s="224" t="s">
        <v>5</v>
      </c>
      <c r="F401" s="225" t="s">
        <v>511</v>
      </c>
      <c r="H401" s="226">
        <v>1.488</v>
      </c>
      <c r="I401" s="227"/>
      <c r="L401" s="223"/>
      <c r="M401" s="228"/>
      <c r="N401" s="229"/>
      <c r="O401" s="229"/>
      <c r="P401" s="229"/>
      <c r="Q401" s="229"/>
      <c r="R401" s="229"/>
      <c r="S401" s="229"/>
      <c r="T401" s="230"/>
      <c r="AT401" s="224" t="s">
        <v>176</v>
      </c>
      <c r="AU401" s="224" t="s">
        <v>80</v>
      </c>
      <c r="AV401" s="12" t="s">
        <v>80</v>
      </c>
      <c r="AW401" s="12" t="s">
        <v>35</v>
      </c>
      <c r="AX401" s="12" t="s">
        <v>72</v>
      </c>
      <c r="AY401" s="224" t="s">
        <v>168</v>
      </c>
    </row>
    <row r="402" s="12" customFormat="1">
      <c r="B402" s="223"/>
      <c r="D402" s="216" t="s">
        <v>176</v>
      </c>
      <c r="E402" s="224" t="s">
        <v>5</v>
      </c>
      <c r="F402" s="225" t="s">
        <v>512</v>
      </c>
      <c r="H402" s="226">
        <v>8.2949999999999999</v>
      </c>
      <c r="I402" s="227"/>
      <c r="L402" s="223"/>
      <c r="M402" s="228"/>
      <c r="N402" s="229"/>
      <c r="O402" s="229"/>
      <c r="P402" s="229"/>
      <c r="Q402" s="229"/>
      <c r="R402" s="229"/>
      <c r="S402" s="229"/>
      <c r="T402" s="230"/>
      <c r="AT402" s="224" t="s">
        <v>176</v>
      </c>
      <c r="AU402" s="224" t="s">
        <v>80</v>
      </c>
      <c r="AV402" s="12" t="s">
        <v>80</v>
      </c>
      <c r="AW402" s="12" t="s">
        <v>35</v>
      </c>
      <c r="AX402" s="12" t="s">
        <v>72</v>
      </c>
      <c r="AY402" s="224" t="s">
        <v>168</v>
      </c>
    </row>
    <row r="403" s="11" customFormat="1">
      <c r="B403" s="215"/>
      <c r="D403" s="216" t="s">
        <v>176</v>
      </c>
      <c r="E403" s="217" t="s">
        <v>5</v>
      </c>
      <c r="F403" s="218" t="s">
        <v>444</v>
      </c>
      <c r="H403" s="217" t="s">
        <v>5</v>
      </c>
      <c r="I403" s="219"/>
      <c r="L403" s="215"/>
      <c r="M403" s="220"/>
      <c r="N403" s="221"/>
      <c r="O403" s="221"/>
      <c r="P403" s="221"/>
      <c r="Q403" s="221"/>
      <c r="R403" s="221"/>
      <c r="S403" s="221"/>
      <c r="T403" s="222"/>
      <c r="AT403" s="217" t="s">
        <v>176</v>
      </c>
      <c r="AU403" s="217" t="s">
        <v>80</v>
      </c>
      <c r="AV403" s="11" t="s">
        <v>17</v>
      </c>
      <c r="AW403" s="11" t="s">
        <v>35</v>
      </c>
      <c r="AX403" s="11" t="s">
        <v>72</v>
      </c>
      <c r="AY403" s="217" t="s">
        <v>168</v>
      </c>
    </row>
    <row r="404" s="12" customFormat="1">
      <c r="B404" s="223"/>
      <c r="D404" s="216" t="s">
        <v>176</v>
      </c>
      <c r="E404" s="224" t="s">
        <v>5</v>
      </c>
      <c r="F404" s="225" t="s">
        <v>510</v>
      </c>
      <c r="H404" s="226">
        <v>4.5999999999999996</v>
      </c>
      <c r="I404" s="227"/>
      <c r="L404" s="223"/>
      <c r="M404" s="228"/>
      <c r="N404" s="229"/>
      <c r="O404" s="229"/>
      <c r="P404" s="229"/>
      <c r="Q404" s="229"/>
      <c r="R404" s="229"/>
      <c r="S404" s="229"/>
      <c r="T404" s="230"/>
      <c r="AT404" s="224" t="s">
        <v>176</v>
      </c>
      <c r="AU404" s="224" t="s">
        <v>80</v>
      </c>
      <c r="AV404" s="12" t="s">
        <v>80</v>
      </c>
      <c r="AW404" s="12" t="s">
        <v>35</v>
      </c>
      <c r="AX404" s="12" t="s">
        <v>72</v>
      </c>
      <c r="AY404" s="224" t="s">
        <v>168</v>
      </c>
    </row>
    <row r="405" s="12" customFormat="1">
      <c r="B405" s="223"/>
      <c r="D405" s="216" t="s">
        <v>176</v>
      </c>
      <c r="E405" s="224" t="s">
        <v>5</v>
      </c>
      <c r="F405" s="225" t="s">
        <v>511</v>
      </c>
      <c r="H405" s="226">
        <v>1.488</v>
      </c>
      <c r="I405" s="227"/>
      <c r="L405" s="223"/>
      <c r="M405" s="228"/>
      <c r="N405" s="229"/>
      <c r="O405" s="229"/>
      <c r="P405" s="229"/>
      <c r="Q405" s="229"/>
      <c r="R405" s="229"/>
      <c r="S405" s="229"/>
      <c r="T405" s="230"/>
      <c r="AT405" s="224" t="s">
        <v>176</v>
      </c>
      <c r="AU405" s="224" t="s">
        <v>80</v>
      </c>
      <c r="AV405" s="12" t="s">
        <v>80</v>
      </c>
      <c r="AW405" s="12" t="s">
        <v>35</v>
      </c>
      <c r="AX405" s="12" t="s">
        <v>72</v>
      </c>
      <c r="AY405" s="224" t="s">
        <v>168</v>
      </c>
    </row>
    <row r="406" s="12" customFormat="1">
      <c r="B406" s="223"/>
      <c r="D406" s="216" t="s">
        <v>176</v>
      </c>
      <c r="E406" s="224" t="s">
        <v>5</v>
      </c>
      <c r="F406" s="225" t="s">
        <v>513</v>
      </c>
      <c r="H406" s="226">
        <v>8.3000000000000007</v>
      </c>
      <c r="I406" s="227"/>
      <c r="L406" s="223"/>
      <c r="M406" s="228"/>
      <c r="N406" s="229"/>
      <c r="O406" s="229"/>
      <c r="P406" s="229"/>
      <c r="Q406" s="229"/>
      <c r="R406" s="229"/>
      <c r="S406" s="229"/>
      <c r="T406" s="230"/>
      <c r="AT406" s="224" t="s">
        <v>176</v>
      </c>
      <c r="AU406" s="224" t="s">
        <v>80</v>
      </c>
      <c r="AV406" s="12" t="s">
        <v>80</v>
      </c>
      <c r="AW406" s="12" t="s">
        <v>35</v>
      </c>
      <c r="AX406" s="12" t="s">
        <v>72</v>
      </c>
      <c r="AY406" s="224" t="s">
        <v>168</v>
      </c>
    </row>
    <row r="407" s="11" customFormat="1">
      <c r="B407" s="215"/>
      <c r="D407" s="216" t="s">
        <v>176</v>
      </c>
      <c r="E407" s="217" t="s">
        <v>5</v>
      </c>
      <c r="F407" s="218" t="s">
        <v>446</v>
      </c>
      <c r="H407" s="217" t="s">
        <v>5</v>
      </c>
      <c r="I407" s="219"/>
      <c r="L407" s="215"/>
      <c r="M407" s="220"/>
      <c r="N407" s="221"/>
      <c r="O407" s="221"/>
      <c r="P407" s="221"/>
      <c r="Q407" s="221"/>
      <c r="R407" s="221"/>
      <c r="S407" s="221"/>
      <c r="T407" s="222"/>
      <c r="AT407" s="217" t="s">
        <v>176</v>
      </c>
      <c r="AU407" s="217" t="s">
        <v>80</v>
      </c>
      <c r="AV407" s="11" t="s">
        <v>17</v>
      </c>
      <c r="AW407" s="11" t="s">
        <v>35</v>
      </c>
      <c r="AX407" s="11" t="s">
        <v>72</v>
      </c>
      <c r="AY407" s="217" t="s">
        <v>168</v>
      </c>
    </row>
    <row r="408" s="12" customFormat="1">
      <c r="B408" s="223"/>
      <c r="D408" s="216" t="s">
        <v>176</v>
      </c>
      <c r="E408" s="224" t="s">
        <v>5</v>
      </c>
      <c r="F408" s="225" t="s">
        <v>514</v>
      </c>
      <c r="H408" s="226">
        <v>14.68</v>
      </c>
      <c r="I408" s="227"/>
      <c r="L408" s="223"/>
      <c r="M408" s="228"/>
      <c r="N408" s="229"/>
      <c r="O408" s="229"/>
      <c r="P408" s="229"/>
      <c r="Q408" s="229"/>
      <c r="R408" s="229"/>
      <c r="S408" s="229"/>
      <c r="T408" s="230"/>
      <c r="AT408" s="224" t="s">
        <v>176</v>
      </c>
      <c r="AU408" s="224" t="s">
        <v>80</v>
      </c>
      <c r="AV408" s="12" t="s">
        <v>80</v>
      </c>
      <c r="AW408" s="12" t="s">
        <v>35</v>
      </c>
      <c r="AX408" s="12" t="s">
        <v>72</v>
      </c>
      <c r="AY408" s="224" t="s">
        <v>168</v>
      </c>
    </row>
    <row r="409" s="11" customFormat="1">
      <c r="B409" s="215"/>
      <c r="D409" s="216" t="s">
        <v>176</v>
      </c>
      <c r="E409" s="217" t="s">
        <v>5</v>
      </c>
      <c r="F409" s="218" t="s">
        <v>449</v>
      </c>
      <c r="H409" s="217" t="s">
        <v>5</v>
      </c>
      <c r="I409" s="219"/>
      <c r="L409" s="215"/>
      <c r="M409" s="220"/>
      <c r="N409" s="221"/>
      <c r="O409" s="221"/>
      <c r="P409" s="221"/>
      <c r="Q409" s="221"/>
      <c r="R409" s="221"/>
      <c r="S409" s="221"/>
      <c r="T409" s="222"/>
      <c r="AT409" s="217" t="s">
        <v>176</v>
      </c>
      <c r="AU409" s="217" t="s">
        <v>80</v>
      </c>
      <c r="AV409" s="11" t="s">
        <v>17</v>
      </c>
      <c r="AW409" s="11" t="s">
        <v>35</v>
      </c>
      <c r="AX409" s="11" t="s">
        <v>72</v>
      </c>
      <c r="AY409" s="217" t="s">
        <v>168</v>
      </c>
    </row>
    <row r="410" s="12" customFormat="1">
      <c r="B410" s="223"/>
      <c r="D410" s="216" t="s">
        <v>176</v>
      </c>
      <c r="E410" s="224" t="s">
        <v>5</v>
      </c>
      <c r="F410" s="225" t="s">
        <v>515</v>
      </c>
      <c r="H410" s="226">
        <v>18</v>
      </c>
      <c r="I410" s="227"/>
      <c r="L410" s="223"/>
      <c r="M410" s="228"/>
      <c r="N410" s="229"/>
      <c r="O410" s="229"/>
      <c r="P410" s="229"/>
      <c r="Q410" s="229"/>
      <c r="R410" s="229"/>
      <c r="S410" s="229"/>
      <c r="T410" s="230"/>
      <c r="AT410" s="224" t="s">
        <v>176</v>
      </c>
      <c r="AU410" s="224" t="s">
        <v>80</v>
      </c>
      <c r="AV410" s="12" t="s">
        <v>80</v>
      </c>
      <c r="AW410" s="12" t="s">
        <v>35</v>
      </c>
      <c r="AX410" s="12" t="s">
        <v>72</v>
      </c>
      <c r="AY410" s="224" t="s">
        <v>168</v>
      </c>
    </row>
    <row r="411" s="11" customFormat="1">
      <c r="B411" s="215"/>
      <c r="D411" s="216" t="s">
        <v>176</v>
      </c>
      <c r="E411" s="217" t="s">
        <v>5</v>
      </c>
      <c r="F411" s="218" t="s">
        <v>452</v>
      </c>
      <c r="H411" s="217" t="s">
        <v>5</v>
      </c>
      <c r="I411" s="219"/>
      <c r="L411" s="215"/>
      <c r="M411" s="220"/>
      <c r="N411" s="221"/>
      <c r="O411" s="221"/>
      <c r="P411" s="221"/>
      <c r="Q411" s="221"/>
      <c r="R411" s="221"/>
      <c r="S411" s="221"/>
      <c r="T411" s="222"/>
      <c r="AT411" s="217" t="s">
        <v>176</v>
      </c>
      <c r="AU411" s="217" t="s">
        <v>80</v>
      </c>
      <c r="AV411" s="11" t="s">
        <v>17</v>
      </c>
      <c r="AW411" s="11" t="s">
        <v>35</v>
      </c>
      <c r="AX411" s="11" t="s">
        <v>72</v>
      </c>
      <c r="AY411" s="217" t="s">
        <v>168</v>
      </c>
    </row>
    <row r="412" s="12" customFormat="1">
      <c r="B412" s="223"/>
      <c r="D412" s="216" t="s">
        <v>176</v>
      </c>
      <c r="E412" s="224" t="s">
        <v>5</v>
      </c>
      <c r="F412" s="225" t="s">
        <v>516</v>
      </c>
      <c r="H412" s="226">
        <v>5.0650000000000004</v>
      </c>
      <c r="I412" s="227"/>
      <c r="L412" s="223"/>
      <c r="M412" s="228"/>
      <c r="N412" s="229"/>
      <c r="O412" s="229"/>
      <c r="P412" s="229"/>
      <c r="Q412" s="229"/>
      <c r="R412" s="229"/>
      <c r="S412" s="229"/>
      <c r="T412" s="230"/>
      <c r="AT412" s="224" t="s">
        <v>176</v>
      </c>
      <c r="AU412" s="224" t="s">
        <v>80</v>
      </c>
      <c r="AV412" s="12" t="s">
        <v>80</v>
      </c>
      <c r="AW412" s="12" t="s">
        <v>35</v>
      </c>
      <c r="AX412" s="12" t="s">
        <v>72</v>
      </c>
      <c r="AY412" s="224" t="s">
        <v>168</v>
      </c>
    </row>
    <row r="413" s="13" customFormat="1">
      <c r="B413" s="231"/>
      <c r="D413" s="216" t="s">
        <v>176</v>
      </c>
      <c r="E413" s="232" t="s">
        <v>5</v>
      </c>
      <c r="F413" s="233" t="s">
        <v>195</v>
      </c>
      <c r="H413" s="234">
        <v>123.325</v>
      </c>
      <c r="I413" s="235"/>
      <c r="L413" s="231"/>
      <c r="M413" s="236"/>
      <c r="N413" s="237"/>
      <c r="O413" s="237"/>
      <c r="P413" s="237"/>
      <c r="Q413" s="237"/>
      <c r="R413" s="237"/>
      <c r="S413" s="237"/>
      <c r="T413" s="238"/>
      <c r="AT413" s="232" t="s">
        <v>176</v>
      </c>
      <c r="AU413" s="232" t="s">
        <v>80</v>
      </c>
      <c r="AV413" s="13" t="s">
        <v>86</v>
      </c>
      <c r="AW413" s="13" t="s">
        <v>35</v>
      </c>
      <c r="AX413" s="13" t="s">
        <v>17</v>
      </c>
      <c r="AY413" s="232" t="s">
        <v>168</v>
      </c>
    </row>
    <row r="414" s="1" customFormat="1" ht="38.25" customHeight="1">
      <c r="B414" s="202"/>
      <c r="C414" s="203" t="s">
        <v>517</v>
      </c>
      <c r="D414" s="203" t="s">
        <v>170</v>
      </c>
      <c r="E414" s="204" t="s">
        <v>518</v>
      </c>
      <c r="F414" s="205" t="s">
        <v>519</v>
      </c>
      <c r="G414" s="206" t="s">
        <v>277</v>
      </c>
      <c r="H414" s="207">
        <v>2.3820000000000001</v>
      </c>
      <c r="I414" s="208"/>
      <c r="J414" s="209">
        <f>ROUND(I414*H414,2)</f>
        <v>0</v>
      </c>
      <c r="K414" s="205" t="s">
        <v>174</v>
      </c>
      <c r="L414" s="47"/>
      <c r="M414" s="210" t="s">
        <v>5</v>
      </c>
      <c r="N414" s="211" t="s">
        <v>43</v>
      </c>
      <c r="O414" s="48"/>
      <c r="P414" s="212">
        <f>O414*H414</f>
        <v>0</v>
      </c>
      <c r="Q414" s="212">
        <v>1.05871</v>
      </c>
      <c r="R414" s="212">
        <f>Q414*H414</f>
        <v>2.5218472200000002</v>
      </c>
      <c r="S414" s="212">
        <v>0</v>
      </c>
      <c r="T414" s="213">
        <f>S414*H414</f>
        <v>0</v>
      </c>
      <c r="AR414" s="25" t="s">
        <v>86</v>
      </c>
      <c r="AT414" s="25" t="s">
        <v>170</v>
      </c>
      <c r="AU414" s="25" t="s">
        <v>80</v>
      </c>
      <c r="AY414" s="25" t="s">
        <v>168</v>
      </c>
      <c r="BE414" s="214">
        <f>IF(N414="základní",J414,0)</f>
        <v>0</v>
      </c>
      <c r="BF414" s="214">
        <f>IF(N414="snížená",J414,0)</f>
        <v>0</v>
      </c>
      <c r="BG414" s="214">
        <f>IF(N414="zákl. přenesená",J414,0)</f>
        <v>0</v>
      </c>
      <c r="BH414" s="214">
        <f>IF(N414="sníž. přenesená",J414,0)</f>
        <v>0</v>
      </c>
      <c r="BI414" s="214">
        <f>IF(N414="nulová",J414,0)</f>
        <v>0</v>
      </c>
      <c r="BJ414" s="25" t="s">
        <v>17</v>
      </c>
      <c r="BK414" s="214">
        <f>ROUND(I414*H414,2)</f>
        <v>0</v>
      </c>
      <c r="BL414" s="25" t="s">
        <v>86</v>
      </c>
      <c r="BM414" s="25" t="s">
        <v>520</v>
      </c>
    </row>
    <row r="415" s="11" customFormat="1">
      <c r="B415" s="215"/>
      <c r="D415" s="216" t="s">
        <v>176</v>
      </c>
      <c r="E415" s="217" t="s">
        <v>5</v>
      </c>
      <c r="F415" s="218" t="s">
        <v>434</v>
      </c>
      <c r="H415" s="217" t="s">
        <v>5</v>
      </c>
      <c r="I415" s="219"/>
      <c r="L415" s="215"/>
      <c r="M415" s="220"/>
      <c r="N415" s="221"/>
      <c r="O415" s="221"/>
      <c r="P415" s="221"/>
      <c r="Q415" s="221"/>
      <c r="R415" s="221"/>
      <c r="S415" s="221"/>
      <c r="T415" s="222"/>
      <c r="AT415" s="217" t="s">
        <v>176</v>
      </c>
      <c r="AU415" s="217" t="s">
        <v>80</v>
      </c>
      <c r="AV415" s="11" t="s">
        <v>17</v>
      </c>
      <c r="AW415" s="11" t="s">
        <v>35</v>
      </c>
      <c r="AX415" s="11" t="s">
        <v>72</v>
      </c>
      <c r="AY415" s="217" t="s">
        <v>168</v>
      </c>
    </row>
    <row r="416" s="11" customFormat="1">
      <c r="B416" s="215"/>
      <c r="D416" s="216" t="s">
        <v>176</v>
      </c>
      <c r="E416" s="217" t="s">
        <v>5</v>
      </c>
      <c r="F416" s="218" t="s">
        <v>521</v>
      </c>
      <c r="H416" s="217" t="s">
        <v>5</v>
      </c>
      <c r="I416" s="219"/>
      <c r="L416" s="215"/>
      <c r="M416" s="220"/>
      <c r="N416" s="221"/>
      <c r="O416" s="221"/>
      <c r="P416" s="221"/>
      <c r="Q416" s="221"/>
      <c r="R416" s="221"/>
      <c r="S416" s="221"/>
      <c r="T416" s="222"/>
      <c r="AT416" s="217" t="s">
        <v>176</v>
      </c>
      <c r="AU416" s="217" t="s">
        <v>80</v>
      </c>
      <c r="AV416" s="11" t="s">
        <v>17</v>
      </c>
      <c r="AW416" s="11" t="s">
        <v>35</v>
      </c>
      <c r="AX416" s="11" t="s">
        <v>72</v>
      </c>
      <c r="AY416" s="217" t="s">
        <v>168</v>
      </c>
    </row>
    <row r="417" s="12" customFormat="1">
      <c r="B417" s="223"/>
      <c r="D417" s="216" t="s">
        <v>176</v>
      </c>
      <c r="E417" s="224" t="s">
        <v>5</v>
      </c>
      <c r="F417" s="225" t="s">
        <v>522</v>
      </c>
      <c r="H417" s="226">
        <v>0.27500000000000002</v>
      </c>
      <c r="I417" s="227"/>
      <c r="L417" s="223"/>
      <c r="M417" s="228"/>
      <c r="N417" s="229"/>
      <c r="O417" s="229"/>
      <c r="P417" s="229"/>
      <c r="Q417" s="229"/>
      <c r="R417" s="229"/>
      <c r="S417" s="229"/>
      <c r="T417" s="230"/>
      <c r="AT417" s="224" t="s">
        <v>176</v>
      </c>
      <c r="AU417" s="224" t="s">
        <v>80</v>
      </c>
      <c r="AV417" s="12" t="s">
        <v>80</v>
      </c>
      <c r="AW417" s="12" t="s">
        <v>35</v>
      </c>
      <c r="AX417" s="12" t="s">
        <v>72</v>
      </c>
      <c r="AY417" s="224" t="s">
        <v>168</v>
      </c>
    </row>
    <row r="418" s="11" customFormat="1">
      <c r="B418" s="215"/>
      <c r="D418" s="216" t="s">
        <v>176</v>
      </c>
      <c r="E418" s="217" t="s">
        <v>5</v>
      </c>
      <c r="F418" s="218" t="s">
        <v>523</v>
      </c>
      <c r="H418" s="217" t="s">
        <v>5</v>
      </c>
      <c r="I418" s="219"/>
      <c r="L418" s="215"/>
      <c r="M418" s="220"/>
      <c r="N418" s="221"/>
      <c r="O418" s="221"/>
      <c r="P418" s="221"/>
      <c r="Q418" s="221"/>
      <c r="R418" s="221"/>
      <c r="S418" s="221"/>
      <c r="T418" s="222"/>
      <c r="AT418" s="217" t="s">
        <v>176</v>
      </c>
      <c r="AU418" s="217" t="s">
        <v>80</v>
      </c>
      <c r="AV418" s="11" t="s">
        <v>17</v>
      </c>
      <c r="AW418" s="11" t="s">
        <v>35</v>
      </c>
      <c r="AX418" s="11" t="s">
        <v>72</v>
      </c>
      <c r="AY418" s="217" t="s">
        <v>168</v>
      </c>
    </row>
    <row r="419" s="12" customFormat="1">
      <c r="B419" s="223"/>
      <c r="D419" s="216" t="s">
        <v>176</v>
      </c>
      <c r="E419" s="224" t="s">
        <v>5</v>
      </c>
      <c r="F419" s="225" t="s">
        <v>524</v>
      </c>
      <c r="H419" s="226">
        <v>0.46500000000000002</v>
      </c>
      <c r="I419" s="227"/>
      <c r="L419" s="223"/>
      <c r="M419" s="228"/>
      <c r="N419" s="229"/>
      <c r="O419" s="229"/>
      <c r="P419" s="229"/>
      <c r="Q419" s="229"/>
      <c r="R419" s="229"/>
      <c r="S419" s="229"/>
      <c r="T419" s="230"/>
      <c r="AT419" s="224" t="s">
        <v>176</v>
      </c>
      <c r="AU419" s="224" t="s">
        <v>80</v>
      </c>
      <c r="AV419" s="12" t="s">
        <v>80</v>
      </c>
      <c r="AW419" s="12" t="s">
        <v>35</v>
      </c>
      <c r="AX419" s="12" t="s">
        <v>72</v>
      </c>
      <c r="AY419" s="224" t="s">
        <v>168</v>
      </c>
    </row>
    <row r="420" s="11" customFormat="1">
      <c r="B420" s="215"/>
      <c r="D420" s="216" t="s">
        <v>176</v>
      </c>
      <c r="E420" s="217" t="s">
        <v>5</v>
      </c>
      <c r="F420" s="218" t="s">
        <v>525</v>
      </c>
      <c r="H420" s="217" t="s">
        <v>5</v>
      </c>
      <c r="I420" s="219"/>
      <c r="L420" s="215"/>
      <c r="M420" s="220"/>
      <c r="N420" s="221"/>
      <c r="O420" s="221"/>
      <c r="P420" s="221"/>
      <c r="Q420" s="221"/>
      <c r="R420" s="221"/>
      <c r="S420" s="221"/>
      <c r="T420" s="222"/>
      <c r="AT420" s="217" t="s">
        <v>176</v>
      </c>
      <c r="AU420" s="217" t="s">
        <v>80</v>
      </c>
      <c r="AV420" s="11" t="s">
        <v>17</v>
      </c>
      <c r="AW420" s="11" t="s">
        <v>35</v>
      </c>
      <c r="AX420" s="11" t="s">
        <v>72</v>
      </c>
      <c r="AY420" s="217" t="s">
        <v>168</v>
      </c>
    </row>
    <row r="421" s="12" customFormat="1">
      <c r="B421" s="223"/>
      <c r="D421" s="216" t="s">
        <v>176</v>
      </c>
      <c r="E421" s="224" t="s">
        <v>5</v>
      </c>
      <c r="F421" s="225" t="s">
        <v>526</v>
      </c>
      <c r="H421" s="226">
        <v>0.375</v>
      </c>
      <c r="I421" s="227"/>
      <c r="L421" s="223"/>
      <c r="M421" s="228"/>
      <c r="N421" s="229"/>
      <c r="O421" s="229"/>
      <c r="P421" s="229"/>
      <c r="Q421" s="229"/>
      <c r="R421" s="229"/>
      <c r="S421" s="229"/>
      <c r="T421" s="230"/>
      <c r="AT421" s="224" t="s">
        <v>176</v>
      </c>
      <c r="AU421" s="224" t="s">
        <v>80</v>
      </c>
      <c r="AV421" s="12" t="s">
        <v>80</v>
      </c>
      <c r="AW421" s="12" t="s">
        <v>35</v>
      </c>
      <c r="AX421" s="12" t="s">
        <v>72</v>
      </c>
      <c r="AY421" s="224" t="s">
        <v>168</v>
      </c>
    </row>
    <row r="422" s="11" customFormat="1">
      <c r="B422" s="215"/>
      <c r="D422" s="216" t="s">
        <v>176</v>
      </c>
      <c r="E422" s="217" t="s">
        <v>5</v>
      </c>
      <c r="F422" s="218" t="s">
        <v>527</v>
      </c>
      <c r="H422" s="217" t="s">
        <v>5</v>
      </c>
      <c r="I422" s="219"/>
      <c r="L422" s="215"/>
      <c r="M422" s="220"/>
      <c r="N422" s="221"/>
      <c r="O422" s="221"/>
      <c r="P422" s="221"/>
      <c r="Q422" s="221"/>
      <c r="R422" s="221"/>
      <c r="S422" s="221"/>
      <c r="T422" s="222"/>
      <c r="AT422" s="217" t="s">
        <v>176</v>
      </c>
      <c r="AU422" s="217" t="s">
        <v>80</v>
      </c>
      <c r="AV422" s="11" t="s">
        <v>17</v>
      </c>
      <c r="AW422" s="11" t="s">
        <v>35</v>
      </c>
      <c r="AX422" s="11" t="s">
        <v>72</v>
      </c>
      <c r="AY422" s="217" t="s">
        <v>168</v>
      </c>
    </row>
    <row r="423" s="12" customFormat="1">
      <c r="B423" s="223"/>
      <c r="D423" s="216" t="s">
        <v>176</v>
      </c>
      <c r="E423" s="224" t="s">
        <v>5</v>
      </c>
      <c r="F423" s="225" t="s">
        <v>528</v>
      </c>
      <c r="H423" s="226">
        <v>0.17999999999999999</v>
      </c>
      <c r="I423" s="227"/>
      <c r="L423" s="223"/>
      <c r="M423" s="228"/>
      <c r="N423" s="229"/>
      <c r="O423" s="229"/>
      <c r="P423" s="229"/>
      <c r="Q423" s="229"/>
      <c r="R423" s="229"/>
      <c r="S423" s="229"/>
      <c r="T423" s="230"/>
      <c r="AT423" s="224" t="s">
        <v>176</v>
      </c>
      <c r="AU423" s="224" t="s">
        <v>80</v>
      </c>
      <c r="AV423" s="12" t="s">
        <v>80</v>
      </c>
      <c r="AW423" s="12" t="s">
        <v>35</v>
      </c>
      <c r="AX423" s="12" t="s">
        <v>72</v>
      </c>
      <c r="AY423" s="224" t="s">
        <v>168</v>
      </c>
    </row>
    <row r="424" s="11" customFormat="1">
      <c r="B424" s="215"/>
      <c r="D424" s="216" t="s">
        <v>176</v>
      </c>
      <c r="E424" s="217" t="s">
        <v>5</v>
      </c>
      <c r="F424" s="218" t="s">
        <v>529</v>
      </c>
      <c r="H424" s="217" t="s">
        <v>5</v>
      </c>
      <c r="I424" s="219"/>
      <c r="L424" s="215"/>
      <c r="M424" s="220"/>
      <c r="N424" s="221"/>
      <c r="O424" s="221"/>
      <c r="P424" s="221"/>
      <c r="Q424" s="221"/>
      <c r="R424" s="221"/>
      <c r="S424" s="221"/>
      <c r="T424" s="222"/>
      <c r="AT424" s="217" t="s">
        <v>176</v>
      </c>
      <c r="AU424" s="217" t="s">
        <v>80</v>
      </c>
      <c r="AV424" s="11" t="s">
        <v>17</v>
      </c>
      <c r="AW424" s="11" t="s">
        <v>35</v>
      </c>
      <c r="AX424" s="11" t="s">
        <v>72</v>
      </c>
      <c r="AY424" s="217" t="s">
        <v>168</v>
      </c>
    </row>
    <row r="425" s="12" customFormat="1">
      <c r="B425" s="223"/>
      <c r="D425" s="216" t="s">
        <v>176</v>
      </c>
      <c r="E425" s="224" t="s">
        <v>5</v>
      </c>
      <c r="F425" s="225" t="s">
        <v>530</v>
      </c>
      <c r="H425" s="226">
        <v>0.23999999999999999</v>
      </c>
      <c r="I425" s="227"/>
      <c r="L425" s="223"/>
      <c r="M425" s="228"/>
      <c r="N425" s="229"/>
      <c r="O425" s="229"/>
      <c r="P425" s="229"/>
      <c r="Q425" s="229"/>
      <c r="R425" s="229"/>
      <c r="S425" s="229"/>
      <c r="T425" s="230"/>
      <c r="AT425" s="224" t="s">
        <v>176</v>
      </c>
      <c r="AU425" s="224" t="s">
        <v>80</v>
      </c>
      <c r="AV425" s="12" t="s">
        <v>80</v>
      </c>
      <c r="AW425" s="12" t="s">
        <v>35</v>
      </c>
      <c r="AX425" s="12" t="s">
        <v>72</v>
      </c>
      <c r="AY425" s="224" t="s">
        <v>168</v>
      </c>
    </row>
    <row r="426" s="11" customFormat="1">
      <c r="B426" s="215"/>
      <c r="D426" s="216" t="s">
        <v>176</v>
      </c>
      <c r="E426" s="217" t="s">
        <v>5</v>
      </c>
      <c r="F426" s="218" t="s">
        <v>531</v>
      </c>
      <c r="H426" s="217" t="s">
        <v>5</v>
      </c>
      <c r="I426" s="219"/>
      <c r="L426" s="215"/>
      <c r="M426" s="220"/>
      <c r="N426" s="221"/>
      <c r="O426" s="221"/>
      <c r="P426" s="221"/>
      <c r="Q426" s="221"/>
      <c r="R426" s="221"/>
      <c r="S426" s="221"/>
      <c r="T426" s="222"/>
      <c r="AT426" s="217" t="s">
        <v>176</v>
      </c>
      <c r="AU426" s="217" t="s">
        <v>80</v>
      </c>
      <c r="AV426" s="11" t="s">
        <v>17</v>
      </c>
      <c r="AW426" s="11" t="s">
        <v>35</v>
      </c>
      <c r="AX426" s="11" t="s">
        <v>72</v>
      </c>
      <c r="AY426" s="217" t="s">
        <v>168</v>
      </c>
    </row>
    <row r="427" s="12" customFormat="1">
      <c r="B427" s="223"/>
      <c r="D427" s="216" t="s">
        <v>176</v>
      </c>
      <c r="E427" s="224" t="s">
        <v>5</v>
      </c>
      <c r="F427" s="225" t="s">
        <v>532</v>
      </c>
      <c r="H427" s="226">
        <v>0.23499999999999999</v>
      </c>
      <c r="I427" s="227"/>
      <c r="L427" s="223"/>
      <c r="M427" s="228"/>
      <c r="N427" s="229"/>
      <c r="O427" s="229"/>
      <c r="P427" s="229"/>
      <c r="Q427" s="229"/>
      <c r="R427" s="229"/>
      <c r="S427" s="229"/>
      <c r="T427" s="230"/>
      <c r="AT427" s="224" t="s">
        <v>176</v>
      </c>
      <c r="AU427" s="224" t="s">
        <v>80</v>
      </c>
      <c r="AV427" s="12" t="s">
        <v>80</v>
      </c>
      <c r="AW427" s="12" t="s">
        <v>35</v>
      </c>
      <c r="AX427" s="12" t="s">
        <v>72</v>
      </c>
      <c r="AY427" s="224" t="s">
        <v>168</v>
      </c>
    </row>
    <row r="428" s="11" customFormat="1">
      <c r="B428" s="215"/>
      <c r="D428" s="216" t="s">
        <v>176</v>
      </c>
      <c r="E428" s="217" t="s">
        <v>5</v>
      </c>
      <c r="F428" s="218" t="s">
        <v>533</v>
      </c>
      <c r="H428" s="217" t="s">
        <v>5</v>
      </c>
      <c r="I428" s="219"/>
      <c r="L428" s="215"/>
      <c r="M428" s="220"/>
      <c r="N428" s="221"/>
      <c r="O428" s="221"/>
      <c r="P428" s="221"/>
      <c r="Q428" s="221"/>
      <c r="R428" s="221"/>
      <c r="S428" s="221"/>
      <c r="T428" s="222"/>
      <c r="AT428" s="217" t="s">
        <v>176</v>
      </c>
      <c r="AU428" s="217" t="s">
        <v>80</v>
      </c>
      <c r="AV428" s="11" t="s">
        <v>17</v>
      </c>
      <c r="AW428" s="11" t="s">
        <v>35</v>
      </c>
      <c r="AX428" s="11" t="s">
        <v>72</v>
      </c>
      <c r="AY428" s="217" t="s">
        <v>168</v>
      </c>
    </row>
    <row r="429" s="12" customFormat="1">
      <c r="B429" s="223"/>
      <c r="D429" s="216" t="s">
        <v>176</v>
      </c>
      <c r="E429" s="224" t="s">
        <v>5</v>
      </c>
      <c r="F429" s="225" t="s">
        <v>534</v>
      </c>
      <c r="H429" s="226">
        <v>0.22500000000000001</v>
      </c>
      <c r="I429" s="227"/>
      <c r="L429" s="223"/>
      <c r="M429" s="228"/>
      <c r="N429" s="229"/>
      <c r="O429" s="229"/>
      <c r="P429" s="229"/>
      <c r="Q429" s="229"/>
      <c r="R429" s="229"/>
      <c r="S429" s="229"/>
      <c r="T429" s="230"/>
      <c r="AT429" s="224" t="s">
        <v>176</v>
      </c>
      <c r="AU429" s="224" t="s">
        <v>80</v>
      </c>
      <c r="AV429" s="12" t="s">
        <v>80</v>
      </c>
      <c r="AW429" s="12" t="s">
        <v>35</v>
      </c>
      <c r="AX429" s="12" t="s">
        <v>72</v>
      </c>
      <c r="AY429" s="224" t="s">
        <v>168</v>
      </c>
    </row>
    <row r="430" s="11" customFormat="1">
      <c r="B430" s="215"/>
      <c r="D430" s="216" t="s">
        <v>176</v>
      </c>
      <c r="E430" s="217" t="s">
        <v>5</v>
      </c>
      <c r="F430" s="218" t="s">
        <v>535</v>
      </c>
      <c r="H430" s="217" t="s">
        <v>5</v>
      </c>
      <c r="I430" s="219"/>
      <c r="L430" s="215"/>
      <c r="M430" s="220"/>
      <c r="N430" s="221"/>
      <c r="O430" s="221"/>
      <c r="P430" s="221"/>
      <c r="Q430" s="221"/>
      <c r="R430" s="221"/>
      <c r="S430" s="221"/>
      <c r="T430" s="222"/>
      <c r="AT430" s="217" t="s">
        <v>176</v>
      </c>
      <c r="AU430" s="217" t="s">
        <v>80</v>
      </c>
      <c r="AV430" s="11" t="s">
        <v>17</v>
      </c>
      <c r="AW430" s="11" t="s">
        <v>35</v>
      </c>
      <c r="AX430" s="11" t="s">
        <v>72</v>
      </c>
      <c r="AY430" s="217" t="s">
        <v>168</v>
      </c>
    </row>
    <row r="431" s="12" customFormat="1">
      <c r="B431" s="223"/>
      <c r="D431" s="216" t="s">
        <v>176</v>
      </c>
      <c r="E431" s="224" t="s">
        <v>5</v>
      </c>
      <c r="F431" s="225" t="s">
        <v>536</v>
      </c>
      <c r="H431" s="226">
        <v>0.28499999999999998</v>
      </c>
      <c r="I431" s="227"/>
      <c r="L431" s="223"/>
      <c r="M431" s="228"/>
      <c r="N431" s="229"/>
      <c r="O431" s="229"/>
      <c r="P431" s="229"/>
      <c r="Q431" s="229"/>
      <c r="R431" s="229"/>
      <c r="S431" s="229"/>
      <c r="T431" s="230"/>
      <c r="AT431" s="224" t="s">
        <v>176</v>
      </c>
      <c r="AU431" s="224" t="s">
        <v>80</v>
      </c>
      <c r="AV431" s="12" t="s">
        <v>80</v>
      </c>
      <c r="AW431" s="12" t="s">
        <v>35</v>
      </c>
      <c r="AX431" s="12" t="s">
        <v>72</v>
      </c>
      <c r="AY431" s="224" t="s">
        <v>168</v>
      </c>
    </row>
    <row r="432" s="11" customFormat="1">
      <c r="B432" s="215"/>
      <c r="D432" s="216" t="s">
        <v>176</v>
      </c>
      <c r="E432" s="217" t="s">
        <v>5</v>
      </c>
      <c r="F432" s="218" t="s">
        <v>537</v>
      </c>
      <c r="H432" s="217" t="s">
        <v>5</v>
      </c>
      <c r="I432" s="219"/>
      <c r="L432" s="215"/>
      <c r="M432" s="220"/>
      <c r="N432" s="221"/>
      <c r="O432" s="221"/>
      <c r="P432" s="221"/>
      <c r="Q432" s="221"/>
      <c r="R432" s="221"/>
      <c r="S432" s="221"/>
      <c r="T432" s="222"/>
      <c r="AT432" s="217" t="s">
        <v>176</v>
      </c>
      <c r="AU432" s="217" t="s">
        <v>80</v>
      </c>
      <c r="AV432" s="11" t="s">
        <v>17</v>
      </c>
      <c r="AW432" s="11" t="s">
        <v>35</v>
      </c>
      <c r="AX432" s="11" t="s">
        <v>72</v>
      </c>
      <c r="AY432" s="217" t="s">
        <v>168</v>
      </c>
    </row>
    <row r="433" s="12" customFormat="1">
      <c r="B433" s="223"/>
      <c r="D433" s="216" t="s">
        <v>176</v>
      </c>
      <c r="E433" s="224" t="s">
        <v>5</v>
      </c>
      <c r="F433" s="225" t="s">
        <v>538</v>
      </c>
      <c r="H433" s="226">
        <v>0.074999999999999997</v>
      </c>
      <c r="I433" s="227"/>
      <c r="L433" s="223"/>
      <c r="M433" s="228"/>
      <c r="N433" s="229"/>
      <c r="O433" s="229"/>
      <c r="P433" s="229"/>
      <c r="Q433" s="229"/>
      <c r="R433" s="229"/>
      <c r="S433" s="229"/>
      <c r="T433" s="230"/>
      <c r="AT433" s="224" t="s">
        <v>176</v>
      </c>
      <c r="AU433" s="224" t="s">
        <v>80</v>
      </c>
      <c r="AV433" s="12" t="s">
        <v>80</v>
      </c>
      <c r="AW433" s="12" t="s">
        <v>35</v>
      </c>
      <c r="AX433" s="12" t="s">
        <v>72</v>
      </c>
      <c r="AY433" s="224" t="s">
        <v>168</v>
      </c>
    </row>
    <row r="434" s="11" customFormat="1">
      <c r="B434" s="215"/>
      <c r="D434" s="216" t="s">
        <v>176</v>
      </c>
      <c r="E434" s="217" t="s">
        <v>5</v>
      </c>
      <c r="F434" s="218" t="s">
        <v>539</v>
      </c>
      <c r="H434" s="217" t="s">
        <v>5</v>
      </c>
      <c r="I434" s="219"/>
      <c r="L434" s="215"/>
      <c r="M434" s="220"/>
      <c r="N434" s="221"/>
      <c r="O434" s="221"/>
      <c r="P434" s="221"/>
      <c r="Q434" s="221"/>
      <c r="R434" s="221"/>
      <c r="S434" s="221"/>
      <c r="T434" s="222"/>
      <c r="AT434" s="217" t="s">
        <v>176</v>
      </c>
      <c r="AU434" s="217" t="s">
        <v>80</v>
      </c>
      <c r="AV434" s="11" t="s">
        <v>17</v>
      </c>
      <c r="AW434" s="11" t="s">
        <v>35</v>
      </c>
      <c r="AX434" s="11" t="s">
        <v>72</v>
      </c>
      <c r="AY434" s="217" t="s">
        <v>168</v>
      </c>
    </row>
    <row r="435" s="12" customFormat="1">
      <c r="B435" s="223"/>
      <c r="D435" s="216" t="s">
        <v>176</v>
      </c>
      <c r="E435" s="224" t="s">
        <v>5</v>
      </c>
      <c r="F435" s="225" t="s">
        <v>540</v>
      </c>
      <c r="H435" s="226">
        <v>0.027</v>
      </c>
      <c r="I435" s="227"/>
      <c r="L435" s="223"/>
      <c r="M435" s="228"/>
      <c r="N435" s="229"/>
      <c r="O435" s="229"/>
      <c r="P435" s="229"/>
      <c r="Q435" s="229"/>
      <c r="R435" s="229"/>
      <c r="S435" s="229"/>
      <c r="T435" s="230"/>
      <c r="AT435" s="224" t="s">
        <v>176</v>
      </c>
      <c r="AU435" s="224" t="s">
        <v>80</v>
      </c>
      <c r="AV435" s="12" t="s">
        <v>80</v>
      </c>
      <c r="AW435" s="12" t="s">
        <v>35</v>
      </c>
      <c r="AX435" s="12" t="s">
        <v>72</v>
      </c>
      <c r="AY435" s="224" t="s">
        <v>168</v>
      </c>
    </row>
    <row r="436" s="12" customFormat="1">
      <c r="B436" s="223"/>
      <c r="D436" s="216" t="s">
        <v>176</v>
      </c>
      <c r="E436" s="224" t="s">
        <v>5</v>
      </c>
      <c r="F436" s="225" t="s">
        <v>5</v>
      </c>
      <c r="H436" s="226">
        <v>0</v>
      </c>
      <c r="I436" s="227"/>
      <c r="L436" s="223"/>
      <c r="M436" s="228"/>
      <c r="N436" s="229"/>
      <c r="O436" s="229"/>
      <c r="P436" s="229"/>
      <c r="Q436" s="229"/>
      <c r="R436" s="229"/>
      <c r="S436" s="229"/>
      <c r="T436" s="230"/>
      <c r="AT436" s="224" t="s">
        <v>176</v>
      </c>
      <c r="AU436" s="224" t="s">
        <v>80</v>
      </c>
      <c r="AV436" s="12" t="s">
        <v>80</v>
      </c>
      <c r="AW436" s="12" t="s">
        <v>35</v>
      </c>
      <c r="AX436" s="12" t="s">
        <v>72</v>
      </c>
      <c r="AY436" s="224" t="s">
        <v>168</v>
      </c>
    </row>
    <row r="437" s="13" customFormat="1">
      <c r="B437" s="231"/>
      <c r="D437" s="216" t="s">
        <v>176</v>
      </c>
      <c r="E437" s="232" t="s">
        <v>5</v>
      </c>
      <c r="F437" s="233" t="s">
        <v>195</v>
      </c>
      <c r="H437" s="234">
        <v>2.3820000000000001</v>
      </c>
      <c r="I437" s="235"/>
      <c r="L437" s="231"/>
      <c r="M437" s="236"/>
      <c r="N437" s="237"/>
      <c r="O437" s="237"/>
      <c r="P437" s="237"/>
      <c r="Q437" s="237"/>
      <c r="R437" s="237"/>
      <c r="S437" s="237"/>
      <c r="T437" s="238"/>
      <c r="AT437" s="232" t="s">
        <v>176</v>
      </c>
      <c r="AU437" s="232" t="s">
        <v>80</v>
      </c>
      <c r="AV437" s="13" t="s">
        <v>86</v>
      </c>
      <c r="AW437" s="13" t="s">
        <v>35</v>
      </c>
      <c r="AX437" s="13" t="s">
        <v>17</v>
      </c>
      <c r="AY437" s="232" t="s">
        <v>168</v>
      </c>
    </row>
    <row r="438" s="1" customFormat="1" ht="16.5" customHeight="1">
      <c r="B438" s="202"/>
      <c r="C438" s="203" t="s">
        <v>541</v>
      </c>
      <c r="D438" s="203" t="s">
        <v>170</v>
      </c>
      <c r="E438" s="204" t="s">
        <v>542</v>
      </c>
      <c r="F438" s="205" t="s">
        <v>543</v>
      </c>
      <c r="G438" s="206" t="s">
        <v>182</v>
      </c>
      <c r="H438" s="207">
        <v>8</v>
      </c>
      <c r="I438" s="208"/>
      <c r="J438" s="209">
        <f>ROUND(I438*H438,2)</f>
        <v>0</v>
      </c>
      <c r="K438" s="205" t="s">
        <v>5</v>
      </c>
      <c r="L438" s="47"/>
      <c r="M438" s="210" t="s">
        <v>5</v>
      </c>
      <c r="N438" s="211" t="s">
        <v>43</v>
      </c>
      <c r="O438" s="48"/>
      <c r="P438" s="212">
        <f>O438*H438</f>
        <v>0</v>
      </c>
      <c r="Q438" s="212">
        <v>0</v>
      </c>
      <c r="R438" s="212">
        <f>Q438*H438</f>
        <v>0</v>
      </c>
      <c r="S438" s="212">
        <v>0</v>
      </c>
      <c r="T438" s="213">
        <f>S438*H438</f>
        <v>0</v>
      </c>
      <c r="AR438" s="25" t="s">
        <v>86</v>
      </c>
      <c r="AT438" s="25" t="s">
        <v>170</v>
      </c>
      <c r="AU438" s="25" t="s">
        <v>80</v>
      </c>
      <c r="AY438" s="25" t="s">
        <v>168</v>
      </c>
      <c r="BE438" s="214">
        <f>IF(N438="základní",J438,0)</f>
        <v>0</v>
      </c>
      <c r="BF438" s="214">
        <f>IF(N438="snížená",J438,0)</f>
        <v>0</v>
      </c>
      <c r="BG438" s="214">
        <f>IF(N438="zákl. přenesená",J438,0)</f>
        <v>0</v>
      </c>
      <c r="BH438" s="214">
        <f>IF(N438="sníž. přenesená",J438,0)</f>
        <v>0</v>
      </c>
      <c r="BI438" s="214">
        <f>IF(N438="nulová",J438,0)</f>
        <v>0</v>
      </c>
      <c r="BJ438" s="25" t="s">
        <v>17</v>
      </c>
      <c r="BK438" s="214">
        <f>ROUND(I438*H438,2)</f>
        <v>0</v>
      </c>
      <c r="BL438" s="25" t="s">
        <v>86</v>
      </c>
      <c r="BM438" s="25" t="s">
        <v>544</v>
      </c>
    </row>
    <row r="439" s="11" customFormat="1">
      <c r="B439" s="215"/>
      <c r="D439" s="216" t="s">
        <v>176</v>
      </c>
      <c r="E439" s="217" t="s">
        <v>5</v>
      </c>
      <c r="F439" s="218" t="s">
        <v>545</v>
      </c>
      <c r="H439" s="217" t="s">
        <v>5</v>
      </c>
      <c r="I439" s="219"/>
      <c r="L439" s="215"/>
      <c r="M439" s="220"/>
      <c r="N439" s="221"/>
      <c r="O439" s="221"/>
      <c r="P439" s="221"/>
      <c r="Q439" s="221"/>
      <c r="R439" s="221"/>
      <c r="S439" s="221"/>
      <c r="T439" s="222"/>
      <c r="AT439" s="217" t="s">
        <v>176</v>
      </c>
      <c r="AU439" s="217" t="s">
        <v>80</v>
      </c>
      <c r="AV439" s="11" t="s">
        <v>17</v>
      </c>
      <c r="AW439" s="11" t="s">
        <v>35</v>
      </c>
      <c r="AX439" s="11" t="s">
        <v>72</v>
      </c>
      <c r="AY439" s="217" t="s">
        <v>168</v>
      </c>
    </row>
    <row r="440" s="12" customFormat="1">
      <c r="B440" s="223"/>
      <c r="D440" s="216" t="s">
        <v>176</v>
      </c>
      <c r="E440" s="224" t="s">
        <v>5</v>
      </c>
      <c r="F440" s="225" t="s">
        <v>98</v>
      </c>
      <c r="H440" s="226">
        <v>8</v>
      </c>
      <c r="I440" s="227"/>
      <c r="L440" s="223"/>
      <c r="M440" s="228"/>
      <c r="N440" s="229"/>
      <c r="O440" s="229"/>
      <c r="P440" s="229"/>
      <c r="Q440" s="229"/>
      <c r="R440" s="229"/>
      <c r="S440" s="229"/>
      <c r="T440" s="230"/>
      <c r="AT440" s="224" t="s">
        <v>176</v>
      </c>
      <c r="AU440" s="224" t="s">
        <v>80</v>
      </c>
      <c r="AV440" s="12" t="s">
        <v>80</v>
      </c>
      <c r="AW440" s="12" t="s">
        <v>35</v>
      </c>
      <c r="AX440" s="12" t="s">
        <v>17</v>
      </c>
      <c r="AY440" s="224" t="s">
        <v>168</v>
      </c>
    </row>
    <row r="441" s="1" customFormat="1" ht="16.5" customHeight="1">
      <c r="B441" s="202"/>
      <c r="C441" s="203" t="s">
        <v>546</v>
      </c>
      <c r="D441" s="203" t="s">
        <v>170</v>
      </c>
      <c r="E441" s="204" t="s">
        <v>547</v>
      </c>
      <c r="F441" s="205" t="s">
        <v>548</v>
      </c>
      <c r="G441" s="206" t="s">
        <v>182</v>
      </c>
      <c r="H441" s="207">
        <v>2</v>
      </c>
      <c r="I441" s="208"/>
      <c r="J441" s="209">
        <f>ROUND(I441*H441,2)</f>
        <v>0</v>
      </c>
      <c r="K441" s="205" t="s">
        <v>5</v>
      </c>
      <c r="L441" s="47"/>
      <c r="M441" s="210" t="s">
        <v>5</v>
      </c>
      <c r="N441" s="211" t="s">
        <v>43</v>
      </c>
      <c r="O441" s="48"/>
      <c r="P441" s="212">
        <f>O441*H441</f>
        <v>0</v>
      </c>
      <c r="Q441" s="212">
        <v>0</v>
      </c>
      <c r="R441" s="212">
        <f>Q441*H441</f>
        <v>0</v>
      </c>
      <c r="S441" s="212">
        <v>0</v>
      </c>
      <c r="T441" s="213">
        <f>S441*H441</f>
        <v>0</v>
      </c>
      <c r="AR441" s="25" t="s">
        <v>86</v>
      </c>
      <c r="AT441" s="25" t="s">
        <v>170</v>
      </c>
      <c r="AU441" s="25" t="s">
        <v>80</v>
      </c>
      <c r="AY441" s="25" t="s">
        <v>168</v>
      </c>
      <c r="BE441" s="214">
        <f>IF(N441="základní",J441,0)</f>
        <v>0</v>
      </c>
      <c r="BF441" s="214">
        <f>IF(N441="snížená",J441,0)</f>
        <v>0</v>
      </c>
      <c r="BG441" s="214">
        <f>IF(N441="zákl. přenesená",J441,0)</f>
        <v>0</v>
      </c>
      <c r="BH441" s="214">
        <f>IF(N441="sníž. přenesená",J441,0)</f>
        <v>0</v>
      </c>
      <c r="BI441" s="214">
        <f>IF(N441="nulová",J441,0)</f>
        <v>0</v>
      </c>
      <c r="BJ441" s="25" t="s">
        <v>17</v>
      </c>
      <c r="BK441" s="214">
        <f>ROUND(I441*H441,2)</f>
        <v>0</v>
      </c>
      <c r="BL441" s="25" t="s">
        <v>86</v>
      </c>
      <c r="BM441" s="25" t="s">
        <v>549</v>
      </c>
    </row>
    <row r="442" s="11" customFormat="1">
      <c r="B442" s="215"/>
      <c r="D442" s="216" t="s">
        <v>176</v>
      </c>
      <c r="E442" s="217" t="s">
        <v>5</v>
      </c>
      <c r="F442" s="218" t="s">
        <v>545</v>
      </c>
      <c r="H442" s="217" t="s">
        <v>5</v>
      </c>
      <c r="I442" s="219"/>
      <c r="L442" s="215"/>
      <c r="M442" s="220"/>
      <c r="N442" s="221"/>
      <c r="O442" s="221"/>
      <c r="P442" s="221"/>
      <c r="Q442" s="221"/>
      <c r="R442" s="221"/>
      <c r="S442" s="221"/>
      <c r="T442" s="222"/>
      <c r="AT442" s="217" t="s">
        <v>176</v>
      </c>
      <c r="AU442" s="217" t="s">
        <v>80</v>
      </c>
      <c r="AV442" s="11" t="s">
        <v>17</v>
      </c>
      <c r="AW442" s="11" t="s">
        <v>35</v>
      </c>
      <c r="AX442" s="11" t="s">
        <v>72</v>
      </c>
      <c r="AY442" s="217" t="s">
        <v>168</v>
      </c>
    </row>
    <row r="443" s="12" customFormat="1">
      <c r="B443" s="223"/>
      <c r="D443" s="216" t="s">
        <v>176</v>
      </c>
      <c r="E443" s="224" t="s">
        <v>5</v>
      </c>
      <c r="F443" s="225" t="s">
        <v>80</v>
      </c>
      <c r="H443" s="226">
        <v>2</v>
      </c>
      <c r="I443" s="227"/>
      <c r="L443" s="223"/>
      <c r="M443" s="228"/>
      <c r="N443" s="229"/>
      <c r="O443" s="229"/>
      <c r="P443" s="229"/>
      <c r="Q443" s="229"/>
      <c r="R443" s="229"/>
      <c r="S443" s="229"/>
      <c r="T443" s="230"/>
      <c r="AT443" s="224" t="s">
        <v>176</v>
      </c>
      <c r="AU443" s="224" t="s">
        <v>80</v>
      </c>
      <c r="AV443" s="12" t="s">
        <v>80</v>
      </c>
      <c r="AW443" s="12" t="s">
        <v>35</v>
      </c>
      <c r="AX443" s="12" t="s">
        <v>17</v>
      </c>
      <c r="AY443" s="224" t="s">
        <v>168</v>
      </c>
    </row>
    <row r="444" s="1" customFormat="1" ht="16.5" customHeight="1">
      <c r="B444" s="202"/>
      <c r="C444" s="203" t="s">
        <v>550</v>
      </c>
      <c r="D444" s="203" t="s">
        <v>170</v>
      </c>
      <c r="E444" s="204" t="s">
        <v>551</v>
      </c>
      <c r="F444" s="205" t="s">
        <v>552</v>
      </c>
      <c r="G444" s="206" t="s">
        <v>182</v>
      </c>
      <c r="H444" s="207">
        <v>1</v>
      </c>
      <c r="I444" s="208"/>
      <c r="J444" s="209">
        <f>ROUND(I444*H444,2)</f>
        <v>0</v>
      </c>
      <c r="K444" s="205" t="s">
        <v>5</v>
      </c>
      <c r="L444" s="47"/>
      <c r="M444" s="210" t="s">
        <v>5</v>
      </c>
      <c r="N444" s="211" t="s">
        <v>43</v>
      </c>
      <c r="O444" s="48"/>
      <c r="P444" s="212">
        <f>O444*H444</f>
        <v>0</v>
      </c>
      <c r="Q444" s="212">
        <v>0</v>
      </c>
      <c r="R444" s="212">
        <f>Q444*H444</f>
        <v>0</v>
      </c>
      <c r="S444" s="212">
        <v>0</v>
      </c>
      <c r="T444" s="213">
        <f>S444*H444</f>
        <v>0</v>
      </c>
      <c r="AR444" s="25" t="s">
        <v>86</v>
      </c>
      <c r="AT444" s="25" t="s">
        <v>170</v>
      </c>
      <c r="AU444" s="25" t="s">
        <v>80</v>
      </c>
      <c r="AY444" s="25" t="s">
        <v>168</v>
      </c>
      <c r="BE444" s="214">
        <f>IF(N444="základní",J444,0)</f>
        <v>0</v>
      </c>
      <c r="BF444" s="214">
        <f>IF(N444="snížená",J444,0)</f>
        <v>0</v>
      </c>
      <c r="BG444" s="214">
        <f>IF(N444="zákl. přenesená",J444,0)</f>
        <v>0</v>
      </c>
      <c r="BH444" s="214">
        <f>IF(N444="sníž. přenesená",J444,0)</f>
        <v>0</v>
      </c>
      <c r="BI444" s="214">
        <f>IF(N444="nulová",J444,0)</f>
        <v>0</v>
      </c>
      <c r="BJ444" s="25" t="s">
        <v>17</v>
      </c>
      <c r="BK444" s="214">
        <f>ROUND(I444*H444,2)</f>
        <v>0</v>
      </c>
      <c r="BL444" s="25" t="s">
        <v>86</v>
      </c>
      <c r="BM444" s="25" t="s">
        <v>553</v>
      </c>
    </row>
    <row r="445" s="11" customFormat="1">
      <c r="B445" s="215"/>
      <c r="D445" s="216" t="s">
        <v>176</v>
      </c>
      <c r="E445" s="217" t="s">
        <v>5</v>
      </c>
      <c r="F445" s="218" t="s">
        <v>545</v>
      </c>
      <c r="H445" s="217" t="s">
        <v>5</v>
      </c>
      <c r="I445" s="219"/>
      <c r="L445" s="215"/>
      <c r="M445" s="220"/>
      <c r="N445" s="221"/>
      <c r="O445" s="221"/>
      <c r="P445" s="221"/>
      <c r="Q445" s="221"/>
      <c r="R445" s="221"/>
      <c r="S445" s="221"/>
      <c r="T445" s="222"/>
      <c r="AT445" s="217" t="s">
        <v>176</v>
      </c>
      <c r="AU445" s="217" t="s">
        <v>80</v>
      </c>
      <c r="AV445" s="11" t="s">
        <v>17</v>
      </c>
      <c r="AW445" s="11" t="s">
        <v>35</v>
      </c>
      <c r="AX445" s="11" t="s">
        <v>72</v>
      </c>
      <c r="AY445" s="217" t="s">
        <v>168</v>
      </c>
    </row>
    <row r="446" s="12" customFormat="1">
      <c r="B446" s="223"/>
      <c r="D446" s="216" t="s">
        <v>176</v>
      </c>
      <c r="E446" s="224" t="s">
        <v>5</v>
      </c>
      <c r="F446" s="225" t="s">
        <v>17</v>
      </c>
      <c r="H446" s="226">
        <v>1</v>
      </c>
      <c r="I446" s="227"/>
      <c r="L446" s="223"/>
      <c r="M446" s="228"/>
      <c r="N446" s="229"/>
      <c r="O446" s="229"/>
      <c r="P446" s="229"/>
      <c r="Q446" s="229"/>
      <c r="R446" s="229"/>
      <c r="S446" s="229"/>
      <c r="T446" s="230"/>
      <c r="AT446" s="224" t="s">
        <v>176</v>
      </c>
      <c r="AU446" s="224" t="s">
        <v>80</v>
      </c>
      <c r="AV446" s="12" t="s">
        <v>80</v>
      </c>
      <c r="AW446" s="12" t="s">
        <v>35</v>
      </c>
      <c r="AX446" s="12" t="s">
        <v>17</v>
      </c>
      <c r="AY446" s="224" t="s">
        <v>168</v>
      </c>
    </row>
    <row r="447" s="1" customFormat="1" ht="16.5" customHeight="1">
      <c r="B447" s="202"/>
      <c r="C447" s="203" t="s">
        <v>554</v>
      </c>
      <c r="D447" s="203" t="s">
        <v>170</v>
      </c>
      <c r="E447" s="204" t="s">
        <v>555</v>
      </c>
      <c r="F447" s="205" t="s">
        <v>556</v>
      </c>
      <c r="G447" s="206" t="s">
        <v>182</v>
      </c>
      <c r="H447" s="207">
        <v>1</v>
      </c>
      <c r="I447" s="208"/>
      <c r="J447" s="209">
        <f>ROUND(I447*H447,2)</f>
        <v>0</v>
      </c>
      <c r="K447" s="205" t="s">
        <v>5</v>
      </c>
      <c r="L447" s="47"/>
      <c r="M447" s="210" t="s">
        <v>5</v>
      </c>
      <c r="N447" s="211" t="s">
        <v>43</v>
      </c>
      <c r="O447" s="48"/>
      <c r="P447" s="212">
        <f>O447*H447</f>
        <v>0</v>
      </c>
      <c r="Q447" s="212">
        <v>0</v>
      </c>
      <c r="R447" s="212">
        <f>Q447*H447</f>
        <v>0</v>
      </c>
      <c r="S447" s="212">
        <v>0</v>
      </c>
      <c r="T447" s="213">
        <f>S447*H447</f>
        <v>0</v>
      </c>
      <c r="AR447" s="25" t="s">
        <v>86</v>
      </c>
      <c r="AT447" s="25" t="s">
        <v>170</v>
      </c>
      <c r="AU447" s="25" t="s">
        <v>80</v>
      </c>
      <c r="AY447" s="25" t="s">
        <v>168</v>
      </c>
      <c r="BE447" s="214">
        <f>IF(N447="základní",J447,0)</f>
        <v>0</v>
      </c>
      <c r="BF447" s="214">
        <f>IF(N447="snížená",J447,0)</f>
        <v>0</v>
      </c>
      <c r="BG447" s="214">
        <f>IF(N447="zákl. přenesená",J447,0)</f>
        <v>0</v>
      </c>
      <c r="BH447" s="214">
        <f>IF(N447="sníž. přenesená",J447,0)</f>
        <v>0</v>
      </c>
      <c r="BI447" s="214">
        <f>IF(N447="nulová",J447,0)</f>
        <v>0</v>
      </c>
      <c r="BJ447" s="25" t="s">
        <v>17</v>
      </c>
      <c r="BK447" s="214">
        <f>ROUND(I447*H447,2)</f>
        <v>0</v>
      </c>
      <c r="BL447" s="25" t="s">
        <v>86</v>
      </c>
      <c r="BM447" s="25" t="s">
        <v>557</v>
      </c>
    </row>
    <row r="448" s="11" customFormat="1">
      <c r="B448" s="215"/>
      <c r="D448" s="216" t="s">
        <v>176</v>
      </c>
      <c r="E448" s="217" t="s">
        <v>5</v>
      </c>
      <c r="F448" s="218" t="s">
        <v>545</v>
      </c>
      <c r="H448" s="217" t="s">
        <v>5</v>
      </c>
      <c r="I448" s="219"/>
      <c r="L448" s="215"/>
      <c r="M448" s="220"/>
      <c r="N448" s="221"/>
      <c r="O448" s="221"/>
      <c r="P448" s="221"/>
      <c r="Q448" s="221"/>
      <c r="R448" s="221"/>
      <c r="S448" s="221"/>
      <c r="T448" s="222"/>
      <c r="AT448" s="217" t="s">
        <v>176</v>
      </c>
      <c r="AU448" s="217" t="s">
        <v>80</v>
      </c>
      <c r="AV448" s="11" t="s">
        <v>17</v>
      </c>
      <c r="AW448" s="11" t="s">
        <v>35</v>
      </c>
      <c r="AX448" s="11" t="s">
        <v>72</v>
      </c>
      <c r="AY448" s="217" t="s">
        <v>168</v>
      </c>
    </row>
    <row r="449" s="12" customFormat="1">
      <c r="B449" s="223"/>
      <c r="D449" s="216" t="s">
        <v>176</v>
      </c>
      <c r="E449" s="224" t="s">
        <v>5</v>
      </c>
      <c r="F449" s="225" t="s">
        <v>17</v>
      </c>
      <c r="H449" s="226">
        <v>1</v>
      </c>
      <c r="I449" s="227"/>
      <c r="L449" s="223"/>
      <c r="M449" s="228"/>
      <c r="N449" s="229"/>
      <c r="O449" s="229"/>
      <c r="P449" s="229"/>
      <c r="Q449" s="229"/>
      <c r="R449" s="229"/>
      <c r="S449" s="229"/>
      <c r="T449" s="230"/>
      <c r="AT449" s="224" t="s">
        <v>176</v>
      </c>
      <c r="AU449" s="224" t="s">
        <v>80</v>
      </c>
      <c r="AV449" s="12" t="s">
        <v>80</v>
      </c>
      <c r="AW449" s="12" t="s">
        <v>35</v>
      </c>
      <c r="AX449" s="12" t="s">
        <v>17</v>
      </c>
      <c r="AY449" s="224" t="s">
        <v>168</v>
      </c>
    </row>
    <row r="450" s="1" customFormat="1" ht="16.5" customHeight="1">
      <c r="B450" s="202"/>
      <c r="C450" s="203" t="s">
        <v>558</v>
      </c>
      <c r="D450" s="203" t="s">
        <v>170</v>
      </c>
      <c r="E450" s="204" t="s">
        <v>559</v>
      </c>
      <c r="F450" s="205" t="s">
        <v>560</v>
      </c>
      <c r="G450" s="206" t="s">
        <v>182</v>
      </c>
      <c r="H450" s="207">
        <v>1</v>
      </c>
      <c r="I450" s="208"/>
      <c r="J450" s="209">
        <f>ROUND(I450*H450,2)</f>
        <v>0</v>
      </c>
      <c r="K450" s="205" t="s">
        <v>5</v>
      </c>
      <c r="L450" s="47"/>
      <c r="M450" s="210" t="s">
        <v>5</v>
      </c>
      <c r="N450" s="211" t="s">
        <v>43</v>
      </c>
      <c r="O450" s="48"/>
      <c r="P450" s="212">
        <f>O450*H450</f>
        <v>0</v>
      </c>
      <c r="Q450" s="212">
        <v>0</v>
      </c>
      <c r="R450" s="212">
        <f>Q450*H450</f>
        <v>0</v>
      </c>
      <c r="S450" s="212">
        <v>0</v>
      </c>
      <c r="T450" s="213">
        <f>S450*H450</f>
        <v>0</v>
      </c>
      <c r="AR450" s="25" t="s">
        <v>86</v>
      </c>
      <c r="AT450" s="25" t="s">
        <v>170</v>
      </c>
      <c r="AU450" s="25" t="s">
        <v>80</v>
      </c>
      <c r="AY450" s="25" t="s">
        <v>168</v>
      </c>
      <c r="BE450" s="214">
        <f>IF(N450="základní",J450,0)</f>
        <v>0</v>
      </c>
      <c r="BF450" s="214">
        <f>IF(N450="snížená",J450,0)</f>
        <v>0</v>
      </c>
      <c r="BG450" s="214">
        <f>IF(N450="zákl. přenesená",J450,0)</f>
        <v>0</v>
      </c>
      <c r="BH450" s="214">
        <f>IF(N450="sníž. přenesená",J450,0)</f>
        <v>0</v>
      </c>
      <c r="BI450" s="214">
        <f>IF(N450="nulová",J450,0)</f>
        <v>0</v>
      </c>
      <c r="BJ450" s="25" t="s">
        <v>17</v>
      </c>
      <c r="BK450" s="214">
        <f>ROUND(I450*H450,2)</f>
        <v>0</v>
      </c>
      <c r="BL450" s="25" t="s">
        <v>86</v>
      </c>
      <c r="BM450" s="25" t="s">
        <v>561</v>
      </c>
    </row>
    <row r="451" s="11" customFormat="1">
      <c r="B451" s="215"/>
      <c r="D451" s="216" t="s">
        <v>176</v>
      </c>
      <c r="E451" s="217" t="s">
        <v>5</v>
      </c>
      <c r="F451" s="218" t="s">
        <v>545</v>
      </c>
      <c r="H451" s="217" t="s">
        <v>5</v>
      </c>
      <c r="I451" s="219"/>
      <c r="L451" s="215"/>
      <c r="M451" s="220"/>
      <c r="N451" s="221"/>
      <c r="O451" s="221"/>
      <c r="P451" s="221"/>
      <c r="Q451" s="221"/>
      <c r="R451" s="221"/>
      <c r="S451" s="221"/>
      <c r="T451" s="222"/>
      <c r="AT451" s="217" t="s">
        <v>176</v>
      </c>
      <c r="AU451" s="217" t="s">
        <v>80</v>
      </c>
      <c r="AV451" s="11" t="s">
        <v>17</v>
      </c>
      <c r="AW451" s="11" t="s">
        <v>35</v>
      </c>
      <c r="AX451" s="11" t="s">
        <v>72</v>
      </c>
      <c r="AY451" s="217" t="s">
        <v>168</v>
      </c>
    </row>
    <row r="452" s="12" customFormat="1">
      <c r="B452" s="223"/>
      <c r="D452" s="216" t="s">
        <v>176</v>
      </c>
      <c r="E452" s="224" t="s">
        <v>5</v>
      </c>
      <c r="F452" s="225" t="s">
        <v>17</v>
      </c>
      <c r="H452" s="226">
        <v>1</v>
      </c>
      <c r="I452" s="227"/>
      <c r="L452" s="223"/>
      <c r="M452" s="228"/>
      <c r="N452" s="229"/>
      <c r="O452" s="229"/>
      <c r="P452" s="229"/>
      <c r="Q452" s="229"/>
      <c r="R452" s="229"/>
      <c r="S452" s="229"/>
      <c r="T452" s="230"/>
      <c r="AT452" s="224" t="s">
        <v>176</v>
      </c>
      <c r="AU452" s="224" t="s">
        <v>80</v>
      </c>
      <c r="AV452" s="12" t="s">
        <v>80</v>
      </c>
      <c r="AW452" s="12" t="s">
        <v>35</v>
      </c>
      <c r="AX452" s="12" t="s">
        <v>17</v>
      </c>
      <c r="AY452" s="224" t="s">
        <v>168</v>
      </c>
    </row>
    <row r="453" s="1" customFormat="1" ht="16.5" customHeight="1">
      <c r="B453" s="202"/>
      <c r="C453" s="203" t="s">
        <v>562</v>
      </c>
      <c r="D453" s="203" t="s">
        <v>170</v>
      </c>
      <c r="E453" s="204" t="s">
        <v>563</v>
      </c>
      <c r="F453" s="205" t="s">
        <v>564</v>
      </c>
      <c r="G453" s="206" t="s">
        <v>182</v>
      </c>
      <c r="H453" s="207">
        <v>1</v>
      </c>
      <c r="I453" s="208"/>
      <c r="J453" s="209">
        <f>ROUND(I453*H453,2)</f>
        <v>0</v>
      </c>
      <c r="K453" s="205" t="s">
        <v>5</v>
      </c>
      <c r="L453" s="47"/>
      <c r="M453" s="210" t="s">
        <v>5</v>
      </c>
      <c r="N453" s="211" t="s">
        <v>43</v>
      </c>
      <c r="O453" s="48"/>
      <c r="P453" s="212">
        <f>O453*H453</f>
        <v>0</v>
      </c>
      <c r="Q453" s="212">
        <v>0</v>
      </c>
      <c r="R453" s="212">
        <f>Q453*H453</f>
        <v>0</v>
      </c>
      <c r="S453" s="212">
        <v>0</v>
      </c>
      <c r="T453" s="213">
        <f>S453*H453</f>
        <v>0</v>
      </c>
      <c r="AR453" s="25" t="s">
        <v>86</v>
      </c>
      <c r="AT453" s="25" t="s">
        <v>170</v>
      </c>
      <c r="AU453" s="25" t="s">
        <v>80</v>
      </c>
      <c r="AY453" s="25" t="s">
        <v>168</v>
      </c>
      <c r="BE453" s="214">
        <f>IF(N453="základní",J453,0)</f>
        <v>0</v>
      </c>
      <c r="BF453" s="214">
        <f>IF(N453="snížená",J453,0)</f>
        <v>0</v>
      </c>
      <c r="BG453" s="214">
        <f>IF(N453="zákl. přenesená",J453,0)</f>
        <v>0</v>
      </c>
      <c r="BH453" s="214">
        <f>IF(N453="sníž. přenesená",J453,0)</f>
        <v>0</v>
      </c>
      <c r="BI453" s="214">
        <f>IF(N453="nulová",J453,0)</f>
        <v>0</v>
      </c>
      <c r="BJ453" s="25" t="s">
        <v>17</v>
      </c>
      <c r="BK453" s="214">
        <f>ROUND(I453*H453,2)</f>
        <v>0</v>
      </c>
      <c r="BL453" s="25" t="s">
        <v>86</v>
      </c>
      <c r="BM453" s="25" t="s">
        <v>565</v>
      </c>
    </row>
    <row r="454" s="11" customFormat="1">
      <c r="B454" s="215"/>
      <c r="D454" s="216" t="s">
        <v>176</v>
      </c>
      <c r="E454" s="217" t="s">
        <v>5</v>
      </c>
      <c r="F454" s="218" t="s">
        <v>545</v>
      </c>
      <c r="H454" s="217" t="s">
        <v>5</v>
      </c>
      <c r="I454" s="219"/>
      <c r="L454" s="215"/>
      <c r="M454" s="220"/>
      <c r="N454" s="221"/>
      <c r="O454" s="221"/>
      <c r="P454" s="221"/>
      <c r="Q454" s="221"/>
      <c r="R454" s="221"/>
      <c r="S454" s="221"/>
      <c r="T454" s="222"/>
      <c r="AT454" s="217" t="s">
        <v>176</v>
      </c>
      <c r="AU454" s="217" t="s">
        <v>80</v>
      </c>
      <c r="AV454" s="11" t="s">
        <v>17</v>
      </c>
      <c r="AW454" s="11" t="s">
        <v>35</v>
      </c>
      <c r="AX454" s="11" t="s">
        <v>72</v>
      </c>
      <c r="AY454" s="217" t="s">
        <v>168</v>
      </c>
    </row>
    <row r="455" s="12" customFormat="1">
      <c r="B455" s="223"/>
      <c r="D455" s="216" t="s">
        <v>176</v>
      </c>
      <c r="E455" s="224" t="s">
        <v>5</v>
      </c>
      <c r="F455" s="225" t="s">
        <v>17</v>
      </c>
      <c r="H455" s="226">
        <v>1</v>
      </c>
      <c r="I455" s="227"/>
      <c r="L455" s="223"/>
      <c r="M455" s="228"/>
      <c r="N455" s="229"/>
      <c r="O455" s="229"/>
      <c r="P455" s="229"/>
      <c r="Q455" s="229"/>
      <c r="R455" s="229"/>
      <c r="S455" s="229"/>
      <c r="T455" s="230"/>
      <c r="AT455" s="224" t="s">
        <v>176</v>
      </c>
      <c r="AU455" s="224" t="s">
        <v>80</v>
      </c>
      <c r="AV455" s="12" t="s">
        <v>80</v>
      </c>
      <c r="AW455" s="12" t="s">
        <v>35</v>
      </c>
      <c r="AX455" s="12" t="s">
        <v>17</v>
      </c>
      <c r="AY455" s="224" t="s">
        <v>168</v>
      </c>
    </row>
    <row r="456" s="1" customFormat="1" ht="16.5" customHeight="1">
      <c r="B456" s="202"/>
      <c r="C456" s="203" t="s">
        <v>566</v>
      </c>
      <c r="D456" s="203" t="s">
        <v>170</v>
      </c>
      <c r="E456" s="204" t="s">
        <v>567</v>
      </c>
      <c r="F456" s="205" t="s">
        <v>568</v>
      </c>
      <c r="G456" s="206" t="s">
        <v>182</v>
      </c>
      <c r="H456" s="207">
        <v>1</v>
      </c>
      <c r="I456" s="208"/>
      <c r="J456" s="209">
        <f>ROUND(I456*H456,2)</f>
        <v>0</v>
      </c>
      <c r="K456" s="205" t="s">
        <v>5</v>
      </c>
      <c r="L456" s="47"/>
      <c r="M456" s="210" t="s">
        <v>5</v>
      </c>
      <c r="N456" s="211" t="s">
        <v>43</v>
      </c>
      <c r="O456" s="48"/>
      <c r="P456" s="212">
        <f>O456*H456</f>
        <v>0</v>
      </c>
      <c r="Q456" s="212">
        <v>0</v>
      </c>
      <c r="R456" s="212">
        <f>Q456*H456</f>
        <v>0</v>
      </c>
      <c r="S456" s="212">
        <v>0</v>
      </c>
      <c r="T456" s="213">
        <f>S456*H456</f>
        <v>0</v>
      </c>
      <c r="AR456" s="25" t="s">
        <v>86</v>
      </c>
      <c r="AT456" s="25" t="s">
        <v>170</v>
      </c>
      <c r="AU456" s="25" t="s">
        <v>80</v>
      </c>
      <c r="AY456" s="25" t="s">
        <v>168</v>
      </c>
      <c r="BE456" s="214">
        <f>IF(N456="základní",J456,0)</f>
        <v>0</v>
      </c>
      <c r="BF456" s="214">
        <f>IF(N456="snížená",J456,0)</f>
        <v>0</v>
      </c>
      <c r="BG456" s="214">
        <f>IF(N456="zákl. přenesená",J456,0)</f>
        <v>0</v>
      </c>
      <c r="BH456" s="214">
        <f>IF(N456="sníž. přenesená",J456,0)</f>
        <v>0</v>
      </c>
      <c r="BI456" s="214">
        <f>IF(N456="nulová",J456,0)</f>
        <v>0</v>
      </c>
      <c r="BJ456" s="25" t="s">
        <v>17</v>
      </c>
      <c r="BK456" s="214">
        <f>ROUND(I456*H456,2)</f>
        <v>0</v>
      </c>
      <c r="BL456" s="25" t="s">
        <v>86</v>
      </c>
      <c r="BM456" s="25" t="s">
        <v>569</v>
      </c>
    </row>
    <row r="457" s="11" customFormat="1">
      <c r="B457" s="215"/>
      <c r="D457" s="216" t="s">
        <v>176</v>
      </c>
      <c r="E457" s="217" t="s">
        <v>5</v>
      </c>
      <c r="F457" s="218" t="s">
        <v>545</v>
      </c>
      <c r="H457" s="217" t="s">
        <v>5</v>
      </c>
      <c r="I457" s="219"/>
      <c r="L457" s="215"/>
      <c r="M457" s="220"/>
      <c r="N457" s="221"/>
      <c r="O457" s="221"/>
      <c r="P457" s="221"/>
      <c r="Q457" s="221"/>
      <c r="R457" s="221"/>
      <c r="S457" s="221"/>
      <c r="T457" s="222"/>
      <c r="AT457" s="217" t="s">
        <v>176</v>
      </c>
      <c r="AU457" s="217" t="s">
        <v>80</v>
      </c>
      <c r="AV457" s="11" t="s">
        <v>17</v>
      </c>
      <c r="AW457" s="11" t="s">
        <v>35</v>
      </c>
      <c r="AX457" s="11" t="s">
        <v>72</v>
      </c>
      <c r="AY457" s="217" t="s">
        <v>168</v>
      </c>
    </row>
    <row r="458" s="12" customFormat="1">
      <c r="B458" s="223"/>
      <c r="D458" s="216" t="s">
        <v>176</v>
      </c>
      <c r="E458" s="224" t="s">
        <v>5</v>
      </c>
      <c r="F458" s="225" t="s">
        <v>17</v>
      </c>
      <c r="H458" s="226">
        <v>1</v>
      </c>
      <c r="I458" s="227"/>
      <c r="L458" s="223"/>
      <c r="M458" s="228"/>
      <c r="N458" s="229"/>
      <c r="O458" s="229"/>
      <c r="P458" s="229"/>
      <c r="Q458" s="229"/>
      <c r="R458" s="229"/>
      <c r="S458" s="229"/>
      <c r="T458" s="230"/>
      <c r="AT458" s="224" t="s">
        <v>176</v>
      </c>
      <c r="AU458" s="224" t="s">
        <v>80</v>
      </c>
      <c r="AV458" s="12" t="s">
        <v>80</v>
      </c>
      <c r="AW458" s="12" t="s">
        <v>35</v>
      </c>
      <c r="AX458" s="12" t="s">
        <v>17</v>
      </c>
      <c r="AY458" s="224" t="s">
        <v>168</v>
      </c>
    </row>
    <row r="459" s="10" customFormat="1" ht="29.88" customHeight="1">
      <c r="B459" s="189"/>
      <c r="D459" s="190" t="s">
        <v>71</v>
      </c>
      <c r="E459" s="200" t="s">
        <v>83</v>
      </c>
      <c r="F459" s="200" t="s">
        <v>570</v>
      </c>
      <c r="I459" s="192"/>
      <c r="J459" s="201">
        <f>BK459</f>
        <v>0</v>
      </c>
      <c r="L459" s="189"/>
      <c r="M459" s="194"/>
      <c r="N459" s="195"/>
      <c r="O459" s="195"/>
      <c r="P459" s="196">
        <f>SUM(P460:P736)</f>
        <v>0</v>
      </c>
      <c r="Q459" s="195"/>
      <c r="R459" s="196">
        <f>SUM(R460:R736)</f>
        <v>131.36357150999996</v>
      </c>
      <c r="S459" s="195"/>
      <c r="T459" s="197">
        <f>SUM(T460:T736)</f>
        <v>0</v>
      </c>
      <c r="AR459" s="190" t="s">
        <v>17</v>
      </c>
      <c r="AT459" s="198" t="s">
        <v>71</v>
      </c>
      <c r="AU459" s="198" t="s">
        <v>17</v>
      </c>
      <c r="AY459" s="190" t="s">
        <v>168</v>
      </c>
      <c r="BK459" s="199">
        <f>SUM(BK460:BK736)</f>
        <v>0</v>
      </c>
    </row>
    <row r="460" s="1" customFormat="1" ht="25.5" customHeight="1">
      <c r="B460" s="202"/>
      <c r="C460" s="203" t="s">
        <v>571</v>
      </c>
      <c r="D460" s="203" t="s">
        <v>170</v>
      </c>
      <c r="E460" s="204" t="s">
        <v>572</v>
      </c>
      <c r="F460" s="205" t="s">
        <v>573</v>
      </c>
      <c r="G460" s="206" t="s">
        <v>173</v>
      </c>
      <c r="H460" s="207">
        <v>202.68000000000001</v>
      </c>
      <c r="I460" s="208"/>
      <c r="J460" s="209">
        <f>ROUND(I460*H460,2)</f>
        <v>0</v>
      </c>
      <c r="K460" s="205" t="s">
        <v>174</v>
      </c>
      <c r="L460" s="47"/>
      <c r="M460" s="210" t="s">
        <v>5</v>
      </c>
      <c r="N460" s="211" t="s">
        <v>43</v>
      </c>
      <c r="O460" s="48"/>
      <c r="P460" s="212">
        <f>O460*H460</f>
        <v>0</v>
      </c>
      <c r="Q460" s="212">
        <v>0.18085000000000001</v>
      </c>
      <c r="R460" s="212">
        <f>Q460*H460</f>
        <v>36.654678000000004</v>
      </c>
      <c r="S460" s="212">
        <v>0</v>
      </c>
      <c r="T460" s="213">
        <f>S460*H460</f>
        <v>0</v>
      </c>
      <c r="AR460" s="25" t="s">
        <v>86</v>
      </c>
      <c r="AT460" s="25" t="s">
        <v>170</v>
      </c>
      <c r="AU460" s="25" t="s">
        <v>80</v>
      </c>
      <c r="AY460" s="25" t="s">
        <v>168</v>
      </c>
      <c r="BE460" s="214">
        <f>IF(N460="základní",J460,0)</f>
        <v>0</v>
      </c>
      <c r="BF460" s="214">
        <f>IF(N460="snížená",J460,0)</f>
        <v>0</v>
      </c>
      <c r="BG460" s="214">
        <f>IF(N460="zákl. přenesená",J460,0)</f>
        <v>0</v>
      </c>
      <c r="BH460" s="214">
        <f>IF(N460="sníž. přenesená",J460,0)</f>
        <v>0</v>
      </c>
      <c r="BI460" s="214">
        <f>IF(N460="nulová",J460,0)</f>
        <v>0</v>
      </c>
      <c r="BJ460" s="25" t="s">
        <v>17</v>
      </c>
      <c r="BK460" s="214">
        <f>ROUND(I460*H460,2)</f>
        <v>0</v>
      </c>
      <c r="BL460" s="25" t="s">
        <v>86</v>
      </c>
      <c r="BM460" s="25" t="s">
        <v>574</v>
      </c>
    </row>
    <row r="461" s="11" customFormat="1">
      <c r="B461" s="215"/>
      <c r="D461" s="216" t="s">
        <v>176</v>
      </c>
      <c r="E461" s="217" t="s">
        <v>5</v>
      </c>
      <c r="F461" s="218" t="s">
        <v>575</v>
      </c>
      <c r="H461" s="217" t="s">
        <v>5</v>
      </c>
      <c r="I461" s="219"/>
      <c r="L461" s="215"/>
      <c r="M461" s="220"/>
      <c r="N461" s="221"/>
      <c r="O461" s="221"/>
      <c r="P461" s="221"/>
      <c r="Q461" s="221"/>
      <c r="R461" s="221"/>
      <c r="S461" s="221"/>
      <c r="T461" s="222"/>
      <c r="AT461" s="217" t="s">
        <v>176</v>
      </c>
      <c r="AU461" s="217" t="s">
        <v>80</v>
      </c>
      <c r="AV461" s="11" t="s">
        <v>17</v>
      </c>
      <c r="AW461" s="11" t="s">
        <v>35</v>
      </c>
      <c r="AX461" s="11" t="s">
        <v>72</v>
      </c>
      <c r="AY461" s="217" t="s">
        <v>168</v>
      </c>
    </row>
    <row r="462" s="11" customFormat="1">
      <c r="B462" s="215"/>
      <c r="D462" s="216" t="s">
        <v>176</v>
      </c>
      <c r="E462" s="217" t="s">
        <v>5</v>
      </c>
      <c r="F462" s="218" t="s">
        <v>576</v>
      </c>
      <c r="H462" s="217" t="s">
        <v>5</v>
      </c>
      <c r="I462" s="219"/>
      <c r="L462" s="215"/>
      <c r="M462" s="220"/>
      <c r="N462" s="221"/>
      <c r="O462" s="221"/>
      <c r="P462" s="221"/>
      <c r="Q462" s="221"/>
      <c r="R462" s="221"/>
      <c r="S462" s="221"/>
      <c r="T462" s="222"/>
      <c r="AT462" s="217" t="s">
        <v>176</v>
      </c>
      <c r="AU462" s="217" t="s">
        <v>80</v>
      </c>
      <c r="AV462" s="11" t="s">
        <v>17</v>
      </c>
      <c r="AW462" s="11" t="s">
        <v>35</v>
      </c>
      <c r="AX462" s="11" t="s">
        <v>72</v>
      </c>
      <c r="AY462" s="217" t="s">
        <v>168</v>
      </c>
    </row>
    <row r="463" s="11" customFormat="1">
      <c r="B463" s="215"/>
      <c r="D463" s="216" t="s">
        <v>176</v>
      </c>
      <c r="E463" s="217" t="s">
        <v>5</v>
      </c>
      <c r="F463" s="218" t="s">
        <v>577</v>
      </c>
      <c r="H463" s="217" t="s">
        <v>5</v>
      </c>
      <c r="I463" s="219"/>
      <c r="L463" s="215"/>
      <c r="M463" s="220"/>
      <c r="N463" s="221"/>
      <c r="O463" s="221"/>
      <c r="P463" s="221"/>
      <c r="Q463" s="221"/>
      <c r="R463" s="221"/>
      <c r="S463" s="221"/>
      <c r="T463" s="222"/>
      <c r="AT463" s="217" t="s">
        <v>176</v>
      </c>
      <c r="AU463" s="217" t="s">
        <v>80</v>
      </c>
      <c r="AV463" s="11" t="s">
        <v>17</v>
      </c>
      <c r="AW463" s="11" t="s">
        <v>35</v>
      </c>
      <c r="AX463" s="11" t="s">
        <v>72</v>
      </c>
      <c r="AY463" s="217" t="s">
        <v>168</v>
      </c>
    </row>
    <row r="464" s="11" customFormat="1">
      <c r="B464" s="215"/>
      <c r="D464" s="216" t="s">
        <v>176</v>
      </c>
      <c r="E464" s="217" t="s">
        <v>5</v>
      </c>
      <c r="F464" s="218" t="s">
        <v>578</v>
      </c>
      <c r="H464" s="217" t="s">
        <v>5</v>
      </c>
      <c r="I464" s="219"/>
      <c r="L464" s="215"/>
      <c r="M464" s="220"/>
      <c r="N464" s="221"/>
      <c r="O464" s="221"/>
      <c r="P464" s="221"/>
      <c r="Q464" s="221"/>
      <c r="R464" s="221"/>
      <c r="S464" s="221"/>
      <c r="T464" s="222"/>
      <c r="AT464" s="217" t="s">
        <v>176</v>
      </c>
      <c r="AU464" s="217" t="s">
        <v>80</v>
      </c>
      <c r="AV464" s="11" t="s">
        <v>17</v>
      </c>
      <c r="AW464" s="11" t="s">
        <v>35</v>
      </c>
      <c r="AX464" s="11" t="s">
        <v>72</v>
      </c>
      <c r="AY464" s="217" t="s">
        <v>168</v>
      </c>
    </row>
    <row r="465" s="12" customFormat="1">
      <c r="B465" s="223"/>
      <c r="D465" s="216" t="s">
        <v>176</v>
      </c>
      <c r="E465" s="224" t="s">
        <v>5</v>
      </c>
      <c r="F465" s="225" t="s">
        <v>579</v>
      </c>
      <c r="H465" s="226">
        <v>102.90000000000001</v>
      </c>
      <c r="I465" s="227"/>
      <c r="L465" s="223"/>
      <c r="M465" s="228"/>
      <c r="N465" s="229"/>
      <c r="O465" s="229"/>
      <c r="P465" s="229"/>
      <c r="Q465" s="229"/>
      <c r="R465" s="229"/>
      <c r="S465" s="229"/>
      <c r="T465" s="230"/>
      <c r="AT465" s="224" t="s">
        <v>176</v>
      </c>
      <c r="AU465" s="224" t="s">
        <v>80</v>
      </c>
      <c r="AV465" s="12" t="s">
        <v>80</v>
      </c>
      <c r="AW465" s="12" t="s">
        <v>35</v>
      </c>
      <c r="AX465" s="12" t="s">
        <v>72</v>
      </c>
      <c r="AY465" s="224" t="s">
        <v>168</v>
      </c>
    </row>
    <row r="466" s="12" customFormat="1">
      <c r="B466" s="223"/>
      <c r="D466" s="216" t="s">
        <v>176</v>
      </c>
      <c r="E466" s="224" t="s">
        <v>5</v>
      </c>
      <c r="F466" s="225" t="s">
        <v>580</v>
      </c>
      <c r="H466" s="226">
        <v>-10.92</v>
      </c>
      <c r="I466" s="227"/>
      <c r="L466" s="223"/>
      <c r="M466" s="228"/>
      <c r="N466" s="229"/>
      <c r="O466" s="229"/>
      <c r="P466" s="229"/>
      <c r="Q466" s="229"/>
      <c r="R466" s="229"/>
      <c r="S466" s="229"/>
      <c r="T466" s="230"/>
      <c r="AT466" s="224" t="s">
        <v>176</v>
      </c>
      <c r="AU466" s="224" t="s">
        <v>80</v>
      </c>
      <c r="AV466" s="12" t="s">
        <v>80</v>
      </c>
      <c r="AW466" s="12" t="s">
        <v>35</v>
      </c>
      <c r="AX466" s="12" t="s">
        <v>72</v>
      </c>
      <c r="AY466" s="224" t="s">
        <v>168</v>
      </c>
    </row>
    <row r="467" s="12" customFormat="1">
      <c r="B467" s="223"/>
      <c r="D467" s="216" t="s">
        <v>176</v>
      </c>
      <c r="E467" s="224" t="s">
        <v>5</v>
      </c>
      <c r="F467" s="225" t="s">
        <v>581</v>
      </c>
      <c r="H467" s="226">
        <v>3.5699999999999998</v>
      </c>
      <c r="I467" s="227"/>
      <c r="L467" s="223"/>
      <c r="M467" s="228"/>
      <c r="N467" s="229"/>
      <c r="O467" s="229"/>
      <c r="P467" s="229"/>
      <c r="Q467" s="229"/>
      <c r="R467" s="229"/>
      <c r="S467" s="229"/>
      <c r="T467" s="230"/>
      <c r="AT467" s="224" t="s">
        <v>176</v>
      </c>
      <c r="AU467" s="224" t="s">
        <v>80</v>
      </c>
      <c r="AV467" s="12" t="s">
        <v>80</v>
      </c>
      <c r="AW467" s="12" t="s">
        <v>35</v>
      </c>
      <c r="AX467" s="12" t="s">
        <v>72</v>
      </c>
      <c r="AY467" s="224" t="s">
        <v>168</v>
      </c>
    </row>
    <row r="468" s="11" customFormat="1">
      <c r="B468" s="215"/>
      <c r="D468" s="216" t="s">
        <v>176</v>
      </c>
      <c r="E468" s="217" t="s">
        <v>5</v>
      </c>
      <c r="F468" s="218" t="s">
        <v>582</v>
      </c>
      <c r="H468" s="217" t="s">
        <v>5</v>
      </c>
      <c r="I468" s="219"/>
      <c r="L468" s="215"/>
      <c r="M468" s="220"/>
      <c r="N468" s="221"/>
      <c r="O468" s="221"/>
      <c r="P468" s="221"/>
      <c r="Q468" s="221"/>
      <c r="R468" s="221"/>
      <c r="S468" s="221"/>
      <c r="T468" s="222"/>
      <c r="AT468" s="217" t="s">
        <v>176</v>
      </c>
      <c r="AU468" s="217" t="s">
        <v>80</v>
      </c>
      <c r="AV468" s="11" t="s">
        <v>17</v>
      </c>
      <c r="AW468" s="11" t="s">
        <v>35</v>
      </c>
      <c r="AX468" s="11" t="s">
        <v>72</v>
      </c>
      <c r="AY468" s="217" t="s">
        <v>168</v>
      </c>
    </row>
    <row r="469" s="12" customFormat="1">
      <c r="B469" s="223"/>
      <c r="D469" s="216" t="s">
        <v>176</v>
      </c>
      <c r="E469" s="224" t="s">
        <v>5</v>
      </c>
      <c r="F469" s="225" t="s">
        <v>583</v>
      </c>
      <c r="H469" s="226">
        <v>60.450000000000003</v>
      </c>
      <c r="I469" s="227"/>
      <c r="L469" s="223"/>
      <c r="M469" s="228"/>
      <c r="N469" s="229"/>
      <c r="O469" s="229"/>
      <c r="P469" s="229"/>
      <c r="Q469" s="229"/>
      <c r="R469" s="229"/>
      <c r="S469" s="229"/>
      <c r="T469" s="230"/>
      <c r="AT469" s="224" t="s">
        <v>176</v>
      </c>
      <c r="AU469" s="224" t="s">
        <v>80</v>
      </c>
      <c r="AV469" s="12" t="s">
        <v>80</v>
      </c>
      <c r="AW469" s="12" t="s">
        <v>35</v>
      </c>
      <c r="AX469" s="12" t="s">
        <v>72</v>
      </c>
      <c r="AY469" s="224" t="s">
        <v>168</v>
      </c>
    </row>
    <row r="470" s="12" customFormat="1">
      <c r="B470" s="223"/>
      <c r="D470" s="216" t="s">
        <v>176</v>
      </c>
      <c r="E470" s="224" t="s">
        <v>5</v>
      </c>
      <c r="F470" s="225" t="s">
        <v>584</v>
      </c>
      <c r="H470" s="226">
        <v>-2.1000000000000001</v>
      </c>
      <c r="I470" s="227"/>
      <c r="L470" s="223"/>
      <c r="M470" s="228"/>
      <c r="N470" s="229"/>
      <c r="O470" s="229"/>
      <c r="P470" s="229"/>
      <c r="Q470" s="229"/>
      <c r="R470" s="229"/>
      <c r="S470" s="229"/>
      <c r="T470" s="230"/>
      <c r="AT470" s="224" t="s">
        <v>176</v>
      </c>
      <c r="AU470" s="224" t="s">
        <v>80</v>
      </c>
      <c r="AV470" s="12" t="s">
        <v>80</v>
      </c>
      <c r="AW470" s="12" t="s">
        <v>35</v>
      </c>
      <c r="AX470" s="12" t="s">
        <v>72</v>
      </c>
      <c r="AY470" s="224" t="s">
        <v>168</v>
      </c>
    </row>
    <row r="471" s="12" customFormat="1">
      <c r="B471" s="223"/>
      <c r="D471" s="216" t="s">
        <v>176</v>
      </c>
      <c r="E471" s="224" t="s">
        <v>5</v>
      </c>
      <c r="F471" s="225" t="s">
        <v>585</v>
      </c>
      <c r="H471" s="226">
        <v>3.4649999999999999</v>
      </c>
      <c r="I471" s="227"/>
      <c r="L471" s="223"/>
      <c r="M471" s="228"/>
      <c r="N471" s="229"/>
      <c r="O471" s="229"/>
      <c r="P471" s="229"/>
      <c r="Q471" s="229"/>
      <c r="R471" s="229"/>
      <c r="S471" s="229"/>
      <c r="T471" s="230"/>
      <c r="AT471" s="224" t="s">
        <v>176</v>
      </c>
      <c r="AU471" s="224" t="s">
        <v>80</v>
      </c>
      <c r="AV471" s="12" t="s">
        <v>80</v>
      </c>
      <c r="AW471" s="12" t="s">
        <v>35</v>
      </c>
      <c r="AX471" s="12" t="s">
        <v>72</v>
      </c>
      <c r="AY471" s="224" t="s">
        <v>168</v>
      </c>
    </row>
    <row r="472" s="12" customFormat="1">
      <c r="B472" s="223"/>
      <c r="D472" s="216" t="s">
        <v>176</v>
      </c>
      <c r="E472" s="224" t="s">
        <v>5</v>
      </c>
      <c r="F472" s="225" t="s">
        <v>586</v>
      </c>
      <c r="H472" s="226">
        <v>6.6150000000000002</v>
      </c>
      <c r="I472" s="227"/>
      <c r="L472" s="223"/>
      <c r="M472" s="228"/>
      <c r="N472" s="229"/>
      <c r="O472" s="229"/>
      <c r="P472" s="229"/>
      <c r="Q472" s="229"/>
      <c r="R472" s="229"/>
      <c r="S472" s="229"/>
      <c r="T472" s="230"/>
      <c r="AT472" s="224" t="s">
        <v>176</v>
      </c>
      <c r="AU472" s="224" t="s">
        <v>80</v>
      </c>
      <c r="AV472" s="12" t="s">
        <v>80</v>
      </c>
      <c r="AW472" s="12" t="s">
        <v>35</v>
      </c>
      <c r="AX472" s="12" t="s">
        <v>72</v>
      </c>
      <c r="AY472" s="224" t="s">
        <v>168</v>
      </c>
    </row>
    <row r="473" s="11" customFormat="1">
      <c r="B473" s="215"/>
      <c r="D473" s="216" t="s">
        <v>176</v>
      </c>
      <c r="E473" s="217" t="s">
        <v>5</v>
      </c>
      <c r="F473" s="218" t="s">
        <v>587</v>
      </c>
      <c r="H473" s="217" t="s">
        <v>5</v>
      </c>
      <c r="I473" s="219"/>
      <c r="L473" s="215"/>
      <c r="M473" s="220"/>
      <c r="N473" s="221"/>
      <c r="O473" s="221"/>
      <c r="P473" s="221"/>
      <c r="Q473" s="221"/>
      <c r="R473" s="221"/>
      <c r="S473" s="221"/>
      <c r="T473" s="222"/>
      <c r="AT473" s="217" t="s">
        <v>176</v>
      </c>
      <c r="AU473" s="217" t="s">
        <v>80</v>
      </c>
      <c r="AV473" s="11" t="s">
        <v>17</v>
      </c>
      <c r="AW473" s="11" t="s">
        <v>35</v>
      </c>
      <c r="AX473" s="11" t="s">
        <v>72</v>
      </c>
      <c r="AY473" s="217" t="s">
        <v>168</v>
      </c>
    </row>
    <row r="474" s="12" customFormat="1">
      <c r="B474" s="223"/>
      <c r="D474" s="216" t="s">
        <v>176</v>
      </c>
      <c r="E474" s="224" t="s">
        <v>5</v>
      </c>
      <c r="F474" s="225" t="s">
        <v>588</v>
      </c>
      <c r="H474" s="226">
        <v>38.475000000000001</v>
      </c>
      <c r="I474" s="227"/>
      <c r="L474" s="223"/>
      <c r="M474" s="228"/>
      <c r="N474" s="229"/>
      <c r="O474" s="229"/>
      <c r="P474" s="229"/>
      <c r="Q474" s="229"/>
      <c r="R474" s="229"/>
      <c r="S474" s="229"/>
      <c r="T474" s="230"/>
      <c r="AT474" s="224" t="s">
        <v>176</v>
      </c>
      <c r="AU474" s="224" t="s">
        <v>80</v>
      </c>
      <c r="AV474" s="12" t="s">
        <v>80</v>
      </c>
      <c r="AW474" s="12" t="s">
        <v>35</v>
      </c>
      <c r="AX474" s="12" t="s">
        <v>72</v>
      </c>
      <c r="AY474" s="224" t="s">
        <v>168</v>
      </c>
    </row>
    <row r="475" s="12" customFormat="1">
      <c r="B475" s="223"/>
      <c r="D475" s="216" t="s">
        <v>176</v>
      </c>
      <c r="E475" s="224" t="s">
        <v>5</v>
      </c>
      <c r="F475" s="225" t="s">
        <v>589</v>
      </c>
      <c r="H475" s="226">
        <v>0.22500000000000001</v>
      </c>
      <c r="I475" s="227"/>
      <c r="L475" s="223"/>
      <c r="M475" s="228"/>
      <c r="N475" s="229"/>
      <c r="O475" s="229"/>
      <c r="P475" s="229"/>
      <c r="Q475" s="229"/>
      <c r="R475" s="229"/>
      <c r="S475" s="229"/>
      <c r="T475" s="230"/>
      <c r="AT475" s="224" t="s">
        <v>176</v>
      </c>
      <c r="AU475" s="224" t="s">
        <v>80</v>
      </c>
      <c r="AV475" s="12" t="s">
        <v>80</v>
      </c>
      <c r="AW475" s="12" t="s">
        <v>35</v>
      </c>
      <c r="AX475" s="12" t="s">
        <v>72</v>
      </c>
      <c r="AY475" s="224" t="s">
        <v>168</v>
      </c>
    </row>
    <row r="476" s="13" customFormat="1">
      <c r="B476" s="231"/>
      <c r="D476" s="216" t="s">
        <v>176</v>
      </c>
      <c r="E476" s="232" t="s">
        <v>5</v>
      </c>
      <c r="F476" s="233" t="s">
        <v>195</v>
      </c>
      <c r="H476" s="234">
        <v>202.68000000000001</v>
      </c>
      <c r="I476" s="235"/>
      <c r="L476" s="231"/>
      <c r="M476" s="236"/>
      <c r="N476" s="237"/>
      <c r="O476" s="237"/>
      <c r="P476" s="237"/>
      <c r="Q476" s="237"/>
      <c r="R476" s="237"/>
      <c r="S476" s="237"/>
      <c r="T476" s="238"/>
      <c r="AT476" s="232" t="s">
        <v>176</v>
      </c>
      <c r="AU476" s="232" t="s">
        <v>80</v>
      </c>
      <c r="AV476" s="13" t="s">
        <v>86</v>
      </c>
      <c r="AW476" s="13" t="s">
        <v>35</v>
      </c>
      <c r="AX476" s="13" t="s">
        <v>17</v>
      </c>
      <c r="AY476" s="232" t="s">
        <v>168</v>
      </c>
    </row>
    <row r="477" s="1" customFormat="1" ht="51" customHeight="1">
      <c r="B477" s="202"/>
      <c r="C477" s="203" t="s">
        <v>590</v>
      </c>
      <c r="D477" s="203" t="s">
        <v>170</v>
      </c>
      <c r="E477" s="204" t="s">
        <v>591</v>
      </c>
      <c r="F477" s="205" t="s">
        <v>592</v>
      </c>
      <c r="G477" s="206" t="s">
        <v>173</v>
      </c>
      <c r="H477" s="207">
        <v>7.5599999999999996</v>
      </c>
      <c r="I477" s="208"/>
      <c r="J477" s="209">
        <f>ROUND(I477*H477,2)</f>
        <v>0</v>
      </c>
      <c r="K477" s="205" t="s">
        <v>5</v>
      </c>
      <c r="L477" s="47"/>
      <c r="M477" s="210" t="s">
        <v>5</v>
      </c>
      <c r="N477" s="211" t="s">
        <v>43</v>
      </c>
      <c r="O477" s="48"/>
      <c r="P477" s="212">
        <f>O477*H477</f>
        <v>0</v>
      </c>
      <c r="Q477" s="212">
        <v>0.20147000000000001</v>
      </c>
      <c r="R477" s="212">
        <f>Q477*H477</f>
        <v>1.5231132000000001</v>
      </c>
      <c r="S477" s="212">
        <v>0</v>
      </c>
      <c r="T477" s="213">
        <f>S477*H477</f>
        <v>0</v>
      </c>
      <c r="AR477" s="25" t="s">
        <v>86</v>
      </c>
      <c r="AT477" s="25" t="s">
        <v>170</v>
      </c>
      <c r="AU477" s="25" t="s">
        <v>80</v>
      </c>
      <c r="AY477" s="25" t="s">
        <v>168</v>
      </c>
      <c r="BE477" s="214">
        <f>IF(N477="základní",J477,0)</f>
        <v>0</v>
      </c>
      <c r="BF477" s="214">
        <f>IF(N477="snížená",J477,0)</f>
        <v>0</v>
      </c>
      <c r="BG477" s="214">
        <f>IF(N477="zákl. přenesená",J477,0)</f>
        <v>0</v>
      </c>
      <c r="BH477" s="214">
        <f>IF(N477="sníž. přenesená",J477,0)</f>
        <v>0</v>
      </c>
      <c r="BI477" s="214">
        <f>IF(N477="nulová",J477,0)</f>
        <v>0</v>
      </c>
      <c r="BJ477" s="25" t="s">
        <v>17</v>
      </c>
      <c r="BK477" s="214">
        <f>ROUND(I477*H477,2)</f>
        <v>0</v>
      </c>
      <c r="BL477" s="25" t="s">
        <v>86</v>
      </c>
      <c r="BM477" s="25" t="s">
        <v>593</v>
      </c>
    </row>
    <row r="478" s="11" customFormat="1">
      <c r="B478" s="215"/>
      <c r="D478" s="216" t="s">
        <v>176</v>
      </c>
      <c r="E478" s="217" t="s">
        <v>5</v>
      </c>
      <c r="F478" s="218" t="s">
        <v>575</v>
      </c>
      <c r="H478" s="217" t="s">
        <v>5</v>
      </c>
      <c r="I478" s="219"/>
      <c r="L478" s="215"/>
      <c r="M478" s="220"/>
      <c r="N478" s="221"/>
      <c r="O478" s="221"/>
      <c r="P478" s="221"/>
      <c r="Q478" s="221"/>
      <c r="R478" s="221"/>
      <c r="S478" s="221"/>
      <c r="T478" s="222"/>
      <c r="AT478" s="217" t="s">
        <v>176</v>
      </c>
      <c r="AU478" s="217" t="s">
        <v>80</v>
      </c>
      <c r="AV478" s="11" t="s">
        <v>17</v>
      </c>
      <c r="AW478" s="11" t="s">
        <v>35</v>
      </c>
      <c r="AX478" s="11" t="s">
        <v>72</v>
      </c>
      <c r="AY478" s="217" t="s">
        <v>168</v>
      </c>
    </row>
    <row r="479" s="11" customFormat="1">
      <c r="B479" s="215"/>
      <c r="D479" s="216" t="s">
        <v>176</v>
      </c>
      <c r="E479" s="217" t="s">
        <v>5</v>
      </c>
      <c r="F479" s="218" t="s">
        <v>576</v>
      </c>
      <c r="H479" s="217" t="s">
        <v>5</v>
      </c>
      <c r="I479" s="219"/>
      <c r="L479" s="215"/>
      <c r="M479" s="220"/>
      <c r="N479" s="221"/>
      <c r="O479" s="221"/>
      <c r="P479" s="221"/>
      <c r="Q479" s="221"/>
      <c r="R479" s="221"/>
      <c r="S479" s="221"/>
      <c r="T479" s="222"/>
      <c r="AT479" s="217" t="s">
        <v>176</v>
      </c>
      <c r="AU479" s="217" t="s">
        <v>80</v>
      </c>
      <c r="AV479" s="11" t="s">
        <v>17</v>
      </c>
      <c r="AW479" s="11" t="s">
        <v>35</v>
      </c>
      <c r="AX479" s="11" t="s">
        <v>72</v>
      </c>
      <c r="AY479" s="217" t="s">
        <v>168</v>
      </c>
    </row>
    <row r="480" s="11" customFormat="1">
      <c r="B480" s="215"/>
      <c r="D480" s="216" t="s">
        <v>176</v>
      </c>
      <c r="E480" s="217" t="s">
        <v>5</v>
      </c>
      <c r="F480" s="218" t="s">
        <v>578</v>
      </c>
      <c r="H480" s="217" t="s">
        <v>5</v>
      </c>
      <c r="I480" s="219"/>
      <c r="L480" s="215"/>
      <c r="M480" s="220"/>
      <c r="N480" s="221"/>
      <c r="O480" s="221"/>
      <c r="P480" s="221"/>
      <c r="Q480" s="221"/>
      <c r="R480" s="221"/>
      <c r="S480" s="221"/>
      <c r="T480" s="222"/>
      <c r="AT480" s="217" t="s">
        <v>176</v>
      </c>
      <c r="AU480" s="217" t="s">
        <v>80</v>
      </c>
      <c r="AV480" s="11" t="s">
        <v>17</v>
      </c>
      <c r="AW480" s="11" t="s">
        <v>35</v>
      </c>
      <c r="AX480" s="11" t="s">
        <v>72</v>
      </c>
      <c r="AY480" s="217" t="s">
        <v>168</v>
      </c>
    </row>
    <row r="481" s="12" customFormat="1">
      <c r="B481" s="223"/>
      <c r="D481" s="216" t="s">
        <v>176</v>
      </c>
      <c r="E481" s="224" t="s">
        <v>5</v>
      </c>
      <c r="F481" s="225" t="s">
        <v>594</v>
      </c>
      <c r="H481" s="226">
        <v>2.1000000000000001</v>
      </c>
      <c r="I481" s="227"/>
      <c r="L481" s="223"/>
      <c r="M481" s="228"/>
      <c r="N481" s="229"/>
      <c r="O481" s="229"/>
      <c r="P481" s="229"/>
      <c r="Q481" s="229"/>
      <c r="R481" s="229"/>
      <c r="S481" s="229"/>
      <c r="T481" s="230"/>
      <c r="AT481" s="224" t="s">
        <v>176</v>
      </c>
      <c r="AU481" s="224" t="s">
        <v>80</v>
      </c>
      <c r="AV481" s="12" t="s">
        <v>80</v>
      </c>
      <c r="AW481" s="12" t="s">
        <v>35</v>
      </c>
      <c r="AX481" s="12" t="s">
        <v>72</v>
      </c>
      <c r="AY481" s="224" t="s">
        <v>168</v>
      </c>
    </row>
    <row r="482" s="11" customFormat="1">
      <c r="B482" s="215"/>
      <c r="D482" s="216" t="s">
        <v>176</v>
      </c>
      <c r="E482" s="217" t="s">
        <v>5</v>
      </c>
      <c r="F482" s="218" t="s">
        <v>582</v>
      </c>
      <c r="H482" s="217" t="s">
        <v>5</v>
      </c>
      <c r="I482" s="219"/>
      <c r="L482" s="215"/>
      <c r="M482" s="220"/>
      <c r="N482" s="221"/>
      <c r="O482" s="221"/>
      <c r="P482" s="221"/>
      <c r="Q482" s="221"/>
      <c r="R482" s="221"/>
      <c r="S482" s="221"/>
      <c r="T482" s="222"/>
      <c r="AT482" s="217" t="s">
        <v>176</v>
      </c>
      <c r="AU482" s="217" t="s">
        <v>80</v>
      </c>
      <c r="AV482" s="11" t="s">
        <v>17</v>
      </c>
      <c r="AW482" s="11" t="s">
        <v>35</v>
      </c>
      <c r="AX482" s="11" t="s">
        <v>72</v>
      </c>
      <c r="AY482" s="217" t="s">
        <v>168</v>
      </c>
    </row>
    <row r="483" s="12" customFormat="1">
      <c r="B483" s="223"/>
      <c r="D483" s="216" t="s">
        <v>176</v>
      </c>
      <c r="E483" s="224" t="s">
        <v>5</v>
      </c>
      <c r="F483" s="225" t="s">
        <v>594</v>
      </c>
      <c r="H483" s="226">
        <v>2.1000000000000001</v>
      </c>
      <c r="I483" s="227"/>
      <c r="L483" s="223"/>
      <c r="M483" s="228"/>
      <c r="N483" s="229"/>
      <c r="O483" s="229"/>
      <c r="P483" s="229"/>
      <c r="Q483" s="229"/>
      <c r="R483" s="229"/>
      <c r="S483" s="229"/>
      <c r="T483" s="230"/>
      <c r="AT483" s="224" t="s">
        <v>176</v>
      </c>
      <c r="AU483" s="224" t="s">
        <v>80</v>
      </c>
      <c r="AV483" s="12" t="s">
        <v>80</v>
      </c>
      <c r="AW483" s="12" t="s">
        <v>35</v>
      </c>
      <c r="AX483" s="12" t="s">
        <v>72</v>
      </c>
      <c r="AY483" s="224" t="s">
        <v>168</v>
      </c>
    </row>
    <row r="484" s="12" customFormat="1">
      <c r="B484" s="223"/>
      <c r="D484" s="216" t="s">
        <v>176</v>
      </c>
      <c r="E484" s="224" t="s">
        <v>5</v>
      </c>
      <c r="F484" s="225" t="s">
        <v>594</v>
      </c>
      <c r="H484" s="226">
        <v>2.1000000000000001</v>
      </c>
      <c r="I484" s="227"/>
      <c r="L484" s="223"/>
      <c r="M484" s="228"/>
      <c r="N484" s="229"/>
      <c r="O484" s="229"/>
      <c r="P484" s="229"/>
      <c r="Q484" s="229"/>
      <c r="R484" s="229"/>
      <c r="S484" s="229"/>
      <c r="T484" s="230"/>
      <c r="AT484" s="224" t="s">
        <v>176</v>
      </c>
      <c r="AU484" s="224" t="s">
        <v>80</v>
      </c>
      <c r="AV484" s="12" t="s">
        <v>80</v>
      </c>
      <c r="AW484" s="12" t="s">
        <v>35</v>
      </c>
      <c r="AX484" s="12" t="s">
        <v>72</v>
      </c>
      <c r="AY484" s="224" t="s">
        <v>168</v>
      </c>
    </row>
    <row r="485" s="12" customFormat="1">
      <c r="B485" s="223"/>
      <c r="D485" s="216" t="s">
        <v>176</v>
      </c>
      <c r="E485" s="224" t="s">
        <v>5</v>
      </c>
      <c r="F485" s="225" t="s">
        <v>595</v>
      </c>
      <c r="H485" s="226">
        <v>1.26</v>
      </c>
      <c r="I485" s="227"/>
      <c r="L485" s="223"/>
      <c r="M485" s="228"/>
      <c r="N485" s="229"/>
      <c r="O485" s="229"/>
      <c r="P485" s="229"/>
      <c r="Q485" s="229"/>
      <c r="R485" s="229"/>
      <c r="S485" s="229"/>
      <c r="T485" s="230"/>
      <c r="AT485" s="224" t="s">
        <v>176</v>
      </c>
      <c r="AU485" s="224" t="s">
        <v>80</v>
      </c>
      <c r="AV485" s="12" t="s">
        <v>80</v>
      </c>
      <c r="AW485" s="12" t="s">
        <v>35</v>
      </c>
      <c r="AX485" s="12" t="s">
        <v>72</v>
      </c>
      <c r="AY485" s="224" t="s">
        <v>168</v>
      </c>
    </row>
    <row r="486" s="13" customFormat="1">
      <c r="B486" s="231"/>
      <c r="D486" s="216" t="s">
        <v>176</v>
      </c>
      <c r="E486" s="232" t="s">
        <v>5</v>
      </c>
      <c r="F486" s="233" t="s">
        <v>195</v>
      </c>
      <c r="H486" s="234">
        <v>7.5599999999999996</v>
      </c>
      <c r="I486" s="235"/>
      <c r="L486" s="231"/>
      <c r="M486" s="236"/>
      <c r="N486" s="237"/>
      <c r="O486" s="237"/>
      <c r="P486" s="237"/>
      <c r="Q486" s="237"/>
      <c r="R486" s="237"/>
      <c r="S486" s="237"/>
      <c r="T486" s="238"/>
      <c r="AT486" s="232" t="s">
        <v>176</v>
      </c>
      <c r="AU486" s="232" t="s">
        <v>80</v>
      </c>
      <c r="AV486" s="13" t="s">
        <v>86</v>
      </c>
      <c r="AW486" s="13" t="s">
        <v>35</v>
      </c>
      <c r="AX486" s="13" t="s">
        <v>17</v>
      </c>
      <c r="AY486" s="232" t="s">
        <v>168</v>
      </c>
    </row>
    <row r="487" s="1" customFormat="1" ht="51" customHeight="1">
      <c r="B487" s="202"/>
      <c r="C487" s="203" t="s">
        <v>596</v>
      </c>
      <c r="D487" s="203" t="s">
        <v>170</v>
      </c>
      <c r="E487" s="204" t="s">
        <v>597</v>
      </c>
      <c r="F487" s="205" t="s">
        <v>598</v>
      </c>
      <c r="G487" s="206" t="s">
        <v>173</v>
      </c>
      <c r="H487" s="207">
        <v>9.8249999999999993</v>
      </c>
      <c r="I487" s="208"/>
      <c r="J487" s="209">
        <f>ROUND(I487*H487,2)</f>
        <v>0</v>
      </c>
      <c r="K487" s="205" t="s">
        <v>174</v>
      </c>
      <c r="L487" s="47"/>
      <c r="M487" s="210" t="s">
        <v>5</v>
      </c>
      <c r="N487" s="211" t="s">
        <v>43</v>
      </c>
      <c r="O487" s="48"/>
      <c r="P487" s="212">
        <f>O487*H487</f>
        <v>0</v>
      </c>
      <c r="Q487" s="212">
        <v>0.25136999999999998</v>
      </c>
      <c r="R487" s="212">
        <f>Q487*H487</f>
        <v>2.4697102499999994</v>
      </c>
      <c r="S487" s="212">
        <v>0</v>
      </c>
      <c r="T487" s="213">
        <f>S487*H487</f>
        <v>0</v>
      </c>
      <c r="AR487" s="25" t="s">
        <v>86</v>
      </c>
      <c r="AT487" s="25" t="s">
        <v>170</v>
      </c>
      <c r="AU487" s="25" t="s">
        <v>80</v>
      </c>
      <c r="AY487" s="25" t="s">
        <v>168</v>
      </c>
      <c r="BE487" s="214">
        <f>IF(N487="základní",J487,0)</f>
        <v>0</v>
      </c>
      <c r="BF487" s="214">
        <f>IF(N487="snížená",J487,0)</f>
        <v>0</v>
      </c>
      <c r="BG487" s="214">
        <f>IF(N487="zákl. přenesená",J487,0)</f>
        <v>0</v>
      </c>
      <c r="BH487" s="214">
        <f>IF(N487="sníž. přenesená",J487,0)</f>
        <v>0</v>
      </c>
      <c r="BI487" s="214">
        <f>IF(N487="nulová",J487,0)</f>
        <v>0</v>
      </c>
      <c r="BJ487" s="25" t="s">
        <v>17</v>
      </c>
      <c r="BK487" s="214">
        <f>ROUND(I487*H487,2)</f>
        <v>0</v>
      </c>
      <c r="BL487" s="25" t="s">
        <v>86</v>
      </c>
      <c r="BM487" s="25" t="s">
        <v>599</v>
      </c>
    </row>
    <row r="488" s="11" customFormat="1">
      <c r="B488" s="215"/>
      <c r="D488" s="216" t="s">
        <v>176</v>
      </c>
      <c r="E488" s="217" t="s">
        <v>5</v>
      </c>
      <c r="F488" s="218" t="s">
        <v>575</v>
      </c>
      <c r="H488" s="217" t="s">
        <v>5</v>
      </c>
      <c r="I488" s="219"/>
      <c r="L488" s="215"/>
      <c r="M488" s="220"/>
      <c r="N488" s="221"/>
      <c r="O488" s="221"/>
      <c r="P488" s="221"/>
      <c r="Q488" s="221"/>
      <c r="R488" s="221"/>
      <c r="S488" s="221"/>
      <c r="T488" s="222"/>
      <c r="AT488" s="217" t="s">
        <v>176</v>
      </c>
      <c r="AU488" s="217" t="s">
        <v>80</v>
      </c>
      <c r="AV488" s="11" t="s">
        <v>17</v>
      </c>
      <c r="AW488" s="11" t="s">
        <v>35</v>
      </c>
      <c r="AX488" s="11" t="s">
        <v>72</v>
      </c>
      <c r="AY488" s="217" t="s">
        <v>168</v>
      </c>
    </row>
    <row r="489" s="11" customFormat="1">
      <c r="B489" s="215"/>
      <c r="D489" s="216" t="s">
        <v>176</v>
      </c>
      <c r="E489" s="217" t="s">
        <v>5</v>
      </c>
      <c r="F489" s="218" t="s">
        <v>600</v>
      </c>
      <c r="H489" s="217" t="s">
        <v>5</v>
      </c>
      <c r="I489" s="219"/>
      <c r="L489" s="215"/>
      <c r="M489" s="220"/>
      <c r="N489" s="221"/>
      <c r="O489" s="221"/>
      <c r="P489" s="221"/>
      <c r="Q489" s="221"/>
      <c r="R489" s="221"/>
      <c r="S489" s="221"/>
      <c r="T489" s="222"/>
      <c r="AT489" s="217" t="s">
        <v>176</v>
      </c>
      <c r="AU489" s="217" t="s">
        <v>80</v>
      </c>
      <c r="AV489" s="11" t="s">
        <v>17</v>
      </c>
      <c r="AW489" s="11" t="s">
        <v>35</v>
      </c>
      <c r="AX489" s="11" t="s">
        <v>72</v>
      </c>
      <c r="AY489" s="217" t="s">
        <v>168</v>
      </c>
    </row>
    <row r="490" s="12" customFormat="1">
      <c r="B490" s="223"/>
      <c r="D490" s="216" t="s">
        <v>176</v>
      </c>
      <c r="E490" s="224" t="s">
        <v>5</v>
      </c>
      <c r="F490" s="225" t="s">
        <v>601</v>
      </c>
      <c r="H490" s="226">
        <v>9.8249999999999993</v>
      </c>
      <c r="I490" s="227"/>
      <c r="L490" s="223"/>
      <c r="M490" s="228"/>
      <c r="N490" s="229"/>
      <c r="O490" s="229"/>
      <c r="P490" s="229"/>
      <c r="Q490" s="229"/>
      <c r="R490" s="229"/>
      <c r="S490" s="229"/>
      <c r="T490" s="230"/>
      <c r="AT490" s="224" t="s">
        <v>176</v>
      </c>
      <c r="AU490" s="224" t="s">
        <v>80</v>
      </c>
      <c r="AV490" s="12" t="s">
        <v>80</v>
      </c>
      <c r="AW490" s="12" t="s">
        <v>35</v>
      </c>
      <c r="AX490" s="12" t="s">
        <v>17</v>
      </c>
      <c r="AY490" s="224" t="s">
        <v>168</v>
      </c>
    </row>
    <row r="491" s="1" customFormat="1" ht="51" customHeight="1">
      <c r="B491" s="202"/>
      <c r="C491" s="203" t="s">
        <v>602</v>
      </c>
      <c r="D491" s="203" t="s">
        <v>170</v>
      </c>
      <c r="E491" s="204" t="s">
        <v>603</v>
      </c>
      <c r="F491" s="205" t="s">
        <v>604</v>
      </c>
      <c r="G491" s="206" t="s">
        <v>173</v>
      </c>
      <c r="H491" s="207">
        <v>4.6799999999999997</v>
      </c>
      <c r="I491" s="208"/>
      <c r="J491" s="209">
        <f>ROUND(I491*H491,2)</f>
        <v>0</v>
      </c>
      <c r="K491" s="205" t="s">
        <v>5</v>
      </c>
      <c r="L491" s="47"/>
      <c r="M491" s="210" t="s">
        <v>5</v>
      </c>
      <c r="N491" s="211" t="s">
        <v>43</v>
      </c>
      <c r="O491" s="48"/>
      <c r="P491" s="212">
        <f>O491*H491</f>
        <v>0</v>
      </c>
      <c r="Q491" s="212">
        <v>0.25136999999999998</v>
      </c>
      <c r="R491" s="212">
        <f>Q491*H491</f>
        <v>1.1764115999999998</v>
      </c>
      <c r="S491" s="212">
        <v>0</v>
      </c>
      <c r="T491" s="213">
        <f>S491*H491</f>
        <v>0</v>
      </c>
      <c r="AR491" s="25" t="s">
        <v>86</v>
      </c>
      <c r="AT491" s="25" t="s">
        <v>170</v>
      </c>
      <c r="AU491" s="25" t="s">
        <v>80</v>
      </c>
      <c r="AY491" s="25" t="s">
        <v>168</v>
      </c>
      <c r="BE491" s="214">
        <f>IF(N491="základní",J491,0)</f>
        <v>0</v>
      </c>
      <c r="BF491" s="214">
        <f>IF(N491="snížená",J491,0)</f>
        <v>0</v>
      </c>
      <c r="BG491" s="214">
        <f>IF(N491="zákl. přenesená",J491,0)</f>
        <v>0</v>
      </c>
      <c r="BH491" s="214">
        <f>IF(N491="sníž. přenesená",J491,0)</f>
        <v>0</v>
      </c>
      <c r="BI491" s="214">
        <f>IF(N491="nulová",J491,0)</f>
        <v>0</v>
      </c>
      <c r="BJ491" s="25" t="s">
        <v>17</v>
      </c>
      <c r="BK491" s="214">
        <f>ROUND(I491*H491,2)</f>
        <v>0</v>
      </c>
      <c r="BL491" s="25" t="s">
        <v>86</v>
      </c>
      <c r="BM491" s="25" t="s">
        <v>605</v>
      </c>
    </row>
    <row r="492" s="11" customFormat="1">
      <c r="B492" s="215"/>
      <c r="D492" s="216" t="s">
        <v>176</v>
      </c>
      <c r="E492" s="217" t="s">
        <v>5</v>
      </c>
      <c r="F492" s="218" t="s">
        <v>606</v>
      </c>
      <c r="H492" s="217" t="s">
        <v>5</v>
      </c>
      <c r="I492" s="219"/>
      <c r="L492" s="215"/>
      <c r="M492" s="220"/>
      <c r="N492" s="221"/>
      <c r="O492" s="221"/>
      <c r="P492" s="221"/>
      <c r="Q492" s="221"/>
      <c r="R492" s="221"/>
      <c r="S492" s="221"/>
      <c r="T492" s="222"/>
      <c r="AT492" s="217" t="s">
        <v>176</v>
      </c>
      <c r="AU492" s="217" t="s">
        <v>80</v>
      </c>
      <c r="AV492" s="11" t="s">
        <v>17</v>
      </c>
      <c r="AW492" s="11" t="s">
        <v>35</v>
      </c>
      <c r="AX492" s="11" t="s">
        <v>72</v>
      </c>
      <c r="AY492" s="217" t="s">
        <v>168</v>
      </c>
    </row>
    <row r="493" s="11" customFormat="1">
      <c r="B493" s="215"/>
      <c r="D493" s="216" t="s">
        <v>176</v>
      </c>
      <c r="E493" s="217" t="s">
        <v>5</v>
      </c>
      <c r="F493" s="218" t="s">
        <v>607</v>
      </c>
      <c r="H493" s="217" t="s">
        <v>5</v>
      </c>
      <c r="I493" s="219"/>
      <c r="L493" s="215"/>
      <c r="M493" s="220"/>
      <c r="N493" s="221"/>
      <c r="O493" s="221"/>
      <c r="P493" s="221"/>
      <c r="Q493" s="221"/>
      <c r="R493" s="221"/>
      <c r="S493" s="221"/>
      <c r="T493" s="222"/>
      <c r="AT493" s="217" t="s">
        <v>176</v>
      </c>
      <c r="AU493" s="217" t="s">
        <v>80</v>
      </c>
      <c r="AV493" s="11" t="s">
        <v>17</v>
      </c>
      <c r="AW493" s="11" t="s">
        <v>35</v>
      </c>
      <c r="AX493" s="11" t="s">
        <v>72</v>
      </c>
      <c r="AY493" s="217" t="s">
        <v>168</v>
      </c>
    </row>
    <row r="494" s="11" customFormat="1">
      <c r="B494" s="215"/>
      <c r="D494" s="216" t="s">
        <v>176</v>
      </c>
      <c r="E494" s="217" t="s">
        <v>5</v>
      </c>
      <c r="F494" s="218" t="s">
        <v>608</v>
      </c>
      <c r="H494" s="217" t="s">
        <v>5</v>
      </c>
      <c r="I494" s="219"/>
      <c r="L494" s="215"/>
      <c r="M494" s="220"/>
      <c r="N494" s="221"/>
      <c r="O494" s="221"/>
      <c r="P494" s="221"/>
      <c r="Q494" s="221"/>
      <c r="R494" s="221"/>
      <c r="S494" s="221"/>
      <c r="T494" s="222"/>
      <c r="AT494" s="217" t="s">
        <v>176</v>
      </c>
      <c r="AU494" s="217" t="s">
        <v>80</v>
      </c>
      <c r="AV494" s="11" t="s">
        <v>17</v>
      </c>
      <c r="AW494" s="11" t="s">
        <v>35</v>
      </c>
      <c r="AX494" s="11" t="s">
        <v>72</v>
      </c>
      <c r="AY494" s="217" t="s">
        <v>168</v>
      </c>
    </row>
    <row r="495" s="12" customFormat="1">
      <c r="B495" s="223"/>
      <c r="D495" s="216" t="s">
        <v>176</v>
      </c>
      <c r="E495" s="224" t="s">
        <v>5</v>
      </c>
      <c r="F495" s="225" t="s">
        <v>609</v>
      </c>
      <c r="H495" s="226">
        <v>1.0800000000000001</v>
      </c>
      <c r="I495" s="227"/>
      <c r="L495" s="223"/>
      <c r="M495" s="228"/>
      <c r="N495" s="229"/>
      <c r="O495" s="229"/>
      <c r="P495" s="229"/>
      <c r="Q495" s="229"/>
      <c r="R495" s="229"/>
      <c r="S495" s="229"/>
      <c r="T495" s="230"/>
      <c r="AT495" s="224" t="s">
        <v>176</v>
      </c>
      <c r="AU495" s="224" t="s">
        <v>80</v>
      </c>
      <c r="AV495" s="12" t="s">
        <v>80</v>
      </c>
      <c r="AW495" s="12" t="s">
        <v>35</v>
      </c>
      <c r="AX495" s="12" t="s">
        <v>72</v>
      </c>
      <c r="AY495" s="224" t="s">
        <v>168</v>
      </c>
    </row>
    <row r="496" s="12" customFormat="1">
      <c r="B496" s="223"/>
      <c r="D496" s="216" t="s">
        <v>176</v>
      </c>
      <c r="E496" s="224" t="s">
        <v>5</v>
      </c>
      <c r="F496" s="225" t="s">
        <v>610</v>
      </c>
      <c r="H496" s="226">
        <v>1.44</v>
      </c>
      <c r="I496" s="227"/>
      <c r="L496" s="223"/>
      <c r="M496" s="228"/>
      <c r="N496" s="229"/>
      <c r="O496" s="229"/>
      <c r="P496" s="229"/>
      <c r="Q496" s="229"/>
      <c r="R496" s="229"/>
      <c r="S496" s="229"/>
      <c r="T496" s="230"/>
      <c r="AT496" s="224" t="s">
        <v>176</v>
      </c>
      <c r="AU496" s="224" t="s">
        <v>80</v>
      </c>
      <c r="AV496" s="12" t="s">
        <v>80</v>
      </c>
      <c r="AW496" s="12" t="s">
        <v>35</v>
      </c>
      <c r="AX496" s="12" t="s">
        <v>72</v>
      </c>
      <c r="AY496" s="224" t="s">
        <v>168</v>
      </c>
    </row>
    <row r="497" s="12" customFormat="1">
      <c r="B497" s="223"/>
      <c r="D497" s="216" t="s">
        <v>176</v>
      </c>
      <c r="E497" s="224" t="s">
        <v>5</v>
      </c>
      <c r="F497" s="225" t="s">
        <v>611</v>
      </c>
      <c r="H497" s="226">
        <v>2.1600000000000001</v>
      </c>
      <c r="I497" s="227"/>
      <c r="L497" s="223"/>
      <c r="M497" s="228"/>
      <c r="N497" s="229"/>
      <c r="O497" s="229"/>
      <c r="P497" s="229"/>
      <c r="Q497" s="229"/>
      <c r="R497" s="229"/>
      <c r="S497" s="229"/>
      <c r="T497" s="230"/>
      <c r="AT497" s="224" t="s">
        <v>176</v>
      </c>
      <c r="AU497" s="224" t="s">
        <v>80</v>
      </c>
      <c r="AV497" s="12" t="s">
        <v>80</v>
      </c>
      <c r="AW497" s="12" t="s">
        <v>35</v>
      </c>
      <c r="AX497" s="12" t="s">
        <v>72</v>
      </c>
      <c r="AY497" s="224" t="s">
        <v>168</v>
      </c>
    </row>
    <row r="498" s="13" customFormat="1">
      <c r="B498" s="231"/>
      <c r="D498" s="216" t="s">
        <v>176</v>
      </c>
      <c r="E498" s="232" t="s">
        <v>5</v>
      </c>
      <c r="F498" s="233" t="s">
        <v>195</v>
      </c>
      <c r="H498" s="234">
        <v>4.6799999999999997</v>
      </c>
      <c r="I498" s="235"/>
      <c r="L498" s="231"/>
      <c r="M498" s="236"/>
      <c r="N498" s="237"/>
      <c r="O498" s="237"/>
      <c r="P498" s="237"/>
      <c r="Q498" s="237"/>
      <c r="R498" s="237"/>
      <c r="S498" s="237"/>
      <c r="T498" s="238"/>
      <c r="AT498" s="232" t="s">
        <v>176</v>
      </c>
      <c r="AU498" s="232" t="s">
        <v>80</v>
      </c>
      <c r="AV498" s="13" t="s">
        <v>86</v>
      </c>
      <c r="AW498" s="13" t="s">
        <v>35</v>
      </c>
      <c r="AX498" s="13" t="s">
        <v>17</v>
      </c>
      <c r="AY498" s="232" t="s">
        <v>168</v>
      </c>
    </row>
    <row r="499" s="1" customFormat="1" ht="51" customHeight="1">
      <c r="B499" s="202"/>
      <c r="C499" s="203" t="s">
        <v>612</v>
      </c>
      <c r="D499" s="203" t="s">
        <v>170</v>
      </c>
      <c r="E499" s="204" t="s">
        <v>613</v>
      </c>
      <c r="F499" s="205" t="s">
        <v>614</v>
      </c>
      <c r="G499" s="206" t="s">
        <v>173</v>
      </c>
      <c r="H499" s="207">
        <v>183.744</v>
      </c>
      <c r="I499" s="208"/>
      <c r="J499" s="209">
        <f>ROUND(I499*H499,2)</f>
        <v>0</v>
      </c>
      <c r="K499" s="205" t="s">
        <v>174</v>
      </c>
      <c r="L499" s="47"/>
      <c r="M499" s="210" t="s">
        <v>5</v>
      </c>
      <c r="N499" s="211" t="s">
        <v>43</v>
      </c>
      <c r="O499" s="48"/>
      <c r="P499" s="212">
        <f>O499*H499</f>
        <v>0</v>
      </c>
      <c r="Q499" s="212">
        <v>0.29357</v>
      </c>
      <c r="R499" s="212">
        <f>Q499*H499</f>
        <v>53.941726080000002</v>
      </c>
      <c r="S499" s="212">
        <v>0</v>
      </c>
      <c r="T499" s="213">
        <f>S499*H499</f>
        <v>0</v>
      </c>
      <c r="AR499" s="25" t="s">
        <v>86</v>
      </c>
      <c r="AT499" s="25" t="s">
        <v>170</v>
      </c>
      <c r="AU499" s="25" t="s">
        <v>80</v>
      </c>
      <c r="AY499" s="25" t="s">
        <v>168</v>
      </c>
      <c r="BE499" s="214">
        <f>IF(N499="základní",J499,0)</f>
        <v>0</v>
      </c>
      <c r="BF499" s="214">
        <f>IF(N499="snížená",J499,0)</f>
        <v>0</v>
      </c>
      <c r="BG499" s="214">
        <f>IF(N499="zákl. přenesená",J499,0)</f>
        <v>0</v>
      </c>
      <c r="BH499" s="214">
        <f>IF(N499="sníž. přenesená",J499,0)</f>
        <v>0</v>
      </c>
      <c r="BI499" s="214">
        <f>IF(N499="nulová",J499,0)</f>
        <v>0</v>
      </c>
      <c r="BJ499" s="25" t="s">
        <v>17</v>
      </c>
      <c r="BK499" s="214">
        <f>ROUND(I499*H499,2)</f>
        <v>0</v>
      </c>
      <c r="BL499" s="25" t="s">
        <v>86</v>
      </c>
      <c r="BM499" s="25" t="s">
        <v>615</v>
      </c>
    </row>
    <row r="500" s="11" customFormat="1">
      <c r="B500" s="215"/>
      <c r="D500" s="216" t="s">
        <v>176</v>
      </c>
      <c r="E500" s="217" t="s">
        <v>5</v>
      </c>
      <c r="F500" s="218" t="s">
        <v>575</v>
      </c>
      <c r="H500" s="217" t="s">
        <v>5</v>
      </c>
      <c r="I500" s="219"/>
      <c r="L500" s="215"/>
      <c r="M500" s="220"/>
      <c r="N500" s="221"/>
      <c r="O500" s="221"/>
      <c r="P500" s="221"/>
      <c r="Q500" s="221"/>
      <c r="R500" s="221"/>
      <c r="S500" s="221"/>
      <c r="T500" s="222"/>
      <c r="AT500" s="217" t="s">
        <v>176</v>
      </c>
      <c r="AU500" s="217" t="s">
        <v>80</v>
      </c>
      <c r="AV500" s="11" t="s">
        <v>17</v>
      </c>
      <c r="AW500" s="11" t="s">
        <v>35</v>
      </c>
      <c r="AX500" s="11" t="s">
        <v>72</v>
      </c>
      <c r="AY500" s="217" t="s">
        <v>168</v>
      </c>
    </row>
    <row r="501" s="11" customFormat="1">
      <c r="B501" s="215"/>
      <c r="D501" s="216" t="s">
        <v>176</v>
      </c>
      <c r="E501" s="217" t="s">
        <v>5</v>
      </c>
      <c r="F501" s="218" t="s">
        <v>576</v>
      </c>
      <c r="H501" s="217" t="s">
        <v>5</v>
      </c>
      <c r="I501" s="219"/>
      <c r="L501" s="215"/>
      <c r="M501" s="220"/>
      <c r="N501" s="221"/>
      <c r="O501" s="221"/>
      <c r="P501" s="221"/>
      <c r="Q501" s="221"/>
      <c r="R501" s="221"/>
      <c r="S501" s="221"/>
      <c r="T501" s="222"/>
      <c r="AT501" s="217" t="s">
        <v>176</v>
      </c>
      <c r="AU501" s="217" t="s">
        <v>80</v>
      </c>
      <c r="AV501" s="11" t="s">
        <v>17</v>
      </c>
      <c r="AW501" s="11" t="s">
        <v>35</v>
      </c>
      <c r="AX501" s="11" t="s">
        <v>72</v>
      </c>
      <c r="AY501" s="217" t="s">
        <v>168</v>
      </c>
    </row>
    <row r="502" s="11" customFormat="1">
      <c r="B502" s="215"/>
      <c r="D502" s="216" t="s">
        <v>176</v>
      </c>
      <c r="E502" s="217" t="s">
        <v>5</v>
      </c>
      <c r="F502" s="218" t="s">
        <v>578</v>
      </c>
      <c r="H502" s="217" t="s">
        <v>5</v>
      </c>
      <c r="I502" s="219"/>
      <c r="L502" s="215"/>
      <c r="M502" s="220"/>
      <c r="N502" s="221"/>
      <c r="O502" s="221"/>
      <c r="P502" s="221"/>
      <c r="Q502" s="221"/>
      <c r="R502" s="221"/>
      <c r="S502" s="221"/>
      <c r="T502" s="222"/>
      <c r="AT502" s="217" t="s">
        <v>176</v>
      </c>
      <c r="AU502" s="217" t="s">
        <v>80</v>
      </c>
      <c r="AV502" s="11" t="s">
        <v>17</v>
      </c>
      <c r="AW502" s="11" t="s">
        <v>35</v>
      </c>
      <c r="AX502" s="11" t="s">
        <v>72</v>
      </c>
      <c r="AY502" s="217" t="s">
        <v>168</v>
      </c>
    </row>
    <row r="503" s="12" customFormat="1">
      <c r="B503" s="223"/>
      <c r="D503" s="216" t="s">
        <v>176</v>
      </c>
      <c r="E503" s="224" t="s">
        <v>5</v>
      </c>
      <c r="F503" s="225" t="s">
        <v>616</v>
      </c>
      <c r="H503" s="226">
        <v>108.075</v>
      </c>
      <c r="I503" s="227"/>
      <c r="L503" s="223"/>
      <c r="M503" s="228"/>
      <c r="N503" s="229"/>
      <c r="O503" s="229"/>
      <c r="P503" s="229"/>
      <c r="Q503" s="229"/>
      <c r="R503" s="229"/>
      <c r="S503" s="229"/>
      <c r="T503" s="230"/>
      <c r="AT503" s="224" t="s">
        <v>176</v>
      </c>
      <c r="AU503" s="224" t="s">
        <v>80</v>
      </c>
      <c r="AV503" s="12" t="s">
        <v>80</v>
      </c>
      <c r="AW503" s="12" t="s">
        <v>35</v>
      </c>
      <c r="AX503" s="12" t="s">
        <v>72</v>
      </c>
      <c r="AY503" s="224" t="s">
        <v>168</v>
      </c>
    </row>
    <row r="504" s="12" customFormat="1">
      <c r="B504" s="223"/>
      <c r="D504" s="216" t="s">
        <v>176</v>
      </c>
      <c r="E504" s="224" t="s">
        <v>5</v>
      </c>
      <c r="F504" s="225" t="s">
        <v>617</v>
      </c>
      <c r="H504" s="226">
        <v>-25.539000000000001</v>
      </c>
      <c r="I504" s="227"/>
      <c r="L504" s="223"/>
      <c r="M504" s="228"/>
      <c r="N504" s="229"/>
      <c r="O504" s="229"/>
      <c r="P504" s="229"/>
      <c r="Q504" s="229"/>
      <c r="R504" s="229"/>
      <c r="S504" s="229"/>
      <c r="T504" s="230"/>
      <c r="AT504" s="224" t="s">
        <v>176</v>
      </c>
      <c r="AU504" s="224" t="s">
        <v>80</v>
      </c>
      <c r="AV504" s="12" t="s">
        <v>80</v>
      </c>
      <c r="AW504" s="12" t="s">
        <v>35</v>
      </c>
      <c r="AX504" s="12" t="s">
        <v>72</v>
      </c>
      <c r="AY504" s="224" t="s">
        <v>168</v>
      </c>
    </row>
    <row r="505" s="11" customFormat="1">
      <c r="B505" s="215"/>
      <c r="D505" s="216" t="s">
        <v>176</v>
      </c>
      <c r="E505" s="217" t="s">
        <v>5</v>
      </c>
      <c r="F505" s="218" t="s">
        <v>582</v>
      </c>
      <c r="H505" s="217" t="s">
        <v>5</v>
      </c>
      <c r="I505" s="219"/>
      <c r="L505" s="215"/>
      <c r="M505" s="220"/>
      <c r="N505" s="221"/>
      <c r="O505" s="221"/>
      <c r="P505" s="221"/>
      <c r="Q505" s="221"/>
      <c r="R505" s="221"/>
      <c r="S505" s="221"/>
      <c r="T505" s="222"/>
      <c r="AT505" s="217" t="s">
        <v>176</v>
      </c>
      <c r="AU505" s="217" t="s">
        <v>80</v>
      </c>
      <c r="AV505" s="11" t="s">
        <v>17</v>
      </c>
      <c r="AW505" s="11" t="s">
        <v>35</v>
      </c>
      <c r="AX505" s="11" t="s">
        <v>72</v>
      </c>
      <c r="AY505" s="217" t="s">
        <v>168</v>
      </c>
    </row>
    <row r="506" s="12" customFormat="1">
      <c r="B506" s="223"/>
      <c r="D506" s="216" t="s">
        <v>176</v>
      </c>
      <c r="E506" s="224" t="s">
        <v>5</v>
      </c>
      <c r="F506" s="225" t="s">
        <v>618</v>
      </c>
      <c r="H506" s="226">
        <v>123.5</v>
      </c>
      <c r="I506" s="227"/>
      <c r="L506" s="223"/>
      <c r="M506" s="228"/>
      <c r="N506" s="229"/>
      <c r="O506" s="229"/>
      <c r="P506" s="229"/>
      <c r="Q506" s="229"/>
      <c r="R506" s="229"/>
      <c r="S506" s="229"/>
      <c r="T506" s="230"/>
      <c r="AT506" s="224" t="s">
        <v>176</v>
      </c>
      <c r="AU506" s="224" t="s">
        <v>80</v>
      </c>
      <c r="AV506" s="12" t="s">
        <v>80</v>
      </c>
      <c r="AW506" s="12" t="s">
        <v>35</v>
      </c>
      <c r="AX506" s="12" t="s">
        <v>72</v>
      </c>
      <c r="AY506" s="224" t="s">
        <v>168</v>
      </c>
    </row>
    <row r="507" s="12" customFormat="1">
      <c r="B507" s="223"/>
      <c r="D507" s="216" t="s">
        <v>176</v>
      </c>
      <c r="E507" s="224" t="s">
        <v>5</v>
      </c>
      <c r="F507" s="225" t="s">
        <v>619</v>
      </c>
      <c r="H507" s="226">
        <v>-22.292000000000002</v>
      </c>
      <c r="I507" s="227"/>
      <c r="L507" s="223"/>
      <c r="M507" s="228"/>
      <c r="N507" s="229"/>
      <c r="O507" s="229"/>
      <c r="P507" s="229"/>
      <c r="Q507" s="229"/>
      <c r="R507" s="229"/>
      <c r="S507" s="229"/>
      <c r="T507" s="230"/>
      <c r="AT507" s="224" t="s">
        <v>176</v>
      </c>
      <c r="AU507" s="224" t="s">
        <v>80</v>
      </c>
      <c r="AV507" s="12" t="s">
        <v>80</v>
      </c>
      <c r="AW507" s="12" t="s">
        <v>35</v>
      </c>
      <c r="AX507" s="12" t="s">
        <v>72</v>
      </c>
      <c r="AY507" s="224" t="s">
        <v>168</v>
      </c>
    </row>
    <row r="508" s="13" customFormat="1">
      <c r="B508" s="231"/>
      <c r="D508" s="216" t="s">
        <v>176</v>
      </c>
      <c r="E508" s="232" t="s">
        <v>5</v>
      </c>
      <c r="F508" s="233" t="s">
        <v>195</v>
      </c>
      <c r="H508" s="234">
        <v>183.744</v>
      </c>
      <c r="I508" s="235"/>
      <c r="L508" s="231"/>
      <c r="M508" s="236"/>
      <c r="N508" s="237"/>
      <c r="O508" s="237"/>
      <c r="P508" s="237"/>
      <c r="Q508" s="237"/>
      <c r="R508" s="237"/>
      <c r="S508" s="237"/>
      <c r="T508" s="238"/>
      <c r="AT508" s="232" t="s">
        <v>176</v>
      </c>
      <c r="AU508" s="232" t="s">
        <v>80</v>
      </c>
      <c r="AV508" s="13" t="s">
        <v>86</v>
      </c>
      <c r="AW508" s="13" t="s">
        <v>35</v>
      </c>
      <c r="AX508" s="13" t="s">
        <v>17</v>
      </c>
      <c r="AY508" s="232" t="s">
        <v>168</v>
      </c>
    </row>
    <row r="509" s="1" customFormat="1" ht="25.5" customHeight="1">
      <c r="B509" s="202"/>
      <c r="C509" s="203" t="s">
        <v>620</v>
      </c>
      <c r="D509" s="203" t="s">
        <v>170</v>
      </c>
      <c r="E509" s="204" t="s">
        <v>621</v>
      </c>
      <c r="F509" s="205" t="s">
        <v>622</v>
      </c>
      <c r="G509" s="206" t="s">
        <v>203</v>
      </c>
      <c r="H509" s="207">
        <v>2.2949999999999999</v>
      </c>
      <c r="I509" s="208"/>
      <c r="J509" s="209">
        <f>ROUND(I509*H509,2)</f>
        <v>0</v>
      </c>
      <c r="K509" s="205" t="s">
        <v>174</v>
      </c>
      <c r="L509" s="47"/>
      <c r="M509" s="210" t="s">
        <v>5</v>
      </c>
      <c r="N509" s="211" t="s">
        <v>43</v>
      </c>
      <c r="O509" s="48"/>
      <c r="P509" s="212">
        <f>O509*H509</f>
        <v>0</v>
      </c>
      <c r="Q509" s="212">
        <v>2.45329</v>
      </c>
      <c r="R509" s="212">
        <f>Q509*H509</f>
        <v>5.6303005499999994</v>
      </c>
      <c r="S509" s="212">
        <v>0</v>
      </c>
      <c r="T509" s="213">
        <f>S509*H509</f>
        <v>0</v>
      </c>
      <c r="AR509" s="25" t="s">
        <v>86</v>
      </c>
      <c r="AT509" s="25" t="s">
        <v>170</v>
      </c>
      <c r="AU509" s="25" t="s">
        <v>80</v>
      </c>
      <c r="AY509" s="25" t="s">
        <v>168</v>
      </c>
      <c r="BE509" s="214">
        <f>IF(N509="základní",J509,0)</f>
        <v>0</v>
      </c>
      <c r="BF509" s="214">
        <f>IF(N509="snížená",J509,0)</f>
        <v>0</v>
      </c>
      <c r="BG509" s="214">
        <f>IF(N509="zákl. přenesená",J509,0)</f>
        <v>0</v>
      </c>
      <c r="BH509" s="214">
        <f>IF(N509="sníž. přenesená",J509,0)</f>
        <v>0</v>
      </c>
      <c r="BI509" s="214">
        <f>IF(N509="nulová",J509,0)</f>
        <v>0</v>
      </c>
      <c r="BJ509" s="25" t="s">
        <v>17</v>
      </c>
      <c r="BK509" s="214">
        <f>ROUND(I509*H509,2)</f>
        <v>0</v>
      </c>
      <c r="BL509" s="25" t="s">
        <v>86</v>
      </c>
      <c r="BM509" s="25" t="s">
        <v>623</v>
      </c>
    </row>
    <row r="510" s="11" customFormat="1">
      <c r="B510" s="215"/>
      <c r="D510" s="216" t="s">
        <v>176</v>
      </c>
      <c r="E510" s="217" t="s">
        <v>5</v>
      </c>
      <c r="F510" s="218" t="s">
        <v>434</v>
      </c>
      <c r="H510" s="217" t="s">
        <v>5</v>
      </c>
      <c r="I510" s="219"/>
      <c r="L510" s="215"/>
      <c r="M510" s="220"/>
      <c r="N510" s="221"/>
      <c r="O510" s="221"/>
      <c r="P510" s="221"/>
      <c r="Q510" s="221"/>
      <c r="R510" s="221"/>
      <c r="S510" s="221"/>
      <c r="T510" s="222"/>
      <c r="AT510" s="217" t="s">
        <v>176</v>
      </c>
      <c r="AU510" s="217" t="s">
        <v>80</v>
      </c>
      <c r="AV510" s="11" t="s">
        <v>17</v>
      </c>
      <c r="AW510" s="11" t="s">
        <v>35</v>
      </c>
      <c r="AX510" s="11" t="s">
        <v>72</v>
      </c>
      <c r="AY510" s="217" t="s">
        <v>168</v>
      </c>
    </row>
    <row r="511" s="11" customFormat="1">
      <c r="B511" s="215"/>
      <c r="D511" s="216" t="s">
        <v>176</v>
      </c>
      <c r="E511" s="217" t="s">
        <v>5</v>
      </c>
      <c r="F511" s="218" t="s">
        <v>624</v>
      </c>
      <c r="H511" s="217" t="s">
        <v>5</v>
      </c>
      <c r="I511" s="219"/>
      <c r="L511" s="215"/>
      <c r="M511" s="220"/>
      <c r="N511" s="221"/>
      <c r="O511" s="221"/>
      <c r="P511" s="221"/>
      <c r="Q511" s="221"/>
      <c r="R511" s="221"/>
      <c r="S511" s="221"/>
      <c r="T511" s="222"/>
      <c r="AT511" s="217" t="s">
        <v>176</v>
      </c>
      <c r="AU511" s="217" t="s">
        <v>80</v>
      </c>
      <c r="AV511" s="11" t="s">
        <v>17</v>
      </c>
      <c r="AW511" s="11" t="s">
        <v>35</v>
      </c>
      <c r="AX511" s="11" t="s">
        <v>72</v>
      </c>
      <c r="AY511" s="217" t="s">
        <v>168</v>
      </c>
    </row>
    <row r="512" s="12" customFormat="1">
      <c r="B512" s="223"/>
      <c r="D512" s="216" t="s">
        <v>176</v>
      </c>
      <c r="E512" s="224" t="s">
        <v>5</v>
      </c>
      <c r="F512" s="225" t="s">
        <v>625</v>
      </c>
      <c r="H512" s="226">
        <v>2.7189999999999999</v>
      </c>
      <c r="I512" s="227"/>
      <c r="L512" s="223"/>
      <c r="M512" s="228"/>
      <c r="N512" s="229"/>
      <c r="O512" s="229"/>
      <c r="P512" s="229"/>
      <c r="Q512" s="229"/>
      <c r="R512" s="229"/>
      <c r="S512" s="229"/>
      <c r="T512" s="230"/>
      <c r="AT512" s="224" t="s">
        <v>176</v>
      </c>
      <c r="AU512" s="224" t="s">
        <v>80</v>
      </c>
      <c r="AV512" s="12" t="s">
        <v>80</v>
      </c>
      <c r="AW512" s="12" t="s">
        <v>35</v>
      </c>
      <c r="AX512" s="12" t="s">
        <v>72</v>
      </c>
      <c r="AY512" s="224" t="s">
        <v>168</v>
      </c>
    </row>
    <row r="513" s="12" customFormat="1">
      <c r="B513" s="223"/>
      <c r="D513" s="216" t="s">
        <v>176</v>
      </c>
      <c r="E513" s="224" t="s">
        <v>5</v>
      </c>
      <c r="F513" s="225" t="s">
        <v>626</v>
      </c>
      <c r="H513" s="226">
        <v>-0.42399999999999999</v>
      </c>
      <c r="I513" s="227"/>
      <c r="L513" s="223"/>
      <c r="M513" s="228"/>
      <c r="N513" s="229"/>
      <c r="O513" s="229"/>
      <c r="P513" s="229"/>
      <c r="Q513" s="229"/>
      <c r="R513" s="229"/>
      <c r="S513" s="229"/>
      <c r="T513" s="230"/>
      <c r="AT513" s="224" t="s">
        <v>176</v>
      </c>
      <c r="AU513" s="224" t="s">
        <v>80</v>
      </c>
      <c r="AV513" s="12" t="s">
        <v>80</v>
      </c>
      <c r="AW513" s="12" t="s">
        <v>35</v>
      </c>
      <c r="AX513" s="12" t="s">
        <v>72</v>
      </c>
      <c r="AY513" s="224" t="s">
        <v>168</v>
      </c>
    </row>
    <row r="514" s="13" customFormat="1">
      <c r="B514" s="231"/>
      <c r="D514" s="216" t="s">
        <v>176</v>
      </c>
      <c r="E514" s="232" t="s">
        <v>5</v>
      </c>
      <c r="F514" s="233" t="s">
        <v>195</v>
      </c>
      <c r="H514" s="234">
        <v>2.2949999999999999</v>
      </c>
      <c r="I514" s="235"/>
      <c r="L514" s="231"/>
      <c r="M514" s="236"/>
      <c r="N514" s="237"/>
      <c r="O514" s="237"/>
      <c r="P514" s="237"/>
      <c r="Q514" s="237"/>
      <c r="R514" s="237"/>
      <c r="S514" s="237"/>
      <c r="T514" s="238"/>
      <c r="AT514" s="232" t="s">
        <v>176</v>
      </c>
      <c r="AU514" s="232" t="s">
        <v>80</v>
      </c>
      <c r="AV514" s="13" t="s">
        <v>86</v>
      </c>
      <c r="AW514" s="13" t="s">
        <v>35</v>
      </c>
      <c r="AX514" s="13" t="s">
        <v>17</v>
      </c>
      <c r="AY514" s="232" t="s">
        <v>168</v>
      </c>
    </row>
    <row r="515" s="1" customFormat="1" ht="25.5" customHeight="1">
      <c r="B515" s="202"/>
      <c r="C515" s="203" t="s">
        <v>627</v>
      </c>
      <c r="D515" s="203" t="s">
        <v>170</v>
      </c>
      <c r="E515" s="204" t="s">
        <v>628</v>
      </c>
      <c r="F515" s="205" t="s">
        <v>629</v>
      </c>
      <c r="G515" s="206" t="s">
        <v>173</v>
      </c>
      <c r="H515" s="207">
        <v>26.960999999999999</v>
      </c>
      <c r="I515" s="208"/>
      <c r="J515" s="209">
        <f>ROUND(I515*H515,2)</f>
        <v>0</v>
      </c>
      <c r="K515" s="205" t="s">
        <v>174</v>
      </c>
      <c r="L515" s="47"/>
      <c r="M515" s="210" t="s">
        <v>5</v>
      </c>
      <c r="N515" s="211" t="s">
        <v>43</v>
      </c>
      <c r="O515" s="48"/>
      <c r="P515" s="212">
        <f>O515*H515</f>
        <v>0</v>
      </c>
      <c r="Q515" s="212">
        <v>0.0027499999999999998</v>
      </c>
      <c r="R515" s="212">
        <f>Q515*H515</f>
        <v>0.074142749999999993</v>
      </c>
      <c r="S515" s="212">
        <v>0</v>
      </c>
      <c r="T515" s="213">
        <f>S515*H515</f>
        <v>0</v>
      </c>
      <c r="AR515" s="25" t="s">
        <v>86</v>
      </c>
      <c r="AT515" s="25" t="s">
        <v>170</v>
      </c>
      <c r="AU515" s="25" t="s">
        <v>80</v>
      </c>
      <c r="AY515" s="25" t="s">
        <v>168</v>
      </c>
      <c r="BE515" s="214">
        <f>IF(N515="základní",J515,0)</f>
        <v>0</v>
      </c>
      <c r="BF515" s="214">
        <f>IF(N515="snížená",J515,0)</f>
        <v>0</v>
      </c>
      <c r="BG515" s="214">
        <f>IF(N515="zákl. přenesená",J515,0)</f>
        <v>0</v>
      </c>
      <c r="BH515" s="214">
        <f>IF(N515="sníž. přenesená",J515,0)</f>
        <v>0</v>
      </c>
      <c r="BI515" s="214">
        <f>IF(N515="nulová",J515,0)</f>
        <v>0</v>
      </c>
      <c r="BJ515" s="25" t="s">
        <v>17</v>
      </c>
      <c r="BK515" s="214">
        <f>ROUND(I515*H515,2)</f>
        <v>0</v>
      </c>
      <c r="BL515" s="25" t="s">
        <v>86</v>
      </c>
      <c r="BM515" s="25" t="s">
        <v>630</v>
      </c>
    </row>
    <row r="516" s="11" customFormat="1">
      <c r="B516" s="215"/>
      <c r="D516" s="216" t="s">
        <v>176</v>
      </c>
      <c r="E516" s="217" t="s">
        <v>5</v>
      </c>
      <c r="F516" s="218" t="s">
        <v>434</v>
      </c>
      <c r="H516" s="217" t="s">
        <v>5</v>
      </c>
      <c r="I516" s="219"/>
      <c r="L516" s="215"/>
      <c r="M516" s="220"/>
      <c r="N516" s="221"/>
      <c r="O516" s="221"/>
      <c r="P516" s="221"/>
      <c r="Q516" s="221"/>
      <c r="R516" s="221"/>
      <c r="S516" s="221"/>
      <c r="T516" s="222"/>
      <c r="AT516" s="217" t="s">
        <v>176</v>
      </c>
      <c r="AU516" s="217" t="s">
        <v>80</v>
      </c>
      <c r="AV516" s="11" t="s">
        <v>17</v>
      </c>
      <c r="AW516" s="11" t="s">
        <v>35</v>
      </c>
      <c r="AX516" s="11" t="s">
        <v>72</v>
      </c>
      <c r="AY516" s="217" t="s">
        <v>168</v>
      </c>
    </row>
    <row r="517" s="11" customFormat="1">
      <c r="B517" s="215"/>
      <c r="D517" s="216" t="s">
        <v>176</v>
      </c>
      <c r="E517" s="217" t="s">
        <v>5</v>
      </c>
      <c r="F517" s="218" t="s">
        <v>624</v>
      </c>
      <c r="H517" s="217" t="s">
        <v>5</v>
      </c>
      <c r="I517" s="219"/>
      <c r="L517" s="215"/>
      <c r="M517" s="220"/>
      <c r="N517" s="221"/>
      <c r="O517" s="221"/>
      <c r="P517" s="221"/>
      <c r="Q517" s="221"/>
      <c r="R517" s="221"/>
      <c r="S517" s="221"/>
      <c r="T517" s="222"/>
      <c r="AT517" s="217" t="s">
        <v>176</v>
      </c>
      <c r="AU517" s="217" t="s">
        <v>80</v>
      </c>
      <c r="AV517" s="11" t="s">
        <v>17</v>
      </c>
      <c r="AW517" s="11" t="s">
        <v>35</v>
      </c>
      <c r="AX517" s="11" t="s">
        <v>72</v>
      </c>
      <c r="AY517" s="217" t="s">
        <v>168</v>
      </c>
    </row>
    <row r="518" s="12" customFormat="1">
      <c r="B518" s="223"/>
      <c r="D518" s="216" t="s">
        <v>176</v>
      </c>
      <c r="E518" s="224" t="s">
        <v>5</v>
      </c>
      <c r="F518" s="225" t="s">
        <v>631</v>
      </c>
      <c r="H518" s="226">
        <v>23.925000000000001</v>
      </c>
      <c r="I518" s="227"/>
      <c r="L518" s="223"/>
      <c r="M518" s="228"/>
      <c r="N518" s="229"/>
      <c r="O518" s="229"/>
      <c r="P518" s="229"/>
      <c r="Q518" s="229"/>
      <c r="R518" s="229"/>
      <c r="S518" s="229"/>
      <c r="T518" s="230"/>
      <c r="AT518" s="224" t="s">
        <v>176</v>
      </c>
      <c r="AU518" s="224" t="s">
        <v>80</v>
      </c>
      <c r="AV518" s="12" t="s">
        <v>80</v>
      </c>
      <c r="AW518" s="12" t="s">
        <v>35</v>
      </c>
      <c r="AX518" s="12" t="s">
        <v>72</v>
      </c>
      <c r="AY518" s="224" t="s">
        <v>168</v>
      </c>
    </row>
    <row r="519" s="12" customFormat="1">
      <c r="B519" s="223"/>
      <c r="D519" s="216" t="s">
        <v>176</v>
      </c>
      <c r="E519" s="224" t="s">
        <v>5</v>
      </c>
      <c r="F519" s="225" t="s">
        <v>632</v>
      </c>
      <c r="H519" s="226">
        <v>1.3859999999999999</v>
      </c>
      <c r="I519" s="227"/>
      <c r="L519" s="223"/>
      <c r="M519" s="228"/>
      <c r="N519" s="229"/>
      <c r="O519" s="229"/>
      <c r="P519" s="229"/>
      <c r="Q519" s="229"/>
      <c r="R519" s="229"/>
      <c r="S519" s="229"/>
      <c r="T519" s="230"/>
      <c r="AT519" s="224" t="s">
        <v>176</v>
      </c>
      <c r="AU519" s="224" t="s">
        <v>80</v>
      </c>
      <c r="AV519" s="12" t="s">
        <v>80</v>
      </c>
      <c r="AW519" s="12" t="s">
        <v>35</v>
      </c>
      <c r="AX519" s="12" t="s">
        <v>72</v>
      </c>
      <c r="AY519" s="224" t="s">
        <v>168</v>
      </c>
    </row>
    <row r="520" s="12" customFormat="1">
      <c r="B520" s="223"/>
      <c r="D520" s="216" t="s">
        <v>176</v>
      </c>
      <c r="E520" s="224" t="s">
        <v>5</v>
      </c>
      <c r="F520" s="225" t="s">
        <v>633</v>
      </c>
      <c r="H520" s="226">
        <v>1.6499999999999999</v>
      </c>
      <c r="I520" s="227"/>
      <c r="L520" s="223"/>
      <c r="M520" s="228"/>
      <c r="N520" s="229"/>
      <c r="O520" s="229"/>
      <c r="P520" s="229"/>
      <c r="Q520" s="229"/>
      <c r="R520" s="229"/>
      <c r="S520" s="229"/>
      <c r="T520" s="230"/>
      <c r="AT520" s="224" t="s">
        <v>176</v>
      </c>
      <c r="AU520" s="224" t="s">
        <v>80</v>
      </c>
      <c r="AV520" s="12" t="s">
        <v>80</v>
      </c>
      <c r="AW520" s="12" t="s">
        <v>35</v>
      </c>
      <c r="AX520" s="12" t="s">
        <v>72</v>
      </c>
      <c r="AY520" s="224" t="s">
        <v>168</v>
      </c>
    </row>
    <row r="521" s="13" customFormat="1">
      <c r="B521" s="231"/>
      <c r="D521" s="216" t="s">
        <v>176</v>
      </c>
      <c r="E521" s="232" t="s">
        <v>5</v>
      </c>
      <c r="F521" s="233" t="s">
        <v>195</v>
      </c>
      <c r="H521" s="234">
        <v>26.960999999999999</v>
      </c>
      <c r="I521" s="235"/>
      <c r="L521" s="231"/>
      <c r="M521" s="236"/>
      <c r="N521" s="237"/>
      <c r="O521" s="237"/>
      <c r="P521" s="237"/>
      <c r="Q521" s="237"/>
      <c r="R521" s="237"/>
      <c r="S521" s="237"/>
      <c r="T521" s="238"/>
      <c r="AT521" s="232" t="s">
        <v>176</v>
      </c>
      <c r="AU521" s="232" t="s">
        <v>80</v>
      </c>
      <c r="AV521" s="13" t="s">
        <v>86</v>
      </c>
      <c r="AW521" s="13" t="s">
        <v>35</v>
      </c>
      <c r="AX521" s="13" t="s">
        <v>17</v>
      </c>
      <c r="AY521" s="232" t="s">
        <v>168</v>
      </c>
    </row>
    <row r="522" s="1" customFormat="1" ht="25.5" customHeight="1">
      <c r="B522" s="202"/>
      <c r="C522" s="203" t="s">
        <v>634</v>
      </c>
      <c r="D522" s="203" t="s">
        <v>170</v>
      </c>
      <c r="E522" s="204" t="s">
        <v>635</v>
      </c>
      <c r="F522" s="205" t="s">
        <v>636</v>
      </c>
      <c r="G522" s="206" t="s">
        <v>173</v>
      </c>
      <c r="H522" s="207">
        <v>26.960999999999999</v>
      </c>
      <c r="I522" s="208"/>
      <c r="J522" s="209">
        <f>ROUND(I522*H522,2)</f>
        <v>0</v>
      </c>
      <c r="K522" s="205" t="s">
        <v>174</v>
      </c>
      <c r="L522" s="47"/>
      <c r="M522" s="210" t="s">
        <v>5</v>
      </c>
      <c r="N522" s="211" t="s">
        <v>43</v>
      </c>
      <c r="O522" s="48"/>
      <c r="P522" s="212">
        <f>O522*H522</f>
        <v>0</v>
      </c>
      <c r="Q522" s="212">
        <v>0</v>
      </c>
      <c r="R522" s="212">
        <f>Q522*H522</f>
        <v>0</v>
      </c>
      <c r="S522" s="212">
        <v>0</v>
      </c>
      <c r="T522" s="213">
        <f>S522*H522</f>
        <v>0</v>
      </c>
      <c r="AR522" s="25" t="s">
        <v>86</v>
      </c>
      <c r="AT522" s="25" t="s">
        <v>170</v>
      </c>
      <c r="AU522" s="25" t="s">
        <v>80</v>
      </c>
      <c r="AY522" s="25" t="s">
        <v>168</v>
      </c>
      <c r="BE522" s="214">
        <f>IF(N522="základní",J522,0)</f>
        <v>0</v>
      </c>
      <c r="BF522" s="214">
        <f>IF(N522="snížená",J522,0)</f>
        <v>0</v>
      </c>
      <c r="BG522" s="214">
        <f>IF(N522="zákl. přenesená",J522,0)</f>
        <v>0</v>
      </c>
      <c r="BH522" s="214">
        <f>IF(N522="sníž. přenesená",J522,0)</f>
        <v>0</v>
      </c>
      <c r="BI522" s="214">
        <f>IF(N522="nulová",J522,0)</f>
        <v>0</v>
      </c>
      <c r="BJ522" s="25" t="s">
        <v>17</v>
      </c>
      <c r="BK522" s="214">
        <f>ROUND(I522*H522,2)</f>
        <v>0</v>
      </c>
      <c r="BL522" s="25" t="s">
        <v>86</v>
      </c>
      <c r="BM522" s="25" t="s">
        <v>637</v>
      </c>
    </row>
    <row r="523" s="11" customFormat="1">
      <c r="B523" s="215"/>
      <c r="D523" s="216" t="s">
        <v>176</v>
      </c>
      <c r="E523" s="217" t="s">
        <v>5</v>
      </c>
      <c r="F523" s="218" t="s">
        <v>411</v>
      </c>
      <c r="H523" s="217" t="s">
        <v>5</v>
      </c>
      <c r="I523" s="219"/>
      <c r="L523" s="215"/>
      <c r="M523" s="220"/>
      <c r="N523" s="221"/>
      <c r="O523" s="221"/>
      <c r="P523" s="221"/>
      <c r="Q523" s="221"/>
      <c r="R523" s="221"/>
      <c r="S523" s="221"/>
      <c r="T523" s="222"/>
      <c r="AT523" s="217" t="s">
        <v>176</v>
      </c>
      <c r="AU523" s="217" t="s">
        <v>80</v>
      </c>
      <c r="AV523" s="11" t="s">
        <v>17</v>
      </c>
      <c r="AW523" s="11" t="s">
        <v>35</v>
      </c>
      <c r="AX523" s="11" t="s">
        <v>72</v>
      </c>
      <c r="AY523" s="217" t="s">
        <v>168</v>
      </c>
    </row>
    <row r="524" s="12" customFormat="1">
      <c r="B524" s="223"/>
      <c r="D524" s="216" t="s">
        <v>176</v>
      </c>
      <c r="E524" s="224" t="s">
        <v>5</v>
      </c>
      <c r="F524" s="225" t="s">
        <v>638</v>
      </c>
      <c r="H524" s="226">
        <v>26.960999999999999</v>
      </c>
      <c r="I524" s="227"/>
      <c r="L524" s="223"/>
      <c r="M524" s="228"/>
      <c r="N524" s="229"/>
      <c r="O524" s="229"/>
      <c r="P524" s="229"/>
      <c r="Q524" s="229"/>
      <c r="R524" s="229"/>
      <c r="S524" s="229"/>
      <c r="T524" s="230"/>
      <c r="AT524" s="224" t="s">
        <v>176</v>
      </c>
      <c r="AU524" s="224" t="s">
        <v>80</v>
      </c>
      <c r="AV524" s="12" t="s">
        <v>80</v>
      </c>
      <c r="AW524" s="12" t="s">
        <v>35</v>
      </c>
      <c r="AX524" s="12" t="s">
        <v>17</v>
      </c>
      <c r="AY524" s="224" t="s">
        <v>168</v>
      </c>
    </row>
    <row r="525" s="1" customFormat="1" ht="25.5" customHeight="1">
      <c r="B525" s="202"/>
      <c r="C525" s="203" t="s">
        <v>639</v>
      </c>
      <c r="D525" s="203" t="s">
        <v>170</v>
      </c>
      <c r="E525" s="204" t="s">
        <v>640</v>
      </c>
      <c r="F525" s="205" t="s">
        <v>641</v>
      </c>
      <c r="G525" s="206" t="s">
        <v>277</v>
      </c>
      <c r="H525" s="207">
        <v>0.52400000000000002</v>
      </c>
      <c r="I525" s="208"/>
      <c r="J525" s="209">
        <f>ROUND(I525*H525,2)</f>
        <v>0</v>
      </c>
      <c r="K525" s="205" t="s">
        <v>174</v>
      </c>
      <c r="L525" s="47"/>
      <c r="M525" s="210" t="s">
        <v>5</v>
      </c>
      <c r="N525" s="211" t="s">
        <v>43</v>
      </c>
      <c r="O525" s="48"/>
      <c r="P525" s="212">
        <f>O525*H525</f>
        <v>0</v>
      </c>
      <c r="Q525" s="212">
        <v>1.04881</v>
      </c>
      <c r="R525" s="212">
        <f>Q525*H525</f>
        <v>0.54957644000000005</v>
      </c>
      <c r="S525" s="212">
        <v>0</v>
      </c>
      <c r="T525" s="213">
        <f>S525*H525</f>
        <v>0</v>
      </c>
      <c r="AR525" s="25" t="s">
        <v>86</v>
      </c>
      <c r="AT525" s="25" t="s">
        <v>170</v>
      </c>
      <c r="AU525" s="25" t="s">
        <v>80</v>
      </c>
      <c r="AY525" s="25" t="s">
        <v>168</v>
      </c>
      <c r="BE525" s="214">
        <f>IF(N525="základní",J525,0)</f>
        <v>0</v>
      </c>
      <c r="BF525" s="214">
        <f>IF(N525="snížená",J525,0)</f>
        <v>0</v>
      </c>
      <c r="BG525" s="214">
        <f>IF(N525="zákl. přenesená",J525,0)</f>
        <v>0</v>
      </c>
      <c r="BH525" s="214">
        <f>IF(N525="sníž. přenesená",J525,0)</f>
        <v>0</v>
      </c>
      <c r="BI525" s="214">
        <f>IF(N525="nulová",J525,0)</f>
        <v>0</v>
      </c>
      <c r="BJ525" s="25" t="s">
        <v>17</v>
      </c>
      <c r="BK525" s="214">
        <f>ROUND(I525*H525,2)</f>
        <v>0</v>
      </c>
      <c r="BL525" s="25" t="s">
        <v>86</v>
      </c>
      <c r="BM525" s="25" t="s">
        <v>642</v>
      </c>
    </row>
    <row r="526" s="11" customFormat="1">
      <c r="B526" s="215"/>
      <c r="D526" s="216" t="s">
        <v>176</v>
      </c>
      <c r="E526" s="217" t="s">
        <v>5</v>
      </c>
      <c r="F526" s="218" t="s">
        <v>434</v>
      </c>
      <c r="H526" s="217" t="s">
        <v>5</v>
      </c>
      <c r="I526" s="219"/>
      <c r="L526" s="215"/>
      <c r="M526" s="220"/>
      <c r="N526" s="221"/>
      <c r="O526" s="221"/>
      <c r="P526" s="221"/>
      <c r="Q526" s="221"/>
      <c r="R526" s="221"/>
      <c r="S526" s="221"/>
      <c r="T526" s="222"/>
      <c r="AT526" s="217" t="s">
        <v>176</v>
      </c>
      <c r="AU526" s="217" t="s">
        <v>80</v>
      </c>
      <c r="AV526" s="11" t="s">
        <v>17</v>
      </c>
      <c r="AW526" s="11" t="s">
        <v>35</v>
      </c>
      <c r="AX526" s="11" t="s">
        <v>72</v>
      </c>
      <c r="AY526" s="217" t="s">
        <v>168</v>
      </c>
    </row>
    <row r="527" s="11" customFormat="1">
      <c r="B527" s="215"/>
      <c r="D527" s="216" t="s">
        <v>176</v>
      </c>
      <c r="E527" s="217" t="s">
        <v>5</v>
      </c>
      <c r="F527" s="218" t="s">
        <v>624</v>
      </c>
      <c r="H527" s="217" t="s">
        <v>5</v>
      </c>
      <c r="I527" s="219"/>
      <c r="L527" s="215"/>
      <c r="M527" s="220"/>
      <c r="N527" s="221"/>
      <c r="O527" s="221"/>
      <c r="P527" s="221"/>
      <c r="Q527" s="221"/>
      <c r="R527" s="221"/>
      <c r="S527" s="221"/>
      <c r="T527" s="222"/>
      <c r="AT527" s="217" t="s">
        <v>176</v>
      </c>
      <c r="AU527" s="217" t="s">
        <v>80</v>
      </c>
      <c r="AV527" s="11" t="s">
        <v>17</v>
      </c>
      <c r="AW527" s="11" t="s">
        <v>35</v>
      </c>
      <c r="AX527" s="11" t="s">
        <v>72</v>
      </c>
      <c r="AY527" s="217" t="s">
        <v>168</v>
      </c>
    </row>
    <row r="528" s="12" customFormat="1">
      <c r="B528" s="223"/>
      <c r="D528" s="216" t="s">
        <v>176</v>
      </c>
      <c r="E528" s="224" t="s">
        <v>5</v>
      </c>
      <c r="F528" s="225" t="s">
        <v>643</v>
      </c>
      <c r="H528" s="226">
        <v>0.48499999999999999</v>
      </c>
      <c r="I528" s="227"/>
      <c r="L528" s="223"/>
      <c r="M528" s="228"/>
      <c r="N528" s="229"/>
      <c r="O528" s="229"/>
      <c r="P528" s="229"/>
      <c r="Q528" s="229"/>
      <c r="R528" s="229"/>
      <c r="S528" s="229"/>
      <c r="T528" s="230"/>
      <c r="AT528" s="224" t="s">
        <v>176</v>
      </c>
      <c r="AU528" s="224" t="s">
        <v>80</v>
      </c>
      <c r="AV528" s="12" t="s">
        <v>80</v>
      </c>
      <c r="AW528" s="12" t="s">
        <v>35</v>
      </c>
      <c r="AX528" s="12" t="s">
        <v>17</v>
      </c>
      <c r="AY528" s="224" t="s">
        <v>168</v>
      </c>
    </row>
    <row r="529" s="12" customFormat="1">
      <c r="B529" s="223"/>
      <c r="D529" s="216" t="s">
        <v>176</v>
      </c>
      <c r="F529" s="225" t="s">
        <v>644</v>
      </c>
      <c r="H529" s="226">
        <v>0.52400000000000002</v>
      </c>
      <c r="I529" s="227"/>
      <c r="L529" s="223"/>
      <c r="M529" s="228"/>
      <c r="N529" s="229"/>
      <c r="O529" s="229"/>
      <c r="P529" s="229"/>
      <c r="Q529" s="229"/>
      <c r="R529" s="229"/>
      <c r="S529" s="229"/>
      <c r="T529" s="230"/>
      <c r="AT529" s="224" t="s">
        <v>176</v>
      </c>
      <c r="AU529" s="224" t="s">
        <v>80</v>
      </c>
      <c r="AV529" s="12" t="s">
        <v>80</v>
      </c>
      <c r="AW529" s="12" t="s">
        <v>6</v>
      </c>
      <c r="AX529" s="12" t="s">
        <v>17</v>
      </c>
      <c r="AY529" s="224" t="s">
        <v>168</v>
      </c>
    </row>
    <row r="530" s="1" customFormat="1" ht="25.5" customHeight="1">
      <c r="B530" s="202"/>
      <c r="C530" s="203" t="s">
        <v>645</v>
      </c>
      <c r="D530" s="203" t="s">
        <v>170</v>
      </c>
      <c r="E530" s="204" t="s">
        <v>646</v>
      </c>
      <c r="F530" s="205" t="s">
        <v>647</v>
      </c>
      <c r="G530" s="206" t="s">
        <v>182</v>
      </c>
      <c r="H530" s="207">
        <v>1</v>
      </c>
      <c r="I530" s="208"/>
      <c r="J530" s="209">
        <f>ROUND(I530*H530,2)</f>
        <v>0</v>
      </c>
      <c r="K530" s="205" t="s">
        <v>174</v>
      </c>
      <c r="L530" s="47"/>
      <c r="M530" s="210" t="s">
        <v>5</v>
      </c>
      <c r="N530" s="211" t="s">
        <v>43</v>
      </c>
      <c r="O530" s="48"/>
      <c r="P530" s="212">
        <f>O530*H530</f>
        <v>0</v>
      </c>
      <c r="Q530" s="212">
        <v>0.017940000000000001</v>
      </c>
      <c r="R530" s="212">
        <f>Q530*H530</f>
        <v>0.017940000000000001</v>
      </c>
      <c r="S530" s="212">
        <v>0</v>
      </c>
      <c r="T530" s="213">
        <f>S530*H530</f>
        <v>0</v>
      </c>
      <c r="AR530" s="25" t="s">
        <v>86</v>
      </c>
      <c r="AT530" s="25" t="s">
        <v>170</v>
      </c>
      <c r="AU530" s="25" t="s">
        <v>80</v>
      </c>
      <c r="AY530" s="25" t="s">
        <v>168</v>
      </c>
      <c r="BE530" s="214">
        <f>IF(N530="základní",J530,0)</f>
        <v>0</v>
      </c>
      <c r="BF530" s="214">
        <f>IF(N530="snížená",J530,0)</f>
        <v>0</v>
      </c>
      <c r="BG530" s="214">
        <f>IF(N530="zákl. přenesená",J530,0)</f>
        <v>0</v>
      </c>
      <c r="BH530" s="214">
        <f>IF(N530="sníž. přenesená",J530,0)</f>
        <v>0</v>
      </c>
      <c r="BI530" s="214">
        <f>IF(N530="nulová",J530,0)</f>
        <v>0</v>
      </c>
      <c r="BJ530" s="25" t="s">
        <v>17</v>
      </c>
      <c r="BK530" s="214">
        <f>ROUND(I530*H530,2)</f>
        <v>0</v>
      </c>
      <c r="BL530" s="25" t="s">
        <v>86</v>
      </c>
      <c r="BM530" s="25" t="s">
        <v>648</v>
      </c>
    </row>
    <row r="531" s="11" customFormat="1">
      <c r="B531" s="215"/>
      <c r="D531" s="216" t="s">
        <v>176</v>
      </c>
      <c r="E531" s="217" t="s">
        <v>5</v>
      </c>
      <c r="F531" s="218" t="s">
        <v>576</v>
      </c>
      <c r="H531" s="217" t="s">
        <v>5</v>
      </c>
      <c r="I531" s="219"/>
      <c r="L531" s="215"/>
      <c r="M531" s="220"/>
      <c r="N531" s="221"/>
      <c r="O531" s="221"/>
      <c r="P531" s="221"/>
      <c r="Q531" s="221"/>
      <c r="R531" s="221"/>
      <c r="S531" s="221"/>
      <c r="T531" s="222"/>
      <c r="AT531" s="217" t="s">
        <v>176</v>
      </c>
      <c r="AU531" s="217" t="s">
        <v>80</v>
      </c>
      <c r="AV531" s="11" t="s">
        <v>17</v>
      </c>
      <c r="AW531" s="11" t="s">
        <v>35</v>
      </c>
      <c r="AX531" s="11" t="s">
        <v>72</v>
      </c>
      <c r="AY531" s="217" t="s">
        <v>168</v>
      </c>
    </row>
    <row r="532" s="11" customFormat="1">
      <c r="B532" s="215"/>
      <c r="D532" s="216" t="s">
        <v>176</v>
      </c>
      <c r="E532" s="217" t="s">
        <v>5</v>
      </c>
      <c r="F532" s="218" t="s">
        <v>649</v>
      </c>
      <c r="H532" s="217" t="s">
        <v>5</v>
      </c>
      <c r="I532" s="219"/>
      <c r="L532" s="215"/>
      <c r="M532" s="220"/>
      <c r="N532" s="221"/>
      <c r="O532" s="221"/>
      <c r="P532" s="221"/>
      <c r="Q532" s="221"/>
      <c r="R532" s="221"/>
      <c r="S532" s="221"/>
      <c r="T532" s="222"/>
      <c r="AT532" s="217" t="s">
        <v>176</v>
      </c>
      <c r="AU532" s="217" t="s">
        <v>80</v>
      </c>
      <c r="AV532" s="11" t="s">
        <v>17</v>
      </c>
      <c r="AW532" s="11" t="s">
        <v>35</v>
      </c>
      <c r="AX532" s="11" t="s">
        <v>72</v>
      </c>
      <c r="AY532" s="217" t="s">
        <v>168</v>
      </c>
    </row>
    <row r="533" s="12" customFormat="1">
      <c r="B533" s="223"/>
      <c r="D533" s="216" t="s">
        <v>176</v>
      </c>
      <c r="E533" s="224" t="s">
        <v>5</v>
      </c>
      <c r="F533" s="225" t="s">
        <v>17</v>
      </c>
      <c r="H533" s="226">
        <v>1</v>
      </c>
      <c r="I533" s="227"/>
      <c r="L533" s="223"/>
      <c r="M533" s="228"/>
      <c r="N533" s="229"/>
      <c r="O533" s="229"/>
      <c r="P533" s="229"/>
      <c r="Q533" s="229"/>
      <c r="R533" s="229"/>
      <c r="S533" s="229"/>
      <c r="T533" s="230"/>
      <c r="AT533" s="224" t="s">
        <v>176</v>
      </c>
      <c r="AU533" s="224" t="s">
        <v>80</v>
      </c>
      <c r="AV533" s="12" t="s">
        <v>80</v>
      </c>
      <c r="AW533" s="12" t="s">
        <v>35</v>
      </c>
      <c r="AX533" s="12" t="s">
        <v>17</v>
      </c>
      <c r="AY533" s="224" t="s">
        <v>168</v>
      </c>
    </row>
    <row r="534" s="1" customFormat="1" ht="25.5" customHeight="1">
      <c r="B534" s="202"/>
      <c r="C534" s="203" t="s">
        <v>650</v>
      </c>
      <c r="D534" s="203" t="s">
        <v>170</v>
      </c>
      <c r="E534" s="204" t="s">
        <v>651</v>
      </c>
      <c r="F534" s="205" t="s">
        <v>652</v>
      </c>
      <c r="G534" s="206" t="s">
        <v>182</v>
      </c>
      <c r="H534" s="207">
        <v>4</v>
      </c>
      <c r="I534" s="208"/>
      <c r="J534" s="209">
        <f>ROUND(I534*H534,2)</f>
        <v>0</v>
      </c>
      <c r="K534" s="205" t="s">
        <v>174</v>
      </c>
      <c r="L534" s="47"/>
      <c r="M534" s="210" t="s">
        <v>5</v>
      </c>
      <c r="N534" s="211" t="s">
        <v>43</v>
      </c>
      <c r="O534" s="48"/>
      <c r="P534" s="212">
        <f>O534*H534</f>
        <v>0</v>
      </c>
      <c r="Q534" s="212">
        <v>0.022780000000000002</v>
      </c>
      <c r="R534" s="212">
        <f>Q534*H534</f>
        <v>0.091120000000000007</v>
      </c>
      <c r="S534" s="212">
        <v>0</v>
      </c>
      <c r="T534" s="213">
        <f>S534*H534</f>
        <v>0</v>
      </c>
      <c r="AR534" s="25" t="s">
        <v>86</v>
      </c>
      <c r="AT534" s="25" t="s">
        <v>170</v>
      </c>
      <c r="AU534" s="25" t="s">
        <v>80</v>
      </c>
      <c r="AY534" s="25" t="s">
        <v>168</v>
      </c>
      <c r="BE534" s="214">
        <f>IF(N534="základní",J534,0)</f>
        <v>0</v>
      </c>
      <c r="BF534" s="214">
        <f>IF(N534="snížená",J534,0)</f>
        <v>0</v>
      </c>
      <c r="BG534" s="214">
        <f>IF(N534="zákl. přenesená",J534,0)</f>
        <v>0</v>
      </c>
      <c r="BH534" s="214">
        <f>IF(N534="sníž. přenesená",J534,0)</f>
        <v>0</v>
      </c>
      <c r="BI534" s="214">
        <f>IF(N534="nulová",J534,0)</f>
        <v>0</v>
      </c>
      <c r="BJ534" s="25" t="s">
        <v>17</v>
      </c>
      <c r="BK534" s="214">
        <f>ROUND(I534*H534,2)</f>
        <v>0</v>
      </c>
      <c r="BL534" s="25" t="s">
        <v>86</v>
      </c>
      <c r="BM534" s="25" t="s">
        <v>653</v>
      </c>
    </row>
    <row r="535" s="11" customFormat="1">
      <c r="B535" s="215"/>
      <c r="D535" s="216" t="s">
        <v>176</v>
      </c>
      <c r="E535" s="217" t="s">
        <v>5</v>
      </c>
      <c r="F535" s="218" t="s">
        <v>575</v>
      </c>
      <c r="H535" s="217" t="s">
        <v>5</v>
      </c>
      <c r="I535" s="219"/>
      <c r="L535" s="215"/>
      <c r="M535" s="220"/>
      <c r="N535" s="221"/>
      <c r="O535" s="221"/>
      <c r="P535" s="221"/>
      <c r="Q535" s="221"/>
      <c r="R535" s="221"/>
      <c r="S535" s="221"/>
      <c r="T535" s="222"/>
      <c r="AT535" s="217" t="s">
        <v>176</v>
      </c>
      <c r="AU535" s="217" t="s">
        <v>80</v>
      </c>
      <c r="AV535" s="11" t="s">
        <v>17</v>
      </c>
      <c r="AW535" s="11" t="s">
        <v>35</v>
      </c>
      <c r="AX535" s="11" t="s">
        <v>72</v>
      </c>
      <c r="AY535" s="217" t="s">
        <v>168</v>
      </c>
    </row>
    <row r="536" s="11" customFormat="1">
      <c r="B536" s="215"/>
      <c r="D536" s="216" t="s">
        <v>176</v>
      </c>
      <c r="E536" s="217" t="s">
        <v>5</v>
      </c>
      <c r="F536" s="218" t="s">
        <v>576</v>
      </c>
      <c r="H536" s="217" t="s">
        <v>5</v>
      </c>
      <c r="I536" s="219"/>
      <c r="L536" s="215"/>
      <c r="M536" s="220"/>
      <c r="N536" s="221"/>
      <c r="O536" s="221"/>
      <c r="P536" s="221"/>
      <c r="Q536" s="221"/>
      <c r="R536" s="221"/>
      <c r="S536" s="221"/>
      <c r="T536" s="222"/>
      <c r="AT536" s="217" t="s">
        <v>176</v>
      </c>
      <c r="AU536" s="217" t="s">
        <v>80</v>
      </c>
      <c r="AV536" s="11" t="s">
        <v>17</v>
      </c>
      <c r="AW536" s="11" t="s">
        <v>35</v>
      </c>
      <c r="AX536" s="11" t="s">
        <v>72</v>
      </c>
      <c r="AY536" s="217" t="s">
        <v>168</v>
      </c>
    </row>
    <row r="537" s="11" customFormat="1">
      <c r="B537" s="215"/>
      <c r="D537" s="216" t="s">
        <v>176</v>
      </c>
      <c r="E537" s="217" t="s">
        <v>5</v>
      </c>
      <c r="F537" s="218" t="s">
        <v>654</v>
      </c>
      <c r="H537" s="217" t="s">
        <v>5</v>
      </c>
      <c r="I537" s="219"/>
      <c r="L537" s="215"/>
      <c r="M537" s="220"/>
      <c r="N537" s="221"/>
      <c r="O537" s="221"/>
      <c r="P537" s="221"/>
      <c r="Q537" s="221"/>
      <c r="R537" s="221"/>
      <c r="S537" s="221"/>
      <c r="T537" s="222"/>
      <c r="AT537" s="217" t="s">
        <v>176</v>
      </c>
      <c r="AU537" s="217" t="s">
        <v>80</v>
      </c>
      <c r="AV537" s="11" t="s">
        <v>17</v>
      </c>
      <c r="AW537" s="11" t="s">
        <v>35</v>
      </c>
      <c r="AX537" s="11" t="s">
        <v>72</v>
      </c>
      <c r="AY537" s="217" t="s">
        <v>168</v>
      </c>
    </row>
    <row r="538" s="12" customFormat="1">
      <c r="B538" s="223"/>
      <c r="D538" s="216" t="s">
        <v>176</v>
      </c>
      <c r="E538" s="224" t="s">
        <v>5</v>
      </c>
      <c r="F538" s="225" t="s">
        <v>17</v>
      </c>
      <c r="H538" s="226">
        <v>1</v>
      </c>
      <c r="I538" s="227"/>
      <c r="L538" s="223"/>
      <c r="M538" s="228"/>
      <c r="N538" s="229"/>
      <c r="O538" s="229"/>
      <c r="P538" s="229"/>
      <c r="Q538" s="229"/>
      <c r="R538" s="229"/>
      <c r="S538" s="229"/>
      <c r="T538" s="230"/>
      <c r="AT538" s="224" t="s">
        <v>176</v>
      </c>
      <c r="AU538" s="224" t="s">
        <v>80</v>
      </c>
      <c r="AV538" s="12" t="s">
        <v>80</v>
      </c>
      <c r="AW538" s="12" t="s">
        <v>35</v>
      </c>
      <c r="AX538" s="12" t="s">
        <v>72</v>
      </c>
      <c r="AY538" s="224" t="s">
        <v>168</v>
      </c>
    </row>
    <row r="539" s="11" customFormat="1">
      <c r="B539" s="215"/>
      <c r="D539" s="216" t="s">
        <v>176</v>
      </c>
      <c r="E539" s="217" t="s">
        <v>5</v>
      </c>
      <c r="F539" s="218" t="s">
        <v>655</v>
      </c>
      <c r="H539" s="217" t="s">
        <v>5</v>
      </c>
      <c r="I539" s="219"/>
      <c r="L539" s="215"/>
      <c r="M539" s="220"/>
      <c r="N539" s="221"/>
      <c r="O539" s="221"/>
      <c r="P539" s="221"/>
      <c r="Q539" s="221"/>
      <c r="R539" s="221"/>
      <c r="S539" s="221"/>
      <c r="T539" s="222"/>
      <c r="AT539" s="217" t="s">
        <v>176</v>
      </c>
      <c r="AU539" s="217" t="s">
        <v>80</v>
      </c>
      <c r="AV539" s="11" t="s">
        <v>17</v>
      </c>
      <c r="AW539" s="11" t="s">
        <v>35</v>
      </c>
      <c r="AX539" s="11" t="s">
        <v>72</v>
      </c>
      <c r="AY539" s="217" t="s">
        <v>168</v>
      </c>
    </row>
    <row r="540" s="12" customFormat="1">
      <c r="B540" s="223"/>
      <c r="D540" s="216" t="s">
        <v>176</v>
      </c>
      <c r="E540" s="224" t="s">
        <v>5</v>
      </c>
      <c r="F540" s="225" t="s">
        <v>83</v>
      </c>
      <c r="H540" s="226">
        <v>3</v>
      </c>
      <c r="I540" s="227"/>
      <c r="L540" s="223"/>
      <c r="M540" s="228"/>
      <c r="N540" s="229"/>
      <c r="O540" s="229"/>
      <c r="P540" s="229"/>
      <c r="Q540" s="229"/>
      <c r="R540" s="229"/>
      <c r="S540" s="229"/>
      <c r="T540" s="230"/>
      <c r="AT540" s="224" t="s">
        <v>176</v>
      </c>
      <c r="AU540" s="224" t="s">
        <v>80</v>
      </c>
      <c r="AV540" s="12" t="s">
        <v>80</v>
      </c>
      <c r="AW540" s="12" t="s">
        <v>35</v>
      </c>
      <c r="AX540" s="12" t="s">
        <v>72</v>
      </c>
      <c r="AY540" s="224" t="s">
        <v>168</v>
      </c>
    </row>
    <row r="541" s="13" customFormat="1">
      <c r="B541" s="231"/>
      <c r="D541" s="216" t="s">
        <v>176</v>
      </c>
      <c r="E541" s="232" t="s">
        <v>5</v>
      </c>
      <c r="F541" s="233" t="s">
        <v>195</v>
      </c>
      <c r="H541" s="234">
        <v>4</v>
      </c>
      <c r="I541" s="235"/>
      <c r="L541" s="231"/>
      <c r="M541" s="236"/>
      <c r="N541" s="237"/>
      <c r="O541" s="237"/>
      <c r="P541" s="237"/>
      <c r="Q541" s="237"/>
      <c r="R541" s="237"/>
      <c r="S541" s="237"/>
      <c r="T541" s="238"/>
      <c r="AT541" s="232" t="s">
        <v>176</v>
      </c>
      <c r="AU541" s="232" t="s">
        <v>80</v>
      </c>
      <c r="AV541" s="13" t="s">
        <v>86</v>
      </c>
      <c r="AW541" s="13" t="s">
        <v>35</v>
      </c>
      <c r="AX541" s="13" t="s">
        <v>17</v>
      </c>
      <c r="AY541" s="232" t="s">
        <v>168</v>
      </c>
    </row>
    <row r="542" s="1" customFormat="1" ht="25.5" customHeight="1">
      <c r="B542" s="202"/>
      <c r="C542" s="203" t="s">
        <v>656</v>
      </c>
      <c r="D542" s="203" t="s">
        <v>170</v>
      </c>
      <c r="E542" s="204" t="s">
        <v>657</v>
      </c>
      <c r="F542" s="205" t="s">
        <v>658</v>
      </c>
      <c r="G542" s="206" t="s">
        <v>182</v>
      </c>
      <c r="H542" s="207">
        <v>3</v>
      </c>
      <c r="I542" s="208"/>
      <c r="J542" s="209">
        <f>ROUND(I542*H542,2)</f>
        <v>0</v>
      </c>
      <c r="K542" s="205" t="s">
        <v>174</v>
      </c>
      <c r="L542" s="47"/>
      <c r="M542" s="210" t="s">
        <v>5</v>
      </c>
      <c r="N542" s="211" t="s">
        <v>43</v>
      </c>
      <c r="O542" s="48"/>
      <c r="P542" s="212">
        <f>O542*H542</f>
        <v>0</v>
      </c>
      <c r="Q542" s="212">
        <v>0.035639999999999998</v>
      </c>
      <c r="R542" s="212">
        <f>Q542*H542</f>
        <v>0.10691999999999999</v>
      </c>
      <c r="S542" s="212">
        <v>0</v>
      </c>
      <c r="T542" s="213">
        <f>S542*H542</f>
        <v>0</v>
      </c>
      <c r="AR542" s="25" t="s">
        <v>86</v>
      </c>
      <c r="AT542" s="25" t="s">
        <v>170</v>
      </c>
      <c r="AU542" s="25" t="s">
        <v>80</v>
      </c>
      <c r="AY542" s="25" t="s">
        <v>168</v>
      </c>
      <c r="BE542" s="214">
        <f>IF(N542="základní",J542,0)</f>
        <v>0</v>
      </c>
      <c r="BF542" s="214">
        <f>IF(N542="snížená",J542,0)</f>
        <v>0</v>
      </c>
      <c r="BG542" s="214">
        <f>IF(N542="zákl. přenesená",J542,0)</f>
        <v>0</v>
      </c>
      <c r="BH542" s="214">
        <f>IF(N542="sníž. přenesená",J542,0)</f>
        <v>0</v>
      </c>
      <c r="BI542" s="214">
        <f>IF(N542="nulová",J542,0)</f>
        <v>0</v>
      </c>
      <c r="BJ542" s="25" t="s">
        <v>17</v>
      </c>
      <c r="BK542" s="214">
        <f>ROUND(I542*H542,2)</f>
        <v>0</v>
      </c>
      <c r="BL542" s="25" t="s">
        <v>86</v>
      </c>
      <c r="BM542" s="25" t="s">
        <v>659</v>
      </c>
    </row>
    <row r="543" s="11" customFormat="1">
      <c r="B543" s="215"/>
      <c r="D543" s="216" t="s">
        <v>176</v>
      </c>
      <c r="E543" s="217" t="s">
        <v>5</v>
      </c>
      <c r="F543" s="218" t="s">
        <v>660</v>
      </c>
      <c r="H543" s="217" t="s">
        <v>5</v>
      </c>
      <c r="I543" s="219"/>
      <c r="L543" s="215"/>
      <c r="M543" s="220"/>
      <c r="N543" s="221"/>
      <c r="O543" s="221"/>
      <c r="P543" s="221"/>
      <c r="Q543" s="221"/>
      <c r="R543" s="221"/>
      <c r="S543" s="221"/>
      <c r="T543" s="222"/>
      <c r="AT543" s="217" t="s">
        <v>176</v>
      </c>
      <c r="AU543" s="217" t="s">
        <v>80</v>
      </c>
      <c r="AV543" s="11" t="s">
        <v>17</v>
      </c>
      <c r="AW543" s="11" t="s">
        <v>35</v>
      </c>
      <c r="AX543" s="11" t="s">
        <v>72</v>
      </c>
      <c r="AY543" s="217" t="s">
        <v>168</v>
      </c>
    </row>
    <row r="544" s="12" customFormat="1">
      <c r="B544" s="223"/>
      <c r="D544" s="216" t="s">
        <v>176</v>
      </c>
      <c r="E544" s="224" t="s">
        <v>5</v>
      </c>
      <c r="F544" s="225" t="s">
        <v>661</v>
      </c>
      <c r="H544" s="226">
        <v>3</v>
      </c>
      <c r="I544" s="227"/>
      <c r="L544" s="223"/>
      <c r="M544" s="228"/>
      <c r="N544" s="229"/>
      <c r="O544" s="229"/>
      <c r="P544" s="229"/>
      <c r="Q544" s="229"/>
      <c r="R544" s="229"/>
      <c r="S544" s="229"/>
      <c r="T544" s="230"/>
      <c r="AT544" s="224" t="s">
        <v>176</v>
      </c>
      <c r="AU544" s="224" t="s">
        <v>80</v>
      </c>
      <c r="AV544" s="12" t="s">
        <v>80</v>
      </c>
      <c r="AW544" s="12" t="s">
        <v>35</v>
      </c>
      <c r="AX544" s="12" t="s">
        <v>17</v>
      </c>
      <c r="AY544" s="224" t="s">
        <v>168</v>
      </c>
    </row>
    <row r="545" s="1" customFormat="1" ht="25.5" customHeight="1">
      <c r="B545" s="202"/>
      <c r="C545" s="203" t="s">
        <v>662</v>
      </c>
      <c r="D545" s="203" t="s">
        <v>170</v>
      </c>
      <c r="E545" s="204" t="s">
        <v>663</v>
      </c>
      <c r="F545" s="205" t="s">
        <v>664</v>
      </c>
      <c r="G545" s="206" t="s">
        <v>182</v>
      </c>
      <c r="H545" s="207">
        <v>2</v>
      </c>
      <c r="I545" s="208"/>
      <c r="J545" s="209">
        <f>ROUND(I545*H545,2)</f>
        <v>0</v>
      </c>
      <c r="K545" s="205" t="s">
        <v>174</v>
      </c>
      <c r="L545" s="47"/>
      <c r="M545" s="210" t="s">
        <v>5</v>
      </c>
      <c r="N545" s="211" t="s">
        <v>43</v>
      </c>
      <c r="O545" s="48"/>
      <c r="P545" s="212">
        <f>O545*H545</f>
        <v>0</v>
      </c>
      <c r="Q545" s="212">
        <v>0.091050000000000006</v>
      </c>
      <c r="R545" s="212">
        <f>Q545*H545</f>
        <v>0.18210000000000001</v>
      </c>
      <c r="S545" s="212">
        <v>0</v>
      </c>
      <c r="T545" s="213">
        <f>S545*H545</f>
        <v>0</v>
      </c>
      <c r="AR545" s="25" t="s">
        <v>86</v>
      </c>
      <c r="AT545" s="25" t="s">
        <v>170</v>
      </c>
      <c r="AU545" s="25" t="s">
        <v>80</v>
      </c>
      <c r="AY545" s="25" t="s">
        <v>168</v>
      </c>
      <c r="BE545" s="214">
        <f>IF(N545="základní",J545,0)</f>
        <v>0</v>
      </c>
      <c r="BF545" s="214">
        <f>IF(N545="snížená",J545,0)</f>
        <v>0</v>
      </c>
      <c r="BG545" s="214">
        <f>IF(N545="zákl. přenesená",J545,0)</f>
        <v>0</v>
      </c>
      <c r="BH545" s="214">
        <f>IF(N545="sníž. přenesená",J545,0)</f>
        <v>0</v>
      </c>
      <c r="BI545" s="214">
        <f>IF(N545="nulová",J545,0)</f>
        <v>0</v>
      </c>
      <c r="BJ545" s="25" t="s">
        <v>17</v>
      </c>
      <c r="BK545" s="214">
        <f>ROUND(I545*H545,2)</f>
        <v>0</v>
      </c>
      <c r="BL545" s="25" t="s">
        <v>86</v>
      </c>
      <c r="BM545" s="25" t="s">
        <v>665</v>
      </c>
    </row>
    <row r="546" s="11" customFormat="1">
      <c r="B546" s="215"/>
      <c r="D546" s="216" t="s">
        <v>176</v>
      </c>
      <c r="E546" s="217" t="s">
        <v>5</v>
      </c>
      <c r="F546" s="218" t="s">
        <v>576</v>
      </c>
      <c r="H546" s="217" t="s">
        <v>5</v>
      </c>
      <c r="I546" s="219"/>
      <c r="L546" s="215"/>
      <c r="M546" s="220"/>
      <c r="N546" s="221"/>
      <c r="O546" s="221"/>
      <c r="P546" s="221"/>
      <c r="Q546" s="221"/>
      <c r="R546" s="221"/>
      <c r="S546" s="221"/>
      <c r="T546" s="222"/>
      <c r="AT546" s="217" t="s">
        <v>176</v>
      </c>
      <c r="AU546" s="217" t="s">
        <v>80</v>
      </c>
      <c r="AV546" s="11" t="s">
        <v>17</v>
      </c>
      <c r="AW546" s="11" t="s">
        <v>35</v>
      </c>
      <c r="AX546" s="11" t="s">
        <v>72</v>
      </c>
      <c r="AY546" s="217" t="s">
        <v>168</v>
      </c>
    </row>
    <row r="547" s="11" customFormat="1">
      <c r="B547" s="215"/>
      <c r="D547" s="216" t="s">
        <v>176</v>
      </c>
      <c r="E547" s="217" t="s">
        <v>5</v>
      </c>
      <c r="F547" s="218" t="s">
        <v>666</v>
      </c>
      <c r="H547" s="217" t="s">
        <v>5</v>
      </c>
      <c r="I547" s="219"/>
      <c r="L547" s="215"/>
      <c r="M547" s="220"/>
      <c r="N547" s="221"/>
      <c r="O547" s="221"/>
      <c r="P547" s="221"/>
      <c r="Q547" s="221"/>
      <c r="R547" s="221"/>
      <c r="S547" s="221"/>
      <c r="T547" s="222"/>
      <c r="AT547" s="217" t="s">
        <v>176</v>
      </c>
      <c r="AU547" s="217" t="s">
        <v>80</v>
      </c>
      <c r="AV547" s="11" t="s">
        <v>17</v>
      </c>
      <c r="AW547" s="11" t="s">
        <v>35</v>
      </c>
      <c r="AX547" s="11" t="s">
        <v>72</v>
      </c>
      <c r="AY547" s="217" t="s">
        <v>168</v>
      </c>
    </row>
    <row r="548" s="12" customFormat="1">
      <c r="B548" s="223"/>
      <c r="D548" s="216" t="s">
        <v>176</v>
      </c>
      <c r="E548" s="224" t="s">
        <v>5</v>
      </c>
      <c r="F548" s="225" t="s">
        <v>667</v>
      </c>
      <c r="H548" s="226">
        <v>2</v>
      </c>
      <c r="I548" s="227"/>
      <c r="L548" s="223"/>
      <c r="M548" s="228"/>
      <c r="N548" s="229"/>
      <c r="O548" s="229"/>
      <c r="P548" s="229"/>
      <c r="Q548" s="229"/>
      <c r="R548" s="229"/>
      <c r="S548" s="229"/>
      <c r="T548" s="230"/>
      <c r="AT548" s="224" t="s">
        <v>176</v>
      </c>
      <c r="AU548" s="224" t="s">
        <v>80</v>
      </c>
      <c r="AV548" s="12" t="s">
        <v>80</v>
      </c>
      <c r="AW548" s="12" t="s">
        <v>35</v>
      </c>
      <c r="AX548" s="12" t="s">
        <v>17</v>
      </c>
      <c r="AY548" s="224" t="s">
        <v>168</v>
      </c>
    </row>
    <row r="549" s="1" customFormat="1" ht="16.5" customHeight="1">
      <c r="B549" s="202"/>
      <c r="C549" s="203" t="s">
        <v>668</v>
      </c>
      <c r="D549" s="203" t="s">
        <v>170</v>
      </c>
      <c r="E549" s="204" t="s">
        <v>669</v>
      </c>
      <c r="F549" s="205" t="s">
        <v>670</v>
      </c>
      <c r="G549" s="206" t="s">
        <v>203</v>
      </c>
      <c r="H549" s="207">
        <v>2.4300000000000002</v>
      </c>
      <c r="I549" s="208"/>
      <c r="J549" s="209">
        <f>ROUND(I549*H549,2)</f>
        <v>0</v>
      </c>
      <c r="K549" s="205" t="s">
        <v>174</v>
      </c>
      <c r="L549" s="47"/>
      <c r="M549" s="210" t="s">
        <v>5</v>
      </c>
      <c r="N549" s="211" t="s">
        <v>43</v>
      </c>
      <c r="O549" s="48"/>
      <c r="P549" s="212">
        <f>O549*H549</f>
        <v>0</v>
      </c>
      <c r="Q549" s="212">
        <v>2.4533</v>
      </c>
      <c r="R549" s="212">
        <f>Q549*H549</f>
        <v>5.9615190000000009</v>
      </c>
      <c r="S549" s="212">
        <v>0</v>
      </c>
      <c r="T549" s="213">
        <f>S549*H549</f>
        <v>0</v>
      </c>
      <c r="AR549" s="25" t="s">
        <v>86</v>
      </c>
      <c r="AT549" s="25" t="s">
        <v>170</v>
      </c>
      <c r="AU549" s="25" t="s">
        <v>80</v>
      </c>
      <c r="AY549" s="25" t="s">
        <v>168</v>
      </c>
      <c r="BE549" s="214">
        <f>IF(N549="základní",J549,0)</f>
        <v>0</v>
      </c>
      <c r="BF549" s="214">
        <f>IF(N549="snížená",J549,0)</f>
        <v>0</v>
      </c>
      <c r="BG549" s="214">
        <f>IF(N549="zákl. přenesená",J549,0)</f>
        <v>0</v>
      </c>
      <c r="BH549" s="214">
        <f>IF(N549="sníž. přenesená",J549,0)</f>
        <v>0</v>
      </c>
      <c r="BI549" s="214">
        <f>IF(N549="nulová",J549,0)</f>
        <v>0</v>
      </c>
      <c r="BJ549" s="25" t="s">
        <v>17</v>
      </c>
      <c r="BK549" s="214">
        <f>ROUND(I549*H549,2)</f>
        <v>0</v>
      </c>
      <c r="BL549" s="25" t="s">
        <v>86</v>
      </c>
      <c r="BM549" s="25" t="s">
        <v>671</v>
      </c>
    </row>
    <row r="550" s="11" customFormat="1">
      <c r="B550" s="215"/>
      <c r="D550" s="216" t="s">
        <v>176</v>
      </c>
      <c r="E550" s="217" t="s">
        <v>5</v>
      </c>
      <c r="F550" s="218" t="s">
        <v>575</v>
      </c>
      <c r="H550" s="217" t="s">
        <v>5</v>
      </c>
      <c r="I550" s="219"/>
      <c r="L550" s="215"/>
      <c r="M550" s="220"/>
      <c r="N550" s="221"/>
      <c r="O550" s="221"/>
      <c r="P550" s="221"/>
      <c r="Q550" s="221"/>
      <c r="R550" s="221"/>
      <c r="S550" s="221"/>
      <c r="T550" s="222"/>
      <c r="AT550" s="217" t="s">
        <v>176</v>
      </c>
      <c r="AU550" s="217" t="s">
        <v>80</v>
      </c>
      <c r="AV550" s="11" t="s">
        <v>17</v>
      </c>
      <c r="AW550" s="11" t="s">
        <v>35</v>
      </c>
      <c r="AX550" s="11" t="s">
        <v>72</v>
      </c>
      <c r="AY550" s="217" t="s">
        <v>168</v>
      </c>
    </row>
    <row r="551" s="11" customFormat="1">
      <c r="B551" s="215"/>
      <c r="D551" s="216" t="s">
        <v>176</v>
      </c>
      <c r="E551" s="217" t="s">
        <v>5</v>
      </c>
      <c r="F551" s="218" t="s">
        <v>576</v>
      </c>
      <c r="H551" s="217" t="s">
        <v>5</v>
      </c>
      <c r="I551" s="219"/>
      <c r="L551" s="215"/>
      <c r="M551" s="220"/>
      <c r="N551" s="221"/>
      <c r="O551" s="221"/>
      <c r="P551" s="221"/>
      <c r="Q551" s="221"/>
      <c r="R551" s="221"/>
      <c r="S551" s="221"/>
      <c r="T551" s="222"/>
      <c r="AT551" s="217" t="s">
        <v>176</v>
      </c>
      <c r="AU551" s="217" t="s">
        <v>80</v>
      </c>
      <c r="AV551" s="11" t="s">
        <v>17</v>
      </c>
      <c r="AW551" s="11" t="s">
        <v>35</v>
      </c>
      <c r="AX551" s="11" t="s">
        <v>72</v>
      </c>
      <c r="AY551" s="217" t="s">
        <v>168</v>
      </c>
    </row>
    <row r="552" s="11" customFormat="1">
      <c r="B552" s="215"/>
      <c r="D552" s="216" t="s">
        <v>176</v>
      </c>
      <c r="E552" s="217" t="s">
        <v>5</v>
      </c>
      <c r="F552" s="218" t="s">
        <v>672</v>
      </c>
      <c r="H552" s="217" t="s">
        <v>5</v>
      </c>
      <c r="I552" s="219"/>
      <c r="L552" s="215"/>
      <c r="M552" s="220"/>
      <c r="N552" s="221"/>
      <c r="O552" s="221"/>
      <c r="P552" s="221"/>
      <c r="Q552" s="221"/>
      <c r="R552" s="221"/>
      <c r="S552" s="221"/>
      <c r="T552" s="222"/>
      <c r="AT552" s="217" t="s">
        <v>176</v>
      </c>
      <c r="AU552" s="217" t="s">
        <v>80</v>
      </c>
      <c r="AV552" s="11" t="s">
        <v>17</v>
      </c>
      <c r="AW552" s="11" t="s">
        <v>35</v>
      </c>
      <c r="AX552" s="11" t="s">
        <v>72</v>
      </c>
      <c r="AY552" s="217" t="s">
        <v>168</v>
      </c>
    </row>
    <row r="553" s="11" customFormat="1">
      <c r="B553" s="215"/>
      <c r="D553" s="216" t="s">
        <v>176</v>
      </c>
      <c r="E553" s="217" t="s">
        <v>5</v>
      </c>
      <c r="F553" s="218" t="s">
        <v>578</v>
      </c>
      <c r="H553" s="217" t="s">
        <v>5</v>
      </c>
      <c r="I553" s="219"/>
      <c r="L553" s="215"/>
      <c r="M553" s="220"/>
      <c r="N553" s="221"/>
      <c r="O553" s="221"/>
      <c r="P553" s="221"/>
      <c r="Q553" s="221"/>
      <c r="R553" s="221"/>
      <c r="S553" s="221"/>
      <c r="T553" s="222"/>
      <c r="AT553" s="217" t="s">
        <v>176</v>
      </c>
      <c r="AU553" s="217" t="s">
        <v>80</v>
      </c>
      <c r="AV553" s="11" t="s">
        <v>17</v>
      </c>
      <c r="AW553" s="11" t="s">
        <v>35</v>
      </c>
      <c r="AX553" s="11" t="s">
        <v>72</v>
      </c>
      <c r="AY553" s="217" t="s">
        <v>168</v>
      </c>
    </row>
    <row r="554" s="12" customFormat="1">
      <c r="B554" s="223"/>
      <c r="D554" s="216" t="s">
        <v>176</v>
      </c>
      <c r="E554" s="224" t="s">
        <v>5</v>
      </c>
      <c r="F554" s="225" t="s">
        <v>673</v>
      </c>
      <c r="H554" s="226">
        <v>0.057000000000000002</v>
      </c>
      <c r="I554" s="227"/>
      <c r="L554" s="223"/>
      <c r="M554" s="228"/>
      <c r="N554" s="229"/>
      <c r="O554" s="229"/>
      <c r="P554" s="229"/>
      <c r="Q554" s="229"/>
      <c r="R554" s="229"/>
      <c r="S554" s="229"/>
      <c r="T554" s="230"/>
      <c r="AT554" s="224" t="s">
        <v>176</v>
      </c>
      <c r="AU554" s="224" t="s">
        <v>80</v>
      </c>
      <c r="AV554" s="12" t="s">
        <v>80</v>
      </c>
      <c r="AW554" s="12" t="s">
        <v>35</v>
      </c>
      <c r="AX554" s="12" t="s">
        <v>72</v>
      </c>
      <c r="AY554" s="224" t="s">
        <v>168</v>
      </c>
    </row>
    <row r="555" s="12" customFormat="1">
      <c r="B555" s="223"/>
      <c r="D555" s="216" t="s">
        <v>176</v>
      </c>
      <c r="E555" s="224" t="s">
        <v>5</v>
      </c>
      <c r="F555" s="225" t="s">
        <v>674</v>
      </c>
      <c r="H555" s="226">
        <v>0.78100000000000003</v>
      </c>
      <c r="I555" s="227"/>
      <c r="L555" s="223"/>
      <c r="M555" s="228"/>
      <c r="N555" s="229"/>
      <c r="O555" s="229"/>
      <c r="P555" s="229"/>
      <c r="Q555" s="229"/>
      <c r="R555" s="229"/>
      <c r="S555" s="229"/>
      <c r="T555" s="230"/>
      <c r="AT555" s="224" t="s">
        <v>176</v>
      </c>
      <c r="AU555" s="224" t="s">
        <v>80</v>
      </c>
      <c r="AV555" s="12" t="s">
        <v>80</v>
      </c>
      <c r="AW555" s="12" t="s">
        <v>35</v>
      </c>
      <c r="AX555" s="12" t="s">
        <v>72</v>
      </c>
      <c r="AY555" s="224" t="s">
        <v>168</v>
      </c>
    </row>
    <row r="556" s="12" customFormat="1">
      <c r="B556" s="223"/>
      <c r="D556" s="216" t="s">
        <v>176</v>
      </c>
      <c r="E556" s="224" t="s">
        <v>5</v>
      </c>
      <c r="F556" s="225" t="s">
        <v>675</v>
      </c>
      <c r="H556" s="226">
        <v>0.44400000000000001</v>
      </c>
      <c r="I556" s="227"/>
      <c r="L556" s="223"/>
      <c r="M556" s="228"/>
      <c r="N556" s="229"/>
      <c r="O556" s="229"/>
      <c r="P556" s="229"/>
      <c r="Q556" s="229"/>
      <c r="R556" s="229"/>
      <c r="S556" s="229"/>
      <c r="T556" s="230"/>
      <c r="AT556" s="224" t="s">
        <v>176</v>
      </c>
      <c r="AU556" s="224" t="s">
        <v>80</v>
      </c>
      <c r="AV556" s="12" t="s">
        <v>80</v>
      </c>
      <c r="AW556" s="12" t="s">
        <v>35</v>
      </c>
      <c r="AX556" s="12" t="s">
        <v>72</v>
      </c>
      <c r="AY556" s="224" t="s">
        <v>168</v>
      </c>
    </row>
    <row r="557" s="12" customFormat="1">
      <c r="B557" s="223"/>
      <c r="D557" s="216" t="s">
        <v>176</v>
      </c>
      <c r="E557" s="224" t="s">
        <v>5</v>
      </c>
      <c r="F557" s="225" t="s">
        <v>676</v>
      </c>
      <c r="H557" s="226">
        <v>0.044999999999999998</v>
      </c>
      <c r="I557" s="227"/>
      <c r="L557" s="223"/>
      <c r="M557" s="228"/>
      <c r="N557" s="229"/>
      <c r="O557" s="229"/>
      <c r="P557" s="229"/>
      <c r="Q557" s="229"/>
      <c r="R557" s="229"/>
      <c r="S557" s="229"/>
      <c r="T557" s="230"/>
      <c r="AT557" s="224" t="s">
        <v>176</v>
      </c>
      <c r="AU557" s="224" t="s">
        <v>80</v>
      </c>
      <c r="AV557" s="12" t="s">
        <v>80</v>
      </c>
      <c r="AW557" s="12" t="s">
        <v>35</v>
      </c>
      <c r="AX557" s="12" t="s">
        <v>72</v>
      </c>
      <c r="AY557" s="224" t="s">
        <v>168</v>
      </c>
    </row>
    <row r="558" s="12" customFormat="1">
      <c r="B558" s="223"/>
      <c r="D558" s="216" t="s">
        <v>176</v>
      </c>
      <c r="E558" s="224" t="s">
        <v>5</v>
      </c>
      <c r="F558" s="225" t="s">
        <v>677</v>
      </c>
      <c r="H558" s="226">
        <v>0.074999999999999997</v>
      </c>
      <c r="I558" s="227"/>
      <c r="L558" s="223"/>
      <c r="M558" s="228"/>
      <c r="N558" s="229"/>
      <c r="O558" s="229"/>
      <c r="P558" s="229"/>
      <c r="Q558" s="229"/>
      <c r="R558" s="229"/>
      <c r="S558" s="229"/>
      <c r="T558" s="230"/>
      <c r="AT558" s="224" t="s">
        <v>176</v>
      </c>
      <c r="AU558" s="224" t="s">
        <v>80</v>
      </c>
      <c r="AV558" s="12" t="s">
        <v>80</v>
      </c>
      <c r="AW558" s="12" t="s">
        <v>35</v>
      </c>
      <c r="AX558" s="12" t="s">
        <v>72</v>
      </c>
      <c r="AY558" s="224" t="s">
        <v>168</v>
      </c>
    </row>
    <row r="559" s="11" customFormat="1">
      <c r="B559" s="215"/>
      <c r="D559" s="216" t="s">
        <v>176</v>
      </c>
      <c r="E559" s="217" t="s">
        <v>5</v>
      </c>
      <c r="F559" s="218" t="s">
        <v>582</v>
      </c>
      <c r="H559" s="217" t="s">
        <v>5</v>
      </c>
      <c r="I559" s="219"/>
      <c r="L559" s="215"/>
      <c r="M559" s="220"/>
      <c r="N559" s="221"/>
      <c r="O559" s="221"/>
      <c r="P559" s="221"/>
      <c r="Q559" s="221"/>
      <c r="R559" s="221"/>
      <c r="S559" s="221"/>
      <c r="T559" s="222"/>
      <c r="AT559" s="217" t="s">
        <v>176</v>
      </c>
      <c r="AU559" s="217" t="s">
        <v>80</v>
      </c>
      <c r="AV559" s="11" t="s">
        <v>17</v>
      </c>
      <c r="AW559" s="11" t="s">
        <v>35</v>
      </c>
      <c r="AX559" s="11" t="s">
        <v>72</v>
      </c>
      <c r="AY559" s="217" t="s">
        <v>168</v>
      </c>
    </row>
    <row r="560" s="12" customFormat="1">
      <c r="B560" s="223"/>
      <c r="D560" s="216" t="s">
        <v>176</v>
      </c>
      <c r="E560" s="224" t="s">
        <v>5</v>
      </c>
      <c r="F560" s="225" t="s">
        <v>678</v>
      </c>
      <c r="H560" s="226">
        <v>0.14799999999999999</v>
      </c>
      <c r="I560" s="227"/>
      <c r="L560" s="223"/>
      <c r="M560" s="228"/>
      <c r="N560" s="229"/>
      <c r="O560" s="229"/>
      <c r="P560" s="229"/>
      <c r="Q560" s="229"/>
      <c r="R560" s="229"/>
      <c r="S560" s="229"/>
      <c r="T560" s="230"/>
      <c r="AT560" s="224" t="s">
        <v>176</v>
      </c>
      <c r="AU560" s="224" t="s">
        <v>80</v>
      </c>
      <c r="AV560" s="12" t="s">
        <v>80</v>
      </c>
      <c r="AW560" s="12" t="s">
        <v>35</v>
      </c>
      <c r="AX560" s="12" t="s">
        <v>72</v>
      </c>
      <c r="AY560" s="224" t="s">
        <v>168</v>
      </c>
    </row>
    <row r="561" s="12" customFormat="1">
      <c r="B561" s="223"/>
      <c r="D561" s="216" t="s">
        <v>176</v>
      </c>
      <c r="E561" s="224" t="s">
        <v>5</v>
      </c>
      <c r="F561" s="225" t="s">
        <v>679</v>
      </c>
      <c r="H561" s="226">
        <v>0.88</v>
      </c>
      <c r="I561" s="227"/>
      <c r="L561" s="223"/>
      <c r="M561" s="228"/>
      <c r="N561" s="229"/>
      <c r="O561" s="229"/>
      <c r="P561" s="229"/>
      <c r="Q561" s="229"/>
      <c r="R561" s="229"/>
      <c r="S561" s="229"/>
      <c r="T561" s="230"/>
      <c r="AT561" s="224" t="s">
        <v>176</v>
      </c>
      <c r="AU561" s="224" t="s">
        <v>80</v>
      </c>
      <c r="AV561" s="12" t="s">
        <v>80</v>
      </c>
      <c r="AW561" s="12" t="s">
        <v>35</v>
      </c>
      <c r="AX561" s="12" t="s">
        <v>72</v>
      </c>
      <c r="AY561" s="224" t="s">
        <v>168</v>
      </c>
    </row>
    <row r="562" s="13" customFormat="1">
      <c r="B562" s="231"/>
      <c r="D562" s="216" t="s">
        <v>176</v>
      </c>
      <c r="E562" s="232" t="s">
        <v>5</v>
      </c>
      <c r="F562" s="233" t="s">
        <v>195</v>
      </c>
      <c r="H562" s="234">
        <v>2.4300000000000002</v>
      </c>
      <c r="I562" s="235"/>
      <c r="L562" s="231"/>
      <c r="M562" s="236"/>
      <c r="N562" s="237"/>
      <c r="O562" s="237"/>
      <c r="P562" s="237"/>
      <c r="Q562" s="237"/>
      <c r="R562" s="237"/>
      <c r="S562" s="237"/>
      <c r="T562" s="238"/>
      <c r="AT562" s="232" t="s">
        <v>176</v>
      </c>
      <c r="AU562" s="232" t="s">
        <v>80</v>
      </c>
      <c r="AV562" s="13" t="s">
        <v>86</v>
      </c>
      <c r="AW562" s="13" t="s">
        <v>35</v>
      </c>
      <c r="AX562" s="13" t="s">
        <v>17</v>
      </c>
      <c r="AY562" s="232" t="s">
        <v>168</v>
      </c>
    </row>
    <row r="563" s="1" customFormat="1" ht="38.25" customHeight="1">
      <c r="B563" s="202"/>
      <c r="C563" s="203" t="s">
        <v>680</v>
      </c>
      <c r="D563" s="203" t="s">
        <v>170</v>
      </c>
      <c r="E563" s="204" t="s">
        <v>681</v>
      </c>
      <c r="F563" s="205" t="s">
        <v>682</v>
      </c>
      <c r="G563" s="206" t="s">
        <v>173</v>
      </c>
      <c r="H563" s="207">
        <v>28.640000000000001</v>
      </c>
      <c r="I563" s="208"/>
      <c r="J563" s="209">
        <f>ROUND(I563*H563,2)</f>
        <v>0</v>
      </c>
      <c r="K563" s="205" t="s">
        <v>174</v>
      </c>
      <c r="L563" s="47"/>
      <c r="M563" s="210" t="s">
        <v>5</v>
      </c>
      <c r="N563" s="211" t="s">
        <v>43</v>
      </c>
      <c r="O563" s="48"/>
      <c r="P563" s="212">
        <f>O563*H563</f>
        <v>0</v>
      </c>
      <c r="Q563" s="212">
        <v>0</v>
      </c>
      <c r="R563" s="212">
        <f>Q563*H563</f>
        <v>0</v>
      </c>
      <c r="S563" s="212">
        <v>0</v>
      </c>
      <c r="T563" s="213">
        <f>S563*H563</f>
        <v>0</v>
      </c>
      <c r="AR563" s="25" t="s">
        <v>86</v>
      </c>
      <c r="AT563" s="25" t="s">
        <v>170</v>
      </c>
      <c r="AU563" s="25" t="s">
        <v>80</v>
      </c>
      <c r="AY563" s="25" t="s">
        <v>168</v>
      </c>
      <c r="BE563" s="214">
        <f>IF(N563="základní",J563,0)</f>
        <v>0</v>
      </c>
      <c r="BF563" s="214">
        <f>IF(N563="snížená",J563,0)</f>
        <v>0</v>
      </c>
      <c r="BG563" s="214">
        <f>IF(N563="zákl. přenesená",J563,0)</f>
        <v>0</v>
      </c>
      <c r="BH563" s="214">
        <f>IF(N563="sníž. přenesená",J563,0)</f>
        <v>0</v>
      </c>
      <c r="BI563" s="214">
        <f>IF(N563="nulová",J563,0)</f>
        <v>0</v>
      </c>
      <c r="BJ563" s="25" t="s">
        <v>17</v>
      </c>
      <c r="BK563" s="214">
        <f>ROUND(I563*H563,2)</f>
        <v>0</v>
      </c>
      <c r="BL563" s="25" t="s">
        <v>86</v>
      </c>
      <c r="BM563" s="25" t="s">
        <v>683</v>
      </c>
    </row>
    <row r="564" s="11" customFormat="1">
      <c r="B564" s="215"/>
      <c r="D564" s="216" t="s">
        <v>176</v>
      </c>
      <c r="E564" s="217" t="s">
        <v>5</v>
      </c>
      <c r="F564" s="218" t="s">
        <v>575</v>
      </c>
      <c r="H564" s="217" t="s">
        <v>5</v>
      </c>
      <c r="I564" s="219"/>
      <c r="L564" s="215"/>
      <c r="M564" s="220"/>
      <c r="N564" s="221"/>
      <c r="O564" s="221"/>
      <c r="P564" s="221"/>
      <c r="Q564" s="221"/>
      <c r="R564" s="221"/>
      <c r="S564" s="221"/>
      <c r="T564" s="222"/>
      <c r="AT564" s="217" t="s">
        <v>176</v>
      </c>
      <c r="AU564" s="217" t="s">
        <v>80</v>
      </c>
      <c r="AV564" s="11" t="s">
        <v>17</v>
      </c>
      <c r="AW564" s="11" t="s">
        <v>35</v>
      </c>
      <c r="AX564" s="11" t="s">
        <v>72</v>
      </c>
      <c r="AY564" s="217" t="s">
        <v>168</v>
      </c>
    </row>
    <row r="565" s="11" customFormat="1">
      <c r="B565" s="215"/>
      <c r="D565" s="216" t="s">
        <v>176</v>
      </c>
      <c r="E565" s="217" t="s">
        <v>5</v>
      </c>
      <c r="F565" s="218" t="s">
        <v>576</v>
      </c>
      <c r="H565" s="217" t="s">
        <v>5</v>
      </c>
      <c r="I565" s="219"/>
      <c r="L565" s="215"/>
      <c r="M565" s="220"/>
      <c r="N565" s="221"/>
      <c r="O565" s="221"/>
      <c r="P565" s="221"/>
      <c r="Q565" s="221"/>
      <c r="R565" s="221"/>
      <c r="S565" s="221"/>
      <c r="T565" s="222"/>
      <c r="AT565" s="217" t="s">
        <v>176</v>
      </c>
      <c r="AU565" s="217" t="s">
        <v>80</v>
      </c>
      <c r="AV565" s="11" t="s">
        <v>17</v>
      </c>
      <c r="AW565" s="11" t="s">
        <v>35</v>
      </c>
      <c r="AX565" s="11" t="s">
        <v>72</v>
      </c>
      <c r="AY565" s="217" t="s">
        <v>168</v>
      </c>
    </row>
    <row r="566" s="12" customFormat="1">
      <c r="B566" s="223"/>
      <c r="D566" s="216" t="s">
        <v>176</v>
      </c>
      <c r="E566" s="224" t="s">
        <v>5</v>
      </c>
      <c r="F566" s="225" t="s">
        <v>5</v>
      </c>
      <c r="H566" s="226">
        <v>0</v>
      </c>
      <c r="I566" s="227"/>
      <c r="L566" s="223"/>
      <c r="M566" s="228"/>
      <c r="N566" s="229"/>
      <c r="O566" s="229"/>
      <c r="P566" s="229"/>
      <c r="Q566" s="229"/>
      <c r="R566" s="229"/>
      <c r="S566" s="229"/>
      <c r="T566" s="230"/>
      <c r="AT566" s="224" t="s">
        <v>176</v>
      </c>
      <c r="AU566" s="224" t="s">
        <v>80</v>
      </c>
      <c r="AV566" s="12" t="s">
        <v>80</v>
      </c>
      <c r="AW566" s="12" t="s">
        <v>35</v>
      </c>
      <c r="AX566" s="12" t="s">
        <v>72</v>
      </c>
      <c r="AY566" s="224" t="s">
        <v>168</v>
      </c>
    </row>
    <row r="567" s="11" customFormat="1">
      <c r="B567" s="215"/>
      <c r="D567" s="216" t="s">
        <v>176</v>
      </c>
      <c r="E567" s="217" t="s">
        <v>5</v>
      </c>
      <c r="F567" s="218" t="s">
        <v>672</v>
      </c>
      <c r="H567" s="217" t="s">
        <v>5</v>
      </c>
      <c r="I567" s="219"/>
      <c r="L567" s="215"/>
      <c r="M567" s="220"/>
      <c r="N567" s="221"/>
      <c r="O567" s="221"/>
      <c r="P567" s="221"/>
      <c r="Q567" s="221"/>
      <c r="R567" s="221"/>
      <c r="S567" s="221"/>
      <c r="T567" s="222"/>
      <c r="AT567" s="217" t="s">
        <v>176</v>
      </c>
      <c r="AU567" s="217" t="s">
        <v>80</v>
      </c>
      <c r="AV567" s="11" t="s">
        <v>17</v>
      </c>
      <c r="AW567" s="11" t="s">
        <v>35</v>
      </c>
      <c r="AX567" s="11" t="s">
        <v>72</v>
      </c>
      <c r="AY567" s="217" t="s">
        <v>168</v>
      </c>
    </row>
    <row r="568" s="11" customFormat="1">
      <c r="B568" s="215"/>
      <c r="D568" s="216" t="s">
        <v>176</v>
      </c>
      <c r="E568" s="217" t="s">
        <v>5</v>
      </c>
      <c r="F568" s="218" t="s">
        <v>578</v>
      </c>
      <c r="H568" s="217" t="s">
        <v>5</v>
      </c>
      <c r="I568" s="219"/>
      <c r="L568" s="215"/>
      <c r="M568" s="220"/>
      <c r="N568" s="221"/>
      <c r="O568" s="221"/>
      <c r="P568" s="221"/>
      <c r="Q568" s="221"/>
      <c r="R568" s="221"/>
      <c r="S568" s="221"/>
      <c r="T568" s="222"/>
      <c r="AT568" s="217" t="s">
        <v>176</v>
      </c>
      <c r="AU568" s="217" t="s">
        <v>80</v>
      </c>
      <c r="AV568" s="11" t="s">
        <v>17</v>
      </c>
      <c r="AW568" s="11" t="s">
        <v>35</v>
      </c>
      <c r="AX568" s="11" t="s">
        <v>72</v>
      </c>
      <c r="AY568" s="217" t="s">
        <v>168</v>
      </c>
    </row>
    <row r="569" s="12" customFormat="1">
      <c r="B569" s="223"/>
      <c r="D569" s="216" t="s">
        <v>176</v>
      </c>
      <c r="E569" s="224" t="s">
        <v>5</v>
      </c>
      <c r="F569" s="225" t="s">
        <v>684</v>
      </c>
      <c r="H569" s="226">
        <v>0.91500000000000004</v>
      </c>
      <c r="I569" s="227"/>
      <c r="L569" s="223"/>
      <c r="M569" s="228"/>
      <c r="N569" s="229"/>
      <c r="O569" s="229"/>
      <c r="P569" s="229"/>
      <c r="Q569" s="229"/>
      <c r="R569" s="229"/>
      <c r="S569" s="229"/>
      <c r="T569" s="230"/>
      <c r="AT569" s="224" t="s">
        <v>176</v>
      </c>
      <c r="AU569" s="224" t="s">
        <v>80</v>
      </c>
      <c r="AV569" s="12" t="s">
        <v>80</v>
      </c>
      <c r="AW569" s="12" t="s">
        <v>35</v>
      </c>
      <c r="AX569" s="12" t="s">
        <v>72</v>
      </c>
      <c r="AY569" s="224" t="s">
        <v>168</v>
      </c>
    </row>
    <row r="570" s="12" customFormat="1">
      <c r="B570" s="223"/>
      <c r="D570" s="216" t="s">
        <v>176</v>
      </c>
      <c r="E570" s="224" t="s">
        <v>5</v>
      </c>
      <c r="F570" s="225" t="s">
        <v>685</v>
      </c>
      <c r="H570" s="226">
        <v>9.2799999999999994</v>
      </c>
      <c r="I570" s="227"/>
      <c r="L570" s="223"/>
      <c r="M570" s="228"/>
      <c r="N570" s="229"/>
      <c r="O570" s="229"/>
      <c r="P570" s="229"/>
      <c r="Q570" s="229"/>
      <c r="R570" s="229"/>
      <c r="S570" s="229"/>
      <c r="T570" s="230"/>
      <c r="AT570" s="224" t="s">
        <v>176</v>
      </c>
      <c r="AU570" s="224" t="s">
        <v>80</v>
      </c>
      <c r="AV570" s="12" t="s">
        <v>80</v>
      </c>
      <c r="AW570" s="12" t="s">
        <v>35</v>
      </c>
      <c r="AX570" s="12" t="s">
        <v>72</v>
      </c>
      <c r="AY570" s="224" t="s">
        <v>168</v>
      </c>
    </row>
    <row r="571" s="12" customFormat="1">
      <c r="B571" s="223"/>
      <c r="D571" s="216" t="s">
        <v>176</v>
      </c>
      <c r="E571" s="224" t="s">
        <v>5</v>
      </c>
      <c r="F571" s="225" t="s">
        <v>686</v>
      </c>
      <c r="H571" s="226">
        <v>4.9279999999999999</v>
      </c>
      <c r="I571" s="227"/>
      <c r="L571" s="223"/>
      <c r="M571" s="228"/>
      <c r="N571" s="229"/>
      <c r="O571" s="229"/>
      <c r="P571" s="229"/>
      <c r="Q571" s="229"/>
      <c r="R571" s="229"/>
      <c r="S571" s="229"/>
      <c r="T571" s="230"/>
      <c r="AT571" s="224" t="s">
        <v>176</v>
      </c>
      <c r="AU571" s="224" t="s">
        <v>80</v>
      </c>
      <c r="AV571" s="12" t="s">
        <v>80</v>
      </c>
      <c r="AW571" s="12" t="s">
        <v>35</v>
      </c>
      <c r="AX571" s="12" t="s">
        <v>72</v>
      </c>
      <c r="AY571" s="224" t="s">
        <v>168</v>
      </c>
    </row>
    <row r="572" s="12" customFormat="1">
      <c r="B572" s="223"/>
      <c r="D572" s="216" t="s">
        <v>176</v>
      </c>
      <c r="E572" s="224" t="s">
        <v>5</v>
      </c>
      <c r="F572" s="225" t="s">
        <v>687</v>
      </c>
      <c r="H572" s="226">
        <v>0.89100000000000001</v>
      </c>
      <c r="I572" s="227"/>
      <c r="L572" s="223"/>
      <c r="M572" s="228"/>
      <c r="N572" s="229"/>
      <c r="O572" s="229"/>
      <c r="P572" s="229"/>
      <c r="Q572" s="229"/>
      <c r="R572" s="229"/>
      <c r="S572" s="229"/>
      <c r="T572" s="230"/>
      <c r="AT572" s="224" t="s">
        <v>176</v>
      </c>
      <c r="AU572" s="224" t="s">
        <v>80</v>
      </c>
      <c r="AV572" s="12" t="s">
        <v>80</v>
      </c>
      <c r="AW572" s="12" t="s">
        <v>35</v>
      </c>
      <c r="AX572" s="12" t="s">
        <v>72</v>
      </c>
      <c r="AY572" s="224" t="s">
        <v>168</v>
      </c>
    </row>
    <row r="573" s="12" customFormat="1">
      <c r="B573" s="223"/>
      <c r="D573" s="216" t="s">
        <v>176</v>
      </c>
      <c r="E573" s="224" t="s">
        <v>5</v>
      </c>
      <c r="F573" s="225" t="s">
        <v>688</v>
      </c>
      <c r="H573" s="226">
        <v>1.4850000000000001</v>
      </c>
      <c r="I573" s="227"/>
      <c r="L573" s="223"/>
      <c r="M573" s="228"/>
      <c r="N573" s="229"/>
      <c r="O573" s="229"/>
      <c r="P573" s="229"/>
      <c r="Q573" s="229"/>
      <c r="R573" s="229"/>
      <c r="S573" s="229"/>
      <c r="T573" s="230"/>
      <c r="AT573" s="224" t="s">
        <v>176</v>
      </c>
      <c r="AU573" s="224" t="s">
        <v>80</v>
      </c>
      <c r="AV573" s="12" t="s">
        <v>80</v>
      </c>
      <c r="AW573" s="12" t="s">
        <v>35</v>
      </c>
      <c r="AX573" s="12" t="s">
        <v>72</v>
      </c>
      <c r="AY573" s="224" t="s">
        <v>168</v>
      </c>
    </row>
    <row r="574" s="11" customFormat="1">
      <c r="B574" s="215"/>
      <c r="D574" s="216" t="s">
        <v>176</v>
      </c>
      <c r="E574" s="217" t="s">
        <v>5</v>
      </c>
      <c r="F574" s="218" t="s">
        <v>582</v>
      </c>
      <c r="H574" s="217" t="s">
        <v>5</v>
      </c>
      <c r="I574" s="219"/>
      <c r="L574" s="215"/>
      <c r="M574" s="220"/>
      <c r="N574" s="221"/>
      <c r="O574" s="221"/>
      <c r="P574" s="221"/>
      <c r="Q574" s="221"/>
      <c r="R574" s="221"/>
      <c r="S574" s="221"/>
      <c r="T574" s="222"/>
      <c r="AT574" s="217" t="s">
        <v>176</v>
      </c>
      <c r="AU574" s="217" t="s">
        <v>80</v>
      </c>
      <c r="AV574" s="11" t="s">
        <v>17</v>
      </c>
      <c r="AW574" s="11" t="s">
        <v>35</v>
      </c>
      <c r="AX574" s="11" t="s">
        <v>72</v>
      </c>
      <c r="AY574" s="217" t="s">
        <v>168</v>
      </c>
    </row>
    <row r="575" s="12" customFormat="1">
      <c r="B575" s="223"/>
      <c r="D575" s="216" t="s">
        <v>176</v>
      </c>
      <c r="E575" s="224" t="s">
        <v>5</v>
      </c>
      <c r="F575" s="225" t="s">
        <v>689</v>
      </c>
      <c r="H575" s="226">
        <v>1.901</v>
      </c>
      <c r="I575" s="227"/>
      <c r="L575" s="223"/>
      <c r="M575" s="228"/>
      <c r="N575" s="229"/>
      <c r="O575" s="229"/>
      <c r="P575" s="229"/>
      <c r="Q575" s="229"/>
      <c r="R575" s="229"/>
      <c r="S575" s="229"/>
      <c r="T575" s="230"/>
      <c r="AT575" s="224" t="s">
        <v>176</v>
      </c>
      <c r="AU575" s="224" t="s">
        <v>80</v>
      </c>
      <c r="AV575" s="12" t="s">
        <v>80</v>
      </c>
      <c r="AW575" s="12" t="s">
        <v>35</v>
      </c>
      <c r="AX575" s="12" t="s">
        <v>72</v>
      </c>
      <c r="AY575" s="224" t="s">
        <v>168</v>
      </c>
    </row>
    <row r="576" s="12" customFormat="1">
      <c r="B576" s="223"/>
      <c r="D576" s="216" t="s">
        <v>176</v>
      </c>
      <c r="E576" s="224" t="s">
        <v>5</v>
      </c>
      <c r="F576" s="225" t="s">
        <v>690</v>
      </c>
      <c r="H576" s="226">
        <v>9.2400000000000002</v>
      </c>
      <c r="I576" s="227"/>
      <c r="L576" s="223"/>
      <c r="M576" s="228"/>
      <c r="N576" s="229"/>
      <c r="O576" s="229"/>
      <c r="P576" s="229"/>
      <c r="Q576" s="229"/>
      <c r="R576" s="229"/>
      <c r="S576" s="229"/>
      <c r="T576" s="230"/>
      <c r="AT576" s="224" t="s">
        <v>176</v>
      </c>
      <c r="AU576" s="224" t="s">
        <v>80</v>
      </c>
      <c r="AV576" s="12" t="s">
        <v>80</v>
      </c>
      <c r="AW576" s="12" t="s">
        <v>35</v>
      </c>
      <c r="AX576" s="12" t="s">
        <v>72</v>
      </c>
      <c r="AY576" s="224" t="s">
        <v>168</v>
      </c>
    </row>
    <row r="577" s="13" customFormat="1">
      <c r="B577" s="231"/>
      <c r="D577" s="216" t="s">
        <v>176</v>
      </c>
      <c r="E577" s="232" t="s">
        <v>5</v>
      </c>
      <c r="F577" s="233" t="s">
        <v>195</v>
      </c>
      <c r="H577" s="234">
        <v>28.640000000000001</v>
      </c>
      <c r="I577" s="235"/>
      <c r="L577" s="231"/>
      <c r="M577" s="236"/>
      <c r="N577" s="237"/>
      <c r="O577" s="237"/>
      <c r="P577" s="237"/>
      <c r="Q577" s="237"/>
      <c r="R577" s="237"/>
      <c r="S577" s="237"/>
      <c r="T577" s="238"/>
      <c r="AT577" s="232" t="s">
        <v>176</v>
      </c>
      <c r="AU577" s="232" t="s">
        <v>80</v>
      </c>
      <c r="AV577" s="13" t="s">
        <v>86</v>
      </c>
      <c r="AW577" s="13" t="s">
        <v>35</v>
      </c>
      <c r="AX577" s="13" t="s">
        <v>17</v>
      </c>
      <c r="AY577" s="232" t="s">
        <v>168</v>
      </c>
    </row>
    <row r="578" s="1" customFormat="1" ht="38.25" customHeight="1">
      <c r="B578" s="202"/>
      <c r="C578" s="203" t="s">
        <v>691</v>
      </c>
      <c r="D578" s="203" t="s">
        <v>170</v>
      </c>
      <c r="E578" s="204" t="s">
        <v>692</v>
      </c>
      <c r="F578" s="205" t="s">
        <v>693</v>
      </c>
      <c r="G578" s="206" t="s">
        <v>173</v>
      </c>
      <c r="H578" s="207">
        <v>28.640000000000001</v>
      </c>
      <c r="I578" s="208"/>
      <c r="J578" s="209">
        <f>ROUND(I578*H578,2)</f>
        <v>0</v>
      </c>
      <c r="K578" s="205" t="s">
        <v>174</v>
      </c>
      <c r="L578" s="47"/>
      <c r="M578" s="210" t="s">
        <v>5</v>
      </c>
      <c r="N578" s="211" t="s">
        <v>43</v>
      </c>
      <c r="O578" s="48"/>
      <c r="P578" s="212">
        <f>O578*H578</f>
        <v>0</v>
      </c>
      <c r="Q578" s="212">
        <v>0</v>
      </c>
      <c r="R578" s="212">
        <f>Q578*H578</f>
        <v>0</v>
      </c>
      <c r="S578" s="212">
        <v>0</v>
      </c>
      <c r="T578" s="213">
        <f>S578*H578</f>
        <v>0</v>
      </c>
      <c r="AR578" s="25" t="s">
        <v>86</v>
      </c>
      <c r="AT578" s="25" t="s">
        <v>170</v>
      </c>
      <c r="AU578" s="25" t="s">
        <v>80</v>
      </c>
      <c r="AY578" s="25" t="s">
        <v>168</v>
      </c>
      <c r="BE578" s="214">
        <f>IF(N578="základní",J578,0)</f>
        <v>0</v>
      </c>
      <c r="BF578" s="214">
        <f>IF(N578="snížená",J578,0)</f>
        <v>0</v>
      </c>
      <c r="BG578" s="214">
        <f>IF(N578="zákl. přenesená",J578,0)</f>
        <v>0</v>
      </c>
      <c r="BH578" s="214">
        <f>IF(N578="sníž. přenesená",J578,0)</f>
        <v>0</v>
      </c>
      <c r="BI578" s="214">
        <f>IF(N578="nulová",J578,0)</f>
        <v>0</v>
      </c>
      <c r="BJ578" s="25" t="s">
        <v>17</v>
      </c>
      <c r="BK578" s="214">
        <f>ROUND(I578*H578,2)</f>
        <v>0</v>
      </c>
      <c r="BL578" s="25" t="s">
        <v>86</v>
      </c>
      <c r="BM578" s="25" t="s">
        <v>694</v>
      </c>
    </row>
    <row r="579" s="11" customFormat="1">
      <c r="B579" s="215"/>
      <c r="D579" s="216" t="s">
        <v>176</v>
      </c>
      <c r="E579" s="217" t="s">
        <v>5</v>
      </c>
      <c r="F579" s="218" t="s">
        <v>411</v>
      </c>
      <c r="H579" s="217" t="s">
        <v>5</v>
      </c>
      <c r="I579" s="219"/>
      <c r="L579" s="215"/>
      <c r="M579" s="220"/>
      <c r="N579" s="221"/>
      <c r="O579" s="221"/>
      <c r="P579" s="221"/>
      <c r="Q579" s="221"/>
      <c r="R579" s="221"/>
      <c r="S579" s="221"/>
      <c r="T579" s="222"/>
      <c r="AT579" s="217" t="s">
        <v>176</v>
      </c>
      <c r="AU579" s="217" t="s">
        <v>80</v>
      </c>
      <c r="AV579" s="11" t="s">
        <v>17</v>
      </c>
      <c r="AW579" s="11" t="s">
        <v>35</v>
      </c>
      <c r="AX579" s="11" t="s">
        <v>72</v>
      </c>
      <c r="AY579" s="217" t="s">
        <v>168</v>
      </c>
    </row>
    <row r="580" s="12" customFormat="1">
      <c r="B580" s="223"/>
      <c r="D580" s="216" t="s">
        <v>176</v>
      </c>
      <c r="E580" s="224" t="s">
        <v>5</v>
      </c>
      <c r="F580" s="225" t="s">
        <v>695</v>
      </c>
      <c r="H580" s="226">
        <v>28.640000000000001</v>
      </c>
      <c r="I580" s="227"/>
      <c r="L580" s="223"/>
      <c r="M580" s="228"/>
      <c r="N580" s="229"/>
      <c r="O580" s="229"/>
      <c r="P580" s="229"/>
      <c r="Q580" s="229"/>
      <c r="R580" s="229"/>
      <c r="S580" s="229"/>
      <c r="T580" s="230"/>
      <c r="AT580" s="224" t="s">
        <v>176</v>
      </c>
      <c r="AU580" s="224" t="s">
        <v>80</v>
      </c>
      <c r="AV580" s="12" t="s">
        <v>80</v>
      </c>
      <c r="AW580" s="12" t="s">
        <v>35</v>
      </c>
      <c r="AX580" s="12" t="s">
        <v>17</v>
      </c>
      <c r="AY580" s="224" t="s">
        <v>168</v>
      </c>
    </row>
    <row r="581" s="1" customFormat="1" ht="25.5" customHeight="1">
      <c r="B581" s="202"/>
      <c r="C581" s="203" t="s">
        <v>696</v>
      </c>
      <c r="D581" s="203" t="s">
        <v>170</v>
      </c>
      <c r="E581" s="204" t="s">
        <v>697</v>
      </c>
      <c r="F581" s="205" t="s">
        <v>698</v>
      </c>
      <c r="G581" s="206" t="s">
        <v>277</v>
      </c>
      <c r="H581" s="207">
        <v>0.029999999999999999</v>
      </c>
      <c r="I581" s="208"/>
      <c r="J581" s="209">
        <f>ROUND(I581*H581,2)</f>
        <v>0</v>
      </c>
      <c r="K581" s="205" t="s">
        <v>174</v>
      </c>
      <c r="L581" s="47"/>
      <c r="M581" s="210" t="s">
        <v>5</v>
      </c>
      <c r="N581" s="211" t="s">
        <v>43</v>
      </c>
      <c r="O581" s="48"/>
      <c r="P581" s="212">
        <f>O581*H581</f>
        <v>0</v>
      </c>
      <c r="Q581" s="212">
        <v>0.019539999999999998</v>
      </c>
      <c r="R581" s="212">
        <f>Q581*H581</f>
        <v>0.00058619999999999994</v>
      </c>
      <c r="S581" s="212">
        <v>0</v>
      </c>
      <c r="T581" s="213">
        <f>S581*H581</f>
        <v>0</v>
      </c>
      <c r="AR581" s="25" t="s">
        <v>86</v>
      </c>
      <c r="AT581" s="25" t="s">
        <v>170</v>
      </c>
      <c r="AU581" s="25" t="s">
        <v>80</v>
      </c>
      <c r="AY581" s="25" t="s">
        <v>168</v>
      </c>
      <c r="BE581" s="214">
        <f>IF(N581="základní",J581,0)</f>
        <v>0</v>
      </c>
      <c r="BF581" s="214">
        <f>IF(N581="snížená",J581,0)</f>
        <v>0</v>
      </c>
      <c r="BG581" s="214">
        <f>IF(N581="zákl. přenesená",J581,0)</f>
        <v>0</v>
      </c>
      <c r="BH581" s="214">
        <f>IF(N581="sníž. přenesená",J581,0)</f>
        <v>0</v>
      </c>
      <c r="BI581" s="214">
        <f>IF(N581="nulová",J581,0)</f>
        <v>0</v>
      </c>
      <c r="BJ581" s="25" t="s">
        <v>17</v>
      </c>
      <c r="BK581" s="214">
        <f>ROUND(I581*H581,2)</f>
        <v>0</v>
      </c>
      <c r="BL581" s="25" t="s">
        <v>86</v>
      </c>
      <c r="BM581" s="25" t="s">
        <v>699</v>
      </c>
    </row>
    <row r="582" s="11" customFormat="1">
      <c r="B582" s="215"/>
      <c r="D582" s="216" t="s">
        <v>176</v>
      </c>
      <c r="E582" s="217" t="s">
        <v>5</v>
      </c>
      <c r="F582" s="218" t="s">
        <v>575</v>
      </c>
      <c r="H582" s="217" t="s">
        <v>5</v>
      </c>
      <c r="I582" s="219"/>
      <c r="L582" s="215"/>
      <c r="M582" s="220"/>
      <c r="N582" s="221"/>
      <c r="O582" s="221"/>
      <c r="P582" s="221"/>
      <c r="Q582" s="221"/>
      <c r="R582" s="221"/>
      <c r="S582" s="221"/>
      <c r="T582" s="222"/>
      <c r="AT582" s="217" t="s">
        <v>176</v>
      </c>
      <c r="AU582" s="217" t="s">
        <v>80</v>
      </c>
      <c r="AV582" s="11" t="s">
        <v>17</v>
      </c>
      <c r="AW582" s="11" t="s">
        <v>35</v>
      </c>
      <c r="AX582" s="11" t="s">
        <v>72</v>
      </c>
      <c r="AY582" s="217" t="s">
        <v>168</v>
      </c>
    </row>
    <row r="583" s="11" customFormat="1">
      <c r="B583" s="215"/>
      <c r="D583" s="216" t="s">
        <v>176</v>
      </c>
      <c r="E583" s="217" t="s">
        <v>5</v>
      </c>
      <c r="F583" s="218" t="s">
        <v>576</v>
      </c>
      <c r="H583" s="217" t="s">
        <v>5</v>
      </c>
      <c r="I583" s="219"/>
      <c r="L583" s="215"/>
      <c r="M583" s="220"/>
      <c r="N583" s="221"/>
      <c r="O583" s="221"/>
      <c r="P583" s="221"/>
      <c r="Q583" s="221"/>
      <c r="R583" s="221"/>
      <c r="S583" s="221"/>
      <c r="T583" s="222"/>
      <c r="AT583" s="217" t="s">
        <v>176</v>
      </c>
      <c r="AU583" s="217" t="s">
        <v>80</v>
      </c>
      <c r="AV583" s="11" t="s">
        <v>17</v>
      </c>
      <c r="AW583" s="11" t="s">
        <v>35</v>
      </c>
      <c r="AX583" s="11" t="s">
        <v>72</v>
      </c>
      <c r="AY583" s="217" t="s">
        <v>168</v>
      </c>
    </row>
    <row r="584" s="11" customFormat="1">
      <c r="B584" s="215"/>
      <c r="D584" s="216" t="s">
        <v>176</v>
      </c>
      <c r="E584" s="217" t="s">
        <v>5</v>
      </c>
      <c r="F584" s="218" t="s">
        <v>700</v>
      </c>
      <c r="H584" s="217" t="s">
        <v>5</v>
      </c>
      <c r="I584" s="219"/>
      <c r="L584" s="215"/>
      <c r="M584" s="220"/>
      <c r="N584" s="221"/>
      <c r="O584" s="221"/>
      <c r="P584" s="221"/>
      <c r="Q584" s="221"/>
      <c r="R584" s="221"/>
      <c r="S584" s="221"/>
      <c r="T584" s="222"/>
      <c r="AT584" s="217" t="s">
        <v>176</v>
      </c>
      <c r="AU584" s="217" t="s">
        <v>80</v>
      </c>
      <c r="AV584" s="11" t="s">
        <v>17</v>
      </c>
      <c r="AW584" s="11" t="s">
        <v>35</v>
      </c>
      <c r="AX584" s="11" t="s">
        <v>72</v>
      </c>
      <c r="AY584" s="217" t="s">
        <v>168</v>
      </c>
    </row>
    <row r="585" s="12" customFormat="1">
      <c r="B585" s="223"/>
      <c r="D585" s="216" t="s">
        <v>176</v>
      </c>
      <c r="E585" s="224" t="s">
        <v>5</v>
      </c>
      <c r="F585" s="225" t="s">
        <v>701</v>
      </c>
      <c r="H585" s="226">
        <v>0.0030000000000000001</v>
      </c>
      <c r="I585" s="227"/>
      <c r="L585" s="223"/>
      <c r="M585" s="228"/>
      <c r="N585" s="229"/>
      <c r="O585" s="229"/>
      <c r="P585" s="229"/>
      <c r="Q585" s="229"/>
      <c r="R585" s="229"/>
      <c r="S585" s="229"/>
      <c r="T585" s="230"/>
      <c r="AT585" s="224" t="s">
        <v>176</v>
      </c>
      <c r="AU585" s="224" t="s">
        <v>80</v>
      </c>
      <c r="AV585" s="12" t="s">
        <v>80</v>
      </c>
      <c r="AW585" s="12" t="s">
        <v>35</v>
      </c>
      <c r="AX585" s="12" t="s">
        <v>72</v>
      </c>
      <c r="AY585" s="224" t="s">
        <v>168</v>
      </c>
    </row>
    <row r="586" s="11" customFormat="1">
      <c r="B586" s="215"/>
      <c r="D586" s="216" t="s">
        <v>176</v>
      </c>
      <c r="E586" s="217" t="s">
        <v>5</v>
      </c>
      <c r="F586" s="218" t="s">
        <v>702</v>
      </c>
      <c r="H586" s="217" t="s">
        <v>5</v>
      </c>
      <c r="I586" s="219"/>
      <c r="L586" s="215"/>
      <c r="M586" s="220"/>
      <c r="N586" s="221"/>
      <c r="O586" s="221"/>
      <c r="P586" s="221"/>
      <c r="Q586" s="221"/>
      <c r="R586" s="221"/>
      <c r="S586" s="221"/>
      <c r="T586" s="222"/>
      <c r="AT586" s="217" t="s">
        <v>176</v>
      </c>
      <c r="AU586" s="217" t="s">
        <v>80</v>
      </c>
      <c r="AV586" s="11" t="s">
        <v>17</v>
      </c>
      <c r="AW586" s="11" t="s">
        <v>35</v>
      </c>
      <c r="AX586" s="11" t="s">
        <v>72</v>
      </c>
      <c r="AY586" s="217" t="s">
        <v>168</v>
      </c>
    </row>
    <row r="587" s="12" customFormat="1">
      <c r="B587" s="223"/>
      <c r="D587" s="216" t="s">
        <v>176</v>
      </c>
      <c r="E587" s="224" t="s">
        <v>5</v>
      </c>
      <c r="F587" s="225" t="s">
        <v>703</v>
      </c>
      <c r="H587" s="226">
        <v>0.0070000000000000001</v>
      </c>
      <c r="I587" s="227"/>
      <c r="L587" s="223"/>
      <c r="M587" s="228"/>
      <c r="N587" s="229"/>
      <c r="O587" s="229"/>
      <c r="P587" s="229"/>
      <c r="Q587" s="229"/>
      <c r="R587" s="229"/>
      <c r="S587" s="229"/>
      <c r="T587" s="230"/>
      <c r="AT587" s="224" t="s">
        <v>176</v>
      </c>
      <c r="AU587" s="224" t="s">
        <v>80</v>
      </c>
      <c r="AV587" s="12" t="s">
        <v>80</v>
      </c>
      <c r="AW587" s="12" t="s">
        <v>35</v>
      </c>
      <c r="AX587" s="12" t="s">
        <v>72</v>
      </c>
      <c r="AY587" s="224" t="s">
        <v>168</v>
      </c>
    </row>
    <row r="588" s="11" customFormat="1">
      <c r="B588" s="215"/>
      <c r="D588" s="216" t="s">
        <v>176</v>
      </c>
      <c r="E588" s="217" t="s">
        <v>5</v>
      </c>
      <c r="F588" s="218" t="s">
        <v>704</v>
      </c>
      <c r="H588" s="217" t="s">
        <v>5</v>
      </c>
      <c r="I588" s="219"/>
      <c r="L588" s="215"/>
      <c r="M588" s="220"/>
      <c r="N588" s="221"/>
      <c r="O588" s="221"/>
      <c r="P588" s="221"/>
      <c r="Q588" s="221"/>
      <c r="R588" s="221"/>
      <c r="S588" s="221"/>
      <c r="T588" s="222"/>
      <c r="AT588" s="217" t="s">
        <v>176</v>
      </c>
      <c r="AU588" s="217" t="s">
        <v>80</v>
      </c>
      <c r="AV588" s="11" t="s">
        <v>17</v>
      </c>
      <c r="AW588" s="11" t="s">
        <v>35</v>
      </c>
      <c r="AX588" s="11" t="s">
        <v>72</v>
      </c>
      <c r="AY588" s="217" t="s">
        <v>168</v>
      </c>
    </row>
    <row r="589" s="12" customFormat="1">
      <c r="B589" s="223"/>
      <c r="D589" s="216" t="s">
        <v>176</v>
      </c>
      <c r="E589" s="224" t="s">
        <v>5</v>
      </c>
      <c r="F589" s="225" t="s">
        <v>705</v>
      </c>
      <c r="H589" s="226">
        <v>0.0080000000000000002</v>
      </c>
      <c r="I589" s="227"/>
      <c r="L589" s="223"/>
      <c r="M589" s="228"/>
      <c r="N589" s="229"/>
      <c r="O589" s="229"/>
      <c r="P589" s="229"/>
      <c r="Q589" s="229"/>
      <c r="R589" s="229"/>
      <c r="S589" s="229"/>
      <c r="T589" s="230"/>
      <c r="AT589" s="224" t="s">
        <v>176</v>
      </c>
      <c r="AU589" s="224" t="s">
        <v>80</v>
      </c>
      <c r="AV589" s="12" t="s">
        <v>80</v>
      </c>
      <c r="AW589" s="12" t="s">
        <v>35</v>
      </c>
      <c r="AX589" s="12" t="s">
        <v>72</v>
      </c>
      <c r="AY589" s="224" t="s">
        <v>168</v>
      </c>
    </row>
    <row r="590" s="11" customFormat="1">
      <c r="B590" s="215"/>
      <c r="D590" s="216" t="s">
        <v>176</v>
      </c>
      <c r="E590" s="217" t="s">
        <v>5</v>
      </c>
      <c r="F590" s="218" t="s">
        <v>706</v>
      </c>
      <c r="H590" s="217" t="s">
        <v>5</v>
      </c>
      <c r="I590" s="219"/>
      <c r="L590" s="215"/>
      <c r="M590" s="220"/>
      <c r="N590" s="221"/>
      <c r="O590" s="221"/>
      <c r="P590" s="221"/>
      <c r="Q590" s="221"/>
      <c r="R590" s="221"/>
      <c r="S590" s="221"/>
      <c r="T590" s="222"/>
      <c r="AT590" s="217" t="s">
        <v>176</v>
      </c>
      <c r="AU590" s="217" t="s">
        <v>80</v>
      </c>
      <c r="AV590" s="11" t="s">
        <v>17</v>
      </c>
      <c r="AW590" s="11" t="s">
        <v>35</v>
      </c>
      <c r="AX590" s="11" t="s">
        <v>72</v>
      </c>
      <c r="AY590" s="217" t="s">
        <v>168</v>
      </c>
    </row>
    <row r="591" s="12" customFormat="1">
      <c r="B591" s="223"/>
      <c r="D591" s="216" t="s">
        <v>176</v>
      </c>
      <c r="E591" s="224" t="s">
        <v>5</v>
      </c>
      <c r="F591" s="225" t="s">
        <v>707</v>
      </c>
      <c r="H591" s="226">
        <v>0.0030000000000000001</v>
      </c>
      <c r="I591" s="227"/>
      <c r="L591" s="223"/>
      <c r="M591" s="228"/>
      <c r="N591" s="229"/>
      <c r="O591" s="229"/>
      <c r="P591" s="229"/>
      <c r="Q591" s="229"/>
      <c r="R591" s="229"/>
      <c r="S591" s="229"/>
      <c r="T591" s="230"/>
      <c r="AT591" s="224" t="s">
        <v>176</v>
      </c>
      <c r="AU591" s="224" t="s">
        <v>80</v>
      </c>
      <c r="AV591" s="12" t="s">
        <v>80</v>
      </c>
      <c r="AW591" s="12" t="s">
        <v>35</v>
      </c>
      <c r="AX591" s="12" t="s">
        <v>72</v>
      </c>
      <c r="AY591" s="224" t="s">
        <v>168</v>
      </c>
    </row>
    <row r="592" s="11" customFormat="1">
      <c r="B592" s="215"/>
      <c r="D592" s="216" t="s">
        <v>176</v>
      </c>
      <c r="E592" s="217" t="s">
        <v>5</v>
      </c>
      <c r="F592" s="218" t="s">
        <v>708</v>
      </c>
      <c r="H592" s="217" t="s">
        <v>5</v>
      </c>
      <c r="I592" s="219"/>
      <c r="L592" s="215"/>
      <c r="M592" s="220"/>
      <c r="N592" s="221"/>
      <c r="O592" s="221"/>
      <c r="P592" s="221"/>
      <c r="Q592" s="221"/>
      <c r="R592" s="221"/>
      <c r="S592" s="221"/>
      <c r="T592" s="222"/>
      <c r="AT592" s="217" t="s">
        <v>176</v>
      </c>
      <c r="AU592" s="217" t="s">
        <v>80</v>
      </c>
      <c r="AV592" s="11" t="s">
        <v>17</v>
      </c>
      <c r="AW592" s="11" t="s">
        <v>35</v>
      </c>
      <c r="AX592" s="11" t="s">
        <v>72</v>
      </c>
      <c r="AY592" s="217" t="s">
        <v>168</v>
      </c>
    </row>
    <row r="593" s="12" customFormat="1">
      <c r="B593" s="223"/>
      <c r="D593" s="216" t="s">
        <v>176</v>
      </c>
      <c r="E593" s="224" t="s">
        <v>5</v>
      </c>
      <c r="F593" s="225" t="s">
        <v>701</v>
      </c>
      <c r="H593" s="226">
        <v>0.0030000000000000001</v>
      </c>
      <c r="I593" s="227"/>
      <c r="L593" s="223"/>
      <c r="M593" s="228"/>
      <c r="N593" s="229"/>
      <c r="O593" s="229"/>
      <c r="P593" s="229"/>
      <c r="Q593" s="229"/>
      <c r="R593" s="229"/>
      <c r="S593" s="229"/>
      <c r="T593" s="230"/>
      <c r="AT593" s="224" t="s">
        <v>176</v>
      </c>
      <c r="AU593" s="224" t="s">
        <v>80</v>
      </c>
      <c r="AV593" s="12" t="s">
        <v>80</v>
      </c>
      <c r="AW593" s="12" t="s">
        <v>35</v>
      </c>
      <c r="AX593" s="12" t="s">
        <v>72</v>
      </c>
      <c r="AY593" s="224" t="s">
        <v>168</v>
      </c>
    </row>
    <row r="594" s="11" customFormat="1">
      <c r="B594" s="215"/>
      <c r="D594" s="216" t="s">
        <v>176</v>
      </c>
      <c r="E594" s="217" t="s">
        <v>5</v>
      </c>
      <c r="F594" s="218" t="s">
        <v>709</v>
      </c>
      <c r="H594" s="217" t="s">
        <v>5</v>
      </c>
      <c r="I594" s="219"/>
      <c r="L594" s="215"/>
      <c r="M594" s="220"/>
      <c r="N594" s="221"/>
      <c r="O594" s="221"/>
      <c r="P594" s="221"/>
      <c r="Q594" s="221"/>
      <c r="R594" s="221"/>
      <c r="S594" s="221"/>
      <c r="T594" s="222"/>
      <c r="AT594" s="217" t="s">
        <v>176</v>
      </c>
      <c r="AU594" s="217" t="s">
        <v>80</v>
      </c>
      <c r="AV594" s="11" t="s">
        <v>17</v>
      </c>
      <c r="AW594" s="11" t="s">
        <v>35</v>
      </c>
      <c r="AX594" s="11" t="s">
        <v>72</v>
      </c>
      <c r="AY594" s="217" t="s">
        <v>168</v>
      </c>
    </row>
    <row r="595" s="12" customFormat="1">
      <c r="B595" s="223"/>
      <c r="D595" s="216" t="s">
        <v>176</v>
      </c>
      <c r="E595" s="224" t="s">
        <v>5</v>
      </c>
      <c r="F595" s="225" t="s">
        <v>710</v>
      </c>
      <c r="H595" s="226">
        <v>0.0060000000000000001</v>
      </c>
      <c r="I595" s="227"/>
      <c r="L595" s="223"/>
      <c r="M595" s="228"/>
      <c r="N595" s="229"/>
      <c r="O595" s="229"/>
      <c r="P595" s="229"/>
      <c r="Q595" s="229"/>
      <c r="R595" s="229"/>
      <c r="S595" s="229"/>
      <c r="T595" s="230"/>
      <c r="AT595" s="224" t="s">
        <v>176</v>
      </c>
      <c r="AU595" s="224" t="s">
        <v>80</v>
      </c>
      <c r="AV595" s="12" t="s">
        <v>80</v>
      </c>
      <c r="AW595" s="12" t="s">
        <v>35</v>
      </c>
      <c r="AX595" s="12" t="s">
        <v>72</v>
      </c>
      <c r="AY595" s="224" t="s">
        <v>168</v>
      </c>
    </row>
    <row r="596" s="13" customFormat="1">
      <c r="B596" s="231"/>
      <c r="D596" s="216" t="s">
        <v>176</v>
      </c>
      <c r="E596" s="232" t="s">
        <v>5</v>
      </c>
      <c r="F596" s="233" t="s">
        <v>195</v>
      </c>
      <c r="H596" s="234">
        <v>0.029999999999999999</v>
      </c>
      <c r="I596" s="235"/>
      <c r="L596" s="231"/>
      <c r="M596" s="236"/>
      <c r="N596" s="237"/>
      <c r="O596" s="237"/>
      <c r="P596" s="237"/>
      <c r="Q596" s="237"/>
      <c r="R596" s="237"/>
      <c r="S596" s="237"/>
      <c r="T596" s="238"/>
      <c r="AT596" s="232" t="s">
        <v>176</v>
      </c>
      <c r="AU596" s="232" t="s">
        <v>80</v>
      </c>
      <c r="AV596" s="13" t="s">
        <v>86</v>
      </c>
      <c r="AW596" s="13" t="s">
        <v>35</v>
      </c>
      <c r="AX596" s="13" t="s">
        <v>17</v>
      </c>
      <c r="AY596" s="232" t="s">
        <v>168</v>
      </c>
    </row>
    <row r="597" s="1" customFormat="1" ht="16.5" customHeight="1">
      <c r="B597" s="202"/>
      <c r="C597" s="239" t="s">
        <v>711</v>
      </c>
      <c r="D597" s="239" t="s">
        <v>337</v>
      </c>
      <c r="E597" s="240" t="s">
        <v>712</v>
      </c>
      <c r="F597" s="241" t="s">
        <v>713</v>
      </c>
      <c r="G597" s="242" t="s">
        <v>277</v>
      </c>
      <c r="H597" s="243">
        <v>0.032000000000000001</v>
      </c>
      <c r="I597" s="244"/>
      <c r="J597" s="245">
        <f>ROUND(I597*H597,2)</f>
        <v>0</v>
      </c>
      <c r="K597" s="241" t="s">
        <v>174</v>
      </c>
      <c r="L597" s="246"/>
      <c r="M597" s="247" t="s">
        <v>5</v>
      </c>
      <c r="N597" s="248" t="s">
        <v>43</v>
      </c>
      <c r="O597" s="48"/>
      <c r="P597" s="212">
        <f>O597*H597</f>
        <v>0</v>
      </c>
      <c r="Q597" s="212">
        <v>1</v>
      </c>
      <c r="R597" s="212">
        <f>Q597*H597</f>
        <v>0.032000000000000001</v>
      </c>
      <c r="S597" s="212">
        <v>0</v>
      </c>
      <c r="T597" s="213">
        <f>S597*H597</f>
        <v>0</v>
      </c>
      <c r="AR597" s="25" t="s">
        <v>98</v>
      </c>
      <c r="AT597" s="25" t="s">
        <v>337</v>
      </c>
      <c r="AU597" s="25" t="s">
        <v>80</v>
      </c>
      <c r="AY597" s="25" t="s">
        <v>168</v>
      </c>
      <c r="BE597" s="214">
        <f>IF(N597="základní",J597,0)</f>
        <v>0</v>
      </c>
      <c r="BF597" s="214">
        <f>IF(N597="snížená",J597,0)</f>
        <v>0</v>
      </c>
      <c r="BG597" s="214">
        <f>IF(N597="zákl. přenesená",J597,0)</f>
        <v>0</v>
      </c>
      <c r="BH597" s="214">
        <f>IF(N597="sníž. přenesená",J597,0)</f>
        <v>0</v>
      </c>
      <c r="BI597" s="214">
        <f>IF(N597="nulová",J597,0)</f>
        <v>0</v>
      </c>
      <c r="BJ597" s="25" t="s">
        <v>17</v>
      </c>
      <c r="BK597" s="214">
        <f>ROUND(I597*H597,2)</f>
        <v>0</v>
      </c>
      <c r="BL597" s="25" t="s">
        <v>86</v>
      </c>
      <c r="BM597" s="25" t="s">
        <v>714</v>
      </c>
    </row>
    <row r="598" s="12" customFormat="1">
      <c r="B598" s="223"/>
      <c r="D598" s="216" t="s">
        <v>176</v>
      </c>
      <c r="F598" s="225" t="s">
        <v>715</v>
      </c>
      <c r="H598" s="226">
        <v>0.032000000000000001</v>
      </c>
      <c r="I598" s="227"/>
      <c r="L598" s="223"/>
      <c r="M598" s="228"/>
      <c r="N598" s="229"/>
      <c r="O598" s="229"/>
      <c r="P598" s="229"/>
      <c r="Q598" s="229"/>
      <c r="R598" s="229"/>
      <c r="S598" s="229"/>
      <c r="T598" s="230"/>
      <c r="AT598" s="224" t="s">
        <v>176</v>
      </c>
      <c r="AU598" s="224" t="s">
        <v>80</v>
      </c>
      <c r="AV598" s="12" t="s">
        <v>80</v>
      </c>
      <c r="AW598" s="12" t="s">
        <v>6</v>
      </c>
      <c r="AX598" s="12" t="s">
        <v>17</v>
      </c>
      <c r="AY598" s="224" t="s">
        <v>168</v>
      </c>
    </row>
    <row r="599" s="1" customFormat="1" ht="25.5" customHeight="1">
      <c r="B599" s="202"/>
      <c r="C599" s="203" t="s">
        <v>716</v>
      </c>
      <c r="D599" s="203" t="s">
        <v>170</v>
      </c>
      <c r="E599" s="204" t="s">
        <v>697</v>
      </c>
      <c r="F599" s="205" t="s">
        <v>698</v>
      </c>
      <c r="G599" s="206" t="s">
        <v>277</v>
      </c>
      <c r="H599" s="207">
        <v>0.154</v>
      </c>
      <c r="I599" s="208"/>
      <c r="J599" s="209">
        <f>ROUND(I599*H599,2)</f>
        <v>0</v>
      </c>
      <c r="K599" s="205" t="s">
        <v>174</v>
      </c>
      <c r="L599" s="47"/>
      <c r="M599" s="210" t="s">
        <v>5</v>
      </c>
      <c r="N599" s="211" t="s">
        <v>43</v>
      </c>
      <c r="O599" s="48"/>
      <c r="P599" s="212">
        <f>O599*H599</f>
        <v>0</v>
      </c>
      <c r="Q599" s="212">
        <v>0.019539999999999998</v>
      </c>
      <c r="R599" s="212">
        <f>Q599*H599</f>
        <v>0.0030091599999999999</v>
      </c>
      <c r="S599" s="212">
        <v>0</v>
      </c>
      <c r="T599" s="213">
        <f>S599*H599</f>
        <v>0</v>
      </c>
      <c r="AR599" s="25" t="s">
        <v>86</v>
      </c>
      <c r="AT599" s="25" t="s">
        <v>170</v>
      </c>
      <c r="AU599" s="25" t="s">
        <v>80</v>
      </c>
      <c r="AY599" s="25" t="s">
        <v>168</v>
      </c>
      <c r="BE599" s="214">
        <f>IF(N599="základní",J599,0)</f>
        <v>0</v>
      </c>
      <c r="BF599" s="214">
        <f>IF(N599="snížená",J599,0)</f>
        <v>0</v>
      </c>
      <c r="BG599" s="214">
        <f>IF(N599="zákl. přenesená",J599,0)</f>
        <v>0</v>
      </c>
      <c r="BH599" s="214">
        <f>IF(N599="sníž. přenesená",J599,0)</f>
        <v>0</v>
      </c>
      <c r="BI599" s="214">
        <f>IF(N599="nulová",J599,0)</f>
        <v>0</v>
      </c>
      <c r="BJ599" s="25" t="s">
        <v>17</v>
      </c>
      <c r="BK599" s="214">
        <f>ROUND(I599*H599,2)</f>
        <v>0</v>
      </c>
      <c r="BL599" s="25" t="s">
        <v>86</v>
      </c>
      <c r="BM599" s="25" t="s">
        <v>717</v>
      </c>
    </row>
    <row r="600" s="11" customFormat="1">
      <c r="B600" s="215"/>
      <c r="D600" s="216" t="s">
        <v>176</v>
      </c>
      <c r="E600" s="217" t="s">
        <v>5</v>
      </c>
      <c r="F600" s="218" t="s">
        <v>434</v>
      </c>
      <c r="H600" s="217" t="s">
        <v>5</v>
      </c>
      <c r="I600" s="219"/>
      <c r="L600" s="215"/>
      <c r="M600" s="220"/>
      <c r="N600" s="221"/>
      <c r="O600" s="221"/>
      <c r="P600" s="221"/>
      <c r="Q600" s="221"/>
      <c r="R600" s="221"/>
      <c r="S600" s="221"/>
      <c r="T600" s="222"/>
      <c r="AT600" s="217" t="s">
        <v>176</v>
      </c>
      <c r="AU600" s="217" t="s">
        <v>80</v>
      </c>
      <c r="AV600" s="11" t="s">
        <v>17</v>
      </c>
      <c r="AW600" s="11" t="s">
        <v>35</v>
      </c>
      <c r="AX600" s="11" t="s">
        <v>72</v>
      </c>
      <c r="AY600" s="217" t="s">
        <v>168</v>
      </c>
    </row>
    <row r="601" s="12" customFormat="1">
      <c r="B601" s="223"/>
      <c r="D601" s="216" t="s">
        <v>176</v>
      </c>
      <c r="E601" s="224" t="s">
        <v>5</v>
      </c>
      <c r="F601" s="225" t="s">
        <v>718</v>
      </c>
      <c r="H601" s="226">
        <v>0.154</v>
      </c>
      <c r="I601" s="227"/>
      <c r="L601" s="223"/>
      <c r="M601" s="228"/>
      <c r="N601" s="229"/>
      <c r="O601" s="229"/>
      <c r="P601" s="229"/>
      <c r="Q601" s="229"/>
      <c r="R601" s="229"/>
      <c r="S601" s="229"/>
      <c r="T601" s="230"/>
      <c r="AT601" s="224" t="s">
        <v>176</v>
      </c>
      <c r="AU601" s="224" t="s">
        <v>80</v>
      </c>
      <c r="AV601" s="12" t="s">
        <v>80</v>
      </c>
      <c r="AW601" s="12" t="s">
        <v>35</v>
      </c>
      <c r="AX601" s="12" t="s">
        <v>72</v>
      </c>
      <c r="AY601" s="224" t="s">
        <v>168</v>
      </c>
    </row>
    <row r="602" s="13" customFormat="1">
      <c r="B602" s="231"/>
      <c r="D602" s="216" t="s">
        <v>176</v>
      </c>
      <c r="E602" s="232" t="s">
        <v>5</v>
      </c>
      <c r="F602" s="233" t="s">
        <v>195</v>
      </c>
      <c r="H602" s="234">
        <v>0.154</v>
      </c>
      <c r="I602" s="235"/>
      <c r="L602" s="231"/>
      <c r="M602" s="236"/>
      <c r="N602" s="237"/>
      <c r="O602" s="237"/>
      <c r="P602" s="237"/>
      <c r="Q602" s="237"/>
      <c r="R602" s="237"/>
      <c r="S602" s="237"/>
      <c r="T602" s="238"/>
      <c r="AT602" s="232" t="s">
        <v>176</v>
      </c>
      <c r="AU602" s="232" t="s">
        <v>80</v>
      </c>
      <c r="AV602" s="13" t="s">
        <v>86</v>
      </c>
      <c r="AW602" s="13" t="s">
        <v>35</v>
      </c>
      <c r="AX602" s="13" t="s">
        <v>17</v>
      </c>
      <c r="AY602" s="232" t="s">
        <v>168</v>
      </c>
    </row>
    <row r="603" s="1" customFormat="1" ht="16.5" customHeight="1">
      <c r="B603" s="202"/>
      <c r="C603" s="239" t="s">
        <v>719</v>
      </c>
      <c r="D603" s="239" t="s">
        <v>337</v>
      </c>
      <c r="E603" s="240" t="s">
        <v>720</v>
      </c>
      <c r="F603" s="241" t="s">
        <v>721</v>
      </c>
      <c r="G603" s="242" t="s">
        <v>277</v>
      </c>
      <c r="H603" s="243">
        <v>0.16900000000000001</v>
      </c>
      <c r="I603" s="244"/>
      <c r="J603" s="245">
        <f>ROUND(I603*H603,2)</f>
        <v>0</v>
      </c>
      <c r="K603" s="241" t="s">
        <v>174</v>
      </c>
      <c r="L603" s="246"/>
      <c r="M603" s="247" t="s">
        <v>5</v>
      </c>
      <c r="N603" s="248" t="s">
        <v>43</v>
      </c>
      <c r="O603" s="48"/>
      <c r="P603" s="212">
        <f>O603*H603</f>
        <v>0</v>
      </c>
      <c r="Q603" s="212">
        <v>1</v>
      </c>
      <c r="R603" s="212">
        <f>Q603*H603</f>
        <v>0.16900000000000001</v>
      </c>
      <c r="S603" s="212">
        <v>0</v>
      </c>
      <c r="T603" s="213">
        <f>S603*H603</f>
        <v>0</v>
      </c>
      <c r="AR603" s="25" t="s">
        <v>98</v>
      </c>
      <c r="AT603" s="25" t="s">
        <v>337</v>
      </c>
      <c r="AU603" s="25" t="s">
        <v>80</v>
      </c>
      <c r="AY603" s="25" t="s">
        <v>168</v>
      </c>
      <c r="BE603" s="214">
        <f>IF(N603="základní",J603,0)</f>
        <v>0</v>
      </c>
      <c r="BF603" s="214">
        <f>IF(N603="snížená",J603,0)</f>
        <v>0</v>
      </c>
      <c r="BG603" s="214">
        <f>IF(N603="zákl. přenesená",J603,0)</f>
        <v>0</v>
      </c>
      <c r="BH603" s="214">
        <f>IF(N603="sníž. přenesená",J603,0)</f>
        <v>0</v>
      </c>
      <c r="BI603" s="214">
        <f>IF(N603="nulová",J603,0)</f>
        <v>0</v>
      </c>
      <c r="BJ603" s="25" t="s">
        <v>17</v>
      </c>
      <c r="BK603" s="214">
        <f>ROUND(I603*H603,2)</f>
        <v>0</v>
      </c>
      <c r="BL603" s="25" t="s">
        <v>86</v>
      </c>
      <c r="BM603" s="25" t="s">
        <v>722</v>
      </c>
    </row>
    <row r="604" s="12" customFormat="1">
      <c r="B604" s="223"/>
      <c r="D604" s="216" t="s">
        <v>176</v>
      </c>
      <c r="F604" s="225" t="s">
        <v>723</v>
      </c>
      <c r="H604" s="226">
        <v>0.16900000000000001</v>
      </c>
      <c r="I604" s="227"/>
      <c r="L604" s="223"/>
      <c r="M604" s="228"/>
      <c r="N604" s="229"/>
      <c r="O604" s="229"/>
      <c r="P604" s="229"/>
      <c r="Q604" s="229"/>
      <c r="R604" s="229"/>
      <c r="S604" s="229"/>
      <c r="T604" s="230"/>
      <c r="AT604" s="224" t="s">
        <v>176</v>
      </c>
      <c r="AU604" s="224" t="s">
        <v>80</v>
      </c>
      <c r="AV604" s="12" t="s">
        <v>80</v>
      </c>
      <c r="AW604" s="12" t="s">
        <v>6</v>
      </c>
      <c r="AX604" s="12" t="s">
        <v>17</v>
      </c>
      <c r="AY604" s="224" t="s">
        <v>168</v>
      </c>
    </row>
    <row r="605" s="1" customFormat="1" ht="25.5" customHeight="1">
      <c r="B605" s="202"/>
      <c r="C605" s="203" t="s">
        <v>724</v>
      </c>
      <c r="D605" s="203" t="s">
        <v>170</v>
      </c>
      <c r="E605" s="204" t="s">
        <v>697</v>
      </c>
      <c r="F605" s="205" t="s">
        <v>698</v>
      </c>
      <c r="G605" s="206" t="s">
        <v>277</v>
      </c>
      <c r="H605" s="207">
        <v>0.047</v>
      </c>
      <c r="I605" s="208"/>
      <c r="J605" s="209">
        <f>ROUND(I605*H605,2)</f>
        <v>0</v>
      </c>
      <c r="K605" s="205" t="s">
        <v>174</v>
      </c>
      <c r="L605" s="47"/>
      <c r="M605" s="210" t="s">
        <v>5</v>
      </c>
      <c r="N605" s="211" t="s">
        <v>43</v>
      </c>
      <c r="O605" s="48"/>
      <c r="P605" s="212">
        <f>O605*H605</f>
        <v>0</v>
      </c>
      <c r="Q605" s="212">
        <v>0.019539999999999998</v>
      </c>
      <c r="R605" s="212">
        <f>Q605*H605</f>
        <v>0.00091837999999999989</v>
      </c>
      <c r="S605" s="212">
        <v>0</v>
      </c>
      <c r="T605" s="213">
        <f>S605*H605</f>
        <v>0</v>
      </c>
      <c r="AR605" s="25" t="s">
        <v>86</v>
      </c>
      <c r="AT605" s="25" t="s">
        <v>170</v>
      </c>
      <c r="AU605" s="25" t="s">
        <v>80</v>
      </c>
      <c r="AY605" s="25" t="s">
        <v>168</v>
      </c>
      <c r="BE605" s="214">
        <f>IF(N605="základní",J605,0)</f>
        <v>0</v>
      </c>
      <c r="BF605" s="214">
        <f>IF(N605="snížená",J605,0)</f>
        <v>0</v>
      </c>
      <c r="BG605" s="214">
        <f>IF(N605="zákl. přenesená",J605,0)</f>
        <v>0</v>
      </c>
      <c r="BH605" s="214">
        <f>IF(N605="sníž. přenesená",J605,0)</f>
        <v>0</v>
      </c>
      <c r="BI605" s="214">
        <f>IF(N605="nulová",J605,0)</f>
        <v>0</v>
      </c>
      <c r="BJ605" s="25" t="s">
        <v>17</v>
      </c>
      <c r="BK605" s="214">
        <f>ROUND(I605*H605,2)</f>
        <v>0</v>
      </c>
      <c r="BL605" s="25" t="s">
        <v>86</v>
      </c>
      <c r="BM605" s="25" t="s">
        <v>725</v>
      </c>
    </row>
    <row r="606" s="11" customFormat="1">
      <c r="B606" s="215"/>
      <c r="D606" s="216" t="s">
        <v>176</v>
      </c>
      <c r="E606" s="217" t="s">
        <v>5</v>
      </c>
      <c r="F606" s="218" t="s">
        <v>434</v>
      </c>
      <c r="H606" s="217" t="s">
        <v>5</v>
      </c>
      <c r="I606" s="219"/>
      <c r="L606" s="215"/>
      <c r="M606" s="220"/>
      <c r="N606" s="221"/>
      <c r="O606" s="221"/>
      <c r="P606" s="221"/>
      <c r="Q606" s="221"/>
      <c r="R606" s="221"/>
      <c r="S606" s="221"/>
      <c r="T606" s="222"/>
      <c r="AT606" s="217" t="s">
        <v>176</v>
      </c>
      <c r="AU606" s="217" t="s">
        <v>80</v>
      </c>
      <c r="AV606" s="11" t="s">
        <v>17</v>
      </c>
      <c r="AW606" s="11" t="s">
        <v>35</v>
      </c>
      <c r="AX606" s="11" t="s">
        <v>72</v>
      </c>
      <c r="AY606" s="217" t="s">
        <v>168</v>
      </c>
    </row>
    <row r="607" s="12" customFormat="1">
      <c r="B607" s="223"/>
      <c r="D607" s="216" t="s">
        <v>176</v>
      </c>
      <c r="E607" s="224" t="s">
        <v>5</v>
      </c>
      <c r="F607" s="225" t="s">
        <v>726</v>
      </c>
      <c r="H607" s="226">
        <v>0.047</v>
      </c>
      <c r="I607" s="227"/>
      <c r="L607" s="223"/>
      <c r="M607" s="228"/>
      <c r="N607" s="229"/>
      <c r="O607" s="229"/>
      <c r="P607" s="229"/>
      <c r="Q607" s="229"/>
      <c r="R607" s="229"/>
      <c r="S607" s="229"/>
      <c r="T607" s="230"/>
      <c r="AT607" s="224" t="s">
        <v>176</v>
      </c>
      <c r="AU607" s="224" t="s">
        <v>80</v>
      </c>
      <c r="AV607" s="12" t="s">
        <v>80</v>
      </c>
      <c r="AW607" s="12" t="s">
        <v>35</v>
      </c>
      <c r="AX607" s="12" t="s">
        <v>72</v>
      </c>
      <c r="AY607" s="224" t="s">
        <v>168</v>
      </c>
    </row>
    <row r="608" s="13" customFormat="1">
      <c r="B608" s="231"/>
      <c r="D608" s="216" t="s">
        <v>176</v>
      </c>
      <c r="E608" s="232" t="s">
        <v>5</v>
      </c>
      <c r="F608" s="233" t="s">
        <v>195</v>
      </c>
      <c r="H608" s="234">
        <v>0.047</v>
      </c>
      <c r="I608" s="235"/>
      <c r="L608" s="231"/>
      <c r="M608" s="236"/>
      <c r="N608" s="237"/>
      <c r="O608" s="237"/>
      <c r="P608" s="237"/>
      <c r="Q608" s="237"/>
      <c r="R608" s="237"/>
      <c r="S608" s="237"/>
      <c r="T608" s="238"/>
      <c r="AT608" s="232" t="s">
        <v>176</v>
      </c>
      <c r="AU608" s="232" t="s">
        <v>80</v>
      </c>
      <c r="AV608" s="13" t="s">
        <v>86</v>
      </c>
      <c r="AW608" s="13" t="s">
        <v>35</v>
      </c>
      <c r="AX608" s="13" t="s">
        <v>17</v>
      </c>
      <c r="AY608" s="232" t="s">
        <v>168</v>
      </c>
    </row>
    <row r="609" s="1" customFormat="1" ht="16.5" customHeight="1">
      <c r="B609" s="202"/>
      <c r="C609" s="239" t="s">
        <v>727</v>
      </c>
      <c r="D609" s="239" t="s">
        <v>337</v>
      </c>
      <c r="E609" s="240" t="s">
        <v>720</v>
      </c>
      <c r="F609" s="241" t="s">
        <v>721</v>
      </c>
      <c r="G609" s="242" t="s">
        <v>277</v>
      </c>
      <c r="H609" s="243">
        <v>0.053999999999999999</v>
      </c>
      <c r="I609" s="244"/>
      <c r="J609" s="245">
        <f>ROUND(I609*H609,2)</f>
        <v>0</v>
      </c>
      <c r="K609" s="241" t="s">
        <v>174</v>
      </c>
      <c r="L609" s="246"/>
      <c r="M609" s="247" t="s">
        <v>5</v>
      </c>
      <c r="N609" s="248" t="s">
        <v>43</v>
      </c>
      <c r="O609" s="48"/>
      <c r="P609" s="212">
        <f>O609*H609</f>
        <v>0</v>
      </c>
      <c r="Q609" s="212">
        <v>1</v>
      </c>
      <c r="R609" s="212">
        <f>Q609*H609</f>
        <v>0.053999999999999999</v>
      </c>
      <c r="S609" s="212">
        <v>0</v>
      </c>
      <c r="T609" s="213">
        <f>S609*H609</f>
        <v>0</v>
      </c>
      <c r="AR609" s="25" t="s">
        <v>98</v>
      </c>
      <c r="AT609" s="25" t="s">
        <v>337</v>
      </c>
      <c r="AU609" s="25" t="s">
        <v>80</v>
      </c>
      <c r="AY609" s="25" t="s">
        <v>168</v>
      </c>
      <c r="BE609" s="214">
        <f>IF(N609="základní",J609,0)</f>
        <v>0</v>
      </c>
      <c r="BF609" s="214">
        <f>IF(N609="snížená",J609,0)</f>
        <v>0</v>
      </c>
      <c r="BG609" s="214">
        <f>IF(N609="zákl. přenesená",J609,0)</f>
        <v>0</v>
      </c>
      <c r="BH609" s="214">
        <f>IF(N609="sníž. přenesená",J609,0)</f>
        <v>0</v>
      </c>
      <c r="BI609" s="214">
        <f>IF(N609="nulová",J609,0)</f>
        <v>0</v>
      </c>
      <c r="BJ609" s="25" t="s">
        <v>17</v>
      </c>
      <c r="BK609" s="214">
        <f>ROUND(I609*H609,2)</f>
        <v>0</v>
      </c>
      <c r="BL609" s="25" t="s">
        <v>86</v>
      </c>
      <c r="BM609" s="25" t="s">
        <v>728</v>
      </c>
    </row>
    <row r="610" s="12" customFormat="1">
      <c r="B610" s="223"/>
      <c r="D610" s="216" t="s">
        <v>176</v>
      </c>
      <c r="F610" s="225" t="s">
        <v>729</v>
      </c>
      <c r="H610" s="226">
        <v>0.053999999999999999</v>
      </c>
      <c r="I610" s="227"/>
      <c r="L610" s="223"/>
      <c r="M610" s="228"/>
      <c r="N610" s="229"/>
      <c r="O610" s="229"/>
      <c r="P610" s="229"/>
      <c r="Q610" s="229"/>
      <c r="R610" s="229"/>
      <c r="S610" s="229"/>
      <c r="T610" s="230"/>
      <c r="AT610" s="224" t="s">
        <v>176</v>
      </c>
      <c r="AU610" s="224" t="s">
        <v>80</v>
      </c>
      <c r="AV610" s="12" t="s">
        <v>80</v>
      </c>
      <c r="AW610" s="12" t="s">
        <v>6</v>
      </c>
      <c r="AX610" s="12" t="s">
        <v>17</v>
      </c>
      <c r="AY610" s="224" t="s">
        <v>168</v>
      </c>
    </row>
    <row r="611" s="1" customFormat="1" ht="25.5" customHeight="1">
      <c r="B611" s="202"/>
      <c r="C611" s="203" t="s">
        <v>730</v>
      </c>
      <c r="D611" s="203" t="s">
        <v>170</v>
      </c>
      <c r="E611" s="204" t="s">
        <v>731</v>
      </c>
      <c r="F611" s="205" t="s">
        <v>732</v>
      </c>
      <c r="G611" s="206" t="s">
        <v>277</v>
      </c>
      <c r="H611" s="207">
        <v>0.52600000000000002</v>
      </c>
      <c r="I611" s="208"/>
      <c r="J611" s="209">
        <f>ROUND(I611*H611,2)</f>
        <v>0</v>
      </c>
      <c r="K611" s="205" t="s">
        <v>174</v>
      </c>
      <c r="L611" s="47"/>
      <c r="M611" s="210" t="s">
        <v>5</v>
      </c>
      <c r="N611" s="211" t="s">
        <v>43</v>
      </c>
      <c r="O611" s="48"/>
      <c r="P611" s="212">
        <f>O611*H611</f>
        <v>0</v>
      </c>
      <c r="Q611" s="212">
        <v>0.017090000000000001</v>
      </c>
      <c r="R611" s="212">
        <f>Q611*H611</f>
        <v>0.0089893400000000002</v>
      </c>
      <c r="S611" s="212">
        <v>0</v>
      </c>
      <c r="T611" s="213">
        <f>S611*H611</f>
        <v>0</v>
      </c>
      <c r="AR611" s="25" t="s">
        <v>86</v>
      </c>
      <c r="AT611" s="25" t="s">
        <v>170</v>
      </c>
      <c r="AU611" s="25" t="s">
        <v>80</v>
      </c>
      <c r="AY611" s="25" t="s">
        <v>168</v>
      </c>
      <c r="BE611" s="214">
        <f>IF(N611="základní",J611,0)</f>
        <v>0</v>
      </c>
      <c r="BF611" s="214">
        <f>IF(N611="snížená",J611,0)</f>
        <v>0</v>
      </c>
      <c r="BG611" s="214">
        <f>IF(N611="zákl. přenesená",J611,0)</f>
        <v>0</v>
      </c>
      <c r="BH611" s="214">
        <f>IF(N611="sníž. přenesená",J611,0)</f>
        <v>0</v>
      </c>
      <c r="BI611" s="214">
        <f>IF(N611="nulová",J611,0)</f>
        <v>0</v>
      </c>
      <c r="BJ611" s="25" t="s">
        <v>17</v>
      </c>
      <c r="BK611" s="214">
        <f>ROUND(I611*H611,2)</f>
        <v>0</v>
      </c>
      <c r="BL611" s="25" t="s">
        <v>86</v>
      </c>
      <c r="BM611" s="25" t="s">
        <v>733</v>
      </c>
    </row>
    <row r="612" s="11" customFormat="1">
      <c r="B612" s="215"/>
      <c r="D612" s="216" t="s">
        <v>176</v>
      </c>
      <c r="E612" s="217" t="s">
        <v>5</v>
      </c>
      <c r="F612" s="218" t="s">
        <v>434</v>
      </c>
      <c r="H612" s="217" t="s">
        <v>5</v>
      </c>
      <c r="I612" s="219"/>
      <c r="L612" s="215"/>
      <c r="M612" s="220"/>
      <c r="N612" s="221"/>
      <c r="O612" s="221"/>
      <c r="P612" s="221"/>
      <c r="Q612" s="221"/>
      <c r="R612" s="221"/>
      <c r="S612" s="221"/>
      <c r="T612" s="222"/>
      <c r="AT612" s="217" t="s">
        <v>176</v>
      </c>
      <c r="AU612" s="217" t="s">
        <v>80</v>
      </c>
      <c r="AV612" s="11" t="s">
        <v>17</v>
      </c>
      <c r="AW612" s="11" t="s">
        <v>35</v>
      </c>
      <c r="AX612" s="11" t="s">
        <v>72</v>
      </c>
      <c r="AY612" s="217" t="s">
        <v>168</v>
      </c>
    </row>
    <row r="613" s="12" customFormat="1">
      <c r="B613" s="223"/>
      <c r="D613" s="216" t="s">
        <v>176</v>
      </c>
      <c r="E613" s="224" t="s">
        <v>5</v>
      </c>
      <c r="F613" s="225" t="s">
        <v>734</v>
      </c>
      <c r="H613" s="226">
        <v>0.52600000000000002</v>
      </c>
      <c r="I613" s="227"/>
      <c r="L613" s="223"/>
      <c r="M613" s="228"/>
      <c r="N613" s="229"/>
      <c r="O613" s="229"/>
      <c r="P613" s="229"/>
      <c r="Q613" s="229"/>
      <c r="R613" s="229"/>
      <c r="S613" s="229"/>
      <c r="T613" s="230"/>
      <c r="AT613" s="224" t="s">
        <v>176</v>
      </c>
      <c r="AU613" s="224" t="s">
        <v>80</v>
      </c>
      <c r="AV613" s="12" t="s">
        <v>80</v>
      </c>
      <c r="AW613" s="12" t="s">
        <v>35</v>
      </c>
      <c r="AX613" s="12" t="s">
        <v>17</v>
      </c>
      <c r="AY613" s="224" t="s">
        <v>168</v>
      </c>
    </row>
    <row r="614" s="1" customFormat="1" ht="16.5" customHeight="1">
      <c r="B614" s="202"/>
      <c r="C614" s="239" t="s">
        <v>735</v>
      </c>
      <c r="D614" s="239" t="s">
        <v>337</v>
      </c>
      <c r="E614" s="240" t="s">
        <v>736</v>
      </c>
      <c r="F614" s="241" t="s">
        <v>737</v>
      </c>
      <c r="G614" s="242" t="s">
        <v>277</v>
      </c>
      <c r="H614" s="243">
        <v>0.57899999999999996</v>
      </c>
      <c r="I614" s="244"/>
      <c r="J614" s="245">
        <f>ROUND(I614*H614,2)</f>
        <v>0</v>
      </c>
      <c r="K614" s="241" t="s">
        <v>174</v>
      </c>
      <c r="L614" s="246"/>
      <c r="M614" s="247" t="s">
        <v>5</v>
      </c>
      <c r="N614" s="248" t="s">
        <v>43</v>
      </c>
      <c r="O614" s="48"/>
      <c r="P614" s="212">
        <f>O614*H614</f>
        <v>0</v>
      </c>
      <c r="Q614" s="212">
        <v>1</v>
      </c>
      <c r="R614" s="212">
        <f>Q614*H614</f>
        <v>0.57899999999999996</v>
      </c>
      <c r="S614" s="212">
        <v>0</v>
      </c>
      <c r="T614" s="213">
        <f>S614*H614</f>
        <v>0</v>
      </c>
      <c r="AR614" s="25" t="s">
        <v>98</v>
      </c>
      <c r="AT614" s="25" t="s">
        <v>337</v>
      </c>
      <c r="AU614" s="25" t="s">
        <v>80</v>
      </c>
      <c r="AY614" s="25" t="s">
        <v>168</v>
      </c>
      <c r="BE614" s="214">
        <f>IF(N614="základní",J614,0)</f>
        <v>0</v>
      </c>
      <c r="BF614" s="214">
        <f>IF(N614="snížená",J614,0)</f>
        <v>0</v>
      </c>
      <c r="BG614" s="214">
        <f>IF(N614="zákl. přenesená",J614,0)</f>
        <v>0</v>
      </c>
      <c r="BH614" s="214">
        <f>IF(N614="sníž. přenesená",J614,0)</f>
        <v>0</v>
      </c>
      <c r="BI614" s="214">
        <f>IF(N614="nulová",J614,0)</f>
        <v>0</v>
      </c>
      <c r="BJ614" s="25" t="s">
        <v>17</v>
      </c>
      <c r="BK614" s="214">
        <f>ROUND(I614*H614,2)</f>
        <v>0</v>
      </c>
      <c r="BL614" s="25" t="s">
        <v>86</v>
      </c>
      <c r="BM614" s="25" t="s">
        <v>738</v>
      </c>
    </row>
    <row r="615" s="12" customFormat="1">
      <c r="B615" s="223"/>
      <c r="D615" s="216" t="s">
        <v>176</v>
      </c>
      <c r="F615" s="225" t="s">
        <v>739</v>
      </c>
      <c r="H615" s="226">
        <v>0.57899999999999996</v>
      </c>
      <c r="I615" s="227"/>
      <c r="L615" s="223"/>
      <c r="M615" s="228"/>
      <c r="N615" s="229"/>
      <c r="O615" s="229"/>
      <c r="P615" s="229"/>
      <c r="Q615" s="229"/>
      <c r="R615" s="229"/>
      <c r="S615" s="229"/>
      <c r="T615" s="230"/>
      <c r="AT615" s="224" t="s">
        <v>176</v>
      </c>
      <c r="AU615" s="224" t="s">
        <v>80</v>
      </c>
      <c r="AV615" s="12" t="s">
        <v>80</v>
      </c>
      <c r="AW615" s="12" t="s">
        <v>6</v>
      </c>
      <c r="AX615" s="12" t="s">
        <v>17</v>
      </c>
      <c r="AY615" s="224" t="s">
        <v>168</v>
      </c>
    </row>
    <row r="616" s="1" customFormat="1" ht="25.5" customHeight="1">
      <c r="B616" s="202"/>
      <c r="C616" s="203" t="s">
        <v>740</v>
      </c>
      <c r="D616" s="203" t="s">
        <v>170</v>
      </c>
      <c r="E616" s="204" t="s">
        <v>731</v>
      </c>
      <c r="F616" s="205" t="s">
        <v>732</v>
      </c>
      <c r="G616" s="206" t="s">
        <v>277</v>
      </c>
      <c r="H616" s="207">
        <v>0.316</v>
      </c>
      <c r="I616" s="208"/>
      <c r="J616" s="209">
        <f>ROUND(I616*H616,2)</f>
        <v>0</v>
      </c>
      <c r="K616" s="205" t="s">
        <v>174</v>
      </c>
      <c r="L616" s="47"/>
      <c r="M616" s="210" t="s">
        <v>5</v>
      </c>
      <c r="N616" s="211" t="s">
        <v>43</v>
      </c>
      <c r="O616" s="48"/>
      <c r="P616" s="212">
        <f>O616*H616</f>
        <v>0</v>
      </c>
      <c r="Q616" s="212">
        <v>0.017090000000000001</v>
      </c>
      <c r="R616" s="212">
        <f>Q616*H616</f>
        <v>0.0054004400000000003</v>
      </c>
      <c r="S616" s="212">
        <v>0</v>
      </c>
      <c r="T616" s="213">
        <f>S616*H616</f>
        <v>0</v>
      </c>
      <c r="AR616" s="25" t="s">
        <v>86</v>
      </c>
      <c r="AT616" s="25" t="s">
        <v>170</v>
      </c>
      <c r="AU616" s="25" t="s">
        <v>80</v>
      </c>
      <c r="AY616" s="25" t="s">
        <v>168</v>
      </c>
      <c r="BE616" s="214">
        <f>IF(N616="základní",J616,0)</f>
        <v>0</v>
      </c>
      <c r="BF616" s="214">
        <f>IF(N616="snížená",J616,0)</f>
        <v>0</v>
      </c>
      <c r="BG616" s="214">
        <f>IF(N616="zákl. přenesená",J616,0)</f>
        <v>0</v>
      </c>
      <c r="BH616" s="214">
        <f>IF(N616="sníž. přenesená",J616,0)</f>
        <v>0</v>
      </c>
      <c r="BI616" s="214">
        <f>IF(N616="nulová",J616,0)</f>
        <v>0</v>
      </c>
      <c r="BJ616" s="25" t="s">
        <v>17</v>
      </c>
      <c r="BK616" s="214">
        <f>ROUND(I616*H616,2)</f>
        <v>0</v>
      </c>
      <c r="BL616" s="25" t="s">
        <v>86</v>
      </c>
      <c r="BM616" s="25" t="s">
        <v>741</v>
      </c>
    </row>
    <row r="617" s="11" customFormat="1">
      <c r="B617" s="215"/>
      <c r="D617" s="216" t="s">
        <v>176</v>
      </c>
      <c r="E617" s="217" t="s">
        <v>5</v>
      </c>
      <c r="F617" s="218" t="s">
        <v>434</v>
      </c>
      <c r="H617" s="217" t="s">
        <v>5</v>
      </c>
      <c r="I617" s="219"/>
      <c r="L617" s="215"/>
      <c r="M617" s="220"/>
      <c r="N617" s="221"/>
      <c r="O617" s="221"/>
      <c r="P617" s="221"/>
      <c r="Q617" s="221"/>
      <c r="R617" s="221"/>
      <c r="S617" s="221"/>
      <c r="T617" s="222"/>
      <c r="AT617" s="217" t="s">
        <v>176</v>
      </c>
      <c r="AU617" s="217" t="s">
        <v>80</v>
      </c>
      <c r="AV617" s="11" t="s">
        <v>17</v>
      </c>
      <c r="AW617" s="11" t="s">
        <v>35</v>
      </c>
      <c r="AX617" s="11" t="s">
        <v>72</v>
      </c>
      <c r="AY617" s="217" t="s">
        <v>168</v>
      </c>
    </row>
    <row r="618" s="12" customFormat="1">
      <c r="B618" s="223"/>
      <c r="D618" s="216" t="s">
        <v>176</v>
      </c>
      <c r="E618" s="224" t="s">
        <v>5</v>
      </c>
      <c r="F618" s="225" t="s">
        <v>742</v>
      </c>
      <c r="H618" s="226">
        <v>0.316</v>
      </c>
      <c r="I618" s="227"/>
      <c r="L618" s="223"/>
      <c r="M618" s="228"/>
      <c r="N618" s="229"/>
      <c r="O618" s="229"/>
      <c r="P618" s="229"/>
      <c r="Q618" s="229"/>
      <c r="R618" s="229"/>
      <c r="S618" s="229"/>
      <c r="T618" s="230"/>
      <c r="AT618" s="224" t="s">
        <v>176</v>
      </c>
      <c r="AU618" s="224" t="s">
        <v>80</v>
      </c>
      <c r="AV618" s="12" t="s">
        <v>80</v>
      </c>
      <c r="AW618" s="12" t="s">
        <v>35</v>
      </c>
      <c r="AX618" s="12" t="s">
        <v>17</v>
      </c>
      <c r="AY618" s="224" t="s">
        <v>168</v>
      </c>
    </row>
    <row r="619" s="1" customFormat="1" ht="16.5" customHeight="1">
      <c r="B619" s="202"/>
      <c r="C619" s="239" t="s">
        <v>743</v>
      </c>
      <c r="D619" s="239" t="s">
        <v>337</v>
      </c>
      <c r="E619" s="240" t="s">
        <v>744</v>
      </c>
      <c r="F619" s="241" t="s">
        <v>745</v>
      </c>
      <c r="G619" s="242" t="s">
        <v>277</v>
      </c>
      <c r="H619" s="243">
        <v>0.34799999999999998</v>
      </c>
      <c r="I619" s="244"/>
      <c r="J619" s="245">
        <f>ROUND(I619*H619,2)</f>
        <v>0</v>
      </c>
      <c r="K619" s="241" t="s">
        <v>174</v>
      </c>
      <c r="L619" s="246"/>
      <c r="M619" s="247" t="s">
        <v>5</v>
      </c>
      <c r="N619" s="248" t="s">
        <v>43</v>
      </c>
      <c r="O619" s="48"/>
      <c r="P619" s="212">
        <f>O619*H619</f>
        <v>0</v>
      </c>
      <c r="Q619" s="212">
        <v>1</v>
      </c>
      <c r="R619" s="212">
        <f>Q619*H619</f>
        <v>0.34799999999999998</v>
      </c>
      <c r="S619" s="212">
        <v>0</v>
      </c>
      <c r="T619" s="213">
        <f>S619*H619</f>
        <v>0</v>
      </c>
      <c r="AR619" s="25" t="s">
        <v>98</v>
      </c>
      <c r="AT619" s="25" t="s">
        <v>337</v>
      </c>
      <c r="AU619" s="25" t="s">
        <v>80</v>
      </c>
      <c r="AY619" s="25" t="s">
        <v>168</v>
      </c>
      <c r="BE619" s="214">
        <f>IF(N619="základní",J619,0)</f>
        <v>0</v>
      </c>
      <c r="BF619" s="214">
        <f>IF(N619="snížená",J619,0)</f>
        <v>0</v>
      </c>
      <c r="BG619" s="214">
        <f>IF(N619="zákl. přenesená",J619,0)</f>
        <v>0</v>
      </c>
      <c r="BH619" s="214">
        <f>IF(N619="sníž. přenesená",J619,0)</f>
        <v>0</v>
      </c>
      <c r="BI619" s="214">
        <f>IF(N619="nulová",J619,0)</f>
        <v>0</v>
      </c>
      <c r="BJ619" s="25" t="s">
        <v>17</v>
      </c>
      <c r="BK619" s="214">
        <f>ROUND(I619*H619,2)</f>
        <v>0</v>
      </c>
      <c r="BL619" s="25" t="s">
        <v>86</v>
      </c>
      <c r="BM619" s="25" t="s">
        <v>746</v>
      </c>
    </row>
    <row r="620" s="12" customFormat="1">
      <c r="B620" s="223"/>
      <c r="D620" s="216" t="s">
        <v>176</v>
      </c>
      <c r="F620" s="225" t="s">
        <v>747</v>
      </c>
      <c r="H620" s="226">
        <v>0.34799999999999998</v>
      </c>
      <c r="I620" s="227"/>
      <c r="L620" s="223"/>
      <c r="M620" s="228"/>
      <c r="N620" s="229"/>
      <c r="O620" s="229"/>
      <c r="P620" s="229"/>
      <c r="Q620" s="229"/>
      <c r="R620" s="229"/>
      <c r="S620" s="229"/>
      <c r="T620" s="230"/>
      <c r="AT620" s="224" t="s">
        <v>176</v>
      </c>
      <c r="AU620" s="224" t="s">
        <v>80</v>
      </c>
      <c r="AV620" s="12" t="s">
        <v>80</v>
      </c>
      <c r="AW620" s="12" t="s">
        <v>6</v>
      </c>
      <c r="AX620" s="12" t="s">
        <v>17</v>
      </c>
      <c r="AY620" s="224" t="s">
        <v>168</v>
      </c>
    </row>
    <row r="621" s="1" customFormat="1" ht="25.5" customHeight="1">
      <c r="B621" s="202"/>
      <c r="C621" s="203" t="s">
        <v>748</v>
      </c>
      <c r="D621" s="203" t="s">
        <v>170</v>
      </c>
      <c r="E621" s="204" t="s">
        <v>731</v>
      </c>
      <c r="F621" s="205" t="s">
        <v>732</v>
      </c>
      <c r="G621" s="206" t="s">
        <v>277</v>
      </c>
      <c r="H621" s="207">
        <v>0.222</v>
      </c>
      <c r="I621" s="208"/>
      <c r="J621" s="209">
        <f>ROUND(I621*H621,2)</f>
        <v>0</v>
      </c>
      <c r="K621" s="205" t="s">
        <v>174</v>
      </c>
      <c r="L621" s="47"/>
      <c r="M621" s="210" t="s">
        <v>5</v>
      </c>
      <c r="N621" s="211" t="s">
        <v>43</v>
      </c>
      <c r="O621" s="48"/>
      <c r="P621" s="212">
        <f>O621*H621</f>
        <v>0</v>
      </c>
      <c r="Q621" s="212">
        <v>0.017090000000000001</v>
      </c>
      <c r="R621" s="212">
        <f>Q621*H621</f>
        <v>0.0037939800000000002</v>
      </c>
      <c r="S621" s="212">
        <v>0</v>
      </c>
      <c r="T621" s="213">
        <f>S621*H621</f>
        <v>0</v>
      </c>
      <c r="AR621" s="25" t="s">
        <v>86</v>
      </c>
      <c r="AT621" s="25" t="s">
        <v>170</v>
      </c>
      <c r="AU621" s="25" t="s">
        <v>80</v>
      </c>
      <c r="AY621" s="25" t="s">
        <v>168</v>
      </c>
      <c r="BE621" s="214">
        <f>IF(N621="základní",J621,0)</f>
        <v>0</v>
      </c>
      <c r="BF621" s="214">
        <f>IF(N621="snížená",J621,0)</f>
        <v>0</v>
      </c>
      <c r="BG621" s="214">
        <f>IF(N621="zákl. přenesená",J621,0)</f>
        <v>0</v>
      </c>
      <c r="BH621" s="214">
        <f>IF(N621="sníž. přenesená",J621,0)</f>
        <v>0</v>
      </c>
      <c r="BI621" s="214">
        <f>IF(N621="nulová",J621,0)</f>
        <v>0</v>
      </c>
      <c r="BJ621" s="25" t="s">
        <v>17</v>
      </c>
      <c r="BK621" s="214">
        <f>ROUND(I621*H621,2)</f>
        <v>0</v>
      </c>
      <c r="BL621" s="25" t="s">
        <v>86</v>
      </c>
      <c r="BM621" s="25" t="s">
        <v>749</v>
      </c>
    </row>
    <row r="622" s="11" customFormat="1">
      <c r="B622" s="215"/>
      <c r="D622" s="216" t="s">
        <v>176</v>
      </c>
      <c r="E622" s="217" t="s">
        <v>5</v>
      </c>
      <c r="F622" s="218" t="s">
        <v>434</v>
      </c>
      <c r="H622" s="217" t="s">
        <v>5</v>
      </c>
      <c r="I622" s="219"/>
      <c r="L622" s="215"/>
      <c r="M622" s="220"/>
      <c r="N622" s="221"/>
      <c r="O622" s="221"/>
      <c r="P622" s="221"/>
      <c r="Q622" s="221"/>
      <c r="R622" s="221"/>
      <c r="S622" s="221"/>
      <c r="T622" s="222"/>
      <c r="AT622" s="217" t="s">
        <v>176</v>
      </c>
      <c r="AU622" s="217" t="s">
        <v>80</v>
      </c>
      <c r="AV622" s="11" t="s">
        <v>17</v>
      </c>
      <c r="AW622" s="11" t="s">
        <v>35</v>
      </c>
      <c r="AX622" s="11" t="s">
        <v>72</v>
      </c>
      <c r="AY622" s="217" t="s">
        <v>168</v>
      </c>
    </row>
    <row r="623" s="12" customFormat="1">
      <c r="B623" s="223"/>
      <c r="D623" s="216" t="s">
        <v>176</v>
      </c>
      <c r="E623" s="224" t="s">
        <v>5</v>
      </c>
      <c r="F623" s="225" t="s">
        <v>750</v>
      </c>
      <c r="H623" s="226">
        <v>0.222</v>
      </c>
      <c r="I623" s="227"/>
      <c r="L623" s="223"/>
      <c r="M623" s="228"/>
      <c r="N623" s="229"/>
      <c r="O623" s="229"/>
      <c r="P623" s="229"/>
      <c r="Q623" s="229"/>
      <c r="R623" s="229"/>
      <c r="S623" s="229"/>
      <c r="T623" s="230"/>
      <c r="AT623" s="224" t="s">
        <v>176</v>
      </c>
      <c r="AU623" s="224" t="s">
        <v>80</v>
      </c>
      <c r="AV623" s="12" t="s">
        <v>80</v>
      </c>
      <c r="AW623" s="12" t="s">
        <v>35</v>
      </c>
      <c r="AX623" s="12" t="s">
        <v>17</v>
      </c>
      <c r="AY623" s="224" t="s">
        <v>168</v>
      </c>
    </row>
    <row r="624" s="1" customFormat="1" ht="16.5" customHeight="1">
      <c r="B624" s="202"/>
      <c r="C624" s="239" t="s">
        <v>751</v>
      </c>
      <c r="D624" s="239" t="s">
        <v>337</v>
      </c>
      <c r="E624" s="240" t="s">
        <v>752</v>
      </c>
      <c r="F624" s="241" t="s">
        <v>753</v>
      </c>
      <c r="G624" s="242" t="s">
        <v>277</v>
      </c>
      <c r="H624" s="243">
        <v>0.244</v>
      </c>
      <c r="I624" s="244"/>
      <c r="J624" s="245">
        <f>ROUND(I624*H624,2)</f>
        <v>0</v>
      </c>
      <c r="K624" s="241" t="s">
        <v>174</v>
      </c>
      <c r="L624" s="246"/>
      <c r="M624" s="247" t="s">
        <v>5</v>
      </c>
      <c r="N624" s="248" t="s">
        <v>43</v>
      </c>
      <c r="O624" s="48"/>
      <c r="P624" s="212">
        <f>O624*H624</f>
        <v>0</v>
      </c>
      <c r="Q624" s="212">
        <v>1</v>
      </c>
      <c r="R624" s="212">
        <f>Q624*H624</f>
        <v>0.244</v>
      </c>
      <c r="S624" s="212">
        <v>0</v>
      </c>
      <c r="T624" s="213">
        <f>S624*H624</f>
        <v>0</v>
      </c>
      <c r="AR624" s="25" t="s">
        <v>98</v>
      </c>
      <c r="AT624" s="25" t="s">
        <v>337</v>
      </c>
      <c r="AU624" s="25" t="s">
        <v>80</v>
      </c>
      <c r="AY624" s="25" t="s">
        <v>168</v>
      </c>
      <c r="BE624" s="214">
        <f>IF(N624="základní",J624,0)</f>
        <v>0</v>
      </c>
      <c r="BF624" s="214">
        <f>IF(N624="snížená",J624,0)</f>
        <v>0</v>
      </c>
      <c r="BG624" s="214">
        <f>IF(N624="zákl. přenesená",J624,0)</f>
        <v>0</v>
      </c>
      <c r="BH624" s="214">
        <f>IF(N624="sníž. přenesená",J624,0)</f>
        <v>0</v>
      </c>
      <c r="BI624" s="214">
        <f>IF(N624="nulová",J624,0)</f>
        <v>0</v>
      </c>
      <c r="BJ624" s="25" t="s">
        <v>17</v>
      </c>
      <c r="BK624" s="214">
        <f>ROUND(I624*H624,2)</f>
        <v>0</v>
      </c>
      <c r="BL624" s="25" t="s">
        <v>86</v>
      </c>
      <c r="BM624" s="25" t="s">
        <v>754</v>
      </c>
    </row>
    <row r="625" s="12" customFormat="1">
      <c r="B625" s="223"/>
      <c r="D625" s="216" t="s">
        <v>176</v>
      </c>
      <c r="F625" s="225" t="s">
        <v>755</v>
      </c>
      <c r="H625" s="226">
        <v>0.244</v>
      </c>
      <c r="I625" s="227"/>
      <c r="L625" s="223"/>
      <c r="M625" s="228"/>
      <c r="N625" s="229"/>
      <c r="O625" s="229"/>
      <c r="P625" s="229"/>
      <c r="Q625" s="229"/>
      <c r="R625" s="229"/>
      <c r="S625" s="229"/>
      <c r="T625" s="230"/>
      <c r="AT625" s="224" t="s">
        <v>176</v>
      </c>
      <c r="AU625" s="224" t="s">
        <v>80</v>
      </c>
      <c r="AV625" s="12" t="s">
        <v>80</v>
      </c>
      <c r="AW625" s="12" t="s">
        <v>6</v>
      </c>
      <c r="AX625" s="12" t="s">
        <v>17</v>
      </c>
      <c r="AY625" s="224" t="s">
        <v>168</v>
      </c>
    </row>
    <row r="626" s="1" customFormat="1" ht="16.5" customHeight="1">
      <c r="B626" s="202"/>
      <c r="C626" s="203" t="s">
        <v>756</v>
      </c>
      <c r="D626" s="203" t="s">
        <v>170</v>
      </c>
      <c r="E626" s="204" t="s">
        <v>757</v>
      </c>
      <c r="F626" s="205" t="s">
        <v>758</v>
      </c>
      <c r="G626" s="206" t="s">
        <v>277</v>
      </c>
      <c r="H626" s="207">
        <v>0.074999999999999997</v>
      </c>
      <c r="I626" s="208"/>
      <c r="J626" s="209">
        <f>ROUND(I626*H626,2)</f>
        <v>0</v>
      </c>
      <c r="K626" s="205" t="s">
        <v>5</v>
      </c>
      <c r="L626" s="47"/>
      <c r="M626" s="210" t="s">
        <v>5</v>
      </c>
      <c r="N626" s="211" t="s">
        <v>43</v>
      </c>
      <c r="O626" s="48"/>
      <c r="P626" s="212">
        <f>O626*H626</f>
        <v>0</v>
      </c>
      <c r="Q626" s="212">
        <v>0.017090000000000001</v>
      </c>
      <c r="R626" s="212">
        <f>Q626*H626</f>
        <v>0.0012817500000000001</v>
      </c>
      <c r="S626" s="212">
        <v>0</v>
      </c>
      <c r="T626" s="213">
        <f>S626*H626</f>
        <v>0</v>
      </c>
      <c r="AR626" s="25" t="s">
        <v>86</v>
      </c>
      <c r="AT626" s="25" t="s">
        <v>170</v>
      </c>
      <c r="AU626" s="25" t="s">
        <v>80</v>
      </c>
      <c r="AY626" s="25" t="s">
        <v>168</v>
      </c>
      <c r="BE626" s="214">
        <f>IF(N626="základní",J626,0)</f>
        <v>0</v>
      </c>
      <c r="BF626" s="214">
        <f>IF(N626="snížená",J626,0)</f>
        <v>0</v>
      </c>
      <c r="BG626" s="214">
        <f>IF(N626="zákl. přenesená",J626,0)</f>
        <v>0</v>
      </c>
      <c r="BH626" s="214">
        <f>IF(N626="sníž. přenesená",J626,0)</f>
        <v>0</v>
      </c>
      <c r="BI626" s="214">
        <f>IF(N626="nulová",J626,0)</f>
        <v>0</v>
      </c>
      <c r="BJ626" s="25" t="s">
        <v>17</v>
      </c>
      <c r="BK626" s="214">
        <f>ROUND(I626*H626,2)</f>
        <v>0</v>
      </c>
      <c r="BL626" s="25" t="s">
        <v>86</v>
      </c>
      <c r="BM626" s="25" t="s">
        <v>759</v>
      </c>
    </row>
    <row r="627" s="11" customFormat="1">
      <c r="B627" s="215"/>
      <c r="D627" s="216" t="s">
        <v>176</v>
      </c>
      <c r="E627" s="217" t="s">
        <v>5</v>
      </c>
      <c r="F627" s="218" t="s">
        <v>434</v>
      </c>
      <c r="H627" s="217" t="s">
        <v>5</v>
      </c>
      <c r="I627" s="219"/>
      <c r="L627" s="215"/>
      <c r="M627" s="220"/>
      <c r="N627" s="221"/>
      <c r="O627" s="221"/>
      <c r="P627" s="221"/>
      <c r="Q627" s="221"/>
      <c r="R627" s="221"/>
      <c r="S627" s="221"/>
      <c r="T627" s="222"/>
      <c r="AT627" s="217" t="s">
        <v>176</v>
      </c>
      <c r="AU627" s="217" t="s">
        <v>80</v>
      </c>
      <c r="AV627" s="11" t="s">
        <v>17</v>
      </c>
      <c r="AW627" s="11" t="s">
        <v>35</v>
      </c>
      <c r="AX627" s="11" t="s">
        <v>72</v>
      </c>
      <c r="AY627" s="217" t="s">
        <v>168</v>
      </c>
    </row>
    <row r="628" s="12" customFormat="1">
      <c r="B628" s="223"/>
      <c r="D628" s="216" t="s">
        <v>176</v>
      </c>
      <c r="E628" s="224" t="s">
        <v>5</v>
      </c>
      <c r="F628" s="225" t="s">
        <v>760</v>
      </c>
      <c r="H628" s="226">
        <v>0.074999999999999997</v>
      </c>
      <c r="I628" s="227"/>
      <c r="L628" s="223"/>
      <c r="M628" s="228"/>
      <c r="N628" s="229"/>
      <c r="O628" s="229"/>
      <c r="P628" s="229"/>
      <c r="Q628" s="229"/>
      <c r="R628" s="229"/>
      <c r="S628" s="229"/>
      <c r="T628" s="230"/>
      <c r="AT628" s="224" t="s">
        <v>176</v>
      </c>
      <c r="AU628" s="224" t="s">
        <v>80</v>
      </c>
      <c r="AV628" s="12" t="s">
        <v>80</v>
      </c>
      <c r="AW628" s="12" t="s">
        <v>35</v>
      </c>
      <c r="AX628" s="12" t="s">
        <v>17</v>
      </c>
      <c r="AY628" s="224" t="s">
        <v>168</v>
      </c>
    </row>
    <row r="629" s="1" customFormat="1" ht="16.5" customHeight="1">
      <c r="B629" s="202"/>
      <c r="C629" s="239" t="s">
        <v>761</v>
      </c>
      <c r="D629" s="239" t="s">
        <v>337</v>
      </c>
      <c r="E629" s="240" t="s">
        <v>762</v>
      </c>
      <c r="F629" s="241" t="s">
        <v>763</v>
      </c>
      <c r="G629" s="242" t="s">
        <v>277</v>
      </c>
      <c r="H629" s="243">
        <v>0.083000000000000004</v>
      </c>
      <c r="I629" s="244"/>
      <c r="J629" s="245">
        <f>ROUND(I629*H629,2)</f>
        <v>0</v>
      </c>
      <c r="K629" s="241" t="s">
        <v>5</v>
      </c>
      <c r="L629" s="246"/>
      <c r="M629" s="247" t="s">
        <v>5</v>
      </c>
      <c r="N629" s="248" t="s">
        <v>43</v>
      </c>
      <c r="O629" s="48"/>
      <c r="P629" s="212">
        <f>O629*H629</f>
        <v>0</v>
      </c>
      <c r="Q629" s="212">
        <v>1</v>
      </c>
      <c r="R629" s="212">
        <f>Q629*H629</f>
        <v>0.083000000000000004</v>
      </c>
      <c r="S629" s="212">
        <v>0</v>
      </c>
      <c r="T629" s="213">
        <f>S629*H629</f>
        <v>0</v>
      </c>
      <c r="AR629" s="25" t="s">
        <v>98</v>
      </c>
      <c r="AT629" s="25" t="s">
        <v>337</v>
      </c>
      <c r="AU629" s="25" t="s">
        <v>80</v>
      </c>
      <c r="AY629" s="25" t="s">
        <v>168</v>
      </c>
      <c r="BE629" s="214">
        <f>IF(N629="základní",J629,0)</f>
        <v>0</v>
      </c>
      <c r="BF629" s="214">
        <f>IF(N629="snížená",J629,0)</f>
        <v>0</v>
      </c>
      <c r="BG629" s="214">
        <f>IF(N629="zákl. přenesená",J629,0)</f>
        <v>0</v>
      </c>
      <c r="BH629" s="214">
        <f>IF(N629="sníž. přenesená",J629,0)</f>
        <v>0</v>
      </c>
      <c r="BI629" s="214">
        <f>IF(N629="nulová",J629,0)</f>
        <v>0</v>
      </c>
      <c r="BJ629" s="25" t="s">
        <v>17</v>
      </c>
      <c r="BK629" s="214">
        <f>ROUND(I629*H629,2)</f>
        <v>0</v>
      </c>
      <c r="BL629" s="25" t="s">
        <v>86</v>
      </c>
      <c r="BM629" s="25" t="s">
        <v>764</v>
      </c>
    </row>
    <row r="630" s="12" customFormat="1">
      <c r="B630" s="223"/>
      <c r="D630" s="216" t="s">
        <v>176</v>
      </c>
      <c r="F630" s="225" t="s">
        <v>765</v>
      </c>
      <c r="H630" s="226">
        <v>0.083000000000000004</v>
      </c>
      <c r="I630" s="227"/>
      <c r="L630" s="223"/>
      <c r="M630" s="228"/>
      <c r="N630" s="229"/>
      <c r="O630" s="229"/>
      <c r="P630" s="229"/>
      <c r="Q630" s="229"/>
      <c r="R630" s="229"/>
      <c r="S630" s="229"/>
      <c r="T630" s="230"/>
      <c r="AT630" s="224" t="s">
        <v>176</v>
      </c>
      <c r="AU630" s="224" t="s">
        <v>80</v>
      </c>
      <c r="AV630" s="12" t="s">
        <v>80</v>
      </c>
      <c r="AW630" s="12" t="s">
        <v>6</v>
      </c>
      <c r="AX630" s="12" t="s">
        <v>17</v>
      </c>
      <c r="AY630" s="224" t="s">
        <v>168</v>
      </c>
    </row>
    <row r="631" s="1" customFormat="1" ht="25.5" customHeight="1">
      <c r="B631" s="202"/>
      <c r="C631" s="203" t="s">
        <v>766</v>
      </c>
      <c r="D631" s="203" t="s">
        <v>170</v>
      </c>
      <c r="E631" s="204" t="s">
        <v>731</v>
      </c>
      <c r="F631" s="205" t="s">
        <v>732</v>
      </c>
      <c r="G631" s="206" t="s">
        <v>277</v>
      </c>
      <c r="H631" s="207">
        <v>0.092999999999999999</v>
      </c>
      <c r="I631" s="208"/>
      <c r="J631" s="209">
        <f>ROUND(I631*H631,2)</f>
        <v>0</v>
      </c>
      <c r="K631" s="205" t="s">
        <v>174</v>
      </c>
      <c r="L631" s="47"/>
      <c r="M631" s="210" t="s">
        <v>5</v>
      </c>
      <c r="N631" s="211" t="s">
        <v>43</v>
      </c>
      <c r="O631" s="48"/>
      <c r="P631" s="212">
        <f>O631*H631</f>
        <v>0</v>
      </c>
      <c r="Q631" s="212">
        <v>0.017090000000000001</v>
      </c>
      <c r="R631" s="212">
        <f>Q631*H631</f>
        <v>0.0015893700000000001</v>
      </c>
      <c r="S631" s="212">
        <v>0</v>
      </c>
      <c r="T631" s="213">
        <f>S631*H631</f>
        <v>0</v>
      </c>
      <c r="AR631" s="25" t="s">
        <v>86</v>
      </c>
      <c r="AT631" s="25" t="s">
        <v>170</v>
      </c>
      <c r="AU631" s="25" t="s">
        <v>80</v>
      </c>
      <c r="AY631" s="25" t="s">
        <v>168</v>
      </c>
      <c r="BE631" s="214">
        <f>IF(N631="základní",J631,0)</f>
        <v>0</v>
      </c>
      <c r="BF631" s="214">
        <f>IF(N631="snížená",J631,0)</f>
        <v>0</v>
      </c>
      <c r="BG631" s="214">
        <f>IF(N631="zákl. přenesená",J631,0)</f>
        <v>0</v>
      </c>
      <c r="BH631" s="214">
        <f>IF(N631="sníž. přenesená",J631,0)</f>
        <v>0</v>
      </c>
      <c r="BI631" s="214">
        <f>IF(N631="nulová",J631,0)</f>
        <v>0</v>
      </c>
      <c r="BJ631" s="25" t="s">
        <v>17</v>
      </c>
      <c r="BK631" s="214">
        <f>ROUND(I631*H631,2)</f>
        <v>0</v>
      </c>
      <c r="BL631" s="25" t="s">
        <v>86</v>
      </c>
      <c r="BM631" s="25" t="s">
        <v>767</v>
      </c>
    </row>
    <row r="632" s="11" customFormat="1">
      <c r="B632" s="215"/>
      <c r="D632" s="216" t="s">
        <v>176</v>
      </c>
      <c r="E632" s="217" t="s">
        <v>5</v>
      </c>
      <c r="F632" s="218" t="s">
        <v>434</v>
      </c>
      <c r="H632" s="217" t="s">
        <v>5</v>
      </c>
      <c r="I632" s="219"/>
      <c r="L632" s="215"/>
      <c r="M632" s="220"/>
      <c r="N632" s="221"/>
      <c r="O632" s="221"/>
      <c r="P632" s="221"/>
      <c r="Q632" s="221"/>
      <c r="R632" s="221"/>
      <c r="S632" s="221"/>
      <c r="T632" s="222"/>
      <c r="AT632" s="217" t="s">
        <v>176</v>
      </c>
      <c r="AU632" s="217" t="s">
        <v>80</v>
      </c>
      <c r="AV632" s="11" t="s">
        <v>17</v>
      </c>
      <c r="AW632" s="11" t="s">
        <v>35</v>
      </c>
      <c r="AX632" s="11" t="s">
        <v>72</v>
      </c>
      <c r="AY632" s="217" t="s">
        <v>168</v>
      </c>
    </row>
    <row r="633" s="12" customFormat="1">
      <c r="B633" s="223"/>
      <c r="D633" s="216" t="s">
        <v>176</v>
      </c>
      <c r="E633" s="224" t="s">
        <v>5</v>
      </c>
      <c r="F633" s="225" t="s">
        <v>768</v>
      </c>
      <c r="H633" s="226">
        <v>0.092999999999999999</v>
      </c>
      <c r="I633" s="227"/>
      <c r="L633" s="223"/>
      <c r="M633" s="228"/>
      <c r="N633" s="229"/>
      <c r="O633" s="229"/>
      <c r="P633" s="229"/>
      <c r="Q633" s="229"/>
      <c r="R633" s="229"/>
      <c r="S633" s="229"/>
      <c r="T633" s="230"/>
      <c r="AT633" s="224" t="s">
        <v>176</v>
      </c>
      <c r="AU633" s="224" t="s">
        <v>80</v>
      </c>
      <c r="AV633" s="12" t="s">
        <v>80</v>
      </c>
      <c r="AW633" s="12" t="s">
        <v>35</v>
      </c>
      <c r="AX633" s="12" t="s">
        <v>17</v>
      </c>
      <c r="AY633" s="224" t="s">
        <v>168</v>
      </c>
    </row>
    <row r="634" s="1" customFormat="1" ht="16.5" customHeight="1">
      <c r="B634" s="202"/>
      <c r="C634" s="239" t="s">
        <v>769</v>
      </c>
      <c r="D634" s="239" t="s">
        <v>337</v>
      </c>
      <c r="E634" s="240" t="s">
        <v>770</v>
      </c>
      <c r="F634" s="241" t="s">
        <v>771</v>
      </c>
      <c r="G634" s="242" t="s">
        <v>277</v>
      </c>
      <c r="H634" s="243">
        <v>0.107</v>
      </c>
      <c r="I634" s="244"/>
      <c r="J634" s="245">
        <f>ROUND(I634*H634,2)</f>
        <v>0</v>
      </c>
      <c r="K634" s="241" t="s">
        <v>174</v>
      </c>
      <c r="L634" s="246"/>
      <c r="M634" s="247" t="s">
        <v>5</v>
      </c>
      <c r="N634" s="248" t="s">
        <v>43</v>
      </c>
      <c r="O634" s="48"/>
      <c r="P634" s="212">
        <f>O634*H634</f>
        <v>0</v>
      </c>
      <c r="Q634" s="212">
        <v>1</v>
      </c>
      <c r="R634" s="212">
        <f>Q634*H634</f>
        <v>0.107</v>
      </c>
      <c r="S634" s="212">
        <v>0</v>
      </c>
      <c r="T634" s="213">
        <f>S634*H634</f>
        <v>0</v>
      </c>
      <c r="AR634" s="25" t="s">
        <v>98</v>
      </c>
      <c r="AT634" s="25" t="s">
        <v>337</v>
      </c>
      <c r="AU634" s="25" t="s">
        <v>80</v>
      </c>
      <c r="AY634" s="25" t="s">
        <v>168</v>
      </c>
      <c r="BE634" s="214">
        <f>IF(N634="základní",J634,0)</f>
        <v>0</v>
      </c>
      <c r="BF634" s="214">
        <f>IF(N634="snížená",J634,0)</f>
        <v>0</v>
      </c>
      <c r="BG634" s="214">
        <f>IF(N634="zákl. přenesená",J634,0)</f>
        <v>0</v>
      </c>
      <c r="BH634" s="214">
        <f>IF(N634="sníž. přenesená",J634,0)</f>
        <v>0</v>
      </c>
      <c r="BI634" s="214">
        <f>IF(N634="nulová",J634,0)</f>
        <v>0</v>
      </c>
      <c r="BJ634" s="25" t="s">
        <v>17</v>
      </c>
      <c r="BK634" s="214">
        <f>ROUND(I634*H634,2)</f>
        <v>0</v>
      </c>
      <c r="BL634" s="25" t="s">
        <v>86</v>
      </c>
      <c r="BM634" s="25" t="s">
        <v>772</v>
      </c>
    </row>
    <row r="635" s="12" customFormat="1">
      <c r="B635" s="223"/>
      <c r="D635" s="216" t="s">
        <v>176</v>
      </c>
      <c r="F635" s="225" t="s">
        <v>773</v>
      </c>
      <c r="H635" s="226">
        <v>0.107</v>
      </c>
      <c r="I635" s="227"/>
      <c r="L635" s="223"/>
      <c r="M635" s="228"/>
      <c r="N635" s="229"/>
      <c r="O635" s="229"/>
      <c r="P635" s="229"/>
      <c r="Q635" s="229"/>
      <c r="R635" s="229"/>
      <c r="S635" s="229"/>
      <c r="T635" s="230"/>
      <c r="AT635" s="224" t="s">
        <v>176</v>
      </c>
      <c r="AU635" s="224" t="s">
        <v>80</v>
      </c>
      <c r="AV635" s="12" t="s">
        <v>80</v>
      </c>
      <c r="AW635" s="12" t="s">
        <v>6</v>
      </c>
      <c r="AX635" s="12" t="s">
        <v>17</v>
      </c>
      <c r="AY635" s="224" t="s">
        <v>168</v>
      </c>
    </row>
    <row r="636" s="1" customFormat="1" ht="25.5" customHeight="1">
      <c r="B636" s="202"/>
      <c r="C636" s="203" t="s">
        <v>774</v>
      </c>
      <c r="D636" s="203" t="s">
        <v>170</v>
      </c>
      <c r="E636" s="204" t="s">
        <v>731</v>
      </c>
      <c r="F636" s="205" t="s">
        <v>732</v>
      </c>
      <c r="G636" s="206" t="s">
        <v>277</v>
      </c>
      <c r="H636" s="207">
        <v>0.77100000000000002</v>
      </c>
      <c r="I636" s="208"/>
      <c r="J636" s="209">
        <f>ROUND(I636*H636,2)</f>
        <v>0</v>
      </c>
      <c r="K636" s="205" t="s">
        <v>174</v>
      </c>
      <c r="L636" s="47"/>
      <c r="M636" s="210" t="s">
        <v>5</v>
      </c>
      <c r="N636" s="211" t="s">
        <v>43</v>
      </c>
      <c r="O636" s="48"/>
      <c r="P636" s="212">
        <f>O636*H636</f>
        <v>0</v>
      </c>
      <c r="Q636" s="212">
        <v>0.017090000000000001</v>
      </c>
      <c r="R636" s="212">
        <f>Q636*H636</f>
        <v>0.013176390000000001</v>
      </c>
      <c r="S636" s="212">
        <v>0</v>
      </c>
      <c r="T636" s="213">
        <f>S636*H636</f>
        <v>0</v>
      </c>
      <c r="AR636" s="25" t="s">
        <v>86</v>
      </c>
      <c r="AT636" s="25" t="s">
        <v>170</v>
      </c>
      <c r="AU636" s="25" t="s">
        <v>80</v>
      </c>
      <c r="AY636" s="25" t="s">
        <v>168</v>
      </c>
      <c r="BE636" s="214">
        <f>IF(N636="základní",J636,0)</f>
        <v>0</v>
      </c>
      <c r="BF636" s="214">
        <f>IF(N636="snížená",J636,0)</f>
        <v>0</v>
      </c>
      <c r="BG636" s="214">
        <f>IF(N636="zákl. přenesená",J636,0)</f>
        <v>0</v>
      </c>
      <c r="BH636" s="214">
        <f>IF(N636="sníž. přenesená",J636,0)</f>
        <v>0</v>
      </c>
      <c r="BI636" s="214">
        <f>IF(N636="nulová",J636,0)</f>
        <v>0</v>
      </c>
      <c r="BJ636" s="25" t="s">
        <v>17</v>
      </c>
      <c r="BK636" s="214">
        <f>ROUND(I636*H636,2)</f>
        <v>0</v>
      </c>
      <c r="BL636" s="25" t="s">
        <v>86</v>
      </c>
      <c r="BM636" s="25" t="s">
        <v>775</v>
      </c>
    </row>
    <row r="637" s="11" customFormat="1">
      <c r="B637" s="215"/>
      <c r="D637" s="216" t="s">
        <v>176</v>
      </c>
      <c r="E637" s="217" t="s">
        <v>5</v>
      </c>
      <c r="F637" s="218" t="s">
        <v>434</v>
      </c>
      <c r="H637" s="217" t="s">
        <v>5</v>
      </c>
      <c r="I637" s="219"/>
      <c r="L637" s="215"/>
      <c r="M637" s="220"/>
      <c r="N637" s="221"/>
      <c r="O637" s="221"/>
      <c r="P637" s="221"/>
      <c r="Q637" s="221"/>
      <c r="R637" s="221"/>
      <c r="S637" s="221"/>
      <c r="T637" s="222"/>
      <c r="AT637" s="217" t="s">
        <v>176</v>
      </c>
      <c r="AU637" s="217" t="s">
        <v>80</v>
      </c>
      <c r="AV637" s="11" t="s">
        <v>17</v>
      </c>
      <c r="AW637" s="11" t="s">
        <v>35</v>
      </c>
      <c r="AX637" s="11" t="s">
        <v>72</v>
      </c>
      <c r="AY637" s="217" t="s">
        <v>168</v>
      </c>
    </row>
    <row r="638" s="12" customFormat="1">
      <c r="B638" s="223"/>
      <c r="D638" s="216" t="s">
        <v>176</v>
      </c>
      <c r="E638" s="224" t="s">
        <v>5</v>
      </c>
      <c r="F638" s="225" t="s">
        <v>776</v>
      </c>
      <c r="H638" s="226">
        <v>0.77100000000000002</v>
      </c>
      <c r="I638" s="227"/>
      <c r="L638" s="223"/>
      <c r="M638" s="228"/>
      <c r="N638" s="229"/>
      <c r="O638" s="229"/>
      <c r="P638" s="229"/>
      <c r="Q638" s="229"/>
      <c r="R638" s="229"/>
      <c r="S638" s="229"/>
      <c r="T638" s="230"/>
      <c r="AT638" s="224" t="s">
        <v>176</v>
      </c>
      <c r="AU638" s="224" t="s">
        <v>80</v>
      </c>
      <c r="AV638" s="12" t="s">
        <v>80</v>
      </c>
      <c r="AW638" s="12" t="s">
        <v>35</v>
      </c>
      <c r="AX638" s="12" t="s">
        <v>17</v>
      </c>
      <c r="AY638" s="224" t="s">
        <v>168</v>
      </c>
    </row>
    <row r="639" s="1" customFormat="1" ht="16.5" customHeight="1">
      <c r="B639" s="202"/>
      <c r="C639" s="239" t="s">
        <v>777</v>
      </c>
      <c r="D639" s="239" t="s">
        <v>337</v>
      </c>
      <c r="E639" s="240" t="s">
        <v>778</v>
      </c>
      <c r="F639" s="241" t="s">
        <v>779</v>
      </c>
      <c r="G639" s="242" t="s">
        <v>277</v>
      </c>
      <c r="H639" s="243">
        <v>0.88700000000000001</v>
      </c>
      <c r="I639" s="244"/>
      <c r="J639" s="245">
        <f>ROUND(I639*H639,2)</f>
        <v>0</v>
      </c>
      <c r="K639" s="241" t="s">
        <v>174</v>
      </c>
      <c r="L639" s="246"/>
      <c r="M639" s="247" t="s">
        <v>5</v>
      </c>
      <c r="N639" s="248" t="s">
        <v>43</v>
      </c>
      <c r="O639" s="48"/>
      <c r="P639" s="212">
        <f>O639*H639</f>
        <v>0</v>
      </c>
      <c r="Q639" s="212">
        <v>1</v>
      </c>
      <c r="R639" s="212">
        <f>Q639*H639</f>
        <v>0.88700000000000001</v>
      </c>
      <c r="S639" s="212">
        <v>0</v>
      </c>
      <c r="T639" s="213">
        <f>S639*H639</f>
        <v>0</v>
      </c>
      <c r="AR639" s="25" t="s">
        <v>98</v>
      </c>
      <c r="AT639" s="25" t="s">
        <v>337</v>
      </c>
      <c r="AU639" s="25" t="s">
        <v>80</v>
      </c>
      <c r="AY639" s="25" t="s">
        <v>168</v>
      </c>
      <c r="BE639" s="214">
        <f>IF(N639="základní",J639,0)</f>
        <v>0</v>
      </c>
      <c r="BF639" s="214">
        <f>IF(N639="snížená",J639,0)</f>
        <v>0</v>
      </c>
      <c r="BG639" s="214">
        <f>IF(N639="zákl. přenesená",J639,0)</f>
        <v>0</v>
      </c>
      <c r="BH639" s="214">
        <f>IF(N639="sníž. přenesená",J639,0)</f>
        <v>0</v>
      </c>
      <c r="BI639" s="214">
        <f>IF(N639="nulová",J639,0)</f>
        <v>0</v>
      </c>
      <c r="BJ639" s="25" t="s">
        <v>17</v>
      </c>
      <c r="BK639" s="214">
        <f>ROUND(I639*H639,2)</f>
        <v>0</v>
      </c>
      <c r="BL639" s="25" t="s">
        <v>86</v>
      </c>
      <c r="BM639" s="25" t="s">
        <v>780</v>
      </c>
    </row>
    <row r="640" s="12" customFormat="1">
      <c r="B640" s="223"/>
      <c r="D640" s="216" t="s">
        <v>176</v>
      </c>
      <c r="F640" s="225" t="s">
        <v>781</v>
      </c>
      <c r="H640" s="226">
        <v>0.88700000000000001</v>
      </c>
      <c r="I640" s="227"/>
      <c r="L640" s="223"/>
      <c r="M640" s="228"/>
      <c r="N640" s="229"/>
      <c r="O640" s="229"/>
      <c r="P640" s="229"/>
      <c r="Q640" s="229"/>
      <c r="R640" s="229"/>
      <c r="S640" s="229"/>
      <c r="T640" s="230"/>
      <c r="AT640" s="224" t="s">
        <v>176</v>
      </c>
      <c r="AU640" s="224" t="s">
        <v>80</v>
      </c>
      <c r="AV640" s="12" t="s">
        <v>80</v>
      </c>
      <c r="AW640" s="12" t="s">
        <v>6</v>
      </c>
      <c r="AX640" s="12" t="s">
        <v>17</v>
      </c>
      <c r="AY640" s="224" t="s">
        <v>168</v>
      </c>
    </row>
    <row r="641" s="1" customFormat="1" ht="25.5" customHeight="1">
      <c r="B641" s="202"/>
      <c r="C641" s="203" t="s">
        <v>782</v>
      </c>
      <c r="D641" s="203" t="s">
        <v>170</v>
      </c>
      <c r="E641" s="204" t="s">
        <v>731</v>
      </c>
      <c r="F641" s="205" t="s">
        <v>732</v>
      </c>
      <c r="G641" s="206" t="s">
        <v>277</v>
      </c>
      <c r="H641" s="207">
        <v>0.025999999999999999</v>
      </c>
      <c r="I641" s="208"/>
      <c r="J641" s="209">
        <f>ROUND(I641*H641,2)</f>
        <v>0</v>
      </c>
      <c r="K641" s="205" t="s">
        <v>174</v>
      </c>
      <c r="L641" s="47"/>
      <c r="M641" s="210" t="s">
        <v>5</v>
      </c>
      <c r="N641" s="211" t="s">
        <v>43</v>
      </c>
      <c r="O641" s="48"/>
      <c r="P641" s="212">
        <f>O641*H641</f>
        <v>0</v>
      </c>
      <c r="Q641" s="212">
        <v>0.017090000000000001</v>
      </c>
      <c r="R641" s="212">
        <f>Q641*H641</f>
        <v>0.00044433999999999999</v>
      </c>
      <c r="S641" s="212">
        <v>0</v>
      </c>
      <c r="T641" s="213">
        <f>S641*H641</f>
        <v>0</v>
      </c>
      <c r="AR641" s="25" t="s">
        <v>86</v>
      </c>
      <c r="AT641" s="25" t="s">
        <v>170</v>
      </c>
      <c r="AU641" s="25" t="s">
        <v>80</v>
      </c>
      <c r="AY641" s="25" t="s">
        <v>168</v>
      </c>
      <c r="BE641" s="214">
        <f>IF(N641="základní",J641,0)</f>
        <v>0</v>
      </c>
      <c r="BF641" s="214">
        <f>IF(N641="snížená",J641,0)</f>
        <v>0</v>
      </c>
      <c r="BG641" s="214">
        <f>IF(N641="zákl. přenesená",J641,0)</f>
        <v>0</v>
      </c>
      <c r="BH641" s="214">
        <f>IF(N641="sníž. přenesená",J641,0)</f>
        <v>0</v>
      </c>
      <c r="BI641" s="214">
        <f>IF(N641="nulová",J641,0)</f>
        <v>0</v>
      </c>
      <c r="BJ641" s="25" t="s">
        <v>17</v>
      </c>
      <c r="BK641" s="214">
        <f>ROUND(I641*H641,2)</f>
        <v>0</v>
      </c>
      <c r="BL641" s="25" t="s">
        <v>86</v>
      </c>
      <c r="BM641" s="25" t="s">
        <v>783</v>
      </c>
    </row>
    <row r="642" s="11" customFormat="1">
      <c r="B642" s="215"/>
      <c r="D642" s="216" t="s">
        <v>176</v>
      </c>
      <c r="E642" s="217" t="s">
        <v>5</v>
      </c>
      <c r="F642" s="218" t="s">
        <v>434</v>
      </c>
      <c r="H642" s="217" t="s">
        <v>5</v>
      </c>
      <c r="I642" s="219"/>
      <c r="L642" s="215"/>
      <c r="M642" s="220"/>
      <c r="N642" s="221"/>
      <c r="O642" s="221"/>
      <c r="P642" s="221"/>
      <c r="Q642" s="221"/>
      <c r="R642" s="221"/>
      <c r="S642" s="221"/>
      <c r="T642" s="222"/>
      <c r="AT642" s="217" t="s">
        <v>176</v>
      </c>
      <c r="AU642" s="217" t="s">
        <v>80</v>
      </c>
      <c r="AV642" s="11" t="s">
        <v>17</v>
      </c>
      <c r="AW642" s="11" t="s">
        <v>35</v>
      </c>
      <c r="AX642" s="11" t="s">
        <v>72</v>
      </c>
      <c r="AY642" s="217" t="s">
        <v>168</v>
      </c>
    </row>
    <row r="643" s="11" customFormat="1">
      <c r="B643" s="215"/>
      <c r="D643" s="216" t="s">
        <v>176</v>
      </c>
      <c r="E643" s="217" t="s">
        <v>5</v>
      </c>
      <c r="F643" s="218" t="s">
        <v>784</v>
      </c>
      <c r="H643" s="217" t="s">
        <v>5</v>
      </c>
      <c r="I643" s="219"/>
      <c r="L643" s="215"/>
      <c r="M643" s="220"/>
      <c r="N643" s="221"/>
      <c r="O643" s="221"/>
      <c r="P643" s="221"/>
      <c r="Q643" s="221"/>
      <c r="R643" s="221"/>
      <c r="S643" s="221"/>
      <c r="T643" s="222"/>
      <c r="AT643" s="217" t="s">
        <v>176</v>
      </c>
      <c r="AU643" s="217" t="s">
        <v>80</v>
      </c>
      <c r="AV643" s="11" t="s">
        <v>17</v>
      </c>
      <c r="AW643" s="11" t="s">
        <v>35</v>
      </c>
      <c r="AX643" s="11" t="s">
        <v>72</v>
      </c>
      <c r="AY643" s="217" t="s">
        <v>168</v>
      </c>
    </row>
    <row r="644" s="12" customFormat="1">
      <c r="B644" s="223"/>
      <c r="D644" s="216" t="s">
        <v>176</v>
      </c>
      <c r="E644" s="224" t="s">
        <v>5</v>
      </c>
      <c r="F644" s="225" t="s">
        <v>785</v>
      </c>
      <c r="H644" s="226">
        <v>0.025999999999999999</v>
      </c>
      <c r="I644" s="227"/>
      <c r="L644" s="223"/>
      <c r="M644" s="228"/>
      <c r="N644" s="229"/>
      <c r="O644" s="229"/>
      <c r="P644" s="229"/>
      <c r="Q644" s="229"/>
      <c r="R644" s="229"/>
      <c r="S644" s="229"/>
      <c r="T644" s="230"/>
      <c r="AT644" s="224" t="s">
        <v>176</v>
      </c>
      <c r="AU644" s="224" t="s">
        <v>80</v>
      </c>
      <c r="AV644" s="12" t="s">
        <v>80</v>
      </c>
      <c r="AW644" s="12" t="s">
        <v>35</v>
      </c>
      <c r="AX644" s="12" t="s">
        <v>17</v>
      </c>
      <c r="AY644" s="224" t="s">
        <v>168</v>
      </c>
    </row>
    <row r="645" s="1" customFormat="1" ht="16.5" customHeight="1">
      <c r="B645" s="202"/>
      <c r="C645" s="239" t="s">
        <v>786</v>
      </c>
      <c r="D645" s="239" t="s">
        <v>337</v>
      </c>
      <c r="E645" s="240" t="s">
        <v>787</v>
      </c>
      <c r="F645" s="241" t="s">
        <v>788</v>
      </c>
      <c r="G645" s="242" t="s">
        <v>277</v>
      </c>
      <c r="H645" s="243">
        <v>0.029000000000000001</v>
      </c>
      <c r="I645" s="244"/>
      <c r="J645" s="245">
        <f>ROUND(I645*H645,2)</f>
        <v>0</v>
      </c>
      <c r="K645" s="241" t="s">
        <v>174</v>
      </c>
      <c r="L645" s="246"/>
      <c r="M645" s="247" t="s">
        <v>5</v>
      </c>
      <c r="N645" s="248" t="s">
        <v>43</v>
      </c>
      <c r="O645" s="48"/>
      <c r="P645" s="212">
        <f>O645*H645</f>
        <v>0</v>
      </c>
      <c r="Q645" s="212">
        <v>1</v>
      </c>
      <c r="R645" s="212">
        <f>Q645*H645</f>
        <v>0.029000000000000001</v>
      </c>
      <c r="S645" s="212">
        <v>0</v>
      </c>
      <c r="T645" s="213">
        <f>S645*H645</f>
        <v>0</v>
      </c>
      <c r="AR645" s="25" t="s">
        <v>98</v>
      </c>
      <c r="AT645" s="25" t="s">
        <v>337</v>
      </c>
      <c r="AU645" s="25" t="s">
        <v>80</v>
      </c>
      <c r="AY645" s="25" t="s">
        <v>168</v>
      </c>
      <c r="BE645" s="214">
        <f>IF(N645="základní",J645,0)</f>
        <v>0</v>
      </c>
      <c r="BF645" s="214">
        <f>IF(N645="snížená",J645,0)</f>
        <v>0</v>
      </c>
      <c r="BG645" s="214">
        <f>IF(N645="zákl. přenesená",J645,0)</f>
        <v>0</v>
      </c>
      <c r="BH645" s="214">
        <f>IF(N645="sníž. přenesená",J645,0)</f>
        <v>0</v>
      </c>
      <c r="BI645" s="214">
        <f>IF(N645="nulová",J645,0)</f>
        <v>0</v>
      </c>
      <c r="BJ645" s="25" t="s">
        <v>17</v>
      </c>
      <c r="BK645" s="214">
        <f>ROUND(I645*H645,2)</f>
        <v>0</v>
      </c>
      <c r="BL645" s="25" t="s">
        <v>86</v>
      </c>
      <c r="BM645" s="25" t="s">
        <v>789</v>
      </c>
    </row>
    <row r="646" s="12" customFormat="1">
      <c r="B646" s="223"/>
      <c r="D646" s="216" t="s">
        <v>176</v>
      </c>
      <c r="F646" s="225" t="s">
        <v>790</v>
      </c>
      <c r="H646" s="226">
        <v>0.029000000000000001</v>
      </c>
      <c r="I646" s="227"/>
      <c r="L646" s="223"/>
      <c r="M646" s="228"/>
      <c r="N646" s="229"/>
      <c r="O646" s="229"/>
      <c r="P646" s="229"/>
      <c r="Q646" s="229"/>
      <c r="R646" s="229"/>
      <c r="S646" s="229"/>
      <c r="T646" s="230"/>
      <c r="AT646" s="224" t="s">
        <v>176</v>
      </c>
      <c r="AU646" s="224" t="s">
        <v>80</v>
      </c>
      <c r="AV646" s="12" t="s">
        <v>80</v>
      </c>
      <c r="AW646" s="12" t="s">
        <v>6</v>
      </c>
      <c r="AX646" s="12" t="s">
        <v>17</v>
      </c>
      <c r="AY646" s="224" t="s">
        <v>168</v>
      </c>
    </row>
    <row r="647" s="1" customFormat="1" ht="25.5" customHeight="1">
      <c r="B647" s="202"/>
      <c r="C647" s="203" t="s">
        <v>791</v>
      </c>
      <c r="D647" s="203" t="s">
        <v>170</v>
      </c>
      <c r="E647" s="204" t="s">
        <v>792</v>
      </c>
      <c r="F647" s="205" t="s">
        <v>793</v>
      </c>
      <c r="G647" s="206" t="s">
        <v>277</v>
      </c>
      <c r="H647" s="207">
        <v>1.294</v>
      </c>
      <c r="I647" s="208"/>
      <c r="J647" s="209">
        <f>ROUND(I647*H647,2)</f>
        <v>0</v>
      </c>
      <c r="K647" s="205" t="s">
        <v>174</v>
      </c>
      <c r="L647" s="47"/>
      <c r="M647" s="210" t="s">
        <v>5</v>
      </c>
      <c r="N647" s="211" t="s">
        <v>43</v>
      </c>
      <c r="O647" s="48"/>
      <c r="P647" s="212">
        <f>O647*H647</f>
        <v>0</v>
      </c>
      <c r="Q647" s="212">
        <v>0.01221</v>
      </c>
      <c r="R647" s="212">
        <f>Q647*H647</f>
        <v>0.01579974</v>
      </c>
      <c r="S647" s="212">
        <v>0</v>
      </c>
      <c r="T647" s="213">
        <f>S647*H647</f>
        <v>0</v>
      </c>
      <c r="AR647" s="25" t="s">
        <v>86</v>
      </c>
      <c r="AT647" s="25" t="s">
        <v>170</v>
      </c>
      <c r="AU647" s="25" t="s">
        <v>80</v>
      </c>
      <c r="AY647" s="25" t="s">
        <v>168</v>
      </c>
      <c r="BE647" s="214">
        <f>IF(N647="základní",J647,0)</f>
        <v>0</v>
      </c>
      <c r="BF647" s="214">
        <f>IF(N647="snížená",J647,0)</f>
        <v>0</v>
      </c>
      <c r="BG647" s="214">
        <f>IF(N647="zákl. přenesená",J647,0)</f>
        <v>0</v>
      </c>
      <c r="BH647" s="214">
        <f>IF(N647="sníž. přenesená",J647,0)</f>
        <v>0</v>
      </c>
      <c r="BI647" s="214">
        <f>IF(N647="nulová",J647,0)</f>
        <v>0</v>
      </c>
      <c r="BJ647" s="25" t="s">
        <v>17</v>
      </c>
      <c r="BK647" s="214">
        <f>ROUND(I647*H647,2)</f>
        <v>0</v>
      </c>
      <c r="BL647" s="25" t="s">
        <v>86</v>
      </c>
      <c r="BM647" s="25" t="s">
        <v>794</v>
      </c>
    </row>
    <row r="648" s="11" customFormat="1">
      <c r="B648" s="215"/>
      <c r="D648" s="216" t="s">
        <v>176</v>
      </c>
      <c r="E648" s="217" t="s">
        <v>5</v>
      </c>
      <c r="F648" s="218" t="s">
        <v>434</v>
      </c>
      <c r="H648" s="217" t="s">
        <v>5</v>
      </c>
      <c r="I648" s="219"/>
      <c r="L648" s="215"/>
      <c r="M648" s="220"/>
      <c r="N648" s="221"/>
      <c r="O648" s="221"/>
      <c r="P648" s="221"/>
      <c r="Q648" s="221"/>
      <c r="R648" s="221"/>
      <c r="S648" s="221"/>
      <c r="T648" s="222"/>
      <c r="AT648" s="217" t="s">
        <v>176</v>
      </c>
      <c r="AU648" s="217" t="s">
        <v>80</v>
      </c>
      <c r="AV648" s="11" t="s">
        <v>17</v>
      </c>
      <c r="AW648" s="11" t="s">
        <v>35</v>
      </c>
      <c r="AX648" s="11" t="s">
        <v>72</v>
      </c>
      <c r="AY648" s="217" t="s">
        <v>168</v>
      </c>
    </row>
    <row r="649" s="12" customFormat="1">
      <c r="B649" s="223"/>
      <c r="D649" s="216" t="s">
        <v>176</v>
      </c>
      <c r="E649" s="224" t="s">
        <v>5</v>
      </c>
      <c r="F649" s="225" t="s">
        <v>795</v>
      </c>
      <c r="H649" s="226">
        <v>1.294</v>
      </c>
      <c r="I649" s="227"/>
      <c r="L649" s="223"/>
      <c r="M649" s="228"/>
      <c r="N649" s="229"/>
      <c r="O649" s="229"/>
      <c r="P649" s="229"/>
      <c r="Q649" s="229"/>
      <c r="R649" s="229"/>
      <c r="S649" s="229"/>
      <c r="T649" s="230"/>
      <c r="AT649" s="224" t="s">
        <v>176</v>
      </c>
      <c r="AU649" s="224" t="s">
        <v>80</v>
      </c>
      <c r="AV649" s="12" t="s">
        <v>80</v>
      </c>
      <c r="AW649" s="12" t="s">
        <v>35</v>
      </c>
      <c r="AX649" s="12" t="s">
        <v>17</v>
      </c>
      <c r="AY649" s="224" t="s">
        <v>168</v>
      </c>
    </row>
    <row r="650" s="1" customFormat="1" ht="16.5" customHeight="1">
      <c r="B650" s="202"/>
      <c r="C650" s="239" t="s">
        <v>796</v>
      </c>
      <c r="D650" s="239" t="s">
        <v>337</v>
      </c>
      <c r="E650" s="240" t="s">
        <v>797</v>
      </c>
      <c r="F650" s="241" t="s">
        <v>798</v>
      </c>
      <c r="G650" s="242" t="s">
        <v>277</v>
      </c>
      <c r="H650" s="243">
        <v>1.423</v>
      </c>
      <c r="I650" s="244"/>
      <c r="J650" s="245">
        <f>ROUND(I650*H650,2)</f>
        <v>0</v>
      </c>
      <c r="K650" s="241" t="s">
        <v>5</v>
      </c>
      <c r="L650" s="246"/>
      <c r="M650" s="247" t="s">
        <v>5</v>
      </c>
      <c r="N650" s="248" t="s">
        <v>43</v>
      </c>
      <c r="O650" s="48"/>
      <c r="P650" s="212">
        <f>O650*H650</f>
        <v>0</v>
      </c>
      <c r="Q650" s="212">
        <v>1</v>
      </c>
      <c r="R650" s="212">
        <f>Q650*H650</f>
        <v>1.423</v>
      </c>
      <c r="S650" s="212">
        <v>0</v>
      </c>
      <c r="T650" s="213">
        <f>S650*H650</f>
        <v>0</v>
      </c>
      <c r="AR650" s="25" t="s">
        <v>98</v>
      </c>
      <c r="AT650" s="25" t="s">
        <v>337</v>
      </c>
      <c r="AU650" s="25" t="s">
        <v>80</v>
      </c>
      <c r="AY650" s="25" t="s">
        <v>168</v>
      </c>
      <c r="BE650" s="214">
        <f>IF(N650="základní",J650,0)</f>
        <v>0</v>
      </c>
      <c r="BF650" s="214">
        <f>IF(N650="snížená",J650,0)</f>
        <v>0</v>
      </c>
      <c r="BG650" s="214">
        <f>IF(N650="zákl. přenesená",J650,0)</f>
        <v>0</v>
      </c>
      <c r="BH650" s="214">
        <f>IF(N650="sníž. přenesená",J650,0)</f>
        <v>0</v>
      </c>
      <c r="BI650" s="214">
        <f>IF(N650="nulová",J650,0)</f>
        <v>0</v>
      </c>
      <c r="BJ650" s="25" t="s">
        <v>17</v>
      </c>
      <c r="BK650" s="214">
        <f>ROUND(I650*H650,2)</f>
        <v>0</v>
      </c>
      <c r="BL650" s="25" t="s">
        <v>86</v>
      </c>
      <c r="BM650" s="25" t="s">
        <v>799</v>
      </c>
    </row>
    <row r="651" s="12" customFormat="1">
      <c r="B651" s="223"/>
      <c r="D651" s="216" t="s">
        <v>176</v>
      </c>
      <c r="F651" s="225" t="s">
        <v>800</v>
      </c>
      <c r="H651" s="226">
        <v>1.423</v>
      </c>
      <c r="I651" s="227"/>
      <c r="L651" s="223"/>
      <c r="M651" s="228"/>
      <c r="N651" s="229"/>
      <c r="O651" s="229"/>
      <c r="P651" s="229"/>
      <c r="Q651" s="229"/>
      <c r="R651" s="229"/>
      <c r="S651" s="229"/>
      <c r="T651" s="230"/>
      <c r="AT651" s="224" t="s">
        <v>176</v>
      </c>
      <c r="AU651" s="224" t="s">
        <v>80</v>
      </c>
      <c r="AV651" s="12" t="s">
        <v>80</v>
      </c>
      <c r="AW651" s="12" t="s">
        <v>6</v>
      </c>
      <c r="AX651" s="12" t="s">
        <v>17</v>
      </c>
      <c r="AY651" s="224" t="s">
        <v>168</v>
      </c>
    </row>
    <row r="652" s="1" customFormat="1" ht="25.5" customHeight="1">
      <c r="B652" s="202"/>
      <c r="C652" s="203" t="s">
        <v>801</v>
      </c>
      <c r="D652" s="203" t="s">
        <v>170</v>
      </c>
      <c r="E652" s="204" t="s">
        <v>792</v>
      </c>
      <c r="F652" s="205" t="s">
        <v>793</v>
      </c>
      <c r="G652" s="206" t="s">
        <v>277</v>
      </c>
      <c r="H652" s="207">
        <v>0.79200000000000004</v>
      </c>
      <c r="I652" s="208"/>
      <c r="J652" s="209">
        <f>ROUND(I652*H652,2)</f>
        <v>0</v>
      </c>
      <c r="K652" s="205" t="s">
        <v>174</v>
      </c>
      <c r="L652" s="47"/>
      <c r="M652" s="210" t="s">
        <v>5</v>
      </c>
      <c r="N652" s="211" t="s">
        <v>43</v>
      </c>
      <c r="O652" s="48"/>
      <c r="P652" s="212">
        <f>O652*H652</f>
        <v>0</v>
      </c>
      <c r="Q652" s="212">
        <v>0.01221</v>
      </c>
      <c r="R652" s="212">
        <f>Q652*H652</f>
        <v>0.0096703200000000013</v>
      </c>
      <c r="S652" s="212">
        <v>0</v>
      </c>
      <c r="T652" s="213">
        <f>S652*H652</f>
        <v>0</v>
      </c>
      <c r="AR652" s="25" t="s">
        <v>86</v>
      </c>
      <c r="AT652" s="25" t="s">
        <v>170</v>
      </c>
      <c r="AU652" s="25" t="s">
        <v>80</v>
      </c>
      <c r="AY652" s="25" t="s">
        <v>168</v>
      </c>
      <c r="BE652" s="214">
        <f>IF(N652="základní",J652,0)</f>
        <v>0</v>
      </c>
      <c r="BF652" s="214">
        <f>IF(N652="snížená",J652,0)</f>
        <v>0</v>
      </c>
      <c r="BG652" s="214">
        <f>IF(N652="zákl. přenesená",J652,0)</f>
        <v>0</v>
      </c>
      <c r="BH652" s="214">
        <f>IF(N652="sníž. přenesená",J652,0)</f>
        <v>0</v>
      </c>
      <c r="BI652" s="214">
        <f>IF(N652="nulová",J652,0)</f>
        <v>0</v>
      </c>
      <c r="BJ652" s="25" t="s">
        <v>17</v>
      </c>
      <c r="BK652" s="214">
        <f>ROUND(I652*H652,2)</f>
        <v>0</v>
      </c>
      <c r="BL652" s="25" t="s">
        <v>86</v>
      </c>
      <c r="BM652" s="25" t="s">
        <v>802</v>
      </c>
    </row>
    <row r="653" s="11" customFormat="1">
      <c r="B653" s="215"/>
      <c r="D653" s="216" t="s">
        <v>176</v>
      </c>
      <c r="E653" s="217" t="s">
        <v>5</v>
      </c>
      <c r="F653" s="218" t="s">
        <v>434</v>
      </c>
      <c r="H653" s="217" t="s">
        <v>5</v>
      </c>
      <c r="I653" s="219"/>
      <c r="L653" s="215"/>
      <c r="M653" s="220"/>
      <c r="N653" s="221"/>
      <c r="O653" s="221"/>
      <c r="P653" s="221"/>
      <c r="Q653" s="221"/>
      <c r="R653" s="221"/>
      <c r="S653" s="221"/>
      <c r="T653" s="222"/>
      <c r="AT653" s="217" t="s">
        <v>176</v>
      </c>
      <c r="AU653" s="217" t="s">
        <v>80</v>
      </c>
      <c r="AV653" s="11" t="s">
        <v>17</v>
      </c>
      <c r="AW653" s="11" t="s">
        <v>35</v>
      </c>
      <c r="AX653" s="11" t="s">
        <v>72</v>
      </c>
      <c r="AY653" s="217" t="s">
        <v>168</v>
      </c>
    </row>
    <row r="654" s="12" customFormat="1">
      <c r="B654" s="223"/>
      <c r="D654" s="216" t="s">
        <v>176</v>
      </c>
      <c r="E654" s="224" t="s">
        <v>5</v>
      </c>
      <c r="F654" s="225" t="s">
        <v>803</v>
      </c>
      <c r="H654" s="226">
        <v>0.79200000000000004</v>
      </c>
      <c r="I654" s="227"/>
      <c r="L654" s="223"/>
      <c r="M654" s="228"/>
      <c r="N654" s="229"/>
      <c r="O654" s="229"/>
      <c r="P654" s="229"/>
      <c r="Q654" s="229"/>
      <c r="R654" s="229"/>
      <c r="S654" s="229"/>
      <c r="T654" s="230"/>
      <c r="AT654" s="224" t="s">
        <v>176</v>
      </c>
      <c r="AU654" s="224" t="s">
        <v>80</v>
      </c>
      <c r="AV654" s="12" t="s">
        <v>80</v>
      </c>
      <c r="AW654" s="12" t="s">
        <v>35</v>
      </c>
      <c r="AX654" s="12" t="s">
        <v>17</v>
      </c>
      <c r="AY654" s="224" t="s">
        <v>168</v>
      </c>
    </row>
    <row r="655" s="1" customFormat="1" ht="16.5" customHeight="1">
      <c r="B655" s="202"/>
      <c r="C655" s="239" t="s">
        <v>804</v>
      </c>
      <c r="D655" s="239" t="s">
        <v>337</v>
      </c>
      <c r="E655" s="240" t="s">
        <v>805</v>
      </c>
      <c r="F655" s="241" t="s">
        <v>806</v>
      </c>
      <c r="G655" s="242" t="s">
        <v>277</v>
      </c>
      <c r="H655" s="243">
        <v>0.871</v>
      </c>
      <c r="I655" s="244"/>
      <c r="J655" s="245">
        <f>ROUND(I655*H655,2)</f>
        <v>0</v>
      </c>
      <c r="K655" s="241" t="s">
        <v>5</v>
      </c>
      <c r="L655" s="246"/>
      <c r="M655" s="247" t="s">
        <v>5</v>
      </c>
      <c r="N655" s="248" t="s">
        <v>43</v>
      </c>
      <c r="O655" s="48"/>
      <c r="P655" s="212">
        <f>O655*H655</f>
        <v>0</v>
      </c>
      <c r="Q655" s="212">
        <v>1</v>
      </c>
      <c r="R655" s="212">
        <f>Q655*H655</f>
        <v>0.871</v>
      </c>
      <c r="S655" s="212">
        <v>0</v>
      </c>
      <c r="T655" s="213">
        <f>S655*H655</f>
        <v>0</v>
      </c>
      <c r="AR655" s="25" t="s">
        <v>98</v>
      </c>
      <c r="AT655" s="25" t="s">
        <v>337</v>
      </c>
      <c r="AU655" s="25" t="s">
        <v>80</v>
      </c>
      <c r="AY655" s="25" t="s">
        <v>168</v>
      </c>
      <c r="BE655" s="214">
        <f>IF(N655="základní",J655,0)</f>
        <v>0</v>
      </c>
      <c r="BF655" s="214">
        <f>IF(N655="snížená",J655,0)</f>
        <v>0</v>
      </c>
      <c r="BG655" s="214">
        <f>IF(N655="zákl. přenesená",J655,0)</f>
        <v>0</v>
      </c>
      <c r="BH655" s="214">
        <f>IF(N655="sníž. přenesená",J655,0)</f>
        <v>0</v>
      </c>
      <c r="BI655" s="214">
        <f>IF(N655="nulová",J655,0)</f>
        <v>0</v>
      </c>
      <c r="BJ655" s="25" t="s">
        <v>17</v>
      </c>
      <c r="BK655" s="214">
        <f>ROUND(I655*H655,2)</f>
        <v>0</v>
      </c>
      <c r="BL655" s="25" t="s">
        <v>86</v>
      </c>
      <c r="BM655" s="25" t="s">
        <v>807</v>
      </c>
    </row>
    <row r="656" s="12" customFormat="1">
      <c r="B656" s="223"/>
      <c r="D656" s="216" t="s">
        <v>176</v>
      </c>
      <c r="F656" s="225" t="s">
        <v>808</v>
      </c>
      <c r="H656" s="226">
        <v>0.871</v>
      </c>
      <c r="I656" s="227"/>
      <c r="L656" s="223"/>
      <c r="M656" s="228"/>
      <c r="N656" s="229"/>
      <c r="O656" s="229"/>
      <c r="P656" s="229"/>
      <c r="Q656" s="229"/>
      <c r="R656" s="229"/>
      <c r="S656" s="229"/>
      <c r="T656" s="230"/>
      <c r="AT656" s="224" t="s">
        <v>176</v>
      </c>
      <c r="AU656" s="224" t="s">
        <v>80</v>
      </c>
      <c r="AV656" s="12" t="s">
        <v>80</v>
      </c>
      <c r="AW656" s="12" t="s">
        <v>6</v>
      </c>
      <c r="AX656" s="12" t="s">
        <v>17</v>
      </c>
      <c r="AY656" s="224" t="s">
        <v>168</v>
      </c>
    </row>
    <row r="657" s="1" customFormat="1" ht="25.5" customHeight="1">
      <c r="B657" s="202"/>
      <c r="C657" s="203" t="s">
        <v>809</v>
      </c>
      <c r="D657" s="203" t="s">
        <v>170</v>
      </c>
      <c r="E657" s="204" t="s">
        <v>810</v>
      </c>
      <c r="F657" s="205" t="s">
        <v>811</v>
      </c>
      <c r="G657" s="206" t="s">
        <v>277</v>
      </c>
      <c r="H657" s="207">
        <v>0.045999999999999999</v>
      </c>
      <c r="I657" s="208"/>
      <c r="J657" s="209">
        <f>ROUND(I657*H657,2)</f>
        <v>0</v>
      </c>
      <c r="K657" s="205" t="s">
        <v>174</v>
      </c>
      <c r="L657" s="47"/>
      <c r="M657" s="210" t="s">
        <v>5</v>
      </c>
      <c r="N657" s="211" t="s">
        <v>43</v>
      </c>
      <c r="O657" s="48"/>
      <c r="P657" s="212">
        <f>O657*H657</f>
        <v>0</v>
      </c>
      <c r="Q657" s="212">
        <v>1.0900000000000001</v>
      </c>
      <c r="R657" s="212">
        <f>Q657*H657</f>
        <v>0.050140000000000004</v>
      </c>
      <c r="S657" s="212">
        <v>0</v>
      </c>
      <c r="T657" s="213">
        <f>S657*H657</f>
        <v>0</v>
      </c>
      <c r="AR657" s="25" t="s">
        <v>86</v>
      </c>
      <c r="AT657" s="25" t="s">
        <v>170</v>
      </c>
      <c r="AU657" s="25" t="s">
        <v>80</v>
      </c>
      <c r="AY657" s="25" t="s">
        <v>168</v>
      </c>
      <c r="BE657" s="214">
        <f>IF(N657="základní",J657,0)</f>
        <v>0</v>
      </c>
      <c r="BF657" s="214">
        <f>IF(N657="snížená",J657,0)</f>
        <v>0</v>
      </c>
      <c r="BG657" s="214">
        <f>IF(N657="zákl. přenesená",J657,0)</f>
        <v>0</v>
      </c>
      <c r="BH657" s="214">
        <f>IF(N657="sníž. přenesená",J657,0)</f>
        <v>0</v>
      </c>
      <c r="BI657" s="214">
        <f>IF(N657="nulová",J657,0)</f>
        <v>0</v>
      </c>
      <c r="BJ657" s="25" t="s">
        <v>17</v>
      </c>
      <c r="BK657" s="214">
        <f>ROUND(I657*H657,2)</f>
        <v>0</v>
      </c>
      <c r="BL657" s="25" t="s">
        <v>86</v>
      </c>
      <c r="BM657" s="25" t="s">
        <v>812</v>
      </c>
    </row>
    <row r="658" s="11" customFormat="1">
      <c r="B658" s="215"/>
      <c r="D658" s="216" t="s">
        <v>176</v>
      </c>
      <c r="E658" s="217" t="s">
        <v>5</v>
      </c>
      <c r="F658" s="218" t="s">
        <v>190</v>
      </c>
      <c r="H658" s="217" t="s">
        <v>5</v>
      </c>
      <c r="I658" s="219"/>
      <c r="L658" s="215"/>
      <c r="M658" s="220"/>
      <c r="N658" s="221"/>
      <c r="O658" s="221"/>
      <c r="P658" s="221"/>
      <c r="Q658" s="221"/>
      <c r="R658" s="221"/>
      <c r="S658" s="221"/>
      <c r="T658" s="222"/>
      <c r="AT658" s="217" t="s">
        <v>176</v>
      </c>
      <c r="AU658" s="217" t="s">
        <v>80</v>
      </c>
      <c r="AV658" s="11" t="s">
        <v>17</v>
      </c>
      <c r="AW658" s="11" t="s">
        <v>35</v>
      </c>
      <c r="AX658" s="11" t="s">
        <v>72</v>
      </c>
      <c r="AY658" s="217" t="s">
        <v>168</v>
      </c>
    </row>
    <row r="659" s="11" customFormat="1">
      <c r="B659" s="215"/>
      <c r="D659" s="216" t="s">
        <v>176</v>
      </c>
      <c r="E659" s="217" t="s">
        <v>5</v>
      </c>
      <c r="F659" s="218" t="s">
        <v>813</v>
      </c>
      <c r="H659" s="217" t="s">
        <v>5</v>
      </c>
      <c r="I659" s="219"/>
      <c r="L659" s="215"/>
      <c r="M659" s="220"/>
      <c r="N659" s="221"/>
      <c r="O659" s="221"/>
      <c r="P659" s="221"/>
      <c r="Q659" s="221"/>
      <c r="R659" s="221"/>
      <c r="S659" s="221"/>
      <c r="T659" s="222"/>
      <c r="AT659" s="217" t="s">
        <v>176</v>
      </c>
      <c r="AU659" s="217" t="s">
        <v>80</v>
      </c>
      <c r="AV659" s="11" t="s">
        <v>17</v>
      </c>
      <c r="AW659" s="11" t="s">
        <v>35</v>
      </c>
      <c r="AX659" s="11" t="s">
        <v>72</v>
      </c>
      <c r="AY659" s="217" t="s">
        <v>168</v>
      </c>
    </row>
    <row r="660" s="12" customFormat="1">
      <c r="B660" s="223"/>
      <c r="D660" s="216" t="s">
        <v>176</v>
      </c>
      <c r="E660" s="224" t="s">
        <v>5</v>
      </c>
      <c r="F660" s="225" t="s">
        <v>814</v>
      </c>
      <c r="H660" s="226">
        <v>0.045999999999999999</v>
      </c>
      <c r="I660" s="227"/>
      <c r="L660" s="223"/>
      <c r="M660" s="228"/>
      <c r="N660" s="229"/>
      <c r="O660" s="229"/>
      <c r="P660" s="229"/>
      <c r="Q660" s="229"/>
      <c r="R660" s="229"/>
      <c r="S660" s="229"/>
      <c r="T660" s="230"/>
      <c r="AT660" s="224" t="s">
        <v>176</v>
      </c>
      <c r="AU660" s="224" t="s">
        <v>80</v>
      </c>
      <c r="AV660" s="12" t="s">
        <v>80</v>
      </c>
      <c r="AW660" s="12" t="s">
        <v>35</v>
      </c>
      <c r="AX660" s="12" t="s">
        <v>17</v>
      </c>
      <c r="AY660" s="224" t="s">
        <v>168</v>
      </c>
    </row>
    <row r="661" s="1" customFormat="1" ht="25.5" customHeight="1">
      <c r="B661" s="202"/>
      <c r="C661" s="203" t="s">
        <v>815</v>
      </c>
      <c r="D661" s="203" t="s">
        <v>170</v>
      </c>
      <c r="E661" s="204" t="s">
        <v>816</v>
      </c>
      <c r="F661" s="205" t="s">
        <v>817</v>
      </c>
      <c r="G661" s="206" t="s">
        <v>198</v>
      </c>
      <c r="H661" s="207">
        <v>30.399999999999999</v>
      </c>
      <c r="I661" s="208"/>
      <c r="J661" s="209">
        <f>ROUND(I661*H661,2)</f>
        <v>0</v>
      </c>
      <c r="K661" s="205" t="s">
        <v>174</v>
      </c>
      <c r="L661" s="47"/>
      <c r="M661" s="210" t="s">
        <v>5</v>
      </c>
      <c r="N661" s="211" t="s">
        <v>43</v>
      </c>
      <c r="O661" s="48"/>
      <c r="P661" s="212">
        <f>O661*H661</f>
        <v>0</v>
      </c>
      <c r="Q661" s="212">
        <v>0.00019000000000000001</v>
      </c>
      <c r="R661" s="212">
        <f>Q661*H661</f>
        <v>0.0057759999999999999</v>
      </c>
      <c r="S661" s="212">
        <v>0</v>
      </c>
      <c r="T661" s="213">
        <f>S661*H661</f>
        <v>0</v>
      </c>
      <c r="AR661" s="25" t="s">
        <v>86</v>
      </c>
      <c r="AT661" s="25" t="s">
        <v>170</v>
      </c>
      <c r="AU661" s="25" t="s">
        <v>80</v>
      </c>
      <c r="AY661" s="25" t="s">
        <v>168</v>
      </c>
      <c r="BE661" s="214">
        <f>IF(N661="základní",J661,0)</f>
        <v>0</v>
      </c>
      <c r="BF661" s="214">
        <f>IF(N661="snížená",J661,0)</f>
        <v>0</v>
      </c>
      <c r="BG661" s="214">
        <f>IF(N661="zákl. přenesená",J661,0)</f>
        <v>0</v>
      </c>
      <c r="BH661" s="214">
        <f>IF(N661="sníž. přenesená",J661,0)</f>
        <v>0</v>
      </c>
      <c r="BI661" s="214">
        <f>IF(N661="nulová",J661,0)</f>
        <v>0</v>
      </c>
      <c r="BJ661" s="25" t="s">
        <v>17</v>
      </c>
      <c r="BK661" s="214">
        <f>ROUND(I661*H661,2)</f>
        <v>0</v>
      </c>
      <c r="BL661" s="25" t="s">
        <v>86</v>
      </c>
      <c r="BM661" s="25" t="s">
        <v>818</v>
      </c>
    </row>
    <row r="662" s="11" customFormat="1">
      <c r="B662" s="215"/>
      <c r="D662" s="216" t="s">
        <v>176</v>
      </c>
      <c r="E662" s="217" t="s">
        <v>5</v>
      </c>
      <c r="F662" s="218" t="s">
        <v>575</v>
      </c>
      <c r="H662" s="217" t="s">
        <v>5</v>
      </c>
      <c r="I662" s="219"/>
      <c r="L662" s="215"/>
      <c r="M662" s="220"/>
      <c r="N662" s="221"/>
      <c r="O662" s="221"/>
      <c r="P662" s="221"/>
      <c r="Q662" s="221"/>
      <c r="R662" s="221"/>
      <c r="S662" s="221"/>
      <c r="T662" s="222"/>
      <c r="AT662" s="217" t="s">
        <v>176</v>
      </c>
      <c r="AU662" s="217" t="s">
        <v>80</v>
      </c>
      <c r="AV662" s="11" t="s">
        <v>17</v>
      </c>
      <c r="AW662" s="11" t="s">
        <v>35</v>
      </c>
      <c r="AX662" s="11" t="s">
        <v>72</v>
      </c>
      <c r="AY662" s="217" t="s">
        <v>168</v>
      </c>
    </row>
    <row r="663" s="11" customFormat="1">
      <c r="B663" s="215"/>
      <c r="D663" s="216" t="s">
        <v>176</v>
      </c>
      <c r="E663" s="217" t="s">
        <v>5</v>
      </c>
      <c r="F663" s="218" t="s">
        <v>576</v>
      </c>
      <c r="H663" s="217" t="s">
        <v>5</v>
      </c>
      <c r="I663" s="219"/>
      <c r="L663" s="215"/>
      <c r="M663" s="220"/>
      <c r="N663" s="221"/>
      <c r="O663" s="221"/>
      <c r="P663" s="221"/>
      <c r="Q663" s="221"/>
      <c r="R663" s="221"/>
      <c r="S663" s="221"/>
      <c r="T663" s="222"/>
      <c r="AT663" s="217" t="s">
        <v>176</v>
      </c>
      <c r="AU663" s="217" t="s">
        <v>80</v>
      </c>
      <c r="AV663" s="11" t="s">
        <v>17</v>
      </c>
      <c r="AW663" s="11" t="s">
        <v>35</v>
      </c>
      <c r="AX663" s="11" t="s">
        <v>72</v>
      </c>
      <c r="AY663" s="217" t="s">
        <v>168</v>
      </c>
    </row>
    <row r="664" s="11" customFormat="1">
      <c r="B664" s="215"/>
      <c r="D664" s="216" t="s">
        <v>176</v>
      </c>
      <c r="E664" s="217" t="s">
        <v>5</v>
      </c>
      <c r="F664" s="218" t="s">
        <v>578</v>
      </c>
      <c r="H664" s="217" t="s">
        <v>5</v>
      </c>
      <c r="I664" s="219"/>
      <c r="L664" s="215"/>
      <c r="M664" s="220"/>
      <c r="N664" s="221"/>
      <c r="O664" s="221"/>
      <c r="P664" s="221"/>
      <c r="Q664" s="221"/>
      <c r="R664" s="221"/>
      <c r="S664" s="221"/>
      <c r="T664" s="222"/>
      <c r="AT664" s="217" t="s">
        <v>176</v>
      </c>
      <c r="AU664" s="217" t="s">
        <v>80</v>
      </c>
      <c r="AV664" s="11" t="s">
        <v>17</v>
      </c>
      <c r="AW664" s="11" t="s">
        <v>35</v>
      </c>
      <c r="AX664" s="11" t="s">
        <v>72</v>
      </c>
      <c r="AY664" s="217" t="s">
        <v>168</v>
      </c>
    </row>
    <row r="665" s="12" customFormat="1">
      <c r="B665" s="223"/>
      <c r="D665" s="216" t="s">
        <v>176</v>
      </c>
      <c r="E665" s="224" t="s">
        <v>5</v>
      </c>
      <c r="F665" s="225" t="s">
        <v>819</v>
      </c>
      <c r="H665" s="226">
        <v>18</v>
      </c>
      <c r="I665" s="227"/>
      <c r="L665" s="223"/>
      <c r="M665" s="228"/>
      <c r="N665" s="229"/>
      <c r="O665" s="229"/>
      <c r="P665" s="229"/>
      <c r="Q665" s="229"/>
      <c r="R665" s="229"/>
      <c r="S665" s="229"/>
      <c r="T665" s="230"/>
      <c r="AT665" s="224" t="s">
        <v>176</v>
      </c>
      <c r="AU665" s="224" t="s">
        <v>80</v>
      </c>
      <c r="AV665" s="12" t="s">
        <v>80</v>
      </c>
      <c r="AW665" s="12" t="s">
        <v>35</v>
      </c>
      <c r="AX665" s="12" t="s">
        <v>72</v>
      </c>
      <c r="AY665" s="224" t="s">
        <v>168</v>
      </c>
    </row>
    <row r="666" s="11" customFormat="1">
      <c r="B666" s="215"/>
      <c r="D666" s="216" t="s">
        <v>176</v>
      </c>
      <c r="E666" s="217" t="s">
        <v>5</v>
      </c>
      <c r="F666" s="218" t="s">
        <v>582</v>
      </c>
      <c r="H666" s="217" t="s">
        <v>5</v>
      </c>
      <c r="I666" s="219"/>
      <c r="L666" s="215"/>
      <c r="M666" s="220"/>
      <c r="N666" s="221"/>
      <c r="O666" s="221"/>
      <c r="P666" s="221"/>
      <c r="Q666" s="221"/>
      <c r="R666" s="221"/>
      <c r="S666" s="221"/>
      <c r="T666" s="222"/>
      <c r="AT666" s="217" t="s">
        <v>176</v>
      </c>
      <c r="AU666" s="217" t="s">
        <v>80</v>
      </c>
      <c r="AV666" s="11" t="s">
        <v>17</v>
      </c>
      <c r="AW666" s="11" t="s">
        <v>35</v>
      </c>
      <c r="AX666" s="11" t="s">
        <v>72</v>
      </c>
      <c r="AY666" s="217" t="s">
        <v>168</v>
      </c>
    </row>
    <row r="667" s="12" customFormat="1">
      <c r="B667" s="223"/>
      <c r="D667" s="216" t="s">
        <v>176</v>
      </c>
      <c r="E667" s="224" t="s">
        <v>5</v>
      </c>
      <c r="F667" s="225" t="s">
        <v>820</v>
      </c>
      <c r="H667" s="226">
        <v>12.4</v>
      </c>
      <c r="I667" s="227"/>
      <c r="L667" s="223"/>
      <c r="M667" s="228"/>
      <c r="N667" s="229"/>
      <c r="O667" s="229"/>
      <c r="P667" s="229"/>
      <c r="Q667" s="229"/>
      <c r="R667" s="229"/>
      <c r="S667" s="229"/>
      <c r="T667" s="230"/>
      <c r="AT667" s="224" t="s">
        <v>176</v>
      </c>
      <c r="AU667" s="224" t="s">
        <v>80</v>
      </c>
      <c r="AV667" s="12" t="s">
        <v>80</v>
      </c>
      <c r="AW667" s="12" t="s">
        <v>35</v>
      </c>
      <c r="AX667" s="12" t="s">
        <v>72</v>
      </c>
      <c r="AY667" s="224" t="s">
        <v>168</v>
      </c>
    </row>
    <row r="668" s="13" customFormat="1">
      <c r="B668" s="231"/>
      <c r="D668" s="216" t="s">
        <v>176</v>
      </c>
      <c r="E668" s="232" t="s">
        <v>5</v>
      </c>
      <c r="F668" s="233" t="s">
        <v>195</v>
      </c>
      <c r="H668" s="234">
        <v>30.399999999999999</v>
      </c>
      <c r="I668" s="235"/>
      <c r="L668" s="231"/>
      <c r="M668" s="236"/>
      <c r="N668" s="237"/>
      <c r="O668" s="237"/>
      <c r="P668" s="237"/>
      <c r="Q668" s="237"/>
      <c r="R668" s="237"/>
      <c r="S668" s="237"/>
      <c r="T668" s="238"/>
      <c r="AT668" s="232" t="s">
        <v>176</v>
      </c>
      <c r="AU668" s="232" t="s">
        <v>80</v>
      </c>
      <c r="AV668" s="13" t="s">
        <v>86</v>
      </c>
      <c r="AW668" s="13" t="s">
        <v>35</v>
      </c>
      <c r="AX668" s="13" t="s">
        <v>17</v>
      </c>
      <c r="AY668" s="232" t="s">
        <v>168</v>
      </c>
    </row>
    <row r="669" s="1" customFormat="1" ht="25.5" customHeight="1">
      <c r="B669" s="202"/>
      <c r="C669" s="203" t="s">
        <v>821</v>
      </c>
      <c r="D669" s="203" t="s">
        <v>170</v>
      </c>
      <c r="E669" s="204" t="s">
        <v>822</v>
      </c>
      <c r="F669" s="205" t="s">
        <v>823</v>
      </c>
      <c r="G669" s="206" t="s">
        <v>198</v>
      </c>
      <c r="H669" s="207">
        <v>30.399999999999999</v>
      </c>
      <c r="I669" s="208"/>
      <c r="J669" s="209">
        <f>ROUND(I669*H669,2)</f>
        <v>0</v>
      </c>
      <c r="K669" s="205" t="s">
        <v>174</v>
      </c>
      <c r="L669" s="47"/>
      <c r="M669" s="210" t="s">
        <v>5</v>
      </c>
      <c r="N669" s="211" t="s">
        <v>43</v>
      </c>
      <c r="O669" s="48"/>
      <c r="P669" s="212">
        <f>O669*H669</f>
        <v>0</v>
      </c>
      <c r="Q669" s="212">
        <v>0.00029999999999999997</v>
      </c>
      <c r="R669" s="212">
        <f>Q669*H669</f>
        <v>0.0091199999999999996</v>
      </c>
      <c r="S669" s="212">
        <v>0</v>
      </c>
      <c r="T669" s="213">
        <f>S669*H669</f>
        <v>0</v>
      </c>
      <c r="AR669" s="25" t="s">
        <v>86</v>
      </c>
      <c r="AT669" s="25" t="s">
        <v>170</v>
      </c>
      <c r="AU669" s="25" t="s">
        <v>80</v>
      </c>
      <c r="AY669" s="25" t="s">
        <v>168</v>
      </c>
      <c r="BE669" s="214">
        <f>IF(N669="základní",J669,0)</f>
        <v>0</v>
      </c>
      <c r="BF669" s="214">
        <f>IF(N669="snížená",J669,0)</f>
        <v>0</v>
      </c>
      <c r="BG669" s="214">
        <f>IF(N669="zákl. přenesená",J669,0)</f>
        <v>0</v>
      </c>
      <c r="BH669" s="214">
        <f>IF(N669="sníž. přenesená",J669,0)</f>
        <v>0</v>
      </c>
      <c r="BI669" s="214">
        <f>IF(N669="nulová",J669,0)</f>
        <v>0</v>
      </c>
      <c r="BJ669" s="25" t="s">
        <v>17</v>
      </c>
      <c r="BK669" s="214">
        <f>ROUND(I669*H669,2)</f>
        <v>0</v>
      </c>
      <c r="BL669" s="25" t="s">
        <v>86</v>
      </c>
      <c r="BM669" s="25" t="s">
        <v>824</v>
      </c>
    </row>
    <row r="670" s="11" customFormat="1">
      <c r="B670" s="215"/>
      <c r="D670" s="216" t="s">
        <v>176</v>
      </c>
      <c r="E670" s="217" t="s">
        <v>5</v>
      </c>
      <c r="F670" s="218" t="s">
        <v>575</v>
      </c>
      <c r="H670" s="217" t="s">
        <v>5</v>
      </c>
      <c r="I670" s="219"/>
      <c r="L670" s="215"/>
      <c r="M670" s="220"/>
      <c r="N670" s="221"/>
      <c r="O670" s="221"/>
      <c r="P670" s="221"/>
      <c r="Q670" s="221"/>
      <c r="R670" s="221"/>
      <c r="S670" s="221"/>
      <c r="T670" s="222"/>
      <c r="AT670" s="217" t="s">
        <v>176</v>
      </c>
      <c r="AU670" s="217" t="s">
        <v>80</v>
      </c>
      <c r="AV670" s="11" t="s">
        <v>17</v>
      </c>
      <c r="AW670" s="11" t="s">
        <v>35</v>
      </c>
      <c r="AX670" s="11" t="s">
        <v>72</v>
      </c>
      <c r="AY670" s="217" t="s">
        <v>168</v>
      </c>
    </row>
    <row r="671" s="11" customFormat="1">
      <c r="B671" s="215"/>
      <c r="D671" s="216" t="s">
        <v>176</v>
      </c>
      <c r="E671" s="217" t="s">
        <v>5</v>
      </c>
      <c r="F671" s="218" t="s">
        <v>576</v>
      </c>
      <c r="H671" s="217" t="s">
        <v>5</v>
      </c>
      <c r="I671" s="219"/>
      <c r="L671" s="215"/>
      <c r="M671" s="220"/>
      <c r="N671" s="221"/>
      <c r="O671" s="221"/>
      <c r="P671" s="221"/>
      <c r="Q671" s="221"/>
      <c r="R671" s="221"/>
      <c r="S671" s="221"/>
      <c r="T671" s="222"/>
      <c r="AT671" s="217" t="s">
        <v>176</v>
      </c>
      <c r="AU671" s="217" t="s">
        <v>80</v>
      </c>
      <c r="AV671" s="11" t="s">
        <v>17</v>
      </c>
      <c r="AW671" s="11" t="s">
        <v>35</v>
      </c>
      <c r="AX671" s="11" t="s">
        <v>72</v>
      </c>
      <c r="AY671" s="217" t="s">
        <v>168</v>
      </c>
    </row>
    <row r="672" s="11" customFormat="1">
      <c r="B672" s="215"/>
      <c r="D672" s="216" t="s">
        <v>176</v>
      </c>
      <c r="E672" s="217" t="s">
        <v>5</v>
      </c>
      <c r="F672" s="218" t="s">
        <v>578</v>
      </c>
      <c r="H672" s="217" t="s">
        <v>5</v>
      </c>
      <c r="I672" s="219"/>
      <c r="L672" s="215"/>
      <c r="M672" s="220"/>
      <c r="N672" s="221"/>
      <c r="O672" s="221"/>
      <c r="P672" s="221"/>
      <c r="Q672" s="221"/>
      <c r="R672" s="221"/>
      <c r="S672" s="221"/>
      <c r="T672" s="222"/>
      <c r="AT672" s="217" t="s">
        <v>176</v>
      </c>
      <c r="AU672" s="217" t="s">
        <v>80</v>
      </c>
      <c r="AV672" s="11" t="s">
        <v>17</v>
      </c>
      <c r="AW672" s="11" t="s">
        <v>35</v>
      </c>
      <c r="AX672" s="11" t="s">
        <v>72</v>
      </c>
      <c r="AY672" s="217" t="s">
        <v>168</v>
      </c>
    </row>
    <row r="673" s="12" customFormat="1">
      <c r="B673" s="223"/>
      <c r="D673" s="216" t="s">
        <v>176</v>
      </c>
      <c r="E673" s="224" t="s">
        <v>5</v>
      </c>
      <c r="F673" s="225" t="s">
        <v>819</v>
      </c>
      <c r="H673" s="226">
        <v>18</v>
      </c>
      <c r="I673" s="227"/>
      <c r="L673" s="223"/>
      <c r="M673" s="228"/>
      <c r="N673" s="229"/>
      <c r="O673" s="229"/>
      <c r="P673" s="229"/>
      <c r="Q673" s="229"/>
      <c r="R673" s="229"/>
      <c r="S673" s="229"/>
      <c r="T673" s="230"/>
      <c r="AT673" s="224" t="s">
        <v>176</v>
      </c>
      <c r="AU673" s="224" t="s">
        <v>80</v>
      </c>
      <c r="AV673" s="12" t="s">
        <v>80</v>
      </c>
      <c r="AW673" s="12" t="s">
        <v>35</v>
      </c>
      <c r="AX673" s="12" t="s">
        <v>72</v>
      </c>
      <c r="AY673" s="224" t="s">
        <v>168</v>
      </c>
    </row>
    <row r="674" s="11" customFormat="1">
      <c r="B674" s="215"/>
      <c r="D674" s="216" t="s">
        <v>176</v>
      </c>
      <c r="E674" s="217" t="s">
        <v>5</v>
      </c>
      <c r="F674" s="218" t="s">
        <v>582</v>
      </c>
      <c r="H674" s="217" t="s">
        <v>5</v>
      </c>
      <c r="I674" s="219"/>
      <c r="L674" s="215"/>
      <c r="M674" s="220"/>
      <c r="N674" s="221"/>
      <c r="O674" s="221"/>
      <c r="P674" s="221"/>
      <c r="Q674" s="221"/>
      <c r="R674" s="221"/>
      <c r="S674" s="221"/>
      <c r="T674" s="222"/>
      <c r="AT674" s="217" t="s">
        <v>176</v>
      </c>
      <c r="AU674" s="217" t="s">
        <v>80</v>
      </c>
      <c r="AV674" s="11" t="s">
        <v>17</v>
      </c>
      <c r="AW674" s="11" t="s">
        <v>35</v>
      </c>
      <c r="AX674" s="11" t="s">
        <v>72</v>
      </c>
      <c r="AY674" s="217" t="s">
        <v>168</v>
      </c>
    </row>
    <row r="675" s="12" customFormat="1">
      <c r="B675" s="223"/>
      <c r="D675" s="216" t="s">
        <v>176</v>
      </c>
      <c r="E675" s="224" t="s">
        <v>5</v>
      </c>
      <c r="F675" s="225" t="s">
        <v>820</v>
      </c>
      <c r="H675" s="226">
        <v>12.4</v>
      </c>
      <c r="I675" s="227"/>
      <c r="L675" s="223"/>
      <c r="M675" s="228"/>
      <c r="N675" s="229"/>
      <c r="O675" s="229"/>
      <c r="P675" s="229"/>
      <c r="Q675" s="229"/>
      <c r="R675" s="229"/>
      <c r="S675" s="229"/>
      <c r="T675" s="230"/>
      <c r="AT675" s="224" t="s">
        <v>176</v>
      </c>
      <c r="AU675" s="224" t="s">
        <v>80</v>
      </c>
      <c r="AV675" s="12" t="s">
        <v>80</v>
      </c>
      <c r="AW675" s="12" t="s">
        <v>35</v>
      </c>
      <c r="AX675" s="12" t="s">
        <v>72</v>
      </c>
      <c r="AY675" s="224" t="s">
        <v>168</v>
      </c>
    </row>
    <row r="676" s="13" customFormat="1">
      <c r="B676" s="231"/>
      <c r="D676" s="216" t="s">
        <v>176</v>
      </c>
      <c r="E676" s="232" t="s">
        <v>5</v>
      </c>
      <c r="F676" s="233" t="s">
        <v>195</v>
      </c>
      <c r="H676" s="234">
        <v>30.399999999999999</v>
      </c>
      <c r="I676" s="235"/>
      <c r="L676" s="231"/>
      <c r="M676" s="236"/>
      <c r="N676" s="237"/>
      <c r="O676" s="237"/>
      <c r="P676" s="237"/>
      <c r="Q676" s="237"/>
      <c r="R676" s="237"/>
      <c r="S676" s="237"/>
      <c r="T676" s="238"/>
      <c r="AT676" s="232" t="s">
        <v>176</v>
      </c>
      <c r="AU676" s="232" t="s">
        <v>80</v>
      </c>
      <c r="AV676" s="13" t="s">
        <v>86</v>
      </c>
      <c r="AW676" s="13" t="s">
        <v>35</v>
      </c>
      <c r="AX676" s="13" t="s">
        <v>17</v>
      </c>
      <c r="AY676" s="232" t="s">
        <v>168</v>
      </c>
    </row>
    <row r="677" s="1" customFormat="1" ht="25.5" customHeight="1">
      <c r="B677" s="202"/>
      <c r="C677" s="203" t="s">
        <v>825</v>
      </c>
      <c r="D677" s="203" t="s">
        <v>170</v>
      </c>
      <c r="E677" s="204" t="s">
        <v>826</v>
      </c>
      <c r="F677" s="205" t="s">
        <v>827</v>
      </c>
      <c r="G677" s="206" t="s">
        <v>173</v>
      </c>
      <c r="H677" s="207">
        <v>9.5899999999999999</v>
      </c>
      <c r="I677" s="208"/>
      <c r="J677" s="209">
        <f>ROUND(I677*H677,2)</f>
        <v>0</v>
      </c>
      <c r="K677" s="205" t="s">
        <v>174</v>
      </c>
      <c r="L677" s="47"/>
      <c r="M677" s="210" t="s">
        <v>5</v>
      </c>
      <c r="N677" s="211" t="s">
        <v>43</v>
      </c>
      <c r="O677" s="48"/>
      <c r="P677" s="212">
        <f>O677*H677</f>
        <v>0</v>
      </c>
      <c r="Q677" s="212">
        <v>0.14651</v>
      </c>
      <c r="R677" s="212">
        <f>Q677*H677</f>
        <v>1.4050309000000001</v>
      </c>
      <c r="S677" s="212">
        <v>0</v>
      </c>
      <c r="T677" s="213">
        <f>S677*H677</f>
        <v>0</v>
      </c>
      <c r="AR677" s="25" t="s">
        <v>86</v>
      </c>
      <c r="AT677" s="25" t="s">
        <v>170</v>
      </c>
      <c r="AU677" s="25" t="s">
        <v>80</v>
      </c>
      <c r="AY677" s="25" t="s">
        <v>168</v>
      </c>
      <c r="BE677" s="214">
        <f>IF(N677="základní",J677,0)</f>
        <v>0</v>
      </c>
      <c r="BF677" s="214">
        <f>IF(N677="snížená",J677,0)</f>
        <v>0</v>
      </c>
      <c r="BG677" s="214">
        <f>IF(N677="zákl. přenesená",J677,0)</f>
        <v>0</v>
      </c>
      <c r="BH677" s="214">
        <f>IF(N677="sníž. přenesená",J677,0)</f>
        <v>0</v>
      </c>
      <c r="BI677" s="214">
        <f>IF(N677="nulová",J677,0)</f>
        <v>0</v>
      </c>
      <c r="BJ677" s="25" t="s">
        <v>17</v>
      </c>
      <c r="BK677" s="214">
        <f>ROUND(I677*H677,2)</f>
        <v>0</v>
      </c>
      <c r="BL677" s="25" t="s">
        <v>86</v>
      </c>
      <c r="BM677" s="25" t="s">
        <v>828</v>
      </c>
    </row>
    <row r="678" s="11" customFormat="1">
      <c r="B678" s="215"/>
      <c r="D678" s="216" t="s">
        <v>176</v>
      </c>
      <c r="E678" s="217" t="s">
        <v>5</v>
      </c>
      <c r="F678" s="218" t="s">
        <v>829</v>
      </c>
      <c r="H678" s="217" t="s">
        <v>5</v>
      </c>
      <c r="I678" s="219"/>
      <c r="L678" s="215"/>
      <c r="M678" s="220"/>
      <c r="N678" s="221"/>
      <c r="O678" s="221"/>
      <c r="P678" s="221"/>
      <c r="Q678" s="221"/>
      <c r="R678" s="221"/>
      <c r="S678" s="221"/>
      <c r="T678" s="222"/>
      <c r="AT678" s="217" t="s">
        <v>176</v>
      </c>
      <c r="AU678" s="217" t="s">
        <v>80</v>
      </c>
      <c r="AV678" s="11" t="s">
        <v>17</v>
      </c>
      <c r="AW678" s="11" t="s">
        <v>35</v>
      </c>
      <c r="AX678" s="11" t="s">
        <v>72</v>
      </c>
      <c r="AY678" s="217" t="s">
        <v>168</v>
      </c>
    </row>
    <row r="679" s="11" customFormat="1">
      <c r="B679" s="215"/>
      <c r="D679" s="216" t="s">
        <v>176</v>
      </c>
      <c r="E679" s="217" t="s">
        <v>5</v>
      </c>
      <c r="F679" s="218" t="s">
        <v>492</v>
      </c>
      <c r="H679" s="217" t="s">
        <v>5</v>
      </c>
      <c r="I679" s="219"/>
      <c r="L679" s="215"/>
      <c r="M679" s="220"/>
      <c r="N679" s="221"/>
      <c r="O679" s="221"/>
      <c r="P679" s="221"/>
      <c r="Q679" s="221"/>
      <c r="R679" s="221"/>
      <c r="S679" s="221"/>
      <c r="T679" s="222"/>
      <c r="AT679" s="217" t="s">
        <v>176</v>
      </c>
      <c r="AU679" s="217" t="s">
        <v>80</v>
      </c>
      <c r="AV679" s="11" t="s">
        <v>17</v>
      </c>
      <c r="AW679" s="11" t="s">
        <v>35</v>
      </c>
      <c r="AX679" s="11" t="s">
        <v>72</v>
      </c>
      <c r="AY679" s="217" t="s">
        <v>168</v>
      </c>
    </row>
    <row r="680" s="12" customFormat="1">
      <c r="B680" s="223"/>
      <c r="D680" s="216" t="s">
        <v>176</v>
      </c>
      <c r="E680" s="224" t="s">
        <v>5</v>
      </c>
      <c r="F680" s="225" t="s">
        <v>830</v>
      </c>
      <c r="H680" s="226">
        <v>4</v>
      </c>
      <c r="I680" s="227"/>
      <c r="L680" s="223"/>
      <c r="M680" s="228"/>
      <c r="N680" s="229"/>
      <c r="O680" s="229"/>
      <c r="P680" s="229"/>
      <c r="Q680" s="229"/>
      <c r="R680" s="229"/>
      <c r="S680" s="229"/>
      <c r="T680" s="230"/>
      <c r="AT680" s="224" t="s">
        <v>176</v>
      </c>
      <c r="AU680" s="224" t="s">
        <v>80</v>
      </c>
      <c r="AV680" s="12" t="s">
        <v>80</v>
      </c>
      <c r="AW680" s="12" t="s">
        <v>35</v>
      </c>
      <c r="AX680" s="12" t="s">
        <v>72</v>
      </c>
      <c r="AY680" s="224" t="s">
        <v>168</v>
      </c>
    </row>
    <row r="681" s="12" customFormat="1">
      <c r="B681" s="223"/>
      <c r="D681" s="216" t="s">
        <v>176</v>
      </c>
      <c r="E681" s="224" t="s">
        <v>5</v>
      </c>
      <c r="F681" s="225" t="s">
        <v>831</v>
      </c>
      <c r="H681" s="226">
        <v>3.6899999999999999</v>
      </c>
      <c r="I681" s="227"/>
      <c r="L681" s="223"/>
      <c r="M681" s="228"/>
      <c r="N681" s="229"/>
      <c r="O681" s="229"/>
      <c r="P681" s="229"/>
      <c r="Q681" s="229"/>
      <c r="R681" s="229"/>
      <c r="S681" s="229"/>
      <c r="T681" s="230"/>
      <c r="AT681" s="224" t="s">
        <v>176</v>
      </c>
      <c r="AU681" s="224" t="s">
        <v>80</v>
      </c>
      <c r="AV681" s="12" t="s">
        <v>80</v>
      </c>
      <c r="AW681" s="12" t="s">
        <v>35</v>
      </c>
      <c r="AX681" s="12" t="s">
        <v>72</v>
      </c>
      <c r="AY681" s="224" t="s">
        <v>168</v>
      </c>
    </row>
    <row r="682" s="12" customFormat="1">
      <c r="B682" s="223"/>
      <c r="D682" s="216" t="s">
        <v>176</v>
      </c>
      <c r="E682" s="224" t="s">
        <v>5</v>
      </c>
      <c r="F682" s="225" t="s">
        <v>832</v>
      </c>
      <c r="H682" s="226">
        <v>1.8999999999999999</v>
      </c>
      <c r="I682" s="227"/>
      <c r="L682" s="223"/>
      <c r="M682" s="228"/>
      <c r="N682" s="229"/>
      <c r="O682" s="229"/>
      <c r="P682" s="229"/>
      <c r="Q682" s="229"/>
      <c r="R682" s="229"/>
      <c r="S682" s="229"/>
      <c r="T682" s="230"/>
      <c r="AT682" s="224" t="s">
        <v>176</v>
      </c>
      <c r="AU682" s="224" t="s">
        <v>80</v>
      </c>
      <c r="AV682" s="12" t="s">
        <v>80</v>
      </c>
      <c r="AW682" s="12" t="s">
        <v>35</v>
      </c>
      <c r="AX682" s="12" t="s">
        <v>72</v>
      </c>
      <c r="AY682" s="224" t="s">
        <v>168</v>
      </c>
    </row>
    <row r="683" s="13" customFormat="1">
      <c r="B683" s="231"/>
      <c r="D683" s="216" t="s">
        <v>176</v>
      </c>
      <c r="E683" s="232" t="s">
        <v>5</v>
      </c>
      <c r="F683" s="233" t="s">
        <v>195</v>
      </c>
      <c r="H683" s="234">
        <v>9.5899999999999999</v>
      </c>
      <c r="I683" s="235"/>
      <c r="L683" s="231"/>
      <c r="M683" s="236"/>
      <c r="N683" s="237"/>
      <c r="O683" s="237"/>
      <c r="P683" s="237"/>
      <c r="Q683" s="237"/>
      <c r="R683" s="237"/>
      <c r="S683" s="237"/>
      <c r="T683" s="238"/>
      <c r="AT683" s="232" t="s">
        <v>176</v>
      </c>
      <c r="AU683" s="232" t="s">
        <v>80</v>
      </c>
      <c r="AV683" s="13" t="s">
        <v>86</v>
      </c>
      <c r="AW683" s="13" t="s">
        <v>35</v>
      </c>
      <c r="AX683" s="13" t="s">
        <v>17</v>
      </c>
      <c r="AY683" s="232" t="s">
        <v>168</v>
      </c>
    </row>
    <row r="684" s="1" customFormat="1" ht="25.5" customHeight="1">
      <c r="B684" s="202"/>
      <c r="C684" s="203" t="s">
        <v>833</v>
      </c>
      <c r="D684" s="203" t="s">
        <v>170</v>
      </c>
      <c r="E684" s="204" t="s">
        <v>834</v>
      </c>
      <c r="F684" s="205" t="s">
        <v>835</v>
      </c>
      <c r="G684" s="206" t="s">
        <v>173</v>
      </c>
      <c r="H684" s="207">
        <v>14.506</v>
      </c>
      <c r="I684" s="208"/>
      <c r="J684" s="209">
        <f>ROUND(I684*H684,2)</f>
        <v>0</v>
      </c>
      <c r="K684" s="205" t="s">
        <v>174</v>
      </c>
      <c r="L684" s="47"/>
      <c r="M684" s="210" t="s">
        <v>5</v>
      </c>
      <c r="N684" s="211" t="s">
        <v>43</v>
      </c>
      <c r="O684" s="48"/>
      <c r="P684" s="212">
        <f>O684*H684</f>
        <v>0</v>
      </c>
      <c r="Q684" s="212">
        <v>0.068430000000000005</v>
      </c>
      <c r="R684" s="212">
        <f>Q684*H684</f>
        <v>0.99264558000000014</v>
      </c>
      <c r="S684" s="212">
        <v>0</v>
      </c>
      <c r="T684" s="213">
        <f>S684*H684</f>
        <v>0</v>
      </c>
      <c r="AR684" s="25" t="s">
        <v>86</v>
      </c>
      <c r="AT684" s="25" t="s">
        <v>170</v>
      </c>
      <c r="AU684" s="25" t="s">
        <v>80</v>
      </c>
      <c r="AY684" s="25" t="s">
        <v>168</v>
      </c>
      <c r="BE684" s="214">
        <f>IF(N684="základní",J684,0)</f>
        <v>0</v>
      </c>
      <c r="BF684" s="214">
        <f>IF(N684="snížená",J684,0)</f>
        <v>0</v>
      </c>
      <c r="BG684" s="214">
        <f>IF(N684="zákl. přenesená",J684,0)</f>
        <v>0</v>
      </c>
      <c r="BH684" s="214">
        <f>IF(N684="sníž. přenesená",J684,0)</f>
        <v>0</v>
      </c>
      <c r="BI684" s="214">
        <f>IF(N684="nulová",J684,0)</f>
        <v>0</v>
      </c>
      <c r="BJ684" s="25" t="s">
        <v>17</v>
      </c>
      <c r="BK684" s="214">
        <f>ROUND(I684*H684,2)</f>
        <v>0</v>
      </c>
      <c r="BL684" s="25" t="s">
        <v>86</v>
      </c>
      <c r="BM684" s="25" t="s">
        <v>836</v>
      </c>
    </row>
    <row r="685" s="11" customFormat="1">
      <c r="B685" s="215"/>
      <c r="D685" s="216" t="s">
        <v>176</v>
      </c>
      <c r="E685" s="217" t="s">
        <v>5</v>
      </c>
      <c r="F685" s="218" t="s">
        <v>575</v>
      </c>
      <c r="H685" s="217" t="s">
        <v>5</v>
      </c>
      <c r="I685" s="219"/>
      <c r="L685" s="215"/>
      <c r="M685" s="220"/>
      <c r="N685" s="221"/>
      <c r="O685" s="221"/>
      <c r="P685" s="221"/>
      <c r="Q685" s="221"/>
      <c r="R685" s="221"/>
      <c r="S685" s="221"/>
      <c r="T685" s="222"/>
      <c r="AT685" s="217" t="s">
        <v>176</v>
      </c>
      <c r="AU685" s="217" t="s">
        <v>80</v>
      </c>
      <c r="AV685" s="11" t="s">
        <v>17</v>
      </c>
      <c r="AW685" s="11" t="s">
        <v>35</v>
      </c>
      <c r="AX685" s="11" t="s">
        <v>72</v>
      </c>
      <c r="AY685" s="217" t="s">
        <v>168</v>
      </c>
    </row>
    <row r="686" s="11" customFormat="1">
      <c r="B686" s="215"/>
      <c r="D686" s="216" t="s">
        <v>176</v>
      </c>
      <c r="E686" s="217" t="s">
        <v>5</v>
      </c>
      <c r="F686" s="218" t="s">
        <v>576</v>
      </c>
      <c r="H686" s="217" t="s">
        <v>5</v>
      </c>
      <c r="I686" s="219"/>
      <c r="L686" s="215"/>
      <c r="M686" s="220"/>
      <c r="N686" s="221"/>
      <c r="O686" s="221"/>
      <c r="P686" s="221"/>
      <c r="Q686" s="221"/>
      <c r="R686" s="221"/>
      <c r="S686" s="221"/>
      <c r="T686" s="222"/>
      <c r="AT686" s="217" t="s">
        <v>176</v>
      </c>
      <c r="AU686" s="217" t="s">
        <v>80</v>
      </c>
      <c r="AV686" s="11" t="s">
        <v>17</v>
      </c>
      <c r="AW686" s="11" t="s">
        <v>35</v>
      </c>
      <c r="AX686" s="11" t="s">
        <v>72</v>
      </c>
      <c r="AY686" s="217" t="s">
        <v>168</v>
      </c>
    </row>
    <row r="687" s="11" customFormat="1">
      <c r="B687" s="215"/>
      <c r="D687" s="216" t="s">
        <v>176</v>
      </c>
      <c r="E687" s="217" t="s">
        <v>5</v>
      </c>
      <c r="F687" s="218" t="s">
        <v>578</v>
      </c>
      <c r="H687" s="217" t="s">
        <v>5</v>
      </c>
      <c r="I687" s="219"/>
      <c r="L687" s="215"/>
      <c r="M687" s="220"/>
      <c r="N687" s="221"/>
      <c r="O687" s="221"/>
      <c r="P687" s="221"/>
      <c r="Q687" s="221"/>
      <c r="R687" s="221"/>
      <c r="S687" s="221"/>
      <c r="T687" s="222"/>
      <c r="AT687" s="217" t="s">
        <v>176</v>
      </c>
      <c r="AU687" s="217" t="s">
        <v>80</v>
      </c>
      <c r="AV687" s="11" t="s">
        <v>17</v>
      </c>
      <c r="AW687" s="11" t="s">
        <v>35</v>
      </c>
      <c r="AX687" s="11" t="s">
        <v>72</v>
      </c>
      <c r="AY687" s="217" t="s">
        <v>168</v>
      </c>
    </row>
    <row r="688" s="12" customFormat="1">
      <c r="B688" s="223"/>
      <c r="D688" s="216" t="s">
        <v>176</v>
      </c>
      <c r="E688" s="224" t="s">
        <v>5</v>
      </c>
      <c r="F688" s="225" t="s">
        <v>837</v>
      </c>
      <c r="H688" s="226">
        <v>6.9000000000000004</v>
      </c>
      <c r="I688" s="227"/>
      <c r="L688" s="223"/>
      <c r="M688" s="228"/>
      <c r="N688" s="229"/>
      <c r="O688" s="229"/>
      <c r="P688" s="229"/>
      <c r="Q688" s="229"/>
      <c r="R688" s="229"/>
      <c r="S688" s="229"/>
      <c r="T688" s="230"/>
      <c r="AT688" s="224" t="s">
        <v>176</v>
      </c>
      <c r="AU688" s="224" t="s">
        <v>80</v>
      </c>
      <c r="AV688" s="12" t="s">
        <v>80</v>
      </c>
      <c r="AW688" s="12" t="s">
        <v>35</v>
      </c>
      <c r="AX688" s="12" t="s">
        <v>72</v>
      </c>
      <c r="AY688" s="224" t="s">
        <v>168</v>
      </c>
    </row>
    <row r="689" s="12" customFormat="1">
      <c r="B689" s="223"/>
      <c r="D689" s="216" t="s">
        <v>176</v>
      </c>
      <c r="E689" s="224" t="s">
        <v>5</v>
      </c>
      <c r="F689" s="225" t="s">
        <v>838</v>
      </c>
      <c r="H689" s="226">
        <v>-0.26400000000000001</v>
      </c>
      <c r="I689" s="227"/>
      <c r="L689" s="223"/>
      <c r="M689" s="228"/>
      <c r="N689" s="229"/>
      <c r="O689" s="229"/>
      <c r="P689" s="229"/>
      <c r="Q689" s="229"/>
      <c r="R689" s="229"/>
      <c r="S689" s="229"/>
      <c r="T689" s="230"/>
      <c r="AT689" s="224" t="s">
        <v>176</v>
      </c>
      <c r="AU689" s="224" t="s">
        <v>80</v>
      </c>
      <c r="AV689" s="12" t="s">
        <v>80</v>
      </c>
      <c r="AW689" s="12" t="s">
        <v>35</v>
      </c>
      <c r="AX689" s="12" t="s">
        <v>72</v>
      </c>
      <c r="AY689" s="224" t="s">
        <v>168</v>
      </c>
    </row>
    <row r="690" s="11" customFormat="1">
      <c r="B690" s="215"/>
      <c r="D690" s="216" t="s">
        <v>176</v>
      </c>
      <c r="E690" s="217" t="s">
        <v>5</v>
      </c>
      <c r="F690" s="218" t="s">
        <v>582</v>
      </c>
      <c r="H690" s="217" t="s">
        <v>5</v>
      </c>
      <c r="I690" s="219"/>
      <c r="L690" s="215"/>
      <c r="M690" s="220"/>
      <c r="N690" s="221"/>
      <c r="O690" s="221"/>
      <c r="P690" s="221"/>
      <c r="Q690" s="221"/>
      <c r="R690" s="221"/>
      <c r="S690" s="221"/>
      <c r="T690" s="222"/>
      <c r="AT690" s="217" t="s">
        <v>176</v>
      </c>
      <c r="AU690" s="217" t="s">
        <v>80</v>
      </c>
      <c r="AV690" s="11" t="s">
        <v>17</v>
      </c>
      <c r="AW690" s="11" t="s">
        <v>35</v>
      </c>
      <c r="AX690" s="11" t="s">
        <v>72</v>
      </c>
      <c r="AY690" s="217" t="s">
        <v>168</v>
      </c>
    </row>
    <row r="691" s="12" customFormat="1">
      <c r="B691" s="223"/>
      <c r="D691" s="216" t="s">
        <v>176</v>
      </c>
      <c r="E691" s="224" t="s">
        <v>5</v>
      </c>
      <c r="F691" s="225" t="s">
        <v>839</v>
      </c>
      <c r="H691" s="226">
        <v>9.75</v>
      </c>
      <c r="I691" s="227"/>
      <c r="L691" s="223"/>
      <c r="M691" s="228"/>
      <c r="N691" s="229"/>
      <c r="O691" s="229"/>
      <c r="P691" s="229"/>
      <c r="Q691" s="229"/>
      <c r="R691" s="229"/>
      <c r="S691" s="229"/>
      <c r="T691" s="230"/>
      <c r="AT691" s="224" t="s">
        <v>176</v>
      </c>
      <c r="AU691" s="224" t="s">
        <v>80</v>
      </c>
      <c r="AV691" s="12" t="s">
        <v>80</v>
      </c>
      <c r="AW691" s="12" t="s">
        <v>35</v>
      </c>
      <c r="AX691" s="12" t="s">
        <v>72</v>
      </c>
      <c r="AY691" s="224" t="s">
        <v>168</v>
      </c>
    </row>
    <row r="692" s="12" customFormat="1">
      <c r="B692" s="223"/>
      <c r="D692" s="216" t="s">
        <v>176</v>
      </c>
      <c r="E692" s="224" t="s">
        <v>5</v>
      </c>
      <c r="F692" s="225" t="s">
        <v>840</v>
      </c>
      <c r="H692" s="226">
        <v>-1.8799999999999999</v>
      </c>
      <c r="I692" s="227"/>
      <c r="L692" s="223"/>
      <c r="M692" s="228"/>
      <c r="N692" s="229"/>
      <c r="O692" s="229"/>
      <c r="P692" s="229"/>
      <c r="Q692" s="229"/>
      <c r="R692" s="229"/>
      <c r="S692" s="229"/>
      <c r="T692" s="230"/>
      <c r="AT692" s="224" t="s">
        <v>176</v>
      </c>
      <c r="AU692" s="224" t="s">
        <v>80</v>
      </c>
      <c r="AV692" s="12" t="s">
        <v>80</v>
      </c>
      <c r="AW692" s="12" t="s">
        <v>35</v>
      </c>
      <c r="AX692" s="12" t="s">
        <v>72</v>
      </c>
      <c r="AY692" s="224" t="s">
        <v>168</v>
      </c>
    </row>
    <row r="693" s="13" customFormat="1">
      <c r="B693" s="231"/>
      <c r="D693" s="216" t="s">
        <v>176</v>
      </c>
      <c r="E693" s="232" t="s">
        <v>5</v>
      </c>
      <c r="F693" s="233" t="s">
        <v>195</v>
      </c>
      <c r="H693" s="234">
        <v>14.506</v>
      </c>
      <c r="I693" s="235"/>
      <c r="L693" s="231"/>
      <c r="M693" s="236"/>
      <c r="N693" s="237"/>
      <c r="O693" s="237"/>
      <c r="P693" s="237"/>
      <c r="Q693" s="237"/>
      <c r="R693" s="237"/>
      <c r="S693" s="237"/>
      <c r="T693" s="238"/>
      <c r="AT693" s="232" t="s">
        <v>176</v>
      </c>
      <c r="AU693" s="232" t="s">
        <v>80</v>
      </c>
      <c r="AV693" s="13" t="s">
        <v>86</v>
      </c>
      <c r="AW693" s="13" t="s">
        <v>35</v>
      </c>
      <c r="AX693" s="13" t="s">
        <v>17</v>
      </c>
      <c r="AY693" s="232" t="s">
        <v>168</v>
      </c>
    </row>
    <row r="694" s="1" customFormat="1" ht="25.5" customHeight="1">
      <c r="B694" s="202"/>
      <c r="C694" s="203" t="s">
        <v>841</v>
      </c>
      <c r="D694" s="203" t="s">
        <v>170</v>
      </c>
      <c r="E694" s="204" t="s">
        <v>842</v>
      </c>
      <c r="F694" s="205" t="s">
        <v>843</v>
      </c>
      <c r="G694" s="206" t="s">
        <v>173</v>
      </c>
      <c r="H694" s="207">
        <v>149.92500000000001</v>
      </c>
      <c r="I694" s="208"/>
      <c r="J694" s="209">
        <f>ROUND(I694*H694,2)</f>
        <v>0</v>
      </c>
      <c r="K694" s="205" t="s">
        <v>174</v>
      </c>
      <c r="L694" s="47"/>
      <c r="M694" s="210" t="s">
        <v>5</v>
      </c>
      <c r="N694" s="211" t="s">
        <v>43</v>
      </c>
      <c r="O694" s="48"/>
      <c r="P694" s="212">
        <f>O694*H694</f>
        <v>0</v>
      </c>
      <c r="Q694" s="212">
        <v>0.087309999999999999</v>
      </c>
      <c r="R694" s="212">
        <f>Q694*H694</f>
        <v>13.089951750000001</v>
      </c>
      <c r="S694" s="212">
        <v>0</v>
      </c>
      <c r="T694" s="213">
        <f>S694*H694</f>
        <v>0</v>
      </c>
      <c r="AR694" s="25" t="s">
        <v>86</v>
      </c>
      <c r="AT694" s="25" t="s">
        <v>170</v>
      </c>
      <c r="AU694" s="25" t="s">
        <v>80</v>
      </c>
      <c r="AY694" s="25" t="s">
        <v>168</v>
      </c>
      <c r="BE694" s="214">
        <f>IF(N694="základní",J694,0)</f>
        <v>0</v>
      </c>
      <c r="BF694" s="214">
        <f>IF(N694="snížená",J694,0)</f>
        <v>0</v>
      </c>
      <c r="BG694" s="214">
        <f>IF(N694="zákl. přenesená",J694,0)</f>
        <v>0</v>
      </c>
      <c r="BH694" s="214">
        <f>IF(N694="sníž. přenesená",J694,0)</f>
        <v>0</v>
      </c>
      <c r="BI694" s="214">
        <f>IF(N694="nulová",J694,0)</f>
        <v>0</v>
      </c>
      <c r="BJ694" s="25" t="s">
        <v>17</v>
      </c>
      <c r="BK694" s="214">
        <f>ROUND(I694*H694,2)</f>
        <v>0</v>
      </c>
      <c r="BL694" s="25" t="s">
        <v>86</v>
      </c>
      <c r="BM694" s="25" t="s">
        <v>844</v>
      </c>
    </row>
    <row r="695" s="11" customFormat="1">
      <c r="B695" s="215"/>
      <c r="D695" s="216" t="s">
        <v>176</v>
      </c>
      <c r="E695" s="217" t="s">
        <v>5</v>
      </c>
      <c r="F695" s="218" t="s">
        <v>575</v>
      </c>
      <c r="H695" s="217" t="s">
        <v>5</v>
      </c>
      <c r="I695" s="219"/>
      <c r="L695" s="215"/>
      <c r="M695" s="220"/>
      <c r="N695" s="221"/>
      <c r="O695" s="221"/>
      <c r="P695" s="221"/>
      <c r="Q695" s="221"/>
      <c r="R695" s="221"/>
      <c r="S695" s="221"/>
      <c r="T695" s="222"/>
      <c r="AT695" s="217" t="s">
        <v>176</v>
      </c>
      <c r="AU695" s="217" t="s">
        <v>80</v>
      </c>
      <c r="AV695" s="11" t="s">
        <v>17</v>
      </c>
      <c r="AW695" s="11" t="s">
        <v>35</v>
      </c>
      <c r="AX695" s="11" t="s">
        <v>72</v>
      </c>
      <c r="AY695" s="217" t="s">
        <v>168</v>
      </c>
    </row>
    <row r="696" s="11" customFormat="1">
      <c r="B696" s="215"/>
      <c r="D696" s="216" t="s">
        <v>176</v>
      </c>
      <c r="E696" s="217" t="s">
        <v>5</v>
      </c>
      <c r="F696" s="218" t="s">
        <v>576</v>
      </c>
      <c r="H696" s="217" t="s">
        <v>5</v>
      </c>
      <c r="I696" s="219"/>
      <c r="L696" s="215"/>
      <c r="M696" s="220"/>
      <c r="N696" s="221"/>
      <c r="O696" s="221"/>
      <c r="P696" s="221"/>
      <c r="Q696" s="221"/>
      <c r="R696" s="221"/>
      <c r="S696" s="221"/>
      <c r="T696" s="222"/>
      <c r="AT696" s="217" t="s">
        <v>176</v>
      </c>
      <c r="AU696" s="217" t="s">
        <v>80</v>
      </c>
      <c r="AV696" s="11" t="s">
        <v>17</v>
      </c>
      <c r="AW696" s="11" t="s">
        <v>35</v>
      </c>
      <c r="AX696" s="11" t="s">
        <v>72</v>
      </c>
      <c r="AY696" s="217" t="s">
        <v>168</v>
      </c>
    </row>
    <row r="697" s="11" customFormat="1">
      <c r="B697" s="215"/>
      <c r="D697" s="216" t="s">
        <v>176</v>
      </c>
      <c r="E697" s="217" t="s">
        <v>5</v>
      </c>
      <c r="F697" s="218" t="s">
        <v>577</v>
      </c>
      <c r="H697" s="217" t="s">
        <v>5</v>
      </c>
      <c r="I697" s="219"/>
      <c r="L697" s="215"/>
      <c r="M697" s="220"/>
      <c r="N697" s="221"/>
      <c r="O697" s="221"/>
      <c r="P697" s="221"/>
      <c r="Q697" s="221"/>
      <c r="R697" s="221"/>
      <c r="S697" s="221"/>
      <c r="T697" s="222"/>
      <c r="AT697" s="217" t="s">
        <v>176</v>
      </c>
      <c r="AU697" s="217" t="s">
        <v>80</v>
      </c>
      <c r="AV697" s="11" t="s">
        <v>17</v>
      </c>
      <c r="AW697" s="11" t="s">
        <v>35</v>
      </c>
      <c r="AX697" s="11" t="s">
        <v>72</v>
      </c>
      <c r="AY697" s="217" t="s">
        <v>168</v>
      </c>
    </row>
    <row r="698" s="11" customFormat="1">
      <c r="B698" s="215"/>
      <c r="D698" s="216" t="s">
        <v>176</v>
      </c>
      <c r="E698" s="217" t="s">
        <v>5</v>
      </c>
      <c r="F698" s="218" t="s">
        <v>578</v>
      </c>
      <c r="H698" s="217" t="s">
        <v>5</v>
      </c>
      <c r="I698" s="219"/>
      <c r="L698" s="215"/>
      <c r="M698" s="220"/>
      <c r="N698" s="221"/>
      <c r="O698" s="221"/>
      <c r="P698" s="221"/>
      <c r="Q698" s="221"/>
      <c r="R698" s="221"/>
      <c r="S698" s="221"/>
      <c r="T698" s="222"/>
      <c r="AT698" s="217" t="s">
        <v>176</v>
      </c>
      <c r="AU698" s="217" t="s">
        <v>80</v>
      </c>
      <c r="AV698" s="11" t="s">
        <v>17</v>
      </c>
      <c r="AW698" s="11" t="s">
        <v>35</v>
      </c>
      <c r="AX698" s="11" t="s">
        <v>72</v>
      </c>
      <c r="AY698" s="217" t="s">
        <v>168</v>
      </c>
    </row>
    <row r="699" s="12" customFormat="1">
      <c r="B699" s="223"/>
      <c r="D699" s="216" t="s">
        <v>176</v>
      </c>
      <c r="E699" s="224" t="s">
        <v>5</v>
      </c>
      <c r="F699" s="225" t="s">
        <v>845</v>
      </c>
      <c r="H699" s="226">
        <v>86.099999999999994</v>
      </c>
      <c r="I699" s="227"/>
      <c r="L699" s="223"/>
      <c r="M699" s="228"/>
      <c r="N699" s="229"/>
      <c r="O699" s="229"/>
      <c r="P699" s="229"/>
      <c r="Q699" s="229"/>
      <c r="R699" s="229"/>
      <c r="S699" s="229"/>
      <c r="T699" s="230"/>
      <c r="AT699" s="224" t="s">
        <v>176</v>
      </c>
      <c r="AU699" s="224" t="s">
        <v>80</v>
      </c>
      <c r="AV699" s="12" t="s">
        <v>80</v>
      </c>
      <c r="AW699" s="12" t="s">
        <v>35</v>
      </c>
      <c r="AX699" s="12" t="s">
        <v>72</v>
      </c>
      <c r="AY699" s="224" t="s">
        <v>168</v>
      </c>
    </row>
    <row r="700" s="12" customFormat="1">
      <c r="B700" s="223"/>
      <c r="D700" s="216" t="s">
        <v>176</v>
      </c>
      <c r="E700" s="224" t="s">
        <v>5</v>
      </c>
      <c r="F700" s="225" t="s">
        <v>846</v>
      </c>
      <c r="H700" s="226">
        <v>-8.8000000000000007</v>
      </c>
      <c r="I700" s="227"/>
      <c r="L700" s="223"/>
      <c r="M700" s="228"/>
      <c r="N700" s="229"/>
      <c r="O700" s="229"/>
      <c r="P700" s="229"/>
      <c r="Q700" s="229"/>
      <c r="R700" s="229"/>
      <c r="S700" s="229"/>
      <c r="T700" s="230"/>
      <c r="AT700" s="224" t="s">
        <v>176</v>
      </c>
      <c r="AU700" s="224" t="s">
        <v>80</v>
      </c>
      <c r="AV700" s="12" t="s">
        <v>80</v>
      </c>
      <c r="AW700" s="12" t="s">
        <v>35</v>
      </c>
      <c r="AX700" s="12" t="s">
        <v>72</v>
      </c>
      <c r="AY700" s="224" t="s">
        <v>168</v>
      </c>
    </row>
    <row r="701" s="11" customFormat="1">
      <c r="B701" s="215"/>
      <c r="D701" s="216" t="s">
        <v>176</v>
      </c>
      <c r="E701" s="217" t="s">
        <v>5</v>
      </c>
      <c r="F701" s="218" t="s">
        <v>582</v>
      </c>
      <c r="H701" s="217" t="s">
        <v>5</v>
      </c>
      <c r="I701" s="219"/>
      <c r="L701" s="215"/>
      <c r="M701" s="220"/>
      <c r="N701" s="221"/>
      <c r="O701" s="221"/>
      <c r="P701" s="221"/>
      <c r="Q701" s="221"/>
      <c r="R701" s="221"/>
      <c r="S701" s="221"/>
      <c r="T701" s="222"/>
      <c r="AT701" s="217" t="s">
        <v>176</v>
      </c>
      <c r="AU701" s="217" t="s">
        <v>80</v>
      </c>
      <c r="AV701" s="11" t="s">
        <v>17</v>
      </c>
      <c r="AW701" s="11" t="s">
        <v>35</v>
      </c>
      <c r="AX701" s="11" t="s">
        <v>72</v>
      </c>
      <c r="AY701" s="217" t="s">
        <v>168</v>
      </c>
    </row>
    <row r="702" s="12" customFormat="1">
      <c r="B702" s="223"/>
      <c r="D702" s="216" t="s">
        <v>176</v>
      </c>
      <c r="E702" s="224" t="s">
        <v>5</v>
      </c>
      <c r="F702" s="225" t="s">
        <v>847</v>
      </c>
      <c r="H702" s="226">
        <v>58.825000000000003</v>
      </c>
      <c r="I702" s="227"/>
      <c r="L702" s="223"/>
      <c r="M702" s="228"/>
      <c r="N702" s="229"/>
      <c r="O702" s="229"/>
      <c r="P702" s="229"/>
      <c r="Q702" s="229"/>
      <c r="R702" s="229"/>
      <c r="S702" s="229"/>
      <c r="T702" s="230"/>
      <c r="AT702" s="224" t="s">
        <v>176</v>
      </c>
      <c r="AU702" s="224" t="s">
        <v>80</v>
      </c>
      <c r="AV702" s="12" t="s">
        <v>80</v>
      </c>
      <c r="AW702" s="12" t="s">
        <v>35</v>
      </c>
      <c r="AX702" s="12" t="s">
        <v>72</v>
      </c>
      <c r="AY702" s="224" t="s">
        <v>168</v>
      </c>
    </row>
    <row r="703" s="12" customFormat="1">
      <c r="B703" s="223"/>
      <c r="D703" s="216" t="s">
        <v>176</v>
      </c>
      <c r="E703" s="224" t="s">
        <v>5</v>
      </c>
      <c r="F703" s="225" t="s">
        <v>848</v>
      </c>
      <c r="H703" s="226">
        <v>8.4499999999999993</v>
      </c>
      <c r="I703" s="227"/>
      <c r="L703" s="223"/>
      <c r="M703" s="228"/>
      <c r="N703" s="229"/>
      <c r="O703" s="229"/>
      <c r="P703" s="229"/>
      <c r="Q703" s="229"/>
      <c r="R703" s="229"/>
      <c r="S703" s="229"/>
      <c r="T703" s="230"/>
      <c r="AT703" s="224" t="s">
        <v>176</v>
      </c>
      <c r="AU703" s="224" t="s">
        <v>80</v>
      </c>
      <c r="AV703" s="12" t="s">
        <v>80</v>
      </c>
      <c r="AW703" s="12" t="s">
        <v>35</v>
      </c>
      <c r="AX703" s="12" t="s">
        <v>72</v>
      </c>
      <c r="AY703" s="224" t="s">
        <v>168</v>
      </c>
    </row>
    <row r="704" s="12" customFormat="1">
      <c r="B704" s="223"/>
      <c r="D704" s="216" t="s">
        <v>176</v>
      </c>
      <c r="E704" s="224" t="s">
        <v>5</v>
      </c>
      <c r="F704" s="225" t="s">
        <v>849</v>
      </c>
      <c r="H704" s="226">
        <v>-4.5999999999999996</v>
      </c>
      <c r="I704" s="227"/>
      <c r="L704" s="223"/>
      <c r="M704" s="228"/>
      <c r="N704" s="229"/>
      <c r="O704" s="229"/>
      <c r="P704" s="229"/>
      <c r="Q704" s="229"/>
      <c r="R704" s="229"/>
      <c r="S704" s="229"/>
      <c r="T704" s="230"/>
      <c r="AT704" s="224" t="s">
        <v>176</v>
      </c>
      <c r="AU704" s="224" t="s">
        <v>80</v>
      </c>
      <c r="AV704" s="12" t="s">
        <v>80</v>
      </c>
      <c r="AW704" s="12" t="s">
        <v>35</v>
      </c>
      <c r="AX704" s="12" t="s">
        <v>72</v>
      </c>
      <c r="AY704" s="224" t="s">
        <v>168</v>
      </c>
    </row>
    <row r="705" s="12" customFormat="1">
      <c r="B705" s="223"/>
      <c r="D705" s="216" t="s">
        <v>176</v>
      </c>
      <c r="E705" s="224" t="s">
        <v>5</v>
      </c>
      <c r="F705" s="225" t="s">
        <v>850</v>
      </c>
      <c r="H705" s="226">
        <v>-1.6000000000000001</v>
      </c>
      <c r="I705" s="227"/>
      <c r="L705" s="223"/>
      <c r="M705" s="228"/>
      <c r="N705" s="229"/>
      <c r="O705" s="229"/>
      <c r="P705" s="229"/>
      <c r="Q705" s="229"/>
      <c r="R705" s="229"/>
      <c r="S705" s="229"/>
      <c r="T705" s="230"/>
      <c r="AT705" s="224" t="s">
        <v>176</v>
      </c>
      <c r="AU705" s="224" t="s">
        <v>80</v>
      </c>
      <c r="AV705" s="12" t="s">
        <v>80</v>
      </c>
      <c r="AW705" s="12" t="s">
        <v>35</v>
      </c>
      <c r="AX705" s="12" t="s">
        <v>72</v>
      </c>
      <c r="AY705" s="224" t="s">
        <v>168</v>
      </c>
    </row>
    <row r="706" s="11" customFormat="1">
      <c r="B706" s="215"/>
      <c r="D706" s="216" t="s">
        <v>176</v>
      </c>
      <c r="E706" s="217" t="s">
        <v>5</v>
      </c>
      <c r="F706" s="218" t="s">
        <v>587</v>
      </c>
      <c r="H706" s="217" t="s">
        <v>5</v>
      </c>
      <c r="I706" s="219"/>
      <c r="L706" s="215"/>
      <c r="M706" s="220"/>
      <c r="N706" s="221"/>
      <c r="O706" s="221"/>
      <c r="P706" s="221"/>
      <c r="Q706" s="221"/>
      <c r="R706" s="221"/>
      <c r="S706" s="221"/>
      <c r="T706" s="222"/>
      <c r="AT706" s="217" t="s">
        <v>176</v>
      </c>
      <c r="AU706" s="217" t="s">
        <v>80</v>
      </c>
      <c r="AV706" s="11" t="s">
        <v>17</v>
      </c>
      <c r="AW706" s="11" t="s">
        <v>35</v>
      </c>
      <c r="AX706" s="11" t="s">
        <v>72</v>
      </c>
      <c r="AY706" s="217" t="s">
        <v>168</v>
      </c>
    </row>
    <row r="707" s="12" customFormat="1">
      <c r="B707" s="223"/>
      <c r="D707" s="216" t="s">
        <v>176</v>
      </c>
      <c r="E707" s="224" t="s">
        <v>5</v>
      </c>
      <c r="F707" s="225" t="s">
        <v>851</v>
      </c>
      <c r="H707" s="226">
        <v>11.550000000000001</v>
      </c>
      <c r="I707" s="227"/>
      <c r="L707" s="223"/>
      <c r="M707" s="228"/>
      <c r="N707" s="229"/>
      <c r="O707" s="229"/>
      <c r="P707" s="229"/>
      <c r="Q707" s="229"/>
      <c r="R707" s="229"/>
      <c r="S707" s="229"/>
      <c r="T707" s="230"/>
      <c r="AT707" s="224" t="s">
        <v>176</v>
      </c>
      <c r="AU707" s="224" t="s">
        <v>80</v>
      </c>
      <c r="AV707" s="12" t="s">
        <v>80</v>
      </c>
      <c r="AW707" s="12" t="s">
        <v>35</v>
      </c>
      <c r="AX707" s="12" t="s">
        <v>72</v>
      </c>
      <c r="AY707" s="224" t="s">
        <v>168</v>
      </c>
    </row>
    <row r="708" s="13" customFormat="1">
      <c r="B708" s="231"/>
      <c r="D708" s="216" t="s">
        <v>176</v>
      </c>
      <c r="E708" s="232" t="s">
        <v>5</v>
      </c>
      <c r="F708" s="233" t="s">
        <v>195</v>
      </c>
      <c r="H708" s="234">
        <v>149.92500000000001</v>
      </c>
      <c r="I708" s="235"/>
      <c r="L708" s="231"/>
      <c r="M708" s="236"/>
      <c r="N708" s="237"/>
      <c r="O708" s="237"/>
      <c r="P708" s="237"/>
      <c r="Q708" s="237"/>
      <c r="R708" s="237"/>
      <c r="S708" s="237"/>
      <c r="T708" s="238"/>
      <c r="AT708" s="232" t="s">
        <v>176</v>
      </c>
      <c r="AU708" s="232" t="s">
        <v>80</v>
      </c>
      <c r="AV708" s="13" t="s">
        <v>86</v>
      </c>
      <c r="AW708" s="13" t="s">
        <v>35</v>
      </c>
      <c r="AX708" s="13" t="s">
        <v>17</v>
      </c>
      <c r="AY708" s="232" t="s">
        <v>168</v>
      </c>
    </row>
    <row r="709" s="1" customFormat="1" ht="16.5" customHeight="1">
      <c r="B709" s="202"/>
      <c r="C709" s="203" t="s">
        <v>852</v>
      </c>
      <c r="D709" s="203" t="s">
        <v>170</v>
      </c>
      <c r="E709" s="204" t="s">
        <v>853</v>
      </c>
      <c r="F709" s="205" t="s">
        <v>854</v>
      </c>
      <c r="G709" s="206" t="s">
        <v>198</v>
      </c>
      <c r="H709" s="207">
        <v>123.5</v>
      </c>
      <c r="I709" s="208"/>
      <c r="J709" s="209">
        <f>ROUND(I709*H709,2)</f>
        <v>0</v>
      </c>
      <c r="K709" s="205" t="s">
        <v>174</v>
      </c>
      <c r="L709" s="47"/>
      <c r="M709" s="210" t="s">
        <v>5</v>
      </c>
      <c r="N709" s="211" t="s">
        <v>43</v>
      </c>
      <c r="O709" s="48"/>
      <c r="P709" s="212">
        <f>O709*H709</f>
        <v>0</v>
      </c>
      <c r="Q709" s="212">
        <v>0.00012</v>
      </c>
      <c r="R709" s="212">
        <f>Q709*H709</f>
        <v>0.01482</v>
      </c>
      <c r="S709" s="212">
        <v>0</v>
      </c>
      <c r="T709" s="213">
        <f>S709*H709</f>
        <v>0</v>
      </c>
      <c r="AR709" s="25" t="s">
        <v>86</v>
      </c>
      <c r="AT709" s="25" t="s">
        <v>170</v>
      </c>
      <c r="AU709" s="25" t="s">
        <v>80</v>
      </c>
      <c r="AY709" s="25" t="s">
        <v>168</v>
      </c>
      <c r="BE709" s="214">
        <f>IF(N709="základní",J709,0)</f>
        <v>0</v>
      </c>
      <c r="BF709" s="214">
        <f>IF(N709="snížená",J709,0)</f>
        <v>0</v>
      </c>
      <c r="BG709" s="214">
        <f>IF(N709="zákl. přenesená",J709,0)</f>
        <v>0</v>
      </c>
      <c r="BH709" s="214">
        <f>IF(N709="sníž. přenesená",J709,0)</f>
        <v>0</v>
      </c>
      <c r="BI709" s="214">
        <f>IF(N709="nulová",J709,0)</f>
        <v>0</v>
      </c>
      <c r="BJ709" s="25" t="s">
        <v>17</v>
      </c>
      <c r="BK709" s="214">
        <f>ROUND(I709*H709,2)</f>
        <v>0</v>
      </c>
      <c r="BL709" s="25" t="s">
        <v>86</v>
      </c>
      <c r="BM709" s="25" t="s">
        <v>855</v>
      </c>
    </row>
    <row r="710" s="11" customFormat="1">
      <c r="B710" s="215"/>
      <c r="D710" s="216" t="s">
        <v>176</v>
      </c>
      <c r="E710" s="217" t="s">
        <v>5</v>
      </c>
      <c r="F710" s="218" t="s">
        <v>575</v>
      </c>
      <c r="H710" s="217" t="s">
        <v>5</v>
      </c>
      <c r="I710" s="219"/>
      <c r="L710" s="215"/>
      <c r="M710" s="220"/>
      <c r="N710" s="221"/>
      <c r="O710" s="221"/>
      <c r="P710" s="221"/>
      <c r="Q710" s="221"/>
      <c r="R710" s="221"/>
      <c r="S710" s="221"/>
      <c r="T710" s="222"/>
      <c r="AT710" s="217" t="s">
        <v>176</v>
      </c>
      <c r="AU710" s="217" t="s">
        <v>80</v>
      </c>
      <c r="AV710" s="11" t="s">
        <v>17</v>
      </c>
      <c r="AW710" s="11" t="s">
        <v>35</v>
      </c>
      <c r="AX710" s="11" t="s">
        <v>72</v>
      </c>
      <c r="AY710" s="217" t="s">
        <v>168</v>
      </c>
    </row>
    <row r="711" s="11" customFormat="1">
      <c r="B711" s="215"/>
      <c r="D711" s="216" t="s">
        <v>176</v>
      </c>
      <c r="E711" s="217" t="s">
        <v>5</v>
      </c>
      <c r="F711" s="218" t="s">
        <v>576</v>
      </c>
      <c r="H711" s="217" t="s">
        <v>5</v>
      </c>
      <c r="I711" s="219"/>
      <c r="L711" s="215"/>
      <c r="M711" s="220"/>
      <c r="N711" s="221"/>
      <c r="O711" s="221"/>
      <c r="P711" s="221"/>
      <c r="Q711" s="221"/>
      <c r="R711" s="221"/>
      <c r="S711" s="221"/>
      <c r="T711" s="222"/>
      <c r="AT711" s="217" t="s">
        <v>176</v>
      </c>
      <c r="AU711" s="217" t="s">
        <v>80</v>
      </c>
      <c r="AV711" s="11" t="s">
        <v>17</v>
      </c>
      <c r="AW711" s="11" t="s">
        <v>35</v>
      </c>
      <c r="AX711" s="11" t="s">
        <v>72</v>
      </c>
      <c r="AY711" s="217" t="s">
        <v>168</v>
      </c>
    </row>
    <row r="712" s="11" customFormat="1">
      <c r="B712" s="215"/>
      <c r="D712" s="216" t="s">
        <v>176</v>
      </c>
      <c r="E712" s="217" t="s">
        <v>5</v>
      </c>
      <c r="F712" s="218" t="s">
        <v>578</v>
      </c>
      <c r="H712" s="217" t="s">
        <v>5</v>
      </c>
      <c r="I712" s="219"/>
      <c r="L712" s="215"/>
      <c r="M712" s="220"/>
      <c r="N712" s="221"/>
      <c r="O712" s="221"/>
      <c r="P712" s="221"/>
      <c r="Q712" s="221"/>
      <c r="R712" s="221"/>
      <c r="S712" s="221"/>
      <c r="T712" s="222"/>
      <c r="AT712" s="217" t="s">
        <v>176</v>
      </c>
      <c r="AU712" s="217" t="s">
        <v>80</v>
      </c>
      <c r="AV712" s="11" t="s">
        <v>17</v>
      </c>
      <c r="AW712" s="11" t="s">
        <v>35</v>
      </c>
      <c r="AX712" s="11" t="s">
        <v>72</v>
      </c>
      <c r="AY712" s="217" t="s">
        <v>168</v>
      </c>
    </row>
    <row r="713" s="12" customFormat="1">
      <c r="B713" s="223"/>
      <c r="D713" s="216" t="s">
        <v>176</v>
      </c>
      <c r="E713" s="224" t="s">
        <v>5</v>
      </c>
      <c r="F713" s="225" t="s">
        <v>856</v>
      </c>
      <c r="H713" s="226">
        <v>78</v>
      </c>
      <c r="I713" s="227"/>
      <c r="L713" s="223"/>
      <c r="M713" s="228"/>
      <c r="N713" s="229"/>
      <c r="O713" s="229"/>
      <c r="P713" s="229"/>
      <c r="Q713" s="229"/>
      <c r="R713" s="229"/>
      <c r="S713" s="229"/>
      <c r="T713" s="230"/>
      <c r="AT713" s="224" t="s">
        <v>176</v>
      </c>
      <c r="AU713" s="224" t="s">
        <v>80</v>
      </c>
      <c r="AV713" s="12" t="s">
        <v>80</v>
      </c>
      <c r="AW713" s="12" t="s">
        <v>35</v>
      </c>
      <c r="AX713" s="12" t="s">
        <v>72</v>
      </c>
      <c r="AY713" s="224" t="s">
        <v>168</v>
      </c>
    </row>
    <row r="714" s="11" customFormat="1">
      <c r="B714" s="215"/>
      <c r="D714" s="216" t="s">
        <v>176</v>
      </c>
      <c r="E714" s="217" t="s">
        <v>5</v>
      </c>
      <c r="F714" s="218" t="s">
        <v>582</v>
      </c>
      <c r="H714" s="217" t="s">
        <v>5</v>
      </c>
      <c r="I714" s="219"/>
      <c r="L714" s="215"/>
      <c r="M714" s="220"/>
      <c r="N714" s="221"/>
      <c r="O714" s="221"/>
      <c r="P714" s="221"/>
      <c r="Q714" s="221"/>
      <c r="R714" s="221"/>
      <c r="S714" s="221"/>
      <c r="T714" s="222"/>
      <c r="AT714" s="217" t="s">
        <v>176</v>
      </c>
      <c r="AU714" s="217" t="s">
        <v>80</v>
      </c>
      <c r="AV714" s="11" t="s">
        <v>17</v>
      </c>
      <c r="AW714" s="11" t="s">
        <v>35</v>
      </c>
      <c r="AX714" s="11" t="s">
        <v>72</v>
      </c>
      <c r="AY714" s="217" t="s">
        <v>168</v>
      </c>
    </row>
    <row r="715" s="12" customFormat="1">
      <c r="B715" s="223"/>
      <c r="D715" s="216" t="s">
        <v>176</v>
      </c>
      <c r="E715" s="224" t="s">
        <v>5</v>
      </c>
      <c r="F715" s="225" t="s">
        <v>857</v>
      </c>
      <c r="H715" s="226">
        <v>45.5</v>
      </c>
      <c r="I715" s="227"/>
      <c r="L715" s="223"/>
      <c r="M715" s="228"/>
      <c r="N715" s="229"/>
      <c r="O715" s="229"/>
      <c r="P715" s="229"/>
      <c r="Q715" s="229"/>
      <c r="R715" s="229"/>
      <c r="S715" s="229"/>
      <c r="T715" s="230"/>
      <c r="AT715" s="224" t="s">
        <v>176</v>
      </c>
      <c r="AU715" s="224" t="s">
        <v>80</v>
      </c>
      <c r="AV715" s="12" t="s">
        <v>80</v>
      </c>
      <c r="AW715" s="12" t="s">
        <v>35</v>
      </c>
      <c r="AX715" s="12" t="s">
        <v>72</v>
      </c>
      <c r="AY715" s="224" t="s">
        <v>168</v>
      </c>
    </row>
    <row r="716" s="13" customFormat="1">
      <c r="B716" s="231"/>
      <c r="D716" s="216" t="s">
        <v>176</v>
      </c>
      <c r="E716" s="232" t="s">
        <v>5</v>
      </c>
      <c r="F716" s="233" t="s">
        <v>195</v>
      </c>
      <c r="H716" s="234">
        <v>123.5</v>
      </c>
      <c r="I716" s="235"/>
      <c r="L716" s="231"/>
      <c r="M716" s="236"/>
      <c r="N716" s="237"/>
      <c r="O716" s="237"/>
      <c r="P716" s="237"/>
      <c r="Q716" s="237"/>
      <c r="R716" s="237"/>
      <c r="S716" s="237"/>
      <c r="T716" s="238"/>
      <c r="AT716" s="232" t="s">
        <v>176</v>
      </c>
      <c r="AU716" s="232" t="s">
        <v>80</v>
      </c>
      <c r="AV716" s="13" t="s">
        <v>86</v>
      </c>
      <c r="AW716" s="13" t="s">
        <v>35</v>
      </c>
      <c r="AX716" s="13" t="s">
        <v>17</v>
      </c>
      <c r="AY716" s="232" t="s">
        <v>168</v>
      </c>
    </row>
    <row r="717" s="1" customFormat="1" ht="25.5" customHeight="1">
      <c r="B717" s="202"/>
      <c r="C717" s="203" t="s">
        <v>858</v>
      </c>
      <c r="D717" s="203" t="s">
        <v>170</v>
      </c>
      <c r="E717" s="204" t="s">
        <v>859</v>
      </c>
      <c r="F717" s="205" t="s">
        <v>860</v>
      </c>
      <c r="G717" s="206" t="s">
        <v>173</v>
      </c>
      <c r="H717" s="207">
        <v>7.4749999999999996</v>
      </c>
      <c r="I717" s="208"/>
      <c r="J717" s="209">
        <f>ROUND(I717*H717,2)</f>
        <v>0</v>
      </c>
      <c r="K717" s="205" t="s">
        <v>174</v>
      </c>
      <c r="L717" s="47"/>
      <c r="M717" s="210" t="s">
        <v>5</v>
      </c>
      <c r="N717" s="211" t="s">
        <v>43</v>
      </c>
      <c r="O717" s="48"/>
      <c r="P717" s="212">
        <f>O717*H717</f>
        <v>0</v>
      </c>
      <c r="Q717" s="212">
        <v>0.071970000000000006</v>
      </c>
      <c r="R717" s="212">
        <f>Q717*H717</f>
        <v>0.53797574999999997</v>
      </c>
      <c r="S717" s="212">
        <v>0</v>
      </c>
      <c r="T717" s="213">
        <f>S717*H717</f>
        <v>0</v>
      </c>
      <c r="AR717" s="25" t="s">
        <v>86</v>
      </c>
      <c r="AT717" s="25" t="s">
        <v>170</v>
      </c>
      <c r="AU717" s="25" t="s">
        <v>80</v>
      </c>
      <c r="AY717" s="25" t="s">
        <v>168</v>
      </c>
      <c r="BE717" s="214">
        <f>IF(N717="základní",J717,0)</f>
        <v>0</v>
      </c>
      <c r="BF717" s="214">
        <f>IF(N717="snížená",J717,0)</f>
        <v>0</v>
      </c>
      <c r="BG717" s="214">
        <f>IF(N717="zákl. přenesená",J717,0)</f>
        <v>0</v>
      </c>
      <c r="BH717" s="214">
        <f>IF(N717="sníž. přenesená",J717,0)</f>
        <v>0</v>
      </c>
      <c r="BI717" s="214">
        <f>IF(N717="nulová",J717,0)</f>
        <v>0</v>
      </c>
      <c r="BJ717" s="25" t="s">
        <v>17</v>
      </c>
      <c r="BK717" s="214">
        <f>ROUND(I717*H717,2)</f>
        <v>0</v>
      </c>
      <c r="BL717" s="25" t="s">
        <v>86</v>
      </c>
      <c r="BM717" s="25" t="s">
        <v>861</v>
      </c>
    </row>
    <row r="718" s="11" customFormat="1">
      <c r="B718" s="215"/>
      <c r="D718" s="216" t="s">
        <v>176</v>
      </c>
      <c r="E718" s="217" t="s">
        <v>5</v>
      </c>
      <c r="F718" s="218" t="s">
        <v>576</v>
      </c>
      <c r="H718" s="217" t="s">
        <v>5</v>
      </c>
      <c r="I718" s="219"/>
      <c r="L718" s="215"/>
      <c r="M718" s="220"/>
      <c r="N718" s="221"/>
      <c r="O718" s="221"/>
      <c r="P718" s="221"/>
      <c r="Q718" s="221"/>
      <c r="R718" s="221"/>
      <c r="S718" s="221"/>
      <c r="T718" s="222"/>
      <c r="AT718" s="217" t="s">
        <v>176</v>
      </c>
      <c r="AU718" s="217" t="s">
        <v>80</v>
      </c>
      <c r="AV718" s="11" t="s">
        <v>17</v>
      </c>
      <c r="AW718" s="11" t="s">
        <v>35</v>
      </c>
      <c r="AX718" s="11" t="s">
        <v>72</v>
      </c>
      <c r="AY718" s="217" t="s">
        <v>168</v>
      </c>
    </row>
    <row r="719" s="11" customFormat="1">
      <c r="B719" s="215"/>
      <c r="D719" s="216" t="s">
        <v>176</v>
      </c>
      <c r="E719" s="217" t="s">
        <v>5</v>
      </c>
      <c r="F719" s="218" t="s">
        <v>582</v>
      </c>
      <c r="H719" s="217" t="s">
        <v>5</v>
      </c>
      <c r="I719" s="219"/>
      <c r="L719" s="215"/>
      <c r="M719" s="220"/>
      <c r="N719" s="221"/>
      <c r="O719" s="221"/>
      <c r="P719" s="221"/>
      <c r="Q719" s="221"/>
      <c r="R719" s="221"/>
      <c r="S719" s="221"/>
      <c r="T719" s="222"/>
      <c r="AT719" s="217" t="s">
        <v>176</v>
      </c>
      <c r="AU719" s="217" t="s">
        <v>80</v>
      </c>
      <c r="AV719" s="11" t="s">
        <v>17</v>
      </c>
      <c r="AW719" s="11" t="s">
        <v>35</v>
      </c>
      <c r="AX719" s="11" t="s">
        <v>72</v>
      </c>
      <c r="AY719" s="217" t="s">
        <v>168</v>
      </c>
    </row>
    <row r="720" s="12" customFormat="1">
      <c r="B720" s="223"/>
      <c r="D720" s="216" t="s">
        <v>176</v>
      </c>
      <c r="E720" s="224" t="s">
        <v>5</v>
      </c>
      <c r="F720" s="225" t="s">
        <v>862</v>
      </c>
      <c r="H720" s="226">
        <v>7.4749999999999996</v>
      </c>
      <c r="I720" s="227"/>
      <c r="L720" s="223"/>
      <c r="M720" s="228"/>
      <c r="N720" s="229"/>
      <c r="O720" s="229"/>
      <c r="P720" s="229"/>
      <c r="Q720" s="229"/>
      <c r="R720" s="229"/>
      <c r="S720" s="229"/>
      <c r="T720" s="230"/>
      <c r="AT720" s="224" t="s">
        <v>176</v>
      </c>
      <c r="AU720" s="224" t="s">
        <v>80</v>
      </c>
      <c r="AV720" s="12" t="s">
        <v>80</v>
      </c>
      <c r="AW720" s="12" t="s">
        <v>35</v>
      </c>
      <c r="AX720" s="12" t="s">
        <v>17</v>
      </c>
      <c r="AY720" s="224" t="s">
        <v>168</v>
      </c>
    </row>
    <row r="721" s="1" customFormat="1" ht="25.5" customHeight="1">
      <c r="B721" s="202"/>
      <c r="C721" s="203" t="s">
        <v>863</v>
      </c>
      <c r="D721" s="203" t="s">
        <v>170</v>
      </c>
      <c r="E721" s="204" t="s">
        <v>864</v>
      </c>
      <c r="F721" s="205" t="s">
        <v>865</v>
      </c>
      <c r="G721" s="206" t="s">
        <v>173</v>
      </c>
      <c r="H721" s="207">
        <v>13.375</v>
      </c>
      <c r="I721" s="208"/>
      <c r="J721" s="209">
        <f>ROUND(I721*H721,2)</f>
        <v>0</v>
      </c>
      <c r="K721" s="205" t="s">
        <v>174</v>
      </c>
      <c r="L721" s="47"/>
      <c r="M721" s="210" t="s">
        <v>5</v>
      </c>
      <c r="N721" s="211" t="s">
        <v>43</v>
      </c>
      <c r="O721" s="48"/>
      <c r="P721" s="212">
        <f>O721*H721</f>
        <v>0</v>
      </c>
      <c r="Q721" s="212">
        <v>0.10745</v>
      </c>
      <c r="R721" s="212">
        <f>Q721*H721</f>
        <v>1.4371437499999999</v>
      </c>
      <c r="S721" s="212">
        <v>0</v>
      </c>
      <c r="T721" s="213">
        <f>S721*H721</f>
        <v>0</v>
      </c>
      <c r="AR721" s="25" t="s">
        <v>86</v>
      </c>
      <c r="AT721" s="25" t="s">
        <v>170</v>
      </c>
      <c r="AU721" s="25" t="s">
        <v>80</v>
      </c>
      <c r="AY721" s="25" t="s">
        <v>168</v>
      </c>
      <c r="BE721" s="214">
        <f>IF(N721="základní",J721,0)</f>
        <v>0</v>
      </c>
      <c r="BF721" s="214">
        <f>IF(N721="snížená",J721,0)</f>
        <v>0</v>
      </c>
      <c r="BG721" s="214">
        <f>IF(N721="zákl. přenesená",J721,0)</f>
        <v>0</v>
      </c>
      <c r="BH721" s="214">
        <f>IF(N721="sníž. přenesená",J721,0)</f>
        <v>0</v>
      </c>
      <c r="BI721" s="214">
        <f>IF(N721="nulová",J721,0)</f>
        <v>0</v>
      </c>
      <c r="BJ721" s="25" t="s">
        <v>17</v>
      </c>
      <c r="BK721" s="214">
        <f>ROUND(I721*H721,2)</f>
        <v>0</v>
      </c>
      <c r="BL721" s="25" t="s">
        <v>86</v>
      </c>
      <c r="BM721" s="25" t="s">
        <v>866</v>
      </c>
    </row>
    <row r="722" s="11" customFormat="1">
      <c r="B722" s="215"/>
      <c r="D722" s="216" t="s">
        <v>176</v>
      </c>
      <c r="E722" s="217" t="s">
        <v>5</v>
      </c>
      <c r="F722" s="218" t="s">
        <v>575</v>
      </c>
      <c r="H722" s="217" t="s">
        <v>5</v>
      </c>
      <c r="I722" s="219"/>
      <c r="L722" s="215"/>
      <c r="M722" s="220"/>
      <c r="N722" s="221"/>
      <c r="O722" s="221"/>
      <c r="P722" s="221"/>
      <c r="Q722" s="221"/>
      <c r="R722" s="221"/>
      <c r="S722" s="221"/>
      <c r="T722" s="222"/>
      <c r="AT722" s="217" t="s">
        <v>176</v>
      </c>
      <c r="AU722" s="217" t="s">
        <v>80</v>
      </c>
      <c r="AV722" s="11" t="s">
        <v>17</v>
      </c>
      <c r="AW722" s="11" t="s">
        <v>35</v>
      </c>
      <c r="AX722" s="11" t="s">
        <v>72</v>
      </c>
      <c r="AY722" s="217" t="s">
        <v>168</v>
      </c>
    </row>
    <row r="723" s="11" customFormat="1">
      <c r="B723" s="215"/>
      <c r="D723" s="216" t="s">
        <v>176</v>
      </c>
      <c r="E723" s="217" t="s">
        <v>5</v>
      </c>
      <c r="F723" s="218" t="s">
        <v>576</v>
      </c>
      <c r="H723" s="217" t="s">
        <v>5</v>
      </c>
      <c r="I723" s="219"/>
      <c r="L723" s="215"/>
      <c r="M723" s="220"/>
      <c r="N723" s="221"/>
      <c r="O723" s="221"/>
      <c r="P723" s="221"/>
      <c r="Q723" s="221"/>
      <c r="R723" s="221"/>
      <c r="S723" s="221"/>
      <c r="T723" s="222"/>
      <c r="AT723" s="217" t="s">
        <v>176</v>
      </c>
      <c r="AU723" s="217" t="s">
        <v>80</v>
      </c>
      <c r="AV723" s="11" t="s">
        <v>17</v>
      </c>
      <c r="AW723" s="11" t="s">
        <v>35</v>
      </c>
      <c r="AX723" s="11" t="s">
        <v>72</v>
      </c>
      <c r="AY723" s="217" t="s">
        <v>168</v>
      </c>
    </row>
    <row r="724" s="11" customFormat="1">
      <c r="B724" s="215"/>
      <c r="D724" s="216" t="s">
        <v>176</v>
      </c>
      <c r="E724" s="217" t="s">
        <v>5</v>
      </c>
      <c r="F724" s="218" t="s">
        <v>578</v>
      </c>
      <c r="H724" s="217" t="s">
        <v>5</v>
      </c>
      <c r="I724" s="219"/>
      <c r="L724" s="215"/>
      <c r="M724" s="220"/>
      <c r="N724" s="221"/>
      <c r="O724" s="221"/>
      <c r="P724" s="221"/>
      <c r="Q724" s="221"/>
      <c r="R724" s="221"/>
      <c r="S724" s="221"/>
      <c r="T724" s="222"/>
      <c r="AT724" s="217" t="s">
        <v>176</v>
      </c>
      <c r="AU724" s="217" t="s">
        <v>80</v>
      </c>
      <c r="AV724" s="11" t="s">
        <v>17</v>
      </c>
      <c r="AW724" s="11" t="s">
        <v>35</v>
      </c>
      <c r="AX724" s="11" t="s">
        <v>72</v>
      </c>
      <c r="AY724" s="217" t="s">
        <v>168</v>
      </c>
    </row>
    <row r="725" s="12" customFormat="1">
      <c r="B725" s="223"/>
      <c r="D725" s="216" t="s">
        <v>176</v>
      </c>
      <c r="E725" s="224" t="s">
        <v>5</v>
      </c>
      <c r="F725" s="225" t="s">
        <v>867</v>
      </c>
      <c r="H725" s="226">
        <v>3.2999999999999998</v>
      </c>
      <c r="I725" s="227"/>
      <c r="L725" s="223"/>
      <c r="M725" s="228"/>
      <c r="N725" s="229"/>
      <c r="O725" s="229"/>
      <c r="P725" s="229"/>
      <c r="Q725" s="229"/>
      <c r="R725" s="229"/>
      <c r="S725" s="229"/>
      <c r="T725" s="230"/>
      <c r="AT725" s="224" t="s">
        <v>176</v>
      </c>
      <c r="AU725" s="224" t="s">
        <v>80</v>
      </c>
      <c r="AV725" s="12" t="s">
        <v>80</v>
      </c>
      <c r="AW725" s="12" t="s">
        <v>35</v>
      </c>
      <c r="AX725" s="12" t="s">
        <v>72</v>
      </c>
      <c r="AY725" s="224" t="s">
        <v>168</v>
      </c>
    </row>
    <row r="726" s="11" customFormat="1">
      <c r="B726" s="215"/>
      <c r="D726" s="216" t="s">
        <v>176</v>
      </c>
      <c r="E726" s="217" t="s">
        <v>5</v>
      </c>
      <c r="F726" s="218" t="s">
        <v>582</v>
      </c>
      <c r="H726" s="217" t="s">
        <v>5</v>
      </c>
      <c r="I726" s="219"/>
      <c r="L726" s="215"/>
      <c r="M726" s="220"/>
      <c r="N726" s="221"/>
      <c r="O726" s="221"/>
      <c r="P726" s="221"/>
      <c r="Q726" s="221"/>
      <c r="R726" s="221"/>
      <c r="S726" s="221"/>
      <c r="T726" s="222"/>
      <c r="AT726" s="217" t="s">
        <v>176</v>
      </c>
      <c r="AU726" s="217" t="s">
        <v>80</v>
      </c>
      <c r="AV726" s="11" t="s">
        <v>17</v>
      </c>
      <c r="AW726" s="11" t="s">
        <v>35</v>
      </c>
      <c r="AX726" s="11" t="s">
        <v>72</v>
      </c>
      <c r="AY726" s="217" t="s">
        <v>168</v>
      </c>
    </row>
    <row r="727" s="12" customFormat="1">
      <c r="B727" s="223"/>
      <c r="D727" s="216" t="s">
        <v>176</v>
      </c>
      <c r="E727" s="224" t="s">
        <v>5</v>
      </c>
      <c r="F727" s="225" t="s">
        <v>868</v>
      </c>
      <c r="H727" s="226">
        <v>10.074999999999999</v>
      </c>
      <c r="I727" s="227"/>
      <c r="L727" s="223"/>
      <c r="M727" s="228"/>
      <c r="N727" s="229"/>
      <c r="O727" s="229"/>
      <c r="P727" s="229"/>
      <c r="Q727" s="229"/>
      <c r="R727" s="229"/>
      <c r="S727" s="229"/>
      <c r="T727" s="230"/>
      <c r="AT727" s="224" t="s">
        <v>176</v>
      </c>
      <c r="AU727" s="224" t="s">
        <v>80</v>
      </c>
      <c r="AV727" s="12" t="s">
        <v>80</v>
      </c>
      <c r="AW727" s="12" t="s">
        <v>35</v>
      </c>
      <c r="AX727" s="12" t="s">
        <v>72</v>
      </c>
      <c r="AY727" s="224" t="s">
        <v>168</v>
      </c>
    </row>
    <row r="728" s="13" customFormat="1">
      <c r="B728" s="231"/>
      <c r="D728" s="216" t="s">
        <v>176</v>
      </c>
      <c r="E728" s="232" t="s">
        <v>5</v>
      </c>
      <c r="F728" s="233" t="s">
        <v>195</v>
      </c>
      <c r="H728" s="234">
        <v>13.375</v>
      </c>
      <c r="I728" s="235"/>
      <c r="L728" s="231"/>
      <c r="M728" s="236"/>
      <c r="N728" s="237"/>
      <c r="O728" s="237"/>
      <c r="P728" s="237"/>
      <c r="Q728" s="237"/>
      <c r="R728" s="237"/>
      <c r="S728" s="237"/>
      <c r="T728" s="238"/>
      <c r="AT728" s="232" t="s">
        <v>176</v>
      </c>
      <c r="AU728" s="232" t="s">
        <v>80</v>
      </c>
      <c r="AV728" s="13" t="s">
        <v>86</v>
      </c>
      <c r="AW728" s="13" t="s">
        <v>35</v>
      </c>
      <c r="AX728" s="13" t="s">
        <v>17</v>
      </c>
      <c r="AY728" s="232" t="s">
        <v>168</v>
      </c>
    </row>
    <row r="729" s="1" customFormat="1" ht="25.5" customHeight="1">
      <c r="B729" s="202"/>
      <c r="C729" s="203" t="s">
        <v>869</v>
      </c>
      <c r="D729" s="203" t="s">
        <v>170</v>
      </c>
      <c r="E729" s="204" t="s">
        <v>870</v>
      </c>
      <c r="F729" s="205" t="s">
        <v>871</v>
      </c>
      <c r="G729" s="206" t="s">
        <v>173</v>
      </c>
      <c r="H729" s="207">
        <v>3.5750000000000002</v>
      </c>
      <c r="I729" s="208"/>
      <c r="J729" s="209">
        <f>ROUND(I729*H729,2)</f>
        <v>0</v>
      </c>
      <c r="K729" s="205" t="s">
        <v>174</v>
      </c>
      <c r="L729" s="47"/>
      <c r="M729" s="210" t="s">
        <v>5</v>
      </c>
      <c r="N729" s="211" t="s">
        <v>43</v>
      </c>
      <c r="O729" s="48"/>
      <c r="P729" s="212">
        <f>O729*H729</f>
        <v>0</v>
      </c>
      <c r="Q729" s="212">
        <v>0.15414</v>
      </c>
      <c r="R729" s="212">
        <f>Q729*H729</f>
        <v>0.5510505</v>
      </c>
      <c r="S729" s="212">
        <v>0</v>
      </c>
      <c r="T729" s="213">
        <f>S729*H729</f>
        <v>0</v>
      </c>
      <c r="AR729" s="25" t="s">
        <v>86</v>
      </c>
      <c r="AT729" s="25" t="s">
        <v>170</v>
      </c>
      <c r="AU729" s="25" t="s">
        <v>80</v>
      </c>
      <c r="AY729" s="25" t="s">
        <v>168</v>
      </c>
      <c r="BE729" s="214">
        <f>IF(N729="základní",J729,0)</f>
        <v>0</v>
      </c>
      <c r="BF729" s="214">
        <f>IF(N729="snížená",J729,0)</f>
        <v>0</v>
      </c>
      <c r="BG729" s="214">
        <f>IF(N729="zákl. přenesená",J729,0)</f>
        <v>0</v>
      </c>
      <c r="BH729" s="214">
        <f>IF(N729="sníž. přenesená",J729,0)</f>
        <v>0</v>
      </c>
      <c r="BI729" s="214">
        <f>IF(N729="nulová",J729,0)</f>
        <v>0</v>
      </c>
      <c r="BJ729" s="25" t="s">
        <v>17</v>
      </c>
      <c r="BK729" s="214">
        <f>ROUND(I729*H729,2)</f>
        <v>0</v>
      </c>
      <c r="BL729" s="25" t="s">
        <v>86</v>
      </c>
      <c r="BM729" s="25" t="s">
        <v>872</v>
      </c>
    </row>
    <row r="730" s="11" customFormat="1">
      <c r="B730" s="215"/>
      <c r="D730" s="216" t="s">
        <v>176</v>
      </c>
      <c r="E730" s="217" t="s">
        <v>5</v>
      </c>
      <c r="F730" s="218" t="s">
        <v>576</v>
      </c>
      <c r="H730" s="217" t="s">
        <v>5</v>
      </c>
      <c r="I730" s="219"/>
      <c r="L730" s="215"/>
      <c r="M730" s="220"/>
      <c r="N730" s="221"/>
      <c r="O730" s="221"/>
      <c r="P730" s="221"/>
      <c r="Q730" s="221"/>
      <c r="R730" s="221"/>
      <c r="S730" s="221"/>
      <c r="T730" s="222"/>
      <c r="AT730" s="217" t="s">
        <v>176</v>
      </c>
      <c r="AU730" s="217" t="s">
        <v>80</v>
      </c>
      <c r="AV730" s="11" t="s">
        <v>17</v>
      </c>
      <c r="AW730" s="11" t="s">
        <v>35</v>
      </c>
      <c r="AX730" s="11" t="s">
        <v>72</v>
      </c>
      <c r="AY730" s="217" t="s">
        <v>168</v>
      </c>
    </row>
    <row r="731" s="11" customFormat="1">
      <c r="B731" s="215"/>
      <c r="D731" s="216" t="s">
        <v>176</v>
      </c>
      <c r="E731" s="217" t="s">
        <v>5</v>
      </c>
      <c r="F731" s="218" t="s">
        <v>582</v>
      </c>
      <c r="H731" s="217" t="s">
        <v>5</v>
      </c>
      <c r="I731" s="219"/>
      <c r="L731" s="215"/>
      <c r="M731" s="220"/>
      <c r="N731" s="221"/>
      <c r="O731" s="221"/>
      <c r="P731" s="221"/>
      <c r="Q731" s="221"/>
      <c r="R731" s="221"/>
      <c r="S731" s="221"/>
      <c r="T731" s="222"/>
      <c r="AT731" s="217" t="s">
        <v>176</v>
      </c>
      <c r="AU731" s="217" t="s">
        <v>80</v>
      </c>
      <c r="AV731" s="11" t="s">
        <v>17</v>
      </c>
      <c r="AW731" s="11" t="s">
        <v>35</v>
      </c>
      <c r="AX731" s="11" t="s">
        <v>72</v>
      </c>
      <c r="AY731" s="217" t="s">
        <v>168</v>
      </c>
    </row>
    <row r="732" s="12" customFormat="1">
      <c r="B732" s="223"/>
      <c r="D732" s="216" t="s">
        <v>176</v>
      </c>
      <c r="E732" s="224" t="s">
        <v>5</v>
      </c>
      <c r="F732" s="225" t="s">
        <v>873</v>
      </c>
      <c r="H732" s="226">
        <v>3.5750000000000002</v>
      </c>
      <c r="I732" s="227"/>
      <c r="L732" s="223"/>
      <c r="M732" s="228"/>
      <c r="N732" s="229"/>
      <c r="O732" s="229"/>
      <c r="P732" s="229"/>
      <c r="Q732" s="229"/>
      <c r="R732" s="229"/>
      <c r="S732" s="229"/>
      <c r="T732" s="230"/>
      <c r="AT732" s="224" t="s">
        <v>176</v>
      </c>
      <c r="AU732" s="224" t="s">
        <v>80</v>
      </c>
      <c r="AV732" s="12" t="s">
        <v>80</v>
      </c>
      <c r="AW732" s="12" t="s">
        <v>35</v>
      </c>
      <c r="AX732" s="12" t="s">
        <v>17</v>
      </c>
      <c r="AY732" s="224" t="s">
        <v>168</v>
      </c>
    </row>
    <row r="733" s="1" customFormat="1" ht="16.5" customHeight="1">
      <c r="B733" s="202"/>
      <c r="C733" s="203" t="s">
        <v>874</v>
      </c>
      <c r="D733" s="203" t="s">
        <v>170</v>
      </c>
      <c r="E733" s="204" t="s">
        <v>875</v>
      </c>
      <c r="F733" s="205" t="s">
        <v>876</v>
      </c>
      <c r="G733" s="206" t="s">
        <v>277</v>
      </c>
      <c r="H733" s="207">
        <v>0.047</v>
      </c>
      <c r="I733" s="208"/>
      <c r="J733" s="209">
        <f>ROUND(I733*H733,2)</f>
        <v>0</v>
      </c>
      <c r="K733" s="205" t="s">
        <v>5</v>
      </c>
      <c r="L733" s="47"/>
      <c r="M733" s="210" t="s">
        <v>5</v>
      </c>
      <c r="N733" s="211" t="s">
        <v>43</v>
      </c>
      <c r="O733" s="48"/>
      <c r="P733" s="212">
        <f>O733*H733</f>
        <v>0</v>
      </c>
      <c r="Q733" s="212">
        <v>0</v>
      </c>
      <c r="R733" s="212">
        <f>Q733*H733</f>
        <v>0</v>
      </c>
      <c r="S733" s="212">
        <v>0</v>
      </c>
      <c r="T733" s="213">
        <f>S733*H733</f>
        <v>0</v>
      </c>
      <c r="AR733" s="25" t="s">
        <v>86</v>
      </c>
      <c r="AT733" s="25" t="s">
        <v>170</v>
      </c>
      <c r="AU733" s="25" t="s">
        <v>80</v>
      </c>
      <c r="AY733" s="25" t="s">
        <v>168</v>
      </c>
      <c r="BE733" s="214">
        <f>IF(N733="základní",J733,0)</f>
        <v>0</v>
      </c>
      <c r="BF733" s="214">
        <f>IF(N733="snížená",J733,0)</f>
        <v>0</v>
      </c>
      <c r="BG733" s="214">
        <f>IF(N733="zákl. přenesená",J733,0)</f>
        <v>0</v>
      </c>
      <c r="BH733" s="214">
        <f>IF(N733="sníž. přenesená",J733,0)</f>
        <v>0</v>
      </c>
      <c r="BI733" s="214">
        <f>IF(N733="nulová",J733,0)</f>
        <v>0</v>
      </c>
      <c r="BJ733" s="25" t="s">
        <v>17</v>
      </c>
      <c r="BK733" s="214">
        <f>ROUND(I733*H733,2)</f>
        <v>0</v>
      </c>
      <c r="BL733" s="25" t="s">
        <v>86</v>
      </c>
      <c r="BM733" s="25" t="s">
        <v>877</v>
      </c>
    </row>
    <row r="734" s="11" customFormat="1">
      <c r="B734" s="215"/>
      <c r="D734" s="216" t="s">
        <v>176</v>
      </c>
      <c r="E734" s="217" t="s">
        <v>5</v>
      </c>
      <c r="F734" s="218" t="s">
        <v>434</v>
      </c>
      <c r="H734" s="217" t="s">
        <v>5</v>
      </c>
      <c r="I734" s="219"/>
      <c r="L734" s="215"/>
      <c r="M734" s="220"/>
      <c r="N734" s="221"/>
      <c r="O734" s="221"/>
      <c r="P734" s="221"/>
      <c r="Q734" s="221"/>
      <c r="R734" s="221"/>
      <c r="S734" s="221"/>
      <c r="T734" s="222"/>
      <c r="AT734" s="217" t="s">
        <v>176</v>
      </c>
      <c r="AU734" s="217" t="s">
        <v>80</v>
      </c>
      <c r="AV734" s="11" t="s">
        <v>17</v>
      </c>
      <c r="AW734" s="11" t="s">
        <v>35</v>
      </c>
      <c r="AX734" s="11" t="s">
        <v>72</v>
      </c>
      <c r="AY734" s="217" t="s">
        <v>168</v>
      </c>
    </row>
    <row r="735" s="11" customFormat="1">
      <c r="B735" s="215"/>
      <c r="D735" s="216" t="s">
        <v>176</v>
      </c>
      <c r="E735" s="217" t="s">
        <v>5</v>
      </c>
      <c r="F735" s="218" t="s">
        <v>624</v>
      </c>
      <c r="H735" s="217" t="s">
        <v>5</v>
      </c>
      <c r="I735" s="219"/>
      <c r="L735" s="215"/>
      <c r="M735" s="220"/>
      <c r="N735" s="221"/>
      <c r="O735" s="221"/>
      <c r="P735" s="221"/>
      <c r="Q735" s="221"/>
      <c r="R735" s="221"/>
      <c r="S735" s="221"/>
      <c r="T735" s="222"/>
      <c r="AT735" s="217" t="s">
        <v>176</v>
      </c>
      <c r="AU735" s="217" t="s">
        <v>80</v>
      </c>
      <c r="AV735" s="11" t="s">
        <v>17</v>
      </c>
      <c r="AW735" s="11" t="s">
        <v>35</v>
      </c>
      <c r="AX735" s="11" t="s">
        <v>72</v>
      </c>
      <c r="AY735" s="217" t="s">
        <v>168</v>
      </c>
    </row>
    <row r="736" s="12" customFormat="1">
      <c r="B736" s="223"/>
      <c r="D736" s="216" t="s">
        <v>176</v>
      </c>
      <c r="E736" s="224" t="s">
        <v>5</v>
      </c>
      <c r="F736" s="225" t="s">
        <v>878</v>
      </c>
      <c r="H736" s="226">
        <v>0.047</v>
      </c>
      <c r="I736" s="227"/>
      <c r="L736" s="223"/>
      <c r="M736" s="228"/>
      <c r="N736" s="229"/>
      <c r="O736" s="229"/>
      <c r="P736" s="229"/>
      <c r="Q736" s="229"/>
      <c r="R736" s="229"/>
      <c r="S736" s="229"/>
      <c r="T736" s="230"/>
      <c r="AT736" s="224" t="s">
        <v>176</v>
      </c>
      <c r="AU736" s="224" t="s">
        <v>80</v>
      </c>
      <c r="AV736" s="12" t="s">
        <v>80</v>
      </c>
      <c r="AW736" s="12" t="s">
        <v>35</v>
      </c>
      <c r="AX736" s="12" t="s">
        <v>17</v>
      </c>
      <c r="AY736" s="224" t="s">
        <v>168</v>
      </c>
    </row>
    <row r="737" s="10" customFormat="1" ht="29.88" customHeight="1">
      <c r="B737" s="189"/>
      <c r="D737" s="190" t="s">
        <v>71</v>
      </c>
      <c r="E737" s="200" t="s">
        <v>86</v>
      </c>
      <c r="F737" s="200" t="s">
        <v>879</v>
      </c>
      <c r="I737" s="192"/>
      <c r="J737" s="201">
        <f>BK737</f>
        <v>0</v>
      </c>
      <c r="L737" s="189"/>
      <c r="M737" s="194"/>
      <c r="N737" s="195"/>
      <c r="O737" s="195"/>
      <c r="P737" s="196">
        <f>SUM(P738:P908)</f>
        <v>0</v>
      </c>
      <c r="Q737" s="195"/>
      <c r="R737" s="196">
        <f>SUM(R738:R908)</f>
        <v>161.47053845999994</v>
      </c>
      <c r="S737" s="195"/>
      <c r="T737" s="197">
        <f>SUM(T738:T908)</f>
        <v>0</v>
      </c>
      <c r="AR737" s="190" t="s">
        <v>17</v>
      </c>
      <c r="AT737" s="198" t="s">
        <v>71</v>
      </c>
      <c r="AU737" s="198" t="s">
        <v>17</v>
      </c>
      <c r="AY737" s="190" t="s">
        <v>168</v>
      </c>
      <c r="BK737" s="199">
        <f>SUM(BK738:BK908)</f>
        <v>0</v>
      </c>
    </row>
    <row r="738" s="1" customFormat="1" ht="191.25" customHeight="1">
      <c r="B738" s="202"/>
      <c r="C738" s="203" t="s">
        <v>880</v>
      </c>
      <c r="D738" s="203" t="s">
        <v>170</v>
      </c>
      <c r="E738" s="204" t="s">
        <v>881</v>
      </c>
      <c r="F738" s="205" t="s">
        <v>882</v>
      </c>
      <c r="G738" s="206" t="s">
        <v>173</v>
      </c>
      <c r="H738" s="207">
        <v>163.5</v>
      </c>
      <c r="I738" s="208"/>
      <c r="J738" s="209">
        <f>ROUND(I738*H738,2)</f>
        <v>0</v>
      </c>
      <c r="K738" s="205" t="s">
        <v>5</v>
      </c>
      <c r="L738" s="47"/>
      <c r="M738" s="210" t="s">
        <v>5</v>
      </c>
      <c r="N738" s="211" t="s">
        <v>43</v>
      </c>
      <c r="O738" s="48"/>
      <c r="P738" s="212">
        <f>O738*H738</f>
        <v>0</v>
      </c>
      <c r="Q738" s="212">
        <v>0.38602999999999998</v>
      </c>
      <c r="R738" s="212">
        <f>Q738*H738</f>
        <v>63.115904999999998</v>
      </c>
      <c r="S738" s="212">
        <v>0</v>
      </c>
      <c r="T738" s="213">
        <f>S738*H738</f>
        <v>0</v>
      </c>
      <c r="AR738" s="25" t="s">
        <v>86</v>
      </c>
      <c r="AT738" s="25" t="s">
        <v>170</v>
      </c>
      <c r="AU738" s="25" t="s">
        <v>80</v>
      </c>
      <c r="AY738" s="25" t="s">
        <v>168</v>
      </c>
      <c r="BE738" s="214">
        <f>IF(N738="základní",J738,0)</f>
        <v>0</v>
      </c>
      <c r="BF738" s="214">
        <f>IF(N738="snížená",J738,0)</f>
        <v>0</v>
      </c>
      <c r="BG738" s="214">
        <f>IF(N738="zákl. přenesená",J738,0)</f>
        <v>0</v>
      </c>
      <c r="BH738" s="214">
        <f>IF(N738="sníž. přenesená",J738,0)</f>
        <v>0</v>
      </c>
      <c r="BI738" s="214">
        <f>IF(N738="nulová",J738,0)</f>
        <v>0</v>
      </c>
      <c r="BJ738" s="25" t="s">
        <v>17</v>
      </c>
      <c r="BK738" s="214">
        <f>ROUND(I738*H738,2)</f>
        <v>0</v>
      </c>
      <c r="BL738" s="25" t="s">
        <v>86</v>
      </c>
      <c r="BM738" s="25" t="s">
        <v>883</v>
      </c>
    </row>
    <row r="739" s="11" customFormat="1">
      <c r="B739" s="215"/>
      <c r="D739" s="216" t="s">
        <v>176</v>
      </c>
      <c r="E739" s="217" t="s">
        <v>5</v>
      </c>
      <c r="F739" s="218" t="s">
        <v>434</v>
      </c>
      <c r="H739" s="217" t="s">
        <v>5</v>
      </c>
      <c r="I739" s="219"/>
      <c r="L739" s="215"/>
      <c r="M739" s="220"/>
      <c r="N739" s="221"/>
      <c r="O739" s="221"/>
      <c r="P739" s="221"/>
      <c r="Q739" s="221"/>
      <c r="R739" s="221"/>
      <c r="S739" s="221"/>
      <c r="T739" s="222"/>
      <c r="AT739" s="217" t="s">
        <v>176</v>
      </c>
      <c r="AU739" s="217" t="s">
        <v>80</v>
      </c>
      <c r="AV739" s="11" t="s">
        <v>17</v>
      </c>
      <c r="AW739" s="11" t="s">
        <v>35</v>
      </c>
      <c r="AX739" s="11" t="s">
        <v>72</v>
      </c>
      <c r="AY739" s="217" t="s">
        <v>168</v>
      </c>
    </row>
    <row r="740" s="11" customFormat="1">
      <c r="B740" s="215"/>
      <c r="D740" s="216" t="s">
        <v>176</v>
      </c>
      <c r="E740" s="217" t="s">
        <v>5</v>
      </c>
      <c r="F740" s="218" t="s">
        <v>884</v>
      </c>
      <c r="H740" s="217" t="s">
        <v>5</v>
      </c>
      <c r="I740" s="219"/>
      <c r="L740" s="215"/>
      <c r="M740" s="220"/>
      <c r="N740" s="221"/>
      <c r="O740" s="221"/>
      <c r="P740" s="221"/>
      <c r="Q740" s="221"/>
      <c r="R740" s="221"/>
      <c r="S740" s="221"/>
      <c r="T740" s="222"/>
      <c r="AT740" s="217" t="s">
        <v>176</v>
      </c>
      <c r="AU740" s="217" t="s">
        <v>80</v>
      </c>
      <c r="AV740" s="11" t="s">
        <v>17</v>
      </c>
      <c r="AW740" s="11" t="s">
        <v>35</v>
      </c>
      <c r="AX740" s="11" t="s">
        <v>72</v>
      </c>
      <c r="AY740" s="217" t="s">
        <v>168</v>
      </c>
    </row>
    <row r="741" s="12" customFormat="1">
      <c r="B741" s="223"/>
      <c r="D741" s="216" t="s">
        <v>176</v>
      </c>
      <c r="E741" s="224" t="s">
        <v>5</v>
      </c>
      <c r="F741" s="225" t="s">
        <v>885</v>
      </c>
      <c r="H741" s="226">
        <v>152.5</v>
      </c>
      <c r="I741" s="227"/>
      <c r="L741" s="223"/>
      <c r="M741" s="228"/>
      <c r="N741" s="229"/>
      <c r="O741" s="229"/>
      <c r="P741" s="229"/>
      <c r="Q741" s="229"/>
      <c r="R741" s="229"/>
      <c r="S741" s="229"/>
      <c r="T741" s="230"/>
      <c r="AT741" s="224" t="s">
        <v>176</v>
      </c>
      <c r="AU741" s="224" t="s">
        <v>80</v>
      </c>
      <c r="AV741" s="12" t="s">
        <v>80</v>
      </c>
      <c r="AW741" s="12" t="s">
        <v>35</v>
      </c>
      <c r="AX741" s="12" t="s">
        <v>72</v>
      </c>
      <c r="AY741" s="224" t="s">
        <v>168</v>
      </c>
    </row>
    <row r="742" s="11" customFormat="1">
      <c r="B742" s="215"/>
      <c r="D742" s="216" t="s">
        <v>176</v>
      </c>
      <c r="E742" s="217" t="s">
        <v>5</v>
      </c>
      <c r="F742" s="218" t="s">
        <v>886</v>
      </c>
      <c r="H742" s="217" t="s">
        <v>5</v>
      </c>
      <c r="I742" s="219"/>
      <c r="L742" s="215"/>
      <c r="M742" s="220"/>
      <c r="N742" s="221"/>
      <c r="O742" s="221"/>
      <c r="P742" s="221"/>
      <c r="Q742" s="221"/>
      <c r="R742" s="221"/>
      <c r="S742" s="221"/>
      <c r="T742" s="222"/>
      <c r="AT742" s="217" t="s">
        <v>176</v>
      </c>
      <c r="AU742" s="217" t="s">
        <v>80</v>
      </c>
      <c r="AV742" s="11" t="s">
        <v>17</v>
      </c>
      <c r="AW742" s="11" t="s">
        <v>35</v>
      </c>
      <c r="AX742" s="11" t="s">
        <v>72</v>
      </c>
      <c r="AY742" s="217" t="s">
        <v>168</v>
      </c>
    </row>
    <row r="743" s="12" customFormat="1">
      <c r="B743" s="223"/>
      <c r="D743" s="216" t="s">
        <v>176</v>
      </c>
      <c r="E743" s="224" t="s">
        <v>5</v>
      </c>
      <c r="F743" s="225" t="s">
        <v>887</v>
      </c>
      <c r="H743" s="226">
        <v>11</v>
      </c>
      <c r="I743" s="227"/>
      <c r="L743" s="223"/>
      <c r="M743" s="228"/>
      <c r="N743" s="229"/>
      <c r="O743" s="229"/>
      <c r="P743" s="229"/>
      <c r="Q743" s="229"/>
      <c r="R743" s="229"/>
      <c r="S743" s="229"/>
      <c r="T743" s="230"/>
      <c r="AT743" s="224" t="s">
        <v>176</v>
      </c>
      <c r="AU743" s="224" t="s">
        <v>80</v>
      </c>
      <c r="AV743" s="12" t="s">
        <v>80</v>
      </c>
      <c r="AW743" s="12" t="s">
        <v>35</v>
      </c>
      <c r="AX743" s="12" t="s">
        <v>72</v>
      </c>
      <c r="AY743" s="224" t="s">
        <v>168</v>
      </c>
    </row>
    <row r="744" s="13" customFormat="1">
      <c r="B744" s="231"/>
      <c r="D744" s="216" t="s">
        <v>176</v>
      </c>
      <c r="E744" s="232" t="s">
        <v>5</v>
      </c>
      <c r="F744" s="233" t="s">
        <v>195</v>
      </c>
      <c r="H744" s="234">
        <v>163.5</v>
      </c>
      <c r="I744" s="235"/>
      <c r="L744" s="231"/>
      <c r="M744" s="236"/>
      <c r="N744" s="237"/>
      <c r="O744" s="237"/>
      <c r="P744" s="237"/>
      <c r="Q744" s="237"/>
      <c r="R744" s="237"/>
      <c r="S744" s="237"/>
      <c r="T744" s="238"/>
      <c r="AT744" s="232" t="s">
        <v>176</v>
      </c>
      <c r="AU744" s="232" t="s">
        <v>80</v>
      </c>
      <c r="AV744" s="13" t="s">
        <v>86</v>
      </c>
      <c r="AW744" s="13" t="s">
        <v>35</v>
      </c>
      <c r="AX744" s="13" t="s">
        <v>17</v>
      </c>
      <c r="AY744" s="232" t="s">
        <v>168</v>
      </c>
    </row>
    <row r="745" s="1" customFormat="1" ht="191.25" customHeight="1">
      <c r="B745" s="202"/>
      <c r="C745" s="203" t="s">
        <v>888</v>
      </c>
      <c r="D745" s="203" t="s">
        <v>170</v>
      </c>
      <c r="E745" s="204" t="s">
        <v>889</v>
      </c>
      <c r="F745" s="205" t="s">
        <v>890</v>
      </c>
      <c r="G745" s="206" t="s">
        <v>173</v>
      </c>
      <c r="H745" s="207">
        <v>135.5</v>
      </c>
      <c r="I745" s="208"/>
      <c r="J745" s="209">
        <f>ROUND(I745*H745,2)</f>
        <v>0</v>
      </c>
      <c r="K745" s="205" t="s">
        <v>5</v>
      </c>
      <c r="L745" s="47"/>
      <c r="M745" s="210" t="s">
        <v>5</v>
      </c>
      <c r="N745" s="211" t="s">
        <v>43</v>
      </c>
      <c r="O745" s="48"/>
      <c r="P745" s="212">
        <f>O745*H745</f>
        <v>0</v>
      </c>
      <c r="Q745" s="212">
        <v>0.38886999999999999</v>
      </c>
      <c r="R745" s="212">
        <f>Q745*H745</f>
        <v>52.691884999999999</v>
      </c>
      <c r="S745" s="212">
        <v>0</v>
      </c>
      <c r="T745" s="213">
        <f>S745*H745</f>
        <v>0</v>
      </c>
      <c r="AR745" s="25" t="s">
        <v>86</v>
      </c>
      <c r="AT745" s="25" t="s">
        <v>170</v>
      </c>
      <c r="AU745" s="25" t="s">
        <v>80</v>
      </c>
      <c r="AY745" s="25" t="s">
        <v>168</v>
      </c>
      <c r="BE745" s="214">
        <f>IF(N745="základní",J745,0)</f>
        <v>0</v>
      </c>
      <c r="BF745" s="214">
        <f>IF(N745="snížená",J745,0)</f>
        <v>0</v>
      </c>
      <c r="BG745" s="214">
        <f>IF(N745="zákl. přenesená",J745,0)</f>
        <v>0</v>
      </c>
      <c r="BH745" s="214">
        <f>IF(N745="sníž. přenesená",J745,0)</f>
        <v>0</v>
      </c>
      <c r="BI745" s="214">
        <f>IF(N745="nulová",J745,0)</f>
        <v>0</v>
      </c>
      <c r="BJ745" s="25" t="s">
        <v>17</v>
      </c>
      <c r="BK745" s="214">
        <f>ROUND(I745*H745,2)</f>
        <v>0</v>
      </c>
      <c r="BL745" s="25" t="s">
        <v>86</v>
      </c>
      <c r="BM745" s="25" t="s">
        <v>891</v>
      </c>
    </row>
    <row r="746" s="11" customFormat="1">
      <c r="B746" s="215"/>
      <c r="D746" s="216" t="s">
        <v>176</v>
      </c>
      <c r="E746" s="217" t="s">
        <v>5</v>
      </c>
      <c r="F746" s="218" t="s">
        <v>434</v>
      </c>
      <c r="H746" s="217" t="s">
        <v>5</v>
      </c>
      <c r="I746" s="219"/>
      <c r="L746" s="215"/>
      <c r="M746" s="220"/>
      <c r="N746" s="221"/>
      <c r="O746" s="221"/>
      <c r="P746" s="221"/>
      <c r="Q746" s="221"/>
      <c r="R746" s="221"/>
      <c r="S746" s="221"/>
      <c r="T746" s="222"/>
      <c r="AT746" s="217" t="s">
        <v>176</v>
      </c>
      <c r="AU746" s="217" t="s">
        <v>80</v>
      </c>
      <c r="AV746" s="11" t="s">
        <v>17</v>
      </c>
      <c r="AW746" s="11" t="s">
        <v>35</v>
      </c>
      <c r="AX746" s="11" t="s">
        <v>72</v>
      </c>
      <c r="AY746" s="217" t="s">
        <v>168</v>
      </c>
    </row>
    <row r="747" s="11" customFormat="1">
      <c r="B747" s="215"/>
      <c r="D747" s="216" t="s">
        <v>176</v>
      </c>
      <c r="E747" s="217" t="s">
        <v>5</v>
      </c>
      <c r="F747" s="218" t="s">
        <v>886</v>
      </c>
      <c r="H747" s="217" t="s">
        <v>5</v>
      </c>
      <c r="I747" s="219"/>
      <c r="L747" s="215"/>
      <c r="M747" s="220"/>
      <c r="N747" s="221"/>
      <c r="O747" s="221"/>
      <c r="P747" s="221"/>
      <c r="Q747" s="221"/>
      <c r="R747" s="221"/>
      <c r="S747" s="221"/>
      <c r="T747" s="222"/>
      <c r="AT747" s="217" t="s">
        <v>176</v>
      </c>
      <c r="AU747" s="217" t="s">
        <v>80</v>
      </c>
      <c r="AV747" s="11" t="s">
        <v>17</v>
      </c>
      <c r="AW747" s="11" t="s">
        <v>35</v>
      </c>
      <c r="AX747" s="11" t="s">
        <v>72</v>
      </c>
      <c r="AY747" s="217" t="s">
        <v>168</v>
      </c>
    </row>
    <row r="748" s="12" customFormat="1">
      <c r="B748" s="223"/>
      <c r="D748" s="216" t="s">
        <v>176</v>
      </c>
      <c r="E748" s="224" t="s">
        <v>5</v>
      </c>
      <c r="F748" s="225" t="s">
        <v>892</v>
      </c>
      <c r="H748" s="226">
        <v>135.5</v>
      </c>
      <c r="I748" s="227"/>
      <c r="L748" s="223"/>
      <c r="M748" s="228"/>
      <c r="N748" s="229"/>
      <c r="O748" s="229"/>
      <c r="P748" s="229"/>
      <c r="Q748" s="229"/>
      <c r="R748" s="229"/>
      <c r="S748" s="229"/>
      <c r="T748" s="230"/>
      <c r="AT748" s="224" t="s">
        <v>176</v>
      </c>
      <c r="AU748" s="224" t="s">
        <v>80</v>
      </c>
      <c r="AV748" s="12" t="s">
        <v>80</v>
      </c>
      <c r="AW748" s="12" t="s">
        <v>35</v>
      </c>
      <c r="AX748" s="12" t="s">
        <v>17</v>
      </c>
      <c r="AY748" s="224" t="s">
        <v>168</v>
      </c>
    </row>
    <row r="749" s="1" customFormat="1" ht="38.25" customHeight="1">
      <c r="B749" s="202"/>
      <c r="C749" s="203" t="s">
        <v>893</v>
      </c>
      <c r="D749" s="203" t="s">
        <v>170</v>
      </c>
      <c r="E749" s="204" t="s">
        <v>894</v>
      </c>
      <c r="F749" s="205" t="s">
        <v>895</v>
      </c>
      <c r="G749" s="206" t="s">
        <v>182</v>
      </c>
      <c r="H749" s="207">
        <v>9</v>
      </c>
      <c r="I749" s="208"/>
      <c r="J749" s="209">
        <f>ROUND(I749*H749,2)</f>
        <v>0</v>
      </c>
      <c r="K749" s="205" t="s">
        <v>174</v>
      </c>
      <c r="L749" s="47"/>
      <c r="M749" s="210" t="s">
        <v>5</v>
      </c>
      <c r="N749" s="211" t="s">
        <v>43</v>
      </c>
      <c r="O749" s="48"/>
      <c r="P749" s="212">
        <f>O749*H749</f>
        <v>0</v>
      </c>
      <c r="Q749" s="212">
        <v>0.0022899999999999999</v>
      </c>
      <c r="R749" s="212">
        <f>Q749*H749</f>
        <v>0.02061</v>
      </c>
      <c r="S749" s="212">
        <v>0</v>
      </c>
      <c r="T749" s="213">
        <f>S749*H749</f>
        <v>0</v>
      </c>
      <c r="AR749" s="25" t="s">
        <v>86</v>
      </c>
      <c r="AT749" s="25" t="s">
        <v>170</v>
      </c>
      <c r="AU749" s="25" t="s">
        <v>80</v>
      </c>
      <c r="AY749" s="25" t="s">
        <v>168</v>
      </c>
      <c r="BE749" s="214">
        <f>IF(N749="základní",J749,0)</f>
        <v>0</v>
      </c>
      <c r="BF749" s="214">
        <f>IF(N749="snížená",J749,0)</f>
        <v>0</v>
      </c>
      <c r="BG749" s="214">
        <f>IF(N749="zákl. přenesená",J749,0)</f>
        <v>0</v>
      </c>
      <c r="BH749" s="214">
        <f>IF(N749="sníž. přenesená",J749,0)</f>
        <v>0</v>
      </c>
      <c r="BI749" s="214">
        <f>IF(N749="nulová",J749,0)</f>
        <v>0</v>
      </c>
      <c r="BJ749" s="25" t="s">
        <v>17</v>
      </c>
      <c r="BK749" s="214">
        <f>ROUND(I749*H749,2)</f>
        <v>0</v>
      </c>
      <c r="BL749" s="25" t="s">
        <v>86</v>
      </c>
      <c r="BM749" s="25" t="s">
        <v>896</v>
      </c>
    </row>
    <row r="750" s="11" customFormat="1">
      <c r="B750" s="215"/>
      <c r="D750" s="216" t="s">
        <v>176</v>
      </c>
      <c r="E750" s="217" t="s">
        <v>5</v>
      </c>
      <c r="F750" s="218" t="s">
        <v>205</v>
      </c>
      <c r="H750" s="217" t="s">
        <v>5</v>
      </c>
      <c r="I750" s="219"/>
      <c r="L750" s="215"/>
      <c r="M750" s="220"/>
      <c r="N750" s="221"/>
      <c r="O750" s="221"/>
      <c r="P750" s="221"/>
      <c r="Q750" s="221"/>
      <c r="R750" s="221"/>
      <c r="S750" s="221"/>
      <c r="T750" s="222"/>
      <c r="AT750" s="217" t="s">
        <v>176</v>
      </c>
      <c r="AU750" s="217" t="s">
        <v>80</v>
      </c>
      <c r="AV750" s="11" t="s">
        <v>17</v>
      </c>
      <c r="AW750" s="11" t="s">
        <v>35</v>
      </c>
      <c r="AX750" s="11" t="s">
        <v>72</v>
      </c>
      <c r="AY750" s="217" t="s">
        <v>168</v>
      </c>
    </row>
    <row r="751" s="11" customFormat="1">
      <c r="B751" s="215"/>
      <c r="D751" s="216" t="s">
        <v>176</v>
      </c>
      <c r="E751" s="217" t="s">
        <v>5</v>
      </c>
      <c r="F751" s="218" t="s">
        <v>897</v>
      </c>
      <c r="H751" s="217" t="s">
        <v>5</v>
      </c>
      <c r="I751" s="219"/>
      <c r="L751" s="215"/>
      <c r="M751" s="220"/>
      <c r="N751" s="221"/>
      <c r="O751" s="221"/>
      <c r="P751" s="221"/>
      <c r="Q751" s="221"/>
      <c r="R751" s="221"/>
      <c r="S751" s="221"/>
      <c r="T751" s="222"/>
      <c r="AT751" s="217" t="s">
        <v>176</v>
      </c>
      <c r="AU751" s="217" t="s">
        <v>80</v>
      </c>
      <c r="AV751" s="11" t="s">
        <v>17</v>
      </c>
      <c r="AW751" s="11" t="s">
        <v>35</v>
      </c>
      <c r="AX751" s="11" t="s">
        <v>72</v>
      </c>
      <c r="AY751" s="217" t="s">
        <v>168</v>
      </c>
    </row>
    <row r="752" s="12" customFormat="1">
      <c r="B752" s="223"/>
      <c r="D752" s="216" t="s">
        <v>176</v>
      </c>
      <c r="E752" s="224" t="s">
        <v>5</v>
      </c>
      <c r="F752" s="225" t="s">
        <v>98</v>
      </c>
      <c r="H752" s="226">
        <v>8</v>
      </c>
      <c r="I752" s="227"/>
      <c r="L752" s="223"/>
      <c r="M752" s="228"/>
      <c r="N752" s="229"/>
      <c r="O752" s="229"/>
      <c r="P752" s="229"/>
      <c r="Q752" s="229"/>
      <c r="R752" s="229"/>
      <c r="S752" s="229"/>
      <c r="T752" s="230"/>
      <c r="AT752" s="224" t="s">
        <v>176</v>
      </c>
      <c r="AU752" s="224" t="s">
        <v>80</v>
      </c>
      <c r="AV752" s="12" t="s">
        <v>80</v>
      </c>
      <c r="AW752" s="12" t="s">
        <v>35</v>
      </c>
      <c r="AX752" s="12" t="s">
        <v>72</v>
      </c>
      <c r="AY752" s="224" t="s">
        <v>168</v>
      </c>
    </row>
    <row r="753" s="11" customFormat="1">
      <c r="B753" s="215"/>
      <c r="D753" s="216" t="s">
        <v>176</v>
      </c>
      <c r="E753" s="217" t="s">
        <v>5</v>
      </c>
      <c r="F753" s="218" t="s">
        <v>898</v>
      </c>
      <c r="H753" s="217" t="s">
        <v>5</v>
      </c>
      <c r="I753" s="219"/>
      <c r="L753" s="215"/>
      <c r="M753" s="220"/>
      <c r="N753" s="221"/>
      <c r="O753" s="221"/>
      <c r="P753" s="221"/>
      <c r="Q753" s="221"/>
      <c r="R753" s="221"/>
      <c r="S753" s="221"/>
      <c r="T753" s="222"/>
      <c r="AT753" s="217" t="s">
        <v>176</v>
      </c>
      <c r="AU753" s="217" t="s">
        <v>80</v>
      </c>
      <c r="AV753" s="11" t="s">
        <v>17</v>
      </c>
      <c r="AW753" s="11" t="s">
        <v>35</v>
      </c>
      <c r="AX753" s="11" t="s">
        <v>72</v>
      </c>
      <c r="AY753" s="217" t="s">
        <v>168</v>
      </c>
    </row>
    <row r="754" s="12" customFormat="1">
      <c r="B754" s="223"/>
      <c r="D754" s="216" t="s">
        <v>176</v>
      </c>
      <c r="E754" s="224" t="s">
        <v>5</v>
      </c>
      <c r="F754" s="225" t="s">
        <v>17</v>
      </c>
      <c r="H754" s="226">
        <v>1</v>
      </c>
      <c r="I754" s="227"/>
      <c r="L754" s="223"/>
      <c r="M754" s="228"/>
      <c r="N754" s="229"/>
      <c r="O754" s="229"/>
      <c r="P754" s="229"/>
      <c r="Q754" s="229"/>
      <c r="R754" s="229"/>
      <c r="S754" s="229"/>
      <c r="T754" s="230"/>
      <c r="AT754" s="224" t="s">
        <v>176</v>
      </c>
      <c r="AU754" s="224" t="s">
        <v>80</v>
      </c>
      <c r="AV754" s="12" t="s">
        <v>80</v>
      </c>
      <c r="AW754" s="12" t="s">
        <v>35</v>
      </c>
      <c r="AX754" s="12" t="s">
        <v>72</v>
      </c>
      <c r="AY754" s="224" t="s">
        <v>168</v>
      </c>
    </row>
    <row r="755" s="13" customFormat="1">
      <c r="B755" s="231"/>
      <c r="D755" s="216" t="s">
        <v>176</v>
      </c>
      <c r="E755" s="232" t="s">
        <v>5</v>
      </c>
      <c r="F755" s="233" t="s">
        <v>195</v>
      </c>
      <c r="H755" s="234">
        <v>9</v>
      </c>
      <c r="I755" s="235"/>
      <c r="L755" s="231"/>
      <c r="M755" s="236"/>
      <c r="N755" s="237"/>
      <c r="O755" s="237"/>
      <c r="P755" s="237"/>
      <c r="Q755" s="237"/>
      <c r="R755" s="237"/>
      <c r="S755" s="237"/>
      <c r="T755" s="238"/>
      <c r="AT755" s="232" t="s">
        <v>176</v>
      </c>
      <c r="AU755" s="232" t="s">
        <v>80</v>
      </c>
      <c r="AV755" s="13" t="s">
        <v>86</v>
      </c>
      <c r="AW755" s="13" t="s">
        <v>35</v>
      </c>
      <c r="AX755" s="13" t="s">
        <v>17</v>
      </c>
      <c r="AY755" s="232" t="s">
        <v>168</v>
      </c>
    </row>
    <row r="756" s="1" customFormat="1" ht="16.5" customHeight="1">
      <c r="B756" s="202"/>
      <c r="C756" s="239" t="s">
        <v>899</v>
      </c>
      <c r="D756" s="239" t="s">
        <v>337</v>
      </c>
      <c r="E756" s="240" t="s">
        <v>900</v>
      </c>
      <c r="F756" s="241" t="s">
        <v>901</v>
      </c>
      <c r="G756" s="242" t="s">
        <v>182</v>
      </c>
      <c r="H756" s="243">
        <v>1</v>
      </c>
      <c r="I756" s="244"/>
      <c r="J756" s="245">
        <f>ROUND(I756*H756,2)</f>
        <v>0</v>
      </c>
      <c r="K756" s="241" t="s">
        <v>5</v>
      </c>
      <c r="L756" s="246"/>
      <c r="M756" s="247" t="s">
        <v>5</v>
      </c>
      <c r="N756" s="248" t="s">
        <v>43</v>
      </c>
      <c r="O756" s="48"/>
      <c r="P756" s="212">
        <f>O756*H756</f>
        <v>0</v>
      </c>
      <c r="Q756" s="212">
        <v>0.027</v>
      </c>
      <c r="R756" s="212">
        <f>Q756*H756</f>
        <v>0.027</v>
      </c>
      <c r="S756" s="212">
        <v>0</v>
      </c>
      <c r="T756" s="213">
        <f>S756*H756</f>
        <v>0</v>
      </c>
      <c r="AR756" s="25" t="s">
        <v>98</v>
      </c>
      <c r="AT756" s="25" t="s">
        <v>337</v>
      </c>
      <c r="AU756" s="25" t="s">
        <v>80</v>
      </c>
      <c r="AY756" s="25" t="s">
        <v>168</v>
      </c>
      <c r="BE756" s="214">
        <f>IF(N756="základní",J756,0)</f>
        <v>0</v>
      </c>
      <c r="BF756" s="214">
        <f>IF(N756="snížená",J756,0)</f>
        <v>0</v>
      </c>
      <c r="BG756" s="214">
        <f>IF(N756="zákl. přenesená",J756,0)</f>
        <v>0</v>
      </c>
      <c r="BH756" s="214">
        <f>IF(N756="sníž. přenesená",J756,0)</f>
        <v>0</v>
      </c>
      <c r="BI756" s="214">
        <f>IF(N756="nulová",J756,0)</f>
        <v>0</v>
      </c>
      <c r="BJ756" s="25" t="s">
        <v>17</v>
      </c>
      <c r="BK756" s="214">
        <f>ROUND(I756*H756,2)</f>
        <v>0</v>
      </c>
      <c r="BL756" s="25" t="s">
        <v>86</v>
      </c>
      <c r="BM756" s="25" t="s">
        <v>902</v>
      </c>
    </row>
    <row r="757" s="1" customFormat="1" ht="16.5" customHeight="1">
      <c r="B757" s="202"/>
      <c r="C757" s="239" t="s">
        <v>903</v>
      </c>
      <c r="D757" s="239" t="s">
        <v>337</v>
      </c>
      <c r="E757" s="240" t="s">
        <v>904</v>
      </c>
      <c r="F757" s="241" t="s">
        <v>905</v>
      </c>
      <c r="G757" s="242" t="s">
        <v>182</v>
      </c>
      <c r="H757" s="243">
        <v>8</v>
      </c>
      <c r="I757" s="244"/>
      <c r="J757" s="245">
        <f>ROUND(I757*H757,2)</f>
        <v>0</v>
      </c>
      <c r="K757" s="241" t="s">
        <v>5</v>
      </c>
      <c r="L757" s="246"/>
      <c r="M757" s="247" t="s">
        <v>5</v>
      </c>
      <c r="N757" s="248" t="s">
        <v>43</v>
      </c>
      <c r="O757" s="48"/>
      <c r="P757" s="212">
        <f>O757*H757</f>
        <v>0</v>
      </c>
      <c r="Q757" s="212">
        <v>0.033000000000000002</v>
      </c>
      <c r="R757" s="212">
        <f>Q757*H757</f>
        <v>0.26400000000000001</v>
      </c>
      <c r="S757" s="212">
        <v>0</v>
      </c>
      <c r="T757" s="213">
        <f>S757*H757</f>
        <v>0</v>
      </c>
      <c r="AR757" s="25" t="s">
        <v>98</v>
      </c>
      <c r="AT757" s="25" t="s">
        <v>337</v>
      </c>
      <c r="AU757" s="25" t="s">
        <v>80</v>
      </c>
      <c r="AY757" s="25" t="s">
        <v>168</v>
      </c>
      <c r="BE757" s="214">
        <f>IF(N757="základní",J757,0)</f>
        <v>0</v>
      </c>
      <c r="BF757" s="214">
        <f>IF(N757="snížená",J757,0)</f>
        <v>0</v>
      </c>
      <c r="BG757" s="214">
        <f>IF(N757="zákl. přenesená",J757,0)</f>
        <v>0</v>
      </c>
      <c r="BH757" s="214">
        <f>IF(N757="sníž. přenesená",J757,0)</f>
        <v>0</v>
      </c>
      <c r="BI757" s="214">
        <f>IF(N757="nulová",J757,0)</f>
        <v>0</v>
      </c>
      <c r="BJ757" s="25" t="s">
        <v>17</v>
      </c>
      <c r="BK757" s="214">
        <f>ROUND(I757*H757,2)</f>
        <v>0</v>
      </c>
      <c r="BL757" s="25" t="s">
        <v>86</v>
      </c>
      <c r="BM757" s="25" t="s">
        <v>906</v>
      </c>
    </row>
    <row r="758" s="1" customFormat="1" ht="25.5" customHeight="1">
      <c r="B758" s="202"/>
      <c r="C758" s="203" t="s">
        <v>907</v>
      </c>
      <c r="D758" s="203" t="s">
        <v>170</v>
      </c>
      <c r="E758" s="204" t="s">
        <v>908</v>
      </c>
      <c r="F758" s="205" t="s">
        <v>909</v>
      </c>
      <c r="G758" s="206" t="s">
        <v>203</v>
      </c>
      <c r="H758" s="207">
        <v>3</v>
      </c>
      <c r="I758" s="208"/>
      <c r="J758" s="209">
        <f>ROUND(I758*H758,2)</f>
        <v>0</v>
      </c>
      <c r="K758" s="205" t="s">
        <v>5</v>
      </c>
      <c r="L758" s="47"/>
      <c r="M758" s="210" t="s">
        <v>5</v>
      </c>
      <c r="N758" s="211" t="s">
        <v>43</v>
      </c>
      <c r="O758" s="48"/>
      <c r="P758" s="212">
        <f>O758*H758</f>
        <v>0</v>
      </c>
      <c r="Q758" s="212">
        <v>2.45343</v>
      </c>
      <c r="R758" s="212">
        <f>Q758*H758</f>
        <v>7.36029</v>
      </c>
      <c r="S758" s="212">
        <v>0</v>
      </c>
      <c r="T758" s="213">
        <f>S758*H758</f>
        <v>0</v>
      </c>
      <c r="AR758" s="25" t="s">
        <v>86</v>
      </c>
      <c r="AT758" s="25" t="s">
        <v>170</v>
      </c>
      <c r="AU758" s="25" t="s">
        <v>80</v>
      </c>
      <c r="AY758" s="25" t="s">
        <v>168</v>
      </c>
      <c r="BE758" s="214">
        <f>IF(N758="základní",J758,0)</f>
        <v>0</v>
      </c>
      <c r="BF758" s="214">
        <f>IF(N758="snížená",J758,0)</f>
        <v>0</v>
      </c>
      <c r="BG758" s="214">
        <f>IF(N758="zákl. přenesená",J758,0)</f>
        <v>0</v>
      </c>
      <c r="BH758" s="214">
        <f>IF(N758="sníž. přenesená",J758,0)</f>
        <v>0</v>
      </c>
      <c r="BI758" s="214">
        <f>IF(N758="nulová",J758,0)</f>
        <v>0</v>
      </c>
      <c r="BJ758" s="25" t="s">
        <v>17</v>
      </c>
      <c r="BK758" s="214">
        <f>ROUND(I758*H758,2)</f>
        <v>0</v>
      </c>
      <c r="BL758" s="25" t="s">
        <v>86</v>
      </c>
      <c r="BM758" s="25" t="s">
        <v>910</v>
      </c>
    </row>
    <row r="759" s="11" customFormat="1">
      <c r="B759" s="215"/>
      <c r="D759" s="216" t="s">
        <v>176</v>
      </c>
      <c r="E759" s="217" t="s">
        <v>5</v>
      </c>
      <c r="F759" s="218" t="s">
        <v>911</v>
      </c>
      <c r="H759" s="217" t="s">
        <v>5</v>
      </c>
      <c r="I759" s="219"/>
      <c r="L759" s="215"/>
      <c r="M759" s="220"/>
      <c r="N759" s="221"/>
      <c r="O759" s="221"/>
      <c r="P759" s="221"/>
      <c r="Q759" s="221"/>
      <c r="R759" s="221"/>
      <c r="S759" s="221"/>
      <c r="T759" s="222"/>
      <c r="AT759" s="217" t="s">
        <v>176</v>
      </c>
      <c r="AU759" s="217" t="s">
        <v>80</v>
      </c>
      <c r="AV759" s="11" t="s">
        <v>17</v>
      </c>
      <c r="AW759" s="11" t="s">
        <v>35</v>
      </c>
      <c r="AX759" s="11" t="s">
        <v>72</v>
      </c>
      <c r="AY759" s="217" t="s">
        <v>168</v>
      </c>
    </row>
    <row r="760" s="11" customFormat="1">
      <c r="B760" s="215"/>
      <c r="D760" s="216" t="s">
        <v>176</v>
      </c>
      <c r="E760" s="217" t="s">
        <v>5</v>
      </c>
      <c r="F760" s="218" t="s">
        <v>912</v>
      </c>
      <c r="H760" s="217" t="s">
        <v>5</v>
      </c>
      <c r="I760" s="219"/>
      <c r="L760" s="215"/>
      <c r="M760" s="220"/>
      <c r="N760" s="221"/>
      <c r="O760" s="221"/>
      <c r="P760" s="221"/>
      <c r="Q760" s="221"/>
      <c r="R760" s="221"/>
      <c r="S760" s="221"/>
      <c r="T760" s="222"/>
      <c r="AT760" s="217" t="s">
        <v>176</v>
      </c>
      <c r="AU760" s="217" t="s">
        <v>80</v>
      </c>
      <c r="AV760" s="11" t="s">
        <v>17</v>
      </c>
      <c r="AW760" s="11" t="s">
        <v>35</v>
      </c>
      <c r="AX760" s="11" t="s">
        <v>72</v>
      </c>
      <c r="AY760" s="217" t="s">
        <v>168</v>
      </c>
    </row>
    <row r="761" s="11" customFormat="1">
      <c r="B761" s="215"/>
      <c r="D761" s="216" t="s">
        <v>176</v>
      </c>
      <c r="E761" s="217" t="s">
        <v>5</v>
      </c>
      <c r="F761" s="218" t="s">
        <v>913</v>
      </c>
      <c r="H761" s="217" t="s">
        <v>5</v>
      </c>
      <c r="I761" s="219"/>
      <c r="L761" s="215"/>
      <c r="M761" s="220"/>
      <c r="N761" s="221"/>
      <c r="O761" s="221"/>
      <c r="P761" s="221"/>
      <c r="Q761" s="221"/>
      <c r="R761" s="221"/>
      <c r="S761" s="221"/>
      <c r="T761" s="222"/>
      <c r="AT761" s="217" t="s">
        <v>176</v>
      </c>
      <c r="AU761" s="217" t="s">
        <v>80</v>
      </c>
      <c r="AV761" s="11" t="s">
        <v>17</v>
      </c>
      <c r="AW761" s="11" t="s">
        <v>35</v>
      </c>
      <c r="AX761" s="11" t="s">
        <v>72</v>
      </c>
      <c r="AY761" s="217" t="s">
        <v>168</v>
      </c>
    </row>
    <row r="762" s="12" customFormat="1">
      <c r="B762" s="223"/>
      <c r="D762" s="216" t="s">
        <v>176</v>
      </c>
      <c r="E762" s="224" t="s">
        <v>5</v>
      </c>
      <c r="F762" s="225" t="s">
        <v>914</v>
      </c>
      <c r="H762" s="226">
        <v>1.53</v>
      </c>
      <c r="I762" s="227"/>
      <c r="L762" s="223"/>
      <c r="M762" s="228"/>
      <c r="N762" s="229"/>
      <c r="O762" s="229"/>
      <c r="P762" s="229"/>
      <c r="Q762" s="229"/>
      <c r="R762" s="229"/>
      <c r="S762" s="229"/>
      <c r="T762" s="230"/>
      <c r="AT762" s="224" t="s">
        <v>176</v>
      </c>
      <c r="AU762" s="224" t="s">
        <v>80</v>
      </c>
      <c r="AV762" s="12" t="s">
        <v>80</v>
      </c>
      <c r="AW762" s="12" t="s">
        <v>35</v>
      </c>
      <c r="AX762" s="12" t="s">
        <v>72</v>
      </c>
      <c r="AY762" s="224" t="s">
        <v>168</v>
      </c>
    </row>
    <row r="763" s="12" customFormat="1">
      <c r="B763" s="223"/>
      <c r="D763" s="216" t="s">
        <v>176</v>
      </c>
      <c r="E763" s="224" t="s">
        <v>5</v>
      </c>
      <c r="F763" s="225" t="s">
        <v>915</v>
      </c>
      <c r="H763" s="226">
        <v>1.47</v>
      </c>
      <c r="I763" s="227"/>
      <c r="L763" s="223"/>
      <c r="M763" s="228"/>
      <c r="N763" s="229"/>
      <c r="O763" s="229"/>
      <c r="P763" s="229"/>
      <c r="Q763" s="229"/>
      <c r="R763" s="229"/>
      <c r="S763" s="229"/>
      <c r="T763" s="230"/>
      <c r="AT763" s="224" t="s">
        <v>176</v>
      </c>
      <c r="AU763" s="224" t="s">
        <v>80</v>
      </c>
      <c r="AV763" s="12" t="s">
        <v>80</v>
      </c>
      <c r="AW763" s="12" t="s">
        <v>35</v>
      </c>
      <c r="AX763" s="12" t="s">
        <v>72</v>
      </c>
      <c r="AY763" s="224" t="s">
        <v>168</v>
      </c>
    </row>
    <row r="764" s="13" customFormat="1">
      <c r="B764" s="231"/>
      <c r="D764" s="216" t="s">
        <v>176</v>
      </c>
      <c r="E764" s="232" t="s">
        <v>5</v>
      </c>
      <c r="F764" s="233" t="s">
        <v>195</v>
      </c>
      <c r="H764" s="234">
        <v>3</v>
      </c>
      <c r="I764" s="235"/>
      <c r="L764" s="231"/>
      <c r="M764" s="236"/>
      <c r="N764" s="237"/>
      <c r="O764" s="237"/>
      <c r="P764" s="237"/>
      <c r="Q764" s="237"/>
      <c r="R764" s="237"/>
      <c r="S764" s="237"/>
      <c r="T764" s="238"/>
      <c r="AT764" s="232" t="s">
        <v>176</v>
      </c>
      <c r="AU764" s="232" t="s">
        <v>80</v>
      </c>
      <c r="AV764" s="13" t="s">
        <v>86</v>
      </c>
      <c r="AW764" s="13" t="s">
        <v>35</v>
      </c>
      <c r="AX764" s="13" t="s">
        <v>17</v>
      </c>
      <c r="AY764" s="232" t="s">
        <v>168</v>
      </c>
    </row>
    <row r="765" s="1" customFormat="1" ht="38.25" customHeight="1">
      <c r="B765" s="202"/>
      <c r="C765" s="203" t="s">
        <v>916</v>
      </c>
      <c r="D765" s="203" t="s">
        <v>170</v>
      </c>
      <c r="E765" s="204" t="s">
        <v>917</v>
      </c>
      <c r="F765" s="205" t="s">
        <v>918</v>
      </c>
      <c r="G765" s="206" t="s">
        <v>203</v>
      </c>
      <c r="H765" s="207">
        <v>0.77400000000000002</v>
      </c>
      <c r="I765" s="208"/>
      <c r="J765" s="209">
        <f>ROUND(I765*H765,2)</f>
        <v>0</v>
      </c>
      <c r="K765" s="205" t="s">
        <v>174</v>
      </c>
      <c r="L765" s="47"/>
      <c r="M765" s="210" t="s">
        <v>5</v>
      </c>
      <c r="N765" s="211" t="s">
        <v>43</v>
      </c>
      <c r="O765" s="48"/>
      <c r="P765" s="212">
        <f>O765*H765</f>
        <v>0</v>
      </c>
      <c r="Q765" s="212">
        <v>2.45343</v>
      </c>
      <c r="R765" s="212">
        <f>Q765*H765</f>
        <v>1.8989548200000002</v>
      </c>
      <c r="S765" s="212">
        <v>0</v>
      </c>
      <c r="T765" s="213">
        <f>S765*H765</f>
        <v>0</v>
      </c>
      <c r="AR765" s="25" t="s">
        <v>86</v>
      </c>
      <c r="AT765" s="25" t="s">
        <v>170</v>
      </c>
      <c r="AU765" s="25" t="s">
        <v>80</v>
      </c>
      <c r="AY765" s="25" t="s">
        <v>168</v>
      </c>
      <c r="BE765" s="214">
        <f>IF(N765="základní",J765,0)</f>
        <v>0</v>
      </c>
      <c r="BF765" s="214">
        <f>IF(N765="snížená",J765,0)</f>
        <v>0</v>
      </c>
      <c r="BG765" s="214">
        <f>IF(N765="zákl. přenesená",J765,0)</f>
        <v>0</v>
      </c>
      <c r="BH765" s="214">
        <f>IF(N765="sníž. přenesená",J765,0)</f>
        <v>0</v>
      </c>
      <c r="BI765" s="214">
        <f>IF(N765="nulová",J765,0)</f>
        <v>0</v>
      </c>
      <c r="BJ765" s="25" t="s">
        <v>17</v>
      </c>
      <c r="BK765" s="214">
        <f>ROUND(I765*H765,2)</f>
        <v>0</v>
      </c>
      <c r="BL765" s="25" t="s">
        <v>86</v>
      </c>
      <c r="BM765" s="25" t="s">
        <v>919</v>
      </c>
    </row>
    <row r="766" s="11" customFormat="1">
      <c r="B766" s="215"/>
      <c r="D766" s="216" t="s">
        <v>176</v>
      </c>
      <c r="E766" s="217" t="s">
        <v>5</v>
      </c>
      <c r="F766" s="218" t="s">
        <v>434</v>
      </c>
      <c r="H766" s="217" t="s">
        <v>5</v>
      </c>
      <c r="I766" s="219"/>
      <c r="L766" s="215"/>
      <c r="M766" s="220"/>
      <c r="N766" s="221"/>
      <c r="O766" s="221"/>
      <c r="P766" s="221"/>
      <c r="Q766" s="221"/>
      <c r="R766" s="221"/>
      <c r="S766" s="221"/>
      <c r="T766" s="222"/>
      <c r="AT766" s="217" t="s">
        <v>176</v>
      </c>
      <c r="AU766" s="217" t="s">
        <v>80</v>
      </c>
      <c r="AV766" s="11" t="s">
        <v>17</v>
      </c>
      <c r="AW766" s="11" t="s">
        <v>35</v>
      </c>
      <c r="AX766" s="11" t="s">
        <v>72</v>
      </c>
      <c r="AY766" s="217" t="s">
        <v>168</v>
      </c>
    </row>
    <row r="767" s="11" customFormat="1">
      <c r="B767" s="215"/>
      <c r="D767" s="216" t="s">
        <v>176</v>
      </c>
      <c r="E767" s="217" t="s">
        <v>5</v>
      </c>
      <c r="F767" s="218" t="s">
        <v>920</v>
      </c>
      <c r="H767" s="217" t="s">
        <v>5</v>
      </c>
      <c r="I767" s="219"/>
      <c r="L767" s="215"/>
      <c r="M767" s="220"/>
      <c r="N767" s="221"/>
      <c r="O767" s="221"/>
      <c r="P767" s="221"/>
      <c r="Q767" s="221"/>
      <c r="R767" s="221"/>
      <c r="S767" s="221"/>
      <c r="T767" s="222"/>
      <c r="AT767" s="217" t="s">
        <v>176</v>
      </c>
      <c r="AU767" s="217" t="s">
        <v>80</v>
      </c>
      <c r="AV767" s="11" t="s">
        <v>17</v>
      </c>
      <c r="AW767" s="11" t="s">
        <v>35</v>
      </c>
      <c r="AX767" s="11" t="s">
        <v>72</v>
      </c>
      <c r="AY767" s="217" t="s">
        <v>168</v>
      </c>
    </row>
    <row r="768" s="12" customFormat="1">
      <c r="B768" s="223"/>
      <c r="D768" s="216" t="s">
        <v>176</v>
      </c>
      <c r="E768" s="224" t="s">
        <v>5</v>
      </c>
      <c r="F768" s="225" t="s">
        <v>921</v>
      </c>
      <c r="H768" s="226">
        <v>0.40600000000000003</v>
      </c>
      <c r="I768" s="227"/>
      <c r="L768" s="223"/>
      <c r="M768" s="228"/>
      <c r="N768" s="229"/>
      <c r="O768" s="229"/>
      <c r="P768" s="229"/>
      <c r="Q768" s="229"/>
      <c r="R768" s="229"/>
      <c r="S768" s="229"/>
      <c r="T768" s="230"/>
      <c r="AT768" s="224" t="s">
        <v>176</v>
      </c>
      <c r="AU768" s="224" t="s">
        <v>80</v>
      </c>
      <c r="AV768" s="12" t="s">
        <v>80</v>
      </c>
      <c r="AW768" s="12" t="s">
        <v>35</v>
      </c>
      <c r="AX768" s="12" t="s">
        <v>72</v>
      </c>
      <c r="AY768" s="224" t="s">
        <v>168</v>
      </c>
    </row>
    <row r="769" s="11" customFormat="1">
      <c r="B769" s="215"/>
      <c r="D769" s="216" t="s">
        <v>176</v>
      </c>
      <c r="E769" s="217" t="s">
        <v>5</v>
      </c>
      <c r="F769" s="218" t="s">
        <v>922</v>
      </c>
      <c r="H769" s="217" t="s">
        <v>5</v>
      </c>
      <c r="I769" s="219"/>
      <c r="L769" s="215"/>
      <c r="M769" s="220"/>
      <c r="N769" s="221"/>
      <c r="O769" s="221"/>
      <c r="P769" s="221"/>
      <c r="Q769" s="221"/>
      <c r="R769" s="221"/>
      <c r="S769" s="221"/>
      <c r="T769" s="222"/>
      <c r="AT769" s="217" t="s">
        <v>176</v>
      </c>
      <c r="AU769" s="217" t="s">
        <v>80</v>
      </c>
      <c r="AV769" s="11" t="s">
        <v>17</v>
      </c>
      <c r="AW769" s="11" t="s">
        <v>35</v>
      </c>
      <c r="AX769" s="11" t="s">
        <v>72</v>
      </c>
      <c r="AY769" s="217" t="s">
        <v>168</v>
      </c>
    </row>
    <row r="770" s="12" customFormat="1">
      <c r="B770" s="223"/>
      <c r="D770" s="216" t="s">
        <v>176</v>
      </c>
      <c r="E770" s="224" t="s">
        <v>5</v>
      </c>
      <c r="F770" s="225" t="s">
        <v>923</v>
      </c>
      <c r="H770" s="226">
        <v>0.36799999999999999</v>
      </c>
      <c r="I770" s="227"/>
      <c r="L770" s="223"/>
      <c r="M770" s="228"/>
      <c r="N770" s="229"/>
      <c r="O770" s="229"/>
      <c r="P770" s="229"/>
      <c r="Q770" s="229"/>
      <c r="R770" s="229"/>
      <c r="S770" s="229"/>
      <c r="T770" s="230"/>
      <c r="AT770" s="224" t="s">
        <v>176</v>
      </c>
      <c r="AU770" s="224" t="s">
        <v>80</v>
      </c>
      <c r="AV770" s="12" t="s">
        <v>80</v>
      </c>
      <c r="AW770" s="12" t="s">
        <v>35</v>
      </c>
      <c r="AX770" s="12" t="s">
        <v>72</v>
      </c>
      <c r="AY770" s="224" t="s">
        <v>168</v>
      </c>
    </row>
    <row r="771" s="13" customFormat="1">
      <c r="B771" s="231"/>
      <c r="D771" s="216" t="s">
        <v>176</v>
      </c>
      <c r="E771" s="232" t="s">
        <v>5</v>
      </c>
      <c r="F771" s="233" t="s">
        <v>195</v>
      </c>
      <c r="H771" s="234">
        <v>0.77400000000000002</v>
      </c>
      <c r="I771" s="235"/>
      <c r="L771" s="231"/>
      <c r="M771" s="236"/>
      <c r="N771" s="237"/>
      <c r="O771" s="237"/>
      <c r="P771" s="237"/>
      <c r="Q771" s="237"/>
      <c r="R771" s="237"/>
      <c r="S771" s="237"/>
      <c r="T771" s="238"/>
      <c r="AT771" s="232" t="s">
        <v>176</v>
      </c>
      <c r="AU771" s="232" t="s">
        <v>80</v>
      </c>
      <c r="AV771" s="13" t="s">
        <v>86</v>
      </c>
      <c r="AW771" s="13" t="s">
        <v>35</v>
      </c>
      <c r="AX771" s="13" t="s">
        <v>17</v>
      </c>
      <c r="AY771" s="232" t="s">
        <v>168</v>
      </c>
    </row>
    <row r="772" s="1" customFormat="1" ht="76.5" customHeight="1">
      <c r="B772" s="202"/>
      <c r="C772" s="203" t="s">
        <v>924</v>
      </c>
      <c r="D772" s="203" t="s">
        <v>170</v>
      </c>
      <c r="E772" s="204" t="s">
        <v>925</v>
      </c>
      <c r="F772" s="205" t="s">
        <v>926</v>
      </c>
      <c r="G772" s="206" t="s">
        <v>173</v>
      </c>
      <c r="H772" s="207">
        <v>9.6799999999999997</v>
      </c>
      <c r="I772" s="208"/>
      <c r="J772" s="209">
        <f>ROUND(I772*H772,2)</f>
        <v>0</v>
      </c>
      <c r="K772" s="205" t="s">
        <v>174</v>
      </c>
      <c r="L772" s="47"/>
      <c r="M772" s="210" t="s">
        <v>5</v>
      </c>
      <c r="N772" s="211" t="s">
        <v>43</v>
      </c>
      <c r="O772" s="48"/>
      <c r="P772" s="212">
        <f>O772*H772</f>
        <v>0</v>
      </c>
      <c r="Q772" s="212">
        <v>0.00958</v>
      </c>
      <c r="R772" s="212">
        <f>Q772*H772</f>
        <v>0.092734399999999995</v>
      </c>
      <c r="S772" s="212">
        <v>0</v>
      </c>
      <c r="T772" s="213">
        <f>S772*H772</f>
        <v>0</v>
      </c>
      <c r="AR772" s="25" t="s">
        <v>86</v>
      </c>
      <c r="AT772" s="25" t="s">
        <v>170</v>
      </c>
      <c r="AU772" s="25" t="s">
        <v>80</v>
      </c>
      <c r="AY772" s="25" t="s">
        <v>168</v>
      </c>
      <c r="BE772" s="214">
        <f>IF(N772="základní",J772,0)</f>
        <v>0</v>
      </c>
      <c r="BF772" s="214">
        <f>IF(N772="snížená",J772,0)</f>
        <v>0</v>
      </c>
      <c r="BG772" s="214">
        <f>IF(N772="zákl. přenesená",J772,0)</f>
        <v>0</v>
      </c>
      <c r="BH772" s="214">
        <f>IF(N772="sníž. přenesená",J772,0)</f>
        <v>0</v>
      </c>
      <c r="BI772" s="214">
        <f>IF(N772="nulová",J772,0)</f>
        <v>0</v>
      </c>
      <c r="BJ772" s="25" t="s">
        <v>17</v>
      </c>
      <c r="BK772" s="214">
        <f>ROUND(I772*H772,2)</f>
        <v>0</v>
      </c>
      <c r="BL772" s="25" t="s">
        <v>86</v>
      </c>
      <c r="BM772" s="25" t="s">
        <v>927</v>
      </c>
    </row>
    <row r="773" s="11" customFormat="1">
      <c r="B773" s="215"/>
      <c r="D773" s="216" t="s">
        <v>176</v>
      </c>
      <c r="E773" s="217" t="s">
        <v>5</v>
      </c>
      <c r="F773" s="218" t="s">
        <v>434</v>
      </c>
      <c r="H773" s="217" t="s">
        <v>5</v>
      </c>
      <c r="I773" s="219"/>
      <c r="L773" s="215"/>
      <c r="M773" s="220"/>
      <c r="N773" s="221"/>
      <c r="O773" s="221"/>
      <c r="P773" s="221"/>
      <c r="Q773" s="221"/>
      <c r="R773" s="221"/>
      <c r="S773" s="221"/>
      <c r="T773" s="222"/>
      <c r="AT773" s="217" t="s">
        <v>176</v>
      </c>
      <c r="AU773" s="217" t="s">
        <v>80</v>
      </c>
      <c r="AV773" s="11" t="s">
        <v>17</v>
      </c>
      <c r="AW773" s="11" t="s">
        <v>35</v>
      </c>
      <c r="AX773" s="11" t="s">
        <v>72</v>
      </c>
      <c r="AY773" s="217" t="s">
        <v>168</v>
      </c>
    </row>
    <row r="774" s="11" customFormat="1">
      <c r="B774" s="215"/>
      <c r="D774" s="216" t="s">
        <v>176</v>
      </c>
      <c r="E774" s="217" t="s">
        <v>5</v>
      </c>
      <c r="F774" s="218" t="s">
        <v>920</v>
      </c>
      <c r="H774" s="217" t="s">
        <v>5</v>
      </c>
      <c r="I774" s="219"/>
      <c r="L774" s="215"/>
      <c r="M774" s="220"/>
      <c r="N774" s="221"/>
      <c r="O774" s="221"/>
      <c r="P774" s="221"/>
      <c r="Q774" s="221"/>
      <c r="R774" s="221"/>
      <c r="S774" s="221"/>
      <c r="T774" s="222"/>
      <c r="AT774" s="217" t="s">
        <v>176</v>
      </c>
      <c r="AU774" s="217" t="s">
        <v>80</v>
      </c>
      <c r="AV774" s="11" t="s">
        <v>17</v>
      </c>
      <c r="AW774" s="11" t="s">
        <v>35</v>
      </c>
      <c r="AX774" s="11" t="s">
        <v>72</v>
      </c>
      <c r="AY774" s="217" t="s">
        <v>168</v>
      </c>
    </row>
    <row r="775" s="12" customFormat="1">
      <c r="B775" s="223"/>
      <c r="D775" s="216" t="s">
        <v>176</v>
      </c>
      <c r="E775" s="224" t="s">
        <v>5</v>
      </c>
      <c r="F775" s="225" t="s">
        <v>928</v>
      </c>
      <c r="H775" s="226">
        <v>5.0800000000000001</v>
      </c>
      <c r="I775" s="227"/>
      <c r="L775" s="223"/>
      <c r="M775" s="228"/>
      <c r="N775" s="229"/>
      <c r="O775" s="229"/>
      <c r="P775" s="229"/>
      <c r="Q775" s="229"/>
      <c r="R775" s="229"/>
      <c r="S775" s="229"/>
      <c r="T775" s="230"/>
      <c r="AT775" s="224" t="s">
        <v>176</v>
      </c>
      <c r="AU775" s="224" t="s">
        <v>80</v>
      </c>
      <c r="AV775" s="12" t="s">
        <v>80</v>
      </c>
      <c r="AW775" s="12" t="s">
        <v>35</v>
      </c>
      <c r="AX775" s="12" t="s">
        <v>72</v>
      </c>
      <c r="AY775" s="224" t="s">
        <v>168</v>
      </c>
    </row>
    <row r="776" s="11" customFormat="1">
      <c r="B776" s="215"/>
      <c r="D776" s="216" t="s">
        <v>176</v>
      </c>
      <c r="E776" s="217" t="s">
        <v>5</v>
      </c>
      <c r="F776" s="218" t="s">
        <v>922</v>
      </c>
      <c r="H776" s="217" t="s">
        <v>5</v>
      </c>
      <c r="I776" s="219"/>
      <c r="L776" s="215"/>
      <c r="M776" s="220"/>
      <c r="N776" s="221"/>
      <c r="O776" s="221"/>
      <c r="P776" s="221"/>
      <c r="Q776" s="221"/>
      <c r="R776" s="221"/>
      <c r="S776" s="221"/>
      <c r="T776" s="222"/>
      <c r="AT776" s="217" t="s">
        <v>176</v>
      </c>
      <c r="AU776" s="217" t="s">
        <v>80</v>
      </c>
      <c r="AV776" s="11" t="s">
        <v>17</v>
      </c>
      <c r="AW776" s="11" t="s">
        <v>35</v>
      </c>
      <c r="AX776" s="11" t="s">
        <v>72</v>
      </c>
      <c r="AY776" s="217" t="s">
        <v>168</v>
      </c>
    </row>
    <row r="777" s="12" customFormat="1">
      <c r="B777" s="223"/>
      <c r="D777" s="216" t="s">
        <v>176</v>
      </c>
      <c r="E777" s="224" t="s">
        <v>5</v>
      </c>
      <c r="F777" s="225" t="s">
        <v>929</v>
      </c>
      <c r="H777" s="226">
        <v>4.5999999999999996</v>
      </c>
      <c r="I777" s="227"/>
      <c r="L777" s="223"/>
      <c r="M777" s="228"/>
      <c r="N777" s="229"/>
      <c r="O777" s="229"/>
      <c r="P777" s="229"/>
      <c r="Q777" s="229"/>
      <c r="R777" s="229"/>
      <c r="S777" s="229"/>
      <c r="T777" s="230"/>
      <c r="AT777" s="224" t="s">
        <v>176</v>
      </c>
      <c r="AU777" s="224" t="s">
        <v>80</v>
      </c>
      <c r="AV777" s="12" t="s">
        <v>80</v>
      </c>
      <c r="AW777" s="12" t="s">
        <v>35</v>
      </c>
      <c r="AX777" s="12" t="s">
        <v>72</v>
      </c>
      <c r="AY777" s="224" t="s">
        <v>168</v>
      </c>
    </row>
    <row r="778" s="13" customFormat="1">
      <c r="B778" s="231"/>
      <c r="D778" s="216" t="s">
        <v>176</v>
      </c>
      <c r="E778" s="232" t="s">
        <v>5</v>
      </c>
      <c r="F778" s="233" t="s">
        <v>195</v>
      </c>
      <c r="H778" s="234">
        <v>9.6799999999999997</v>
      </c>
      <c r="I778" s="235"/>
      <c r="L778" s="231"/>
      <c r="M778" s="236"/>
      <c r="N778" s="237"/>
      <c r="O778" s="237"/>
      <c r="P778" s="237"/>
      <c r="Q778" s="237"/>
      <c r="R778" s="237"/>
      <c r="S778" s="237"/>
      <c r="T778" s="238"/>
      <c r="AT778" s="232" t="s">
        <v>176</v>
      </c>
      <c r="AU778" s="232" t="s">
        <v>80</v>
      </c>
      <c r="AV778" s="13" t="s">
        <v>86</v>
      </c>
      <c r="AW778" s="13" t="s">
        <v>35</v>
      </c>
      <c r="AX778" s="13" t="s">
        <v>17</v>
      </c>
      <c r="AY778" s="232" t="s">
        <v>168</v>
      </c>
    </row>
    <row r="779" s="1" customFormat="1" ht="25.5" customHeight="1">
      <c r="B779" s="202"/>
      <c r="C779" s="203" t="s">
        <v>930</v>
      </c>
      <c r="D779" s="203" t="s">
        <v>170</v>
      </c>
      <c r="E779" s="204" t="s">
        <v>931</v>
      </c>
      <c r="F779" s="205" t="s">
        <v>932</v>
      </c>
      <c r="G779" s="206" t="s">
        <v>173</v>
      </c>
      <c r="H779" s="207">
        <v>9.6799999999999997</v>
      </c>
      <c r="I779" s="208"/>
      <c r="J779" s="209">
        <f>ROUND(I779*H779,2)</f>
        <v>0</v>
      </c>
      <c r="K779" s="205" t="s">
        <v>174</v>
      </c>
      <c r="L779" s="47"/>
      <c r="M779" s="210" t="s">
        <v>5</v>
      </c>
      <c r="N779" s="211" t="s">
        <v>43</v>
      </c>
      <c r="O779" s="48"/>
      <c r="P779" s="212">
        <f>O779*H779</f>
        <v>0</v>
      </c>
      <c r="Q779" s="212">
        <v>0.00080999999999999996</v>
      </c>
      <c r="R779" s="212">
        <f>Q779*H779</f>
        <v>0.0078408000000000002</v>
      </c>
      <c r="S779" s="212">
        <v>0</v>
      </c>
      <c r="T779" s="213">
        <f>S779*H779</f>
        <v>0</v>
      </c>
      <c r="AR779" s="25" t="s">
        <v>86</v>
      </c>
      <c r="AT779" s="25" t="s">
        <v>170</v>
      </c>
      <c r="AU779" s="25" t="s">
        <v>80</v>
      </c>
      <c r="AY779" s="25" t="s">
        <v>168</v>
      </c>
      <c r="BE779" s="214">
        <f>IF(N779="základní",J779,0)</f>
        <v>0</v>
      </c>
      <c r="BF779" s="214">
        <f>IF(N779="snížená",J779,0)</f>
        <v>0</v>
      </c>
      <c r="BG779" s="214">
        <f>IF(N779="zákl. přenesená",J779,0)</f>
        <v>0</v>
      </c>
      <c r="BH779" s="214">
        <f>IF(N779="sníž. přenesená",J779,0)</f>
        <v>0</v>
      </c>
      <c r="BI779" s="214">
        <f>IF(N779="nulová",J779,0)</f>
        <v>0</v>
      </c>
      <c r="BJ779" s="25" t="s">
        <v>17</v>
      </c>
      <c r="BK779" s="214">
        <f>ROUND(I779*H779,2)</f>
        <v>0</v>
      </c>
      <c r="BL779" s="25" t="s">
        <v>86</v>
      </c>
      <c r="BM779" s="25" t="s">
        <v>933</v>
      </c>
    </row>
    <row r="780" s="11" customFormat="1">
      <c r="B780" s="215"/>
      <c r="D780" s="216" t="s">
        <v>176</v>
      </c>
      <c r="E780" s="217" t="s">
        <v>5</v>
      </c>
      <c r="F780" s="218" t="s">
        <v>434</v>
      </c>
      <c r="H780" s="217" t="s">
        <v>5</v>
      </c>
      <c r="I780" s="219"/>
      <c r="L780" s="215"/>
      <c r="M780" s="220"/>
      <c r="N780" s="221"/>
      <c r="O780" s="221"/>
      <c r="P780" s="221"/>
      <c r="Q780" s="221"/>
      <c r="R780" s="221"/>
      <c r="S780" s="221"/>
      <c r="T780" s="222"/>
      <c r="AT780" s="217" t="s">
        <v>176</v>
      </c>
      <c r="AU780" s="217" t="s">
        <v>80</v>
      </c>
      <c r="AV780" s="11" t="s">
        <v>17</v>
      </c>
      <c r="AW780" s="11" t="s">
        <v>35</v>
      </c>
      <c r="AX780" s="11" t="s">
        <v>72</v>
      </c>
      <c r="AY780" s="217" t="s">
        <v>168</v>
      </c>
    </row>
    <row r="781" s="11" customFormat="1">
      <c r="B781" s="215"/>
      <c r="D781" s="216" t="s">
        <v>176</v>
      </c>
      <c r="E781" s="217" t="s">
        <v>5</v>
      </c>
      <c r="F781" s="218" t="s">
        <v>920</v>
      </c>
      <c r="H781" s="217" t="s">
        <v>5</v>
      </c>
      <c r="I781" s="219"/>
      <c r="L781" s="215"/>
      <c r="M781" s="220"/>
      <c r="N781" s="221"/>
      <c r="O781" s="221"/>
      <c r="P781" s="221"/>
      <c r="Q781" s="221"/>
      <c r="R781" s="221"/>
      <c r="S781" s="221"/>
      <c r="T781" s="222"/>
      <c r="AT781" s="217" t="s">
        <v>176</v>
      </c>
      <c r="AU781" s="217" t="s">
        <v>80</v>
      </c>
      <c r="AV781" s="11" t="s">
        <v>17</v>
      </c>
      <c r="AW781" s="11" t="s">
        <v>35</v>
      </c>
      <c r="AX781" s="11" t="s">
        <v>72</v>
      </c>
      <c r="AY781" s="217" t="s">
        <v>168</v>
      </c>
    </row>
    <row r="782" s="12" customFormat="1">
      <c r="B782" s="223"/>
      <c r="D782" s="216" t="s">
        <v>176</v>
      </c>
      <c r="E782" s="224" t="s">
        <v>5</v>
      </c>
      <c r="F782" s="225" t="s">
        <v>928</v>
      </c>
      <c r="H782" s="226">
        <v>5.0800000000000001</v>
      </c>
      <c r="I782" s="227"/>
      <c r="L782" s="223"/>
      <c r="M782" s="228"/>
      <c r="N782" s="229"/>
      <c r="O782" s="229"/>
      <c r="P782" s="229"/>
      <c r="Q782" s="229"/>
      <c r="R782" s="229"/>
      <c r="S782" s="229"/>
      <c r="T782" s="230"/>
      <c r="AT782" s="224" t="s">
        <v>176</v>
      </c>
      <c r="AU782" s="224" t="s">
        <v>80</v>
      </c>
      <c r="AV782" s="12" t="s">
        <v>80</v>
      </c>
      <c r="AW782" s="12" t="s">
        <v>35</v>
      </c>
      <c r="AX782" s="12" t="s">
        <v>72</v>
      </c>
      <c r="AY782" s="224" t="s">
        <v>168</v>
      </c>
    </row>
    <row r="783" s="11" customFormat="1">
      <c r="B783" s="215"/>
      <c r="D783" s="216" t="s">
        <v>176</v>
      </c>
      <c r="E783" s="217" t="s">
        <v>5</v>
      </c>
      <c r="F783" s="218" t="s">
        <v>922</v>
      </c>
      <c r="H783" s="217" t="s">
        <v>5</v>
      </c>
      <c r="I783" s="219"/>
      <c r="L783" s="215"/>
      <c r="M783" s="220"/>
      <c r="N783" s="221"/>
      <c r="O783" s="221"/>
      <c r="P783" s="221"/>
      <c r="Q783" s="221"/>
      <c r="R783" s="221"/>
      <c r="S783" s="221"/>
      <c r="T783" s="222"/>
      <c r="AT783" s="217" t="s">
        <v>176</v>
      </c>
      <c r="AU783" s="217" t="s">
        <v>80</v>
      </c>
      <c r="AV783" s="11" t="s">
        <v>17</v>
      </c>
      <c r="AW783" s="11" t="s">
        <v>35</v>
      </c>
      <c r="AX783" s="11" t="s">
        <v>72</v>
      </c>
      <c r="AY783" s="217" t="s">
        <v>168</v>
      </c>
    </row>
    <row r="784" s="12" customFormat="1">
      <c r="B784" s="223"/>
      <c r="D784" s="216" t="s">
        <v>176</v>
      </c>
      <c r="E784" s="224" t="s">
        <v>5</v>
      </c>
      <c r="F784" s="225" t="s">
        <v>929</v>
      </c>
      <c r="H784" s="226">
        <v>4.5999999999999996</v>
      </c>
      <c r="I784" s="227"/>
      <c r="L784" s="223"/>
      <c r="M784" s="228"/>
      <c r="N784" s="229"/>
      <c r="O784" s="229"/>
      <c r="P784" s="229"/>
      <c r="Q784" s="229"/>
      <c r="R784" s="229"/>
      <c r="S784" s="229"/>
      <c r="T784" s="230"/>
      <c r="AT784" s="224" t="s">
        <v>176</v>
      </c>
      <c r="AU784" s="224" t="s">
        <v>80</v>
      </c>
      <c r="AV784" s="12" t="s">
        <v>80</v>
      </c>
      <c r="AW784" s="12" t="s">
        <v>35</v>
      </c>
      <c r="AX784" s="12" t="s">
        <v>72</v>
      </c>
      <c r="AY784" s="224" t="s">
        <v>168</v>
      </c>
    </row>
    <row r="785" s="13" customFormat="1">
      <c r="B785" s="231"/>
      <c r="D785" s="216" t="s">
        <v>176</v>
      </c>
      <c r="E785" s="232" t="s">
        <v>5</v>
      </c>
      <c r="F785" s="233" t="s">
        <v>195</v>
      </c>
      <c r="H785" s="234">
        <v>9.6799999999999997</v>
      </c>
      <c r="I785" s="235"/>
      <c r="L785" s="231"/>
      <c r="M785" s="236"/>
      <c r="N785" s="237"/>
      <c r="O785" s="237"/>
      <c r="P785" s="237"/>
      <c r="Q785" s="237"/>
      <c r="R785" s="237"/>
      <c r="S785" s="237"/>
      <c r="T785" s="238"/>
      <c r="AT785" s="232" t="s">
        <v>176</v>
      </c>
      <c r="AU785" s="232" t="s">
        <v>80</v>
      </c>
      <c r="AV785" s="13" t="s">
        <v>86</v>
      </c>
      <c r="AW785" s="13" t="s">
        <v>35</v>
      </c>
      <c r="AX785" s="13" t="s">
        <v>17</v>
      </c>
      <c r="AY785" s="232" t="s">
        <v>168</v>
      </c>
    </row>
    <row r="786" s="1" customFormat="1" ht="25.5" customHeight="1">
      <c r="B786" s="202"/>
      <c r="C786" s="203" t="s">
        <v>934</v>
      </c>
      <c r="D786" s="203" t="s">
        <v>170</v>
      </c>
      <c r="E786" s="204" t="s">
        <v>935</v>
      </c>
      <c r="F786" s="205" t="s">
        <v>936</v>
      </c>
      <c r="G786" s="206" t="s">
        <v>173</v>
      </c>
      <c r="H786" s="207">
        <v>9.6799999999999997</v>
      </c>
      <c r="I786" s="208"/>
      <c r="J786" s="209">
        <f>ROUND(I786*H786,2)</f>
        <v>0</v>
      </c>
      <c r="K786" s="205" t="s">
        <v>174</v>
      </c>
      <c r="L786" s="47"/>
      <c r="M786" s="210" t="s">
        <v>5</v>
      </c>
      <c r="N786" s="211" t="s">
        <v>43</v>
      </c>
      <c r="O786" s="48"/>
      <c r="P786" s="212">
        <f>O786*H786</f>
        <v>0</v>
      </c>
      <c r="Q786" s="212">
        <v>0</v>
      </c>
      <c r="R786" s="212">
        <f>Q786*H786</f>
        <v>0</v>
      </c>
      <c r="S786" s="212">
        <v>0</v>
      </c>
      <c r="T786" s="213">
        <f>S786*H786</f>
        <v>0</v>
      </c>
      <c r="AR786" s="25" t="s">
        <v>86</v>
      </c>
      <c r="AT786" s="25" t="s">
        <v>170</v>
      </c>
      <c r="AU786" s="25" t="s">
        <v>80</v>
      </c>
      <c r="AY786" s="25" t="s">
        <v>168</v>
      </c>
      <c r="BE786" s="214">
        <f>IF(N786="základní",J786,0)</f>
        <v>0</v>
      </c>
      <c r="BF786" s="214">
        <f>IF(N786="snížená",J786,0)</f>
        <v>0</v>
      </c>
      <c r="BG786" s="214">
        <f>IF(N786="zákl. přenesená",J786,0)</f>
        <v>0</v>
      </c>
      <c r="BH786" s="214">
        <f>IF(N786="sníž. přenesená",J786,0)</f>
        <v>0</v>
      </c>
      <c r="BI786" s="214">
        <f>IF(N786="nulová",J786,0)</f>
        <v>0</v>
      </c>
      <c r="BJ786" s="25" t="s">
        <v>17</v>
      </c>
      <c r="BK786" s="214">
        <f>ROUND(I786*H786,2)</f>
        <v>0</v>
      </c>
      <c r="BL786" s="25" t="s">
        <v>86</v>
      </c>
      <c r="BM786" s="25" t="s">
        <v>937</v>
      </c>
    </row>
    <row r="787" s="11" customFormat="1">
      <c r="B787" s="215"/>
      <c r="D787" s="216" t="s">
        <v>176</v>
      </c>
      <c r="E787" s="217" t="s">
        <v>5</v>
      </c>
      <c r="F787" s="218" t="s">
        <v>434</v>
      </c>
      <c r="H787" s="217" t="s">
        <v>5</v>
      </c>
      <c r="I787" s="219"/>
      <c r="L787" s="215"/>
      <c r="M787" s="220"/>
      <c r="N787" s="221"/>
      <c r="O787" s="221"/>
      <c r="P787" s="221"/>
      <c r="Q787" s="221"/>
      <c r="R787" s="221"/>
      <c r="S787" s="221"/>
      <c r="T787" s="222"/>
      <c r="AT787" s="217" t="s">
        <v>176</v>
      </c>
      <c r="AU787" s="217" t="s">
        <v>80</v>
      </c>
      <c r="AV787" s="11" t="s">
        <v>17</v>
      </c>
      <c r="AW787" s="11" t="s">
        <v>35</v>
      </c>
      <c r="AX787" s="11" t="s">
        <v>72</v>
      </c>
      <c r="AY787" s="217" t="s">
        <v>168</v>
      </c>
    </row>
    <row r="788" s="11" customFormat="1">
      <c r="B788" s="215"/>
      <c r="D788" s="216" t="s">
        <v>176</v>
      </c>
      <c r="E788" s="217" t="s">
        <v>5</v>
      </c>
      <c r="F788" s="218" t="s">
        <v>920</v>
      </c>
      <c r="H788" s="217" t="s">
        <v>5</v>
      </c>
      <c r="I788" s="219"/>
      <c r="L788" s="215"/>
      <c r="M788" s="220"/>
      <c r="N788" s="221"/>
      <c r="O788" s="221"/>
      <c r="P788" s="221"/>
      <c r="Q788" s="221"/>
      <c r="R788" s="221"/>
      <c r="S788" s="221"/>
      <c r="T788" s="222"/>
      <c r="AT788" s="217" t="s">
        <v>176</v>
      </c>
      <c r="AU788" s="217" t="s">
        <v>80</v>
      </c>
      <c r="AV788" s="11" t="s">
        <v>17</v>
      </c>
      <c r="AW788" s="11" t="s">
        <v>35</v>
      </c>
      <c r="AX788" s="11" t="s">
        <v>72</v>
      </c>
      <c r="AY788" s="217" t="s">
        <v>168</v>
      </c>
    </row>
    <row r="789" s="12" customFormat="1">
      <c r="B789" s="223"/>
      <c r="D789" s="216" t="s">
        <v>176</v>
      </c>
      <c r="E789" s="224" t="s">
        <v>5</v>
      </c>
      <c r="F789" s="225" t="s">
        <v>928</v>
      </c>
      <c r="H789" s="226">
        <v>5.0800000000000001</v>
      </c>
      <c r="I789" s="227"/>
      <c r="L789" s="223"/>
      <c r="M789" s="228"/>
      <c r="N789" s="229"/>
      <c r="O789" s="229"/>
      <c r="P789" s="229"/>
      <c r="Q789" s="229"/>
      <c r="R789" s="229"/>
      <c r="S789" s="229"/>
      <c r="T789" s="230"/>
      <c r="AT789" s="224" t="s">
        <v>176</v>
      </c>
      <c r="AU789" s="224" t="s">
        <v>80</v>
      </c>
      <c r="AV789" s="12" t="s">
        <v>80</v>
      </c>
      <c r="AW789" s="12" t="s">
        <v>35</v>
      </c>
      <c r="AX789" s="12" t="s">
        <v>72</v>
      </c>
      <c r="AY789" s="224" t="s">
        <v>168</v>
      </c>
    </row>
    <row r="790" s="11" customFormat="1">
      <c r="B790" s="215"/>
      <c r="D790" s="216" t="s">
        <v>176</v>
      </c>
      <c r="E790" s="217" t="s">
        <v>5</v>
      </c>
      <c r="F790" s="218" t="s">
        <v>922</v>
      </c>
      <c r="H790" s="217" t="s">
        <v>5</v>
      </c>
      <c r="I790" s="219"/>
      <c r="L790" s="215"/>
      <c r="M790" s="220"/>
      <c r="N790" s="221"/>
      <c r="O790" s="221"/>
      <c r="P790" s="221"/>
      <c r="Q790" s="221"/>
      <c r="R790" s="221"/>
      <c r="S790" s="221"/>
      <c r="T790" s="222"/>
      <c r="AT790" s="217" t="s">
        <v>176</v>
      </c>
      <c r="AU790" s="217" t="s">
        <v>80</v>
      </c>
      <c r="AV790" s="11" t="s">
        <v>17</v>
      </c>
      <c r="AW790" s="11" t="s">
        <v>35</v>
      </c>
      <c r="AX790" s="11" t="s">
        <v>72</v>
      </c>
      <c r="AY790" s="217" t="s">
        <v>168</v>
      </c>
    </row>
    <row r="791" s="12" customFormat="1">
      <c r="B791" s="223"/>
      <c r="D791" s="216" t="s">
        <v>176</v>
      </c>
      <c r="E791" s="224" t="s">
        <v>5</v>
      </c>
      <c r="F791" s="225" t="s">
        <v>929</v>
      </c>
      <c r="H791" s="226">
        <v>4.5999999999999996</v>
      </c>
      <c r="I791" s="227"/>
      <c r="L791" s="223"/>
      <c r="M791" s="228"/>
      <c r="N791" s="229"/>
      <c r="O791" s="229"/>
      <c r="P791" s="229"/>
      <c r="Q791" s="229"/>
      <c r="R791" s="229"/>
      <c r="S791" s="229"/>
      <c r="T791" s="230"/>
      <c r="AT791" s="224" t="s">
        <v>176</v>
      </c>
      <c r="AU791" s="224" t="s">
        <v>80</v>
      </c>
      <c r="AV791" s="12" t="s">
        <v>80</v>
      </c>
      <c r="AW791" s="12" t="s">
        <v>35</v>
      </c>
      <c r="AX791" s="12" t="s">
        <v>72</v>
      </c>
      <c r="AY791" s="224" t="s">
        <v>168</v>
      </c>
    </row>
    <row r="792" s="13" customFormat="1">
      <c r="B792" s="231"/>
      <c r="D792" s="216" t="s">
        <v>176</v>
      </c>
      <c r="E792" s="232" t="s">
        <v>5</v>
      </c>
      <c r="F792" s="233" t="s">
        <v>195</v>
      </c>
      <c r="H792" s="234">
        <v>9.6799999999999997</v>
      </c>
      <c r="I792" s="235"/>
      <c r="L792" s="231"/>
      <c r="M792" s="236"/>
      <c r="N792" s="237"/>
      <c r="O792" s="237"/>
      <c r="P792" s="237"/>
      <c r="Q792" s="237"/>
      <c r="R792" s="237"/>
      <c r="S792" s="237"/>
      <c r="T792" s="238"/>
      <c r="AT792" s="232" t="s">
        <v>176</v>
      </c>
      <c r="AU792" s="232" t="s">
        <v>80</v>
      </c>
      <c r="AV792" s="13" t="s">
        <v>86</v>
      </c>
      <c r="AW792" s="13" t="s">
        <v>35</v>
      </c>
      <c r="AX792" s="13" t="s">
        <v>17</v>
      </c>
      <c r="AY792" s="232" t="s">
        <v>168</v>
      </c>
    </row>
    <row r="793" s="1" customFormat="1" ht="63.75" customHeight="1">
      <c r="B793" s="202"/>
      <c r="C793" s="203" t="s">
        <v>938</v>
      </c>
      <c r="D793" s="203" t="s">
        <v>170</v>
      </c>
      <c r="E793" s="204" t="s">
        <v>939</v>
      </c>
      <c r="F793" s="205" t="s">
        <v>940</v>
      </c>
      <c r="G793" s="206" t="s">
        <v>277</v>
      </c>
      <c r="H793" s="207">
        <v>0.27200000000000002</v>
      </c>
      <c r="I793" s="208"/>
      <c r="J793" s="209">
        <f>ROUND(I793*H793,2)</f>
        <v>0</v>
      </c>
      <c r="K793" s="205" t="s">
        <v>174</v>
      </c>
      <c r="L793" s="47"/>
      <c r="M793" s="210" t="s">
        <v>5</v>
      </c>
      <c r="N793" s="211" t="s">
        <v>43</v>
      </c>
      <c r="O793" s="48"/>
      <c r="P793" s="212">
        <f>O793*H793</f>
        <v>0</v>
      </c>
      <c r="Q793" s="212">
        <v>1.0551600000000001</v>
      </c>
      <c r="R793" s="212">
        <f>Q793*H793</f>
        <v>0.28700352000000007</v>
      </c>
      <c r="S793" s="212">
        <v>0</v>
      </c>
      <c r="T793" s="213">
        <f>S793*H793</f>
        <v>0</v>
      </c>
      <c r="AR793" s="25" t="s">
        <v>86</v>
      </c>
      <c r="AT793" s="25" t="s">
        <v>170</v>
      </c>
      <c r="AU793" s="25" t="s">
        <v>80</v>
      </c>
      <c r="AY793" s="25" t="s">
        <v>168</v>
      </c>
      <c r="BE793" s="214">
        <f>IF(N793="základní",J793,0)</f>
        <v>0</v>
      </c>
      <c r="BF793" s="214">
        <f>IF(N793="snížená",J793,0)</f>
        <v>0</v>
      </c>
      <c r="BG793" s="214">
        <f>IF(N793="zákl. přenesená",J793,0)</f>
        <v>0</v>
      </c>
      <c r="BH793" s="214">
        <f>IF(N793="sníž. přenesená",J793,0)</f>
        <v>0</v>
      </c>
      <c r="BI793" s="214">
        <f>IF(N793="nulová",J793,0)</f>
        <v>0</v>
      </c>
      <c r="BJ793" s="25" t="s">
        <v>17</v>
      </c>
      <c r="BK793" s="214">
        <f>ROUND(I793*H793,2)</f>
        <v>0</v>
      </c>
      <c r="BL793" s="25" t="s">
        <v>86</v>
      </c>
      <c r="BM793" s="25" t="s">
        <v>941</v>
      </c>
    </row>
    <row r="794" s="11" customFormat="1">
      <c r="B794" s="215"/>
      <c r="D794" s="216" t="s">
        <v>176</v>
      </c>
      <c r="E794" s="217" t="s">
        <v>5</v>
      </c>
      <c r="F794" s="218" t="s">
        <v>434</v>
      </c>
      <c r="H794" s="217" t="s">
        <v>5</v>
      </c>
      <c r="I794" s="219"/>
      <c r="L794" s="215"/>
      <c r="M794" s="220"/>
      <c r="N794" s="221"/>
      <c r="O794" s="221"/>
      <c r="P794" s="221"/>
      <c r="Q794" s="221"/>
      <c r="R794" s="221"/>
      <c r="S794" s="221"/>
      <c r="T794" s="222"/>
      <c r="AT794" s="217" t="s">
        <v>176</v>
      </c>
      <c r="AU794" s="217" t="s">
        <v>80</v>
      </c>
      <c r="AV794" s="11" t="s">
        <v>17</v>
      </c>
      <c r="AW794" s="11" t="s">
        <v>35</v>
      </c>
      <c r="AX794" s="11" t="s">
        <v>72</v>
      </c>
      <c r="AY794" s="217" t="s">
        <v>168</v>
      </c>
    </row>
    <row r="795" s="11" customFormat="1">
      <c r="B795" s="215"/>
      <c r="D795" s="216" t="s">
        <v>176</v>
      </c>
      <c r="E795" s="217" t="s">
        <v>5</v>
      </c>
      <c r="F795" s="218" t="s">
        <v>920</v>
      </c>
      <c r="H795" s="217" t="s">
        <v>5</v>
      </c>
      <c r="I795" s="219"/>
      <c r="L795" s="215"/>
      <c r="M795" s="220"/>
      <c r="N795" s="221"/>
      <c r="O795" s="221"/>
      <c r="P795" s="221"/>
      <c r="Q795" s="221"/>
      <c r="R795" s="221"/>
      <c r="S795" s="221"/>
      <c r="T795" s="222"/>
      <c r="AT795" s="217" t="s">
        <v>176</v>
      </c>
      <c r="AU795" s="217" t="s">
        <v>80</v>
      </c>
      <c r="AV795" s="11" t="s">
        <v>17</v>
      </c>
      <c r="AW795" s="11" t="s">
        <v>35</v>
      </c>
      <c r="AX795" s="11" t="s">
        <v>72</v>
      </c>
      <c r="AY795" s="217" t="s">
        <v>168</v>
      </c>
    </row>
    <row r="796" s="12" customFormat="1">
      <c r="B796" s="223"/>
      <c r="D796" s="216" t="s">
        <v>176</v>
      </c>
      <c r="E796" s="224" t="s">
        <v>5</v>
      </c>
      <c r="F796" s="225" t="s">
        <v>942</v>
      </c>
      <c r="H796" s="226">
        <v>0.014999999999999999</v>
      </c>
      <c r="I796" s="227"/>
      <c r="L796" s="223"/>
      <c r="M796" s="228"/>
      <c r="N796" s="229"/>
      <c r="O796" s="229"/>
      <c r="P796" s="229"/>
      <c r="Q796" s="229"/>
      <c r="R796" s="229"/>
      <c r="S796" s="229"/>
      <c r="T796" s="230"/>
      <c r="AT796" s="224" t="s">
        <v>176</v>
      </c>
      <c r="AU796" s="224" t="s">
        <v>80</v>
      </c>
      <c r="AV796" s="12" t="s">
        <v>80</v>
      </c>
      <c r="AW796" s="12" t="s">
        <v>35</v>
      </c>
      <c r="AX796" s="12" t="s">
        <v>72</v>
      </c>
      <c r="AY796" s="224" t="s">
        <v>168</v>
      </c>
    </row>
    <row r="797" s="11" customFormat="1">
      <c r="B797" s="215"/>
      <c r="D797" s="216" t="s">
        <v>176</v>
      </c>
      <c r="E797" s="217" t="s">
        <v>5</v>
      </c>
      <c r="F797" s="218" t="s">
        <v>922</v>
      </c>
      <c r="H797" s="217" t="s">
        <v>5</v>
      </c>
      <c r="I797" s="219"/>
      <c r="L797" s="215"/>
      <c r="M797" s="220"/>
      <c r="N797" s="221"/>
      <c r="O797" s="221"/>
      <c r="P797" s="221"/>
      <c r="Q797" s="221"/>
      <c r="R797" s="221"/>
      <c r="S797" s="221"/>
      <c r="T797" s="222"/>
      <c r="AT797" s="217" t="s">
        <v>176</v>
      </c>
      <c r="AU797" s="217" t="s">
        <v>80</v>
      </c>
      <c r="AV797" s="11" t="s">
        <v>17</v>
      </c>
      <c r="AW797" s="11" t="s">
        <v>35</v>
      </c>
      <c r="AX797" s="11" t="s">
        <v>72</v>
      </c>
      <c r="AY797" s="217" t="s">
        <v>168</v>
      </c>
    </row>
    <row r="798" s="12" customFormat="1">
      <c r="B798" s="223"/>
      <c r="D798" s="216" t="s">
        <v>176</v>
      </c>
      <c r="E798" s="224" t="s">
        <v>5</v>
      </c>
      <c r="F798" s="225" t="s">
        <v>943</v>
      </c>
      <c r="H798" s="226">
        <v>0.014</v>
      </c>
      <c r="I798" s="227"/>
      <c r="L798" s="223"/>
      <c r="M798" s="228"/>
      <c r="N798" s="229"/>
      <c r="O798" s="229"/>
      <c r="P798" s="229"/>
      <c r="Q798" s="229"/>
      <c r="R798" s="229"/>
      <c r="S798" s="229"/>
      <c r="T798" s="230"/>
      <c r="AT798" s="224" t="s">
        <v>176</v>
      </c>
      <c r="AU798" s="224" t="s">
        <v>80</v>
      </c>
      <c r="AV798" s="12" t="s">
        <v>80</v>
      </c>
      <c r="AW798" s="12" t="s">
        <v>35</v>
      </c>
      <c r="AX798" s="12" t="s">
        <v>72</v>
      </c>
      <c r="AY798" s="224" t="s">
        <v>168</v>
      </c>
    </row>
    <row r="799" s="11" customFormat="1">
      <c r="B799" s="215"/>
      <c r="D799" s="216" t="s">
        <v>176</v>
      </c>
      <c r="E799" s="217" t="s">
        <v>5</v>
      </c>
      <c r="F799" s="218" t="s">
        <v>944</v>
      </c>
      <c r="H799" s="217" t="s">
        <v>5</v>
      </c>
      <c r="I799" s="219"/>
      <c r="L799" s="215"/>
      <c r="M799" s="220"/>
      <c r="N799" s="221"/>
      <c r="O799" s="221"/>
      <c r="P799" s="221"/>
      <c r="Q799" s="221"/>
      <c r="R799" s="221"/>
      <c r="S799" s="221"/>
      <c r="T799" s="222"/>
      <c r="AT799" s="217" t="s">
        <v>176</v>
      </c>
      <c r="AU799" s="217" t="s">
        <v>80</v>
      </c>
      <c r="AV799" s="11" t="s">
        <v>17</v>
      </c>
      <c r="AW799" s="11" t="s">
        <v>35</v>
      </c>
      <c r="AX799" s="11" t="s">
        <v>72</v>
      </c>
      <c r="AY799" s="217" t="s">
        <v>168</v>
      </c>
    </row>
    <row r="800" s="12" customFormat="1">
      <c r="B800" s="223"/>
      <c r="D800" s="216" t="s">
        <v>176</v>
      </c>
      <c r="E800" s="224" t="s">
        <v>5</v>
      </c>
      <c r="F800" s="225" t="s">
        <v>945</v>
      </c>
      <c r="H800" s="226">
        <v>0.085000000000000006</v>
      </c>
      <c r="I800" s="227"/>
      <c r="L800" s="223"/>
      <c r="M800" s="228"/>
      <c r="N800" s="229"/>
      <c r="O800" s="229"/>
      <c r="P800" s="229"/>
      <c r="Q800" s="229"/>
      <c r="R800" s="229"/>
      <c r="S800" s="229"/>
      <c r="T800" s="230"/>
      <c r="AT800" s="224" t="s">
        <v>176</v>
      </c>
      <c r="AU800" s="224" t="s">
        <v>80</v>
      </c>
      <c r="AV800" s="12" t="s">
        <v>80</v>
      </c>
      <c r="AW800" s="12" t="s">
        <v>35</v>
      </c>
      <c r="AX800" s="12" t="s">
        <v>72</v>
      </c>
      <c r="AY800" s="224" t="s">
        <v>168</v>
      </c>
    </row>
    <row r="801" s="12" customFormat="1">
      <c r="B801" s="223"/>
      <c r="D801" s="216" t="s">
        <v>176</v>
      </c>
      <c r="E801" s="224" t="s">
        <v>5</v>
      </c>
      <c r="F801" s="225" t="s">
        <v>946</v>
      </c>
      <c r="H801" s="226">
        <v>0.158</v>
      </c>
      <c r="I801" s="227"/>
      <c r="L801" s="223"/>
      <c r="M801" s="228"/>
      <c r="N801" s="229"/>
      <c r="O801" s="229"/>
      <c r="P801" s="229"/>
      <c r="Q801" s="229"/>
      <c r="R801" s="229"/>
      <c r="S801" s="229"/>
      <c r="T801" s="230"/>
      <c r="AT801" s="224" t="s">
        <v>176</v>
      </c>
      <c r="AU801" s="224" t="s">
        <v>80</v>
      </c>
      <c r="AV801" s="12" t="s">
        <v>80</v>
      </c>
      <c r="AW801" s="12" t="s">
        <v>35</v>
      </c>
      <c r="AX801" s="12" t="s">
        <v>72</v>
      </c>
      <c r="AY801" s="224" t="s">
        <v>168</v>
      </c>
    </row>
    <row r="802" s="13" customFormat="1">
      <c r="B802" s="231"/>
      <c r="D802" s="216" t="s">
        <v>176</v>
      </c>
      <c r="E802" s="232" t="s">
        <v>5</v>
      </c>
      <c r="F802" s="233" t="s">
        <v>195</v>
      </c>
      <c r="H802" s="234">
        <v>0.27200000000000002</v>
      </c>
      <c r="I802" s="235"/>
      <c r="L802" s="231"/>
      <c r="M802" s="236"/>
      <c r="N802" s="237"/>
      <c r="O802" s="237"/>
      <c r="P802" s="237"/>
      <c r="Q802" s="237"/>
      <c r="R802" s="237"/>
      <c r="S802" s="237"/>
      <c r="T802" s="238"/>
      <c r="AT802" s="232" t="s">
        <v>176</v>
      </c>
      <c r="AU802" s="232" t="s">
        <v>80</v>
      </c>
      <c r="AV802" s="13" t="s">
        <v>86</v>
      </c>
      <c r="AW802" s="13" t="s">
        <v>35</v>
      </c>
      <c r="AX802" s="13" t="s">
        <v>17</v>
      </c>
      <c r="AY802" s="232" t="s">
        <v>168</v>
      </c>
    </row>
    <row r="803" s="1" customFormat="1" ht="63.75" customHeight="1">
      <c r="B803" s="202"/>
      <c r="C803" s="203" t="s">
        <v>947</v>
      </c>
      <c r="D803" s="203" t="s">
        <v>170</v>
      </c>
      <c r="E803" s="204" t="s">
        <v>948</v>
      </c>
      <c r="F803" s="205" t="s">
        <v>949</v>
      </c>
      <c r="G803" s="206" t="s">
        <v>277</v>
      </c>
      <c r="H803" s="207">
        <v>1.1240000000000001</v>
      </c>
      <c r="I803" s="208"/>
      <c r="J803" s="209">
        <f>ROUND(I803*H803,2)</f>
        <v>0</v>
      </c>
      <c r="K803" s="205" t="s">
        <v>174</v>
      </c>
      <c r="L803" s="47"/>
      <c r="M803" s="210" t="s">
        <v>5</v>
      </c>
      <c r="N803" s="211" t="s">
        <v>43</v>
      </c>
      <c r="O803" s="48"/>
      <c r="P803" s="212">
        <f>O803*H803</f>
        <v>0</v>
      </c>
      <c r="Q803" s="212">
        <v>1.06277</v>
      </c>
      <c r="R803" s="212">
        <f>Q803*H803</f>
        <v>1.1945534800000002</v>
      </c>
      <c r="S803" s="212">
        <v>0</v>
      </c>
      <c r="T803" s="213">
        <f>S803*H803</f>
        <v>0</v>
      </c>
      <c r="AR803" s="25" t="s">
        <v>86</v>
      </c>
      <c r="AT803" s="25" t="s">
        <v>170</v>
      </c>
      <c r="AU803" s="25" t="s">
        <v>80</v>
      </c>
      <c r="AY803" s="25" t="s">
        <v>168</v>
      </c>
      <c r="BE803" s="214">
        <f>IF(N803="základní",J803,0)</f>
        <v>0</v>
      </c>
      <c r="BF803" s="214">
        <f>IF(N803="snížená",J803,0)</f>
        <v>0</v>
      </c>
      <c r="BG803" s="214">
        <f>IF(N803="zákl. přenesená",J803,0)</f>
        <v>0</v>
      </c>
      <c r="BH803" s="214">
        <f>IF(N803="sníž. přenesená",J803,0)</f>
        <v>0</v>
      </c>
      <c r="BI803" s="214">
        <f>IF(N803="nulová",J803,0)</f>
        <v>0</v>
      </c>
      <c r="BJ803" s="25" t="s">
        <v>17</v>
      </c>
      <c r="BK803" s="214">
        <f>ROUND(I803*H803,2)</f>
        <v>0</v>
      </c>
      <c r="BL803" s="25" t="s">
        <v>86</v>
      </c>
      <c r="BM803" s="25" t="s">
        <v>950</v>
      </c>
    </row>
    <row r="804" s="11" customFormat="1">
      <c r="B804" s="215"/>
      <c r="D804" s="216" t="s">
        <v>176</v>
      </c>
      <c r="E804" s="217" t="s">
        <v>5</v>
      </c>
      <c r="F804" s="218" t="s">
        <v>434</v>
      </c>
      <c r="H804" s="217" t="s">
        <v>5</v>
      </c>
      <c r="I804" s="219"/>
      <c r="L804" s="215"/>
      <c r="M804" s="220"/>
      <c r="N804" s="221"/>
      <c r="O804" s="221"/>
      <c r="P804" s="221"/>
      <c r="Q804" s="221"/>
      <c r="R804" s="221"/>
      <c r="S804" s="221"/>
      <c r="T804" s="222"/>
      <c r="AT804" s="217" t="s">
        <v>176</v>
      </c>
      <c r="AU804" s="217" t="s">
        <v>80</v>
      </c>
      <c r="AV804" s="11" t="s">
        <v>17</v>
      </c>
      <c r="AW804" s="11" t="s">
        <v>35</v>
      </c>
      <c r="AX804" s="11" t="s">
        <v>72</v>
      </c>
      <c r="AY804" s="217" t="s">
        <v>168</v>
      </c>
    </row>
    <row r="805" s="11" customFormat="1">
      <c r="B805" s="215"/>
      <c r="D805" s="216" t="s">
        <v>176</v>
      </c>
      <c r="E805" s="217" t="s">
        <v>5</v>
      </c>
      <c r="F805" s="218" t="s">
        <v>920</v>
      </c>
      <c r="H805" s="217" t="s">
        <v>5</v>
      </c>
      <c r="I805" s="219"/>
      <c r="L805" s="215"/>
      <c r="M805" s="220"/>
      <c r="N805" s="221"/>
      <c r="O805" s="221"/>
      <c r="P805" s="221"/>
      <c r="Q805" s="221"/>
      <c r="R805" s="221"/>
      <c r="S805" s="221"/>
      <c r="T805" s="222"/>
      <c r="AT805" s="217" t="s">
        <v>176</v>
      </c>
      <c r="AU805" s="217" t="s">
        <v>80</v>
      </c>
      <c r="AV805" s="11" t="s">
        <v>17</v>
      </c>
      <c r="AW805" s="11" t="s">
        <v>35</v>
      </c>
      <c r="AX805" s="11" t="s">
        <v>72</v>
      </c>
      <c r="AY805" s="217" t="s">
        <v>168</v>
      </c>
    </row>
    <row r="806" s="12" customFormat="1">
      <c r="B806" s="223"/>
      <c r="D806" s="216" t="s">
        <v>176</v>
      </c>
      <c r="E806" s="224" t="s">
        <v>5</v>
      </c>
      <c r="F806" s="225" t="s">
        <v>951</v>
      </c>
      <c r="H806" s="226">
        <v>0.019</v>
      </c>
      <c r="I806" s="227"/>
      <c r="L806" s="223"/>
      <c r="M806" s="228"/>
      <c r="N806" s="229"/>
      <c r="O806" s="229"/>
      <c r="P806" s="229"/>
      <c r="Q806" s="229"/>
      <c r="R806" s="229"/>
      <c r="S806" s="229"/>
      <c r="T806" s="230"/>
      <c r="AT806" s="224" t="s">
        <v>176</v>
      </c>
      <c r="AU806" s="224" t="s">
        <v>80</v>
      </c>
      <c r="AV806" s="12" t="s">
        <v>80</v>
      </c>
      <c r="AW806" s="12" t="s">
        <v>35</v>
      </c>
      <c r="AX806" s="12" t="s">
        <v>72</v>
      </c>
      <c r="AY806" s="224" t="s">
        <v>168</v>
      </c>
    </row>
    <row r="807" s="11" customFormat="1">
      <c r="B807" s="215"/>
      <c r="D807" s="216" t="s">
        <v>176</v>
      </c>
      <c r="E807" s="217" t="s">
        <v>5</v>
      </c>
      <c r="F807" s="218" t="s">
        <v>922</v>
      </c>
      <c r="H807" s="217" t="s">
        <v>5</v>
      </c>
      <c r="I807" s="219"/>
      <c r="L807" s="215"/>
      <c r="M807" s="220"/>
      <c r="N807" s="221"/>
      <c r="O807" s="221"/>
      <c r="P807" s="221"/>
      <c r="Q807" s="221"/>
      <c r="R807" s="221"/>
      <c r="S807" s="221"/>
      <c r="T807" s="222"/>
      <c r="AT807" s="217" t="s">
        <v>176</v>
      </c>
      <c r="AU807" s="217" t="s">
        <v>80</v>
      </c>
      <c r="AV807" s="11" t="s">
        <v>17</v>
      </c>
      <c r="AW807" s="11" t="s">
        <v>35</v>
      </c>
      <c r="AX807" s="11" t="s">
        <v>72</v>
      </c>
      <c r="AY807" s="217" t="s">
        <v>168</v>
      </c>
    </row>
    <row r="808" s="12" customFormat="1">
      <c r="B808" s="223"/>
      <c r="D808" s="216" t="s">
        <v>176</v>
      </c>
      <c r="E808" s="224" t="s">
        <v>5</v>
      </c>
      <c r="F808" s="225" t="s">
        <v>952</v>
      </c>
      <c r="H808" s="226">
        <v>0.017000000000000001</v>
      </c>
      <c r="I808" s="227"/>
      <c r="L808" s="223"/>
      <c r="M808" s="228"/>
      <c r="N808" s="229"/>
      <c r="O808" s="229"/>
      <c r="P808" s="229"/>
      <c r="Q808" s="229"/>
      <c r="R808" s="229"/>
      <c r="S808" s="229"/>
      <c r="T808" s="230"/>
      <c r="AT808" s="224" t="s">
        <v>176</v>
      </c>
      <c r="AU808" s="224" t="s">
        <v>80</v>
      </c>
      <c r="AV808" s="12" t="s">
        <v>80</v>
      </c>
      <c r="AW808" s="12" t="s">
        <v>35</v>
      </c>
      <c r="AX808" s="12" t="s">
        <v>72</v>
      </c>
      <c r="AY808" s="224" t="s">
        <v>168</v>
      </c>
    </row>
    <row r="809" s="11" customFormat="1">
      <c r="B809" s="215"/>
      <c r="D809" s="216" t="s">
        <v>176</v>
      </c>
      <c r="E809" s="217" t="s">
        <v>5</v>
      </c>
      <c r="F809" s="218" t="s">
        <v>953</v>
      </c>
      <c r="H809" s="217" t="s">
        <v>5</v>
      </c>
      <c r="I809" s="219"/>
      <c r="L809" s="215"/>
      <c r="M809" s="220"/>
      <c r="N809" s="221"/>
      <c r="O809" s="221"/>
      <c r="P809" s="221"/>
      <c r="Q809" s="221"/>
      <c r="R809" s="221"/>
      <c r="S809" s="221"/>
      <c r="T809" s="222"/>
      <c r="AT809" s="217" t="s">
        <v>176</v>
      </c>
      <c r="AU809" s="217" t="s">
        <v>80</v>
      </c>
      <c r="AV809" s="11" t="s">
        <v>17</v>
      </c>
      <c r="AW809" s="11" t="s">
        <v>35</v>
      </c>
      <c r="AX809" s="11" t="s">
        <v>72</v>
      </c>
      <c r="AY809" s="217" t="s">
        <v>168</v>
      </c>
    </row>
    <row r="810" s="11" customFormat="1">
      <c r="B810" s="215"/>
      <c r="D810" s="216" t="s">
        <v>176</v>
      </c>
      <c r="E810" s="217" t="s">
        <v>5</v>
      </c>
      <c r="F810" s="218" t="s">
        <v>884</v>
      </c>
      <c r="H810" s="217" t="s">
        <v>5</v>
      </c>
      <c r="I810" s="219"/>
      <c r="L810" s="215"/>
      <c r="M810" s="220"/>
      <c r="N810" s="221"/>
      <c r="O810" s="221"/>
      <c r="P810" s="221"/>
      <c r="Q810" s="221"/>
      <c r="R810" s="221"/>
      <c r="S810" s="221"/>
      <c r="T810" s="222"/>
      <c r="AT810" s="217" t="s">
        <v>176</v>
      </c>
      <c r="AU810" s="217" t="s">
        <v>80</v>
      </c>
      <c r="AV810" s="11" t="s">
        <v>17</v>
      </c>
      <c r="AW810" s="11" t="s">
        <v>35</v>
      </c>
      <c r="AX810" s="11" t="s">
        <v>72</v>
      </c>
      <c r="AY810" s="217" t="s">
        <v>168</v>
      </c>
    </row>
    <row r="811" s="12" customFormat="1">
      <c r="B811" s="223"/>
      <c r="D811" s="216" t="s">
        <v>176</v>
      </c>
      <c r="E811" s="224" t="s">
        <v>5</v>
      </c>
      <c r="F811" s="225" t="s">
        <v>954</v>
      </c>
      <c r="H811" s="226">
        <v>0.55500000000000005</v>
      </c>
      <c r="I811" s="227"/>
      <c r="L811" s="223"/>
      <c r="M811" s="228"/>
      <c r="N811" s="229"/>
      <c r="O811" s="229"/>
      <c r="P811" s="229"/>
      <c r="Q811" s="229"/>
      <c r="R811" s="229"/>
      <c r="S811" s="229"/>
      <c r="T811" s="230"/>
      <c r="AT811" s="224" t="s">
        <v>176</v>
      </c>
      <c r="AU811" s="224" t="s">
        <v>80</v>
      </c>
      <c r="AV811" s="12" t="s">
        <v>80</v>
      </c>
      <c r="AW811" s="12" t="s">
        <v>35</v>
      </c>
      <c r="AX811" s="12" t="s">
        <v>72</v>
      </c>
      <c r="AY811" s="224" t="s">
        <v>168</v>
      </c>
    </row>
    <row r="812" s="11" customFormat="1">
      <c r="B812" s="215"/>
      <c r="D812" s="216" t="s">
        <v>176</v>
      </c>
      <c r="E812" s="217" t="s">
        <v>5</v>
      </c>
      <c r="F812" s="218" t="s">
        <v>886</v>
      </c>
      <c r="H812" s="217" t="s">
        <v>5</v>
      </c>
      <c r="I812" s="219"/>
      <c r="L812" s="215"/>
      <c r="M812" s="220"/>
      <c r="N812" s="221"/>
      <c r="O812" s="221"/>
      <c r="P812" s="221"/>
      <c r="Q812" s="221"/>
      <c r="R812" s="221"/>
      <c r="S812" s="221"/>
      <c r="T812" s="222"/>
      <c r="AT812" s="217" t="s">
        <v>176</v>
      </c>
      <c r="AU812" s="217" t="s">
        <v>80</v>
      </c>
      <c r="AV812" s="11" t="s">
        <v>17</v>
      </c>
      <c r="AW812" s="11" t="s">
        <v>35</v>
      </c>
      <c r="AX812" s="11" t="s">
        <v>72</v>
      </c>
      <c r="AY812" s="217" t="s">
        <v>168</v>
      </c>
    </row>
    <row r="813" s="12" customFormat="1">
      <c r="B813" s="223"/>
      <c r="D813" s="216" t="s">
        <v>176</v>
      </c>
      <c r="E813" s="224" t="s">
        <v>5</v>
      </c>
      <c r="F813" s="225" t="s">
        <v>955</v>
      </c>
      <c r="H813" s="226">
        <v>0.53300000000000003</v>
      </c>
      <c r="I813" s="227"/>
      <c r="L813" s="223"/>
      <c r="M813" s="228"/>
      <c r="N813" s="229"/>
      <c r="O813" s="229"/>
      <c r="P813" s="229"/>
      <c r="Q813" s="229"/>
      <c r="R813" s="229"/>
      <c r="S813" s="229"/>
      <c r="T813" s="230"/>
      <c r="AT813" s="224" t="s">
        <v>176</v>
      </c>
      <c r="AU813" s="224" t="s">
        <v>80</v>
      </c>
      <c r="AV813" s="12" t="s">
        <v>80</v>
      </c>
      <c r="AW813" s="12" t="s">
        <v>35</v>
      </c>
      <c r="AX813" s="12" t="s">
        <v>72</v>
      </c>
      <c r="AY813" s="224" t="s">
        <v>168</v>
      </c>
    </row>
    <row r="814" s="13" customFormat="1">
      <c r="B814" s="231"/>
      <c r="D814" s="216" t="s">
        <v>176</v>
      </c>
      <c r="E814" s="232" t="s">
        <v>5</v>
      </c>
      <c r="F814" s="233" t="s">
        <v>195</v>
      </c>
      <c r="H814" s="234">
        <v>1.1240000000000001</v>
      </c>
      <c r="I814" s="235"/>
      <c r="L814" s="231"/>
      <c r="M814" s="236"/>
      <c r="N814" s="237"/>
      <c r="O814" s="237"/>
      <c r="P814" s="237"/>
      <c r="Q814" s="237"/>
      <c r="R814" s="237"/>
      <c r="S814" s="237"/>
      <c r="T814" s="238"/>
      <c r="AT814" s="232" t="s">
        <v>176</v>
      </c>
      <c r="AU814" s="232" t="s">
        <v>80</v>
      </c>
      <c r="AV814" s="13" t="s">
        <v>86</v>
      </c>
      <c r="AW814" s="13" t="s">
        <v>35</v>
      </c>
      <c r="AX814" s="13" t="s">
        <v>17</v>
      </c>
      <c r="AY814" s="232" t="s">
        <v>168</v>
      </c>
    </row>
    <row r="815" s="1" customFormat="1" ht="38.25" customHeight="1">
      <c r="B815" s="202"/>
      <c r="C815" s="203" t="s">
        <v>956</v>
      </c>
      <c r="D815" s="203" t="s">
        <v>170</v>
      </c>
      <c r="E815" s="204" t="s">
        <v>957</v>
      </c>
      <c r="F815" s="205" t="s">
        <v>958</v>
      </c>
      <c r="G815" s="206" t="s">
        <v>203</v>
      </c>
      <c r="H815" s="207">
        <v>0.66300000000000003</v>
      </c>
      <c r="I815" s="208"/>
      <c r="J815" s="209">
        <f>ROUND(I815*H815,2)</f>
        <v>0</v>
      </c>
      <c r="K815" s="205" t="s">
        <v>174</v>
      </c>
      <c r="L815" s="47"/>
      <c r="M815" s="210" t="s">
        <v>5</v>
      </c>
      <c r="N815" s="211" t="s">
        <v>43</v>
      </c>
      <c r="O815" s="48"/>
      <c r="P815" s="212">
        <f>O815*H815</f>
        <v>0</v>
      </c>
      <c r="Q815" s="212">
        <v>2.45336</v>
      </c>
      <c r="R815" s="212">
        <f>Q815*H815</f>
        <v>1.62657768</v>
      </c>
      <c r="S815" s="212">
        <v>0</v>
      </c>
      <c r="T815" s="213">
        <f>S815*H815</f>
        <v>0</v>
      </c>
      <c r="AR815" s="25" t="s">
        <v>86</v>
      </c>
      <c r="AT815" s="25" t="s">
        <v>170</v>
      </c>
      <c r="AU815" s="25" t="s">
        <v>80</v>
      </c>
      <c r="AY815" s="25" t="s">
        <v>168</v>
      </c>
      <c r="BE815" s="214">
        <f>IF(N815="základní",J815,0)</f>
        <v>0</v>
      </c>
      <c r="BF815" s="214">
        <f>IF(N815="snížená",J815,0)</f>
        <v>0</v>
      </c>
      <c r="BG815" s="214">
        <f>IF(N815="zákl. přenesená",J815,0)</f>
        <v>0</v>
      </c>
      <c r="BH815" s="214">
        <f>IF(N815="sníž. přenesená",J815,0)</f>
        <v>0</v>
      </c>
      <c r="BI815" s="214">
        <f>IF(N815="nulová",J815,0)</f>
        <v>0</v>
      </c>
      <c r="BJ815" s="25" t="s">
        <v>17</v>
      </c>
      <c r="BK815" s="214">
        <f>ROUND(I815*H815,2)</f>
        <v>0</v>
      </c>
      <c r="BL815" s="25" t="s">
        <v>86</v>
      </c>
      <c r="BM815" s="25" t="s">
        <v>959</v>
      </c>
    </row>
    <row r="816" s="11" customFormat="1">
      <c r="B816" s="215"/>
      <c r="D816" s="216" t="s">
        <v>176</v>
      </c>
      <c r="E816" s="217" t="s">
        <v>5</v>
      </c>
      <c r="F816" s="218" t="s">
        <v>434</v>
      </c>
      <c r="H816" s="217" t="s">
        <v>5</v>
      </c>
      <c r="I816" s="219"/>
      <c r="L816" s="215"/>
      <c r="M816" s="220"/>
      <c r="N816" s="221"/>
      <c r="O816" s="221"/>
      <c r="P816" s="221"/>
      <c r="Q816" s="221"/>
      <c r="R816" s="221"/>
      <c r="S816" s="221"/>
      <c r="T816" s="222"/>
      <c r="AT816" s="217" t="s">
        <v>176</v>
      </c>
      <c r="AU816" s="217" t="s">
        <v>80</v>
      </c>
      <c r="AV816" s="11" t="s">
        <v>17</v>
      </c>
      <c r="AW816" s="11" t="s">
        <v>35</v>
      </c>
      <c r="AX816" s="11" t="s">
        <v>72</v>
      </c>
      <c r="AY816" s="217" t="s">
        <v>168</v>
      </c>
    </row>
    <row r="817" s="11" customFormat="1">
      <c r="B817" s="215"/>
      <c r="D817" s="216" t="s">
        <v>176</v>
      </c>
      <c r="E817" s="217" t="s">
        <v>5</v>
      </c>
      <c r="F817" s="218" t="s">
        <v>960</v>
      </c>
      <c r="H817" s="217" t="s">
        <v>5</v>
      </c>
      <c r="I817" s="219"/>
      <c r="L817" s="215"/>
      <c r="M817" s="220"/>
      <c r="N817" s="221"/>
      <c r="O817" s="221"/>
      <c r="P817" s="221"/>
      <c r="Q817" s="221"/>
      <c r="R817" s="221"/>
      <c r="S817" s="221"/>
      <c r="T817" s="222"/>
      <c r="AT817" s="217" t="s">
        <v>176</v>
      </c>
      <c r="AU817" s="217" t="s">
        <v>80</v>
      </c>
      <c r="AV817" s="11" t="s">
        <v>17</v>
      </c>
      <c r="AW817" s="11" t="s">
        <v>35</v>
      </c>
      <c r="AX817" s="11" t="s">
        <v>72</v>
      </c>
      <c r="AY817" s="217" t="s">
        <v>168</v>
      </c>
    </row>
    <row r="818" s="12" customFormat="1">
      <c r="B818" s="223"/>
      <c r="D818" s="216" t="s">
        <v>176</v>
      </c>
      <c r="E818" s="224" t="s">
        <v>5</v>
      </c>
      <c r="F818" s="225" t="s">
        <v>961</v>
      </c>
      <c r="H818" s="226">
        <v>0.66300000000000003</v>
      </c>
      <c r="I818" s="227"/>
      <c r="L818" s="223"/>
      <c r="M818" s="228"/>
      <c r="N818" s="229"/>
      <c r="O818" s="229"/>
      <c r="P818" s="229"/>
      <c r="Q818" s="229"/>
      <c r="R818" s="229"/>
      <c r="S818" s="229"/>
      <c r="T818" s="230"/>
      <c r="AT818" s="224" t="s">
        <v>176</v>
      </c>
      <c r="AU818" s="224" t="s">
        <v>80</v>
      </c>
      <c r="AV818" s="12" t="s">
        <v>80</v>
      </c>
      <c r="AW818" s="12" t="s">
        <v>35</v>
      </c>
      <c r="AX818" s="12" t="s">
        <v>17</v>
      </c>
      <c r="AY818" s="224" t="s">
        <v>168</v>
      </c>
    </row>
    <row r="819" s="1" customFormat="1" ht="25.5" customHeight="1">
      <c r="B819" s="202"/>
      <c r="C819" s="203" t="s">
        <v>962</v>
      </c>
      <c r="D819" s="203" t="s">
        <v>170</v>
      </c>
      <c r="E819" s="204" t="s">
        <v>963</v>
      </c>
      <c r="F819" s="205" t="s">
        <v>964</v>
      </c>
      <c r="G819" s="206" t="s">
        <v>173</v>
      </c>
      <c r="H819" s="207">
        <v>5.4119999999999999</v>
      </c>
      <c r="I819" s="208"/>
      <c r="J819" s="209">
        <f>ROUND(I819*H819,2)</f>
        <v>0</v>
      </c>
      <c r="K819" s="205" t="s">
        <v>174</v>
      </c>
      <c r="L819" s="47"/>
      <c r="M819" s="210" t="s">
        <v>5</v>
      </c>
      <c r="N819" s="211" t="s">
        <v>43</v>
      </c>
      <c r="O819" s="48"/>
      <c r="P819" s="212">
        <f>O819*H819</f>
        <v>0</v>
      </c>
      <c r="Q819" s="212">
        <v>0.0046499999999999996</v>
      </c>
      <c r="R819" s="212">
        <f>Q819*H819</f>
        <v>0.025165799999999999</v>
      </c>
      <c r="S819" s="212">
        <v>0</v>
      </c>
      <c r="T819" s="213">
        <f>S819*H819</f>
        <v>0</v>
      </c>
      <c r="AR819" s="25" t="s">
        <v>86</v>
      </c>
      <c r="AT819" s="25" t="s">
        <v>170</v>
      </c>
      <c r="AU819" s="25" t="s">
        <v>80</v>
      </c>
      <c r="AY819" s="25" t="s">
        <v>168</v>
      </c>
      <c r="BE819" s="214">
        <f>IF(N819="základní",J819,0)</f>
        <v>0</v>
      </c>
      <c r="BF819" s="214">
        <f>IF(N819="snížená",J819,0)</f>
        <v>0</v>
      </c>
      <c r="BG819" s="214">
        <f>IF(N819="zákl. přenesená",J819,0)</f>
        <v>0</v>
      </c>
      <c r="BH819" s="214">
        <f>IF(N819="sníž. přenesená",J819,0)</f>
        <v>0</v>
      </c>
      <c r="BI819" s="214">
        <f>IF(N819="nulová",J819,0)</f>
        <v>0</v>
      </c>
      <c r="BJ819" s="25" t="s">
        <v>17</v>
      </c>
      <c r="BK819" s="214">
        <f>ROUND(I819*H819,2)</f>
        <v>0</v>
      </c>
      <c r="BL819" s="25" t="s">
        <v>86</v>
      </c>
      <c r="BM819" s="25" t="s">
        <v>965</v>
      </c>
    </row>
    <row r="820" s="11" customFormat="1">
      <c r="B820" s="215"/>
      <c r="D820" s="216" t="s">
        <v>176</v>
      </c>
      <c r="E820" s="217" t="s">
        <v>5</v>
      </c>
      <c r="F820" s="218" t="s">
        <v>434</v>
      </c>
      <c r="H820" s="217" t="s">
        <v>5</v>
      </c>
      <c r="I820" s="219"/>
      <c r="L820" s="215"/>
      <c r="M820" s="220"/>
      <c r="N820" s="221"/>
      <c r="O820" s="221"/>
      <c r="P820" s="221"/>
      <c r="Q820" s="221"/>
      <c r="R820" s="221"/>
      <c r="S820" s="221"/>
      <c r="T820" s="222"/>
      <c r="AT820" s="217" t="s">
        <v>176</v>
      </c>
      <c r="AU820" s="217" t="s">
        <v>80</v>
      </c>
      <c r="AV820" s="11" t="s">
        <v>17</v>
      </c>
      <c r="AW820" s="11" t="s">
        <v>35</v>
      </c>
      <c r="AX820" s="11" t="s">
        <v>72</v>
      </c>
      <c r="AY820" s="217" t="s">
        <v>168</v>
      </c>
    </row>
    <row r="821" s="11" customFormat="1">
      <c r="B821" s="215"/>
      <c r="D821" s="216" t="s">
        <v>176</v>
      </c>
      <c r="E821" s="217" t="s">
        <v>5</v>
      </c>
      <c r="F821" s="218" t="s">
        <v>960</v>
      </c>
      <c r="H821" s="217" t="s">
        <v>5</v>
      </c>
      <c r="I821" s="219"/>
      <c r="L821" s="215"/>
      <c r="M821" s="220"/>
      <c r="N821" s="221"/>
      <c r="O821" s="221"/>
      <c r="P821" s="221"/>
      <c r="Q821" s="221"/>
      <c r="R821" s="221"/>
      <c r="S821" s="221"/>
      <c r="T821" s="222"/>
      <c r="AT821" s="217" t="s">
        <v>176</v>
      </c>
      <c r="AU821" s="217" t="s">
        <v>80</v>
      </c>
      <c r="AV821" s="11" t="s">
        <v>17</v>
      </c>
      <c r="AW821" s="11" t="s">
        <v>35</v>
      </c>
      <c r="AX821" s="11" t="s">
        <v>72</v>
      </c>
      <c r="AY821" s="217" t="s">
        <v>168</v>
      </c>
    </row>
    <row r="822" s="12" customFormat="1">
      <c r="B822" s="223"/>
      <c r="D822" s="216" t="s">
        <v>176</v>
      </c>
      <c r="E822" s="224" t="s">
        <v>5</v>
      </c>
      <c r="F822" s="225" t="s">
        <v>966</v>
      </c>
      <c r="H822" s="226">
        <v>5.4119999999999999</v>
      </c>
      <c r="I822" s="227"/>
      <c r="L822" s="223"/>
      <c r="M822" s="228"/>
      <c r="N822" s="229"/>
      <c r="O822" s="229"/>
      <c r="P822" s="229"/>
      <c r="Q822" s="229"/>
      <c r="R822" s="229"/>
      <c r="S822" s="229"/>
      <c r="T822" s="230"/>
      <c r="AT822" s="224" t="s">
        <v>176</v>
      </c>
      <c r="AU822" s="224" t="s">
        <v>80</v>
      </c>
      <c r="AV822" s="12" t="s">
        <v>80</v>
      </c>
      <c r="AW822" s="12" t="s">
        <v>35</v>
      </c>
      <c r="AX822" s="12" t="s">
        <v>17</v>
      </c>
      <c r="AY822" s="224" t="s">
        <v>168</v>
      </c>
    </row>
    <row r="823" s="1" customFormat="1" ht="25.5" customHeight="1">
      <c r="B823" s="202"/>
      <c r="C823" s="203" t="s">
        <v>967</v>
      </c>
      <c r="D823" s="203" t="s">
        <v>170</v>
      </c>
      <c r="E823" s="204" t="s">
        <v>968</v>
      </c>
      <c r="F823" s="205" t="s">
        <v>969</v>
      </c>
      <c r="G823" s="206" t="s">
        <v>173</v>
      </c>
      <c r="H823" s="207">
        <v>5.4119999999999999</v>
      </c>
      <c r="I823" s="208"/>
      <c r="J823" s="209">
        <f>ROUND(I823*H823,2)</f>
        <v>0</v>
      </c>
      <c r="K823" s="205" t="s">
        <v>174</v>
      </c>
      <c r="L823" s="47"/>
      <c r="M823" s="210" t="s">
        <v>5</v>
      </c>
      <c r="N823" s="211" t="s">
        <v>43</v>
      </c>
      <c r="O823" s="48"/>
      <c r="P823" s="212">
        <f>O823*H823</f>
        <v>0</v>
      </c>
      <c r="Q823" s="212">
        <v>0</v>
      </c>
      <c r="R823" s="212">
        <f>Q823*H823</f>
        <v>0</v>
      </c>
      <c r="S823" s="212">
        <v>0</v>
      </c>
      <c r="T823" s="213">
        <f>S823*H823</f>
        <v>0</v>
      </c>
      <c r="AR823" s="25" t="s">
        <v>86</v>
      </c>
      <c r="AT823" s="25" t="s">
        <v>170</v>
      </c>
      <c r="AU823" s="25" t="s">
        <v>80</v>
      </c>
      <c r="AY823" s="25" t="s">
        <v>168</v>
      </c>
      <c r="BE823" s="214">
        <f>IF(N823="základní",J823,0)</f>
        <v>0</v>
      </c>
      <c r="BF823" s="214">
        <f>IF(N823="snížená",J823,0)</f>
        <v>0</v>
      </c>
      <c r="BG823" s="214">
        <f>IF(N823="zákl. přenesená",J823,0)</f>
        <v>0</v>
      </c>
      <c r="BH823" s="214">
        <f>IF(N823="sníž. přenesená",J823,0)</f>
        <v>0</v>
      </c>
      <c r="BI823" s="214">
        <f>IF(N823="nulová",J823,0)</f>
        <v>0</v>
      </c>
      <c r="BJ823" s="25" t="s">
        <v>17</v>
      </c>
      <c r="BK823" s="214">
        <f>ROUND(I823*H823,2)</f>
        <v>0</v>
      </c>
      <c r="BL823" s="25" t="s">
        <v>86</v>
      </c>
      <c r="BM823" s="25" t="s">
        <v>970</v>
      </c>
    </row>
    <row r="824" s="11" customFormat="1">
      <c r="B824" s="215"/>
      <c r="D824" s="216" t="s">
        <v>176</v>
      </c>
      <c r="E824" s="217" t="s">
        <v>5</v>
      </c>
      <c r="F824" s="218" t="s">
        <v>411</v>
      </c>
      <c r="H824" s="217" t="s">
        <v>5</v>
      </c>
      <c r="I824" s="219"/>
      <c r="L824" s="215"/>
      <c r="M824" s="220"/>
      <c r="N824" s="221"/>
      <c r="O824" s="221"/>
      <c r="P824" s="221"/>
      <c r="Q824" s="221"/>
      <c r="R824" s="221"/>
      <c r="S824" s="221"/>
      <c r="T824" s="222"/>
      <c r="AT824" s="217" t="s">
        <v>176</v>
      </c>
      <c r="AU824" s="217" t="s">
        <v>80</v>
      </c>
      <c r="AV824" s="11" t="s">
        <v>17</v>
      </c>
      <c r="AW824" s="11" t="s">
        <v>35</v>
      </c>
      <c r="AX824" s="11" t="s">
        <v>72</v>
      </c>
      <c r="AY824" s="217" t="s">
        <v>168</v>
      </c>
    </row>
    <row r="825" s="12" customFormat="1">
      <c r="B825" s="223"/>
      <c r="D825" s="216" t="s">
        <v>176</v>
      </c>
      <c r="E825" s="224" t="s">
        <v>5</v>
      </c>
      <c r="F825" s="225" t="s">
        <v>971</v>
      </c>
      <c r="H825" s="226">
        <v>5.4119999999999999</v>
      </c>
      <c r="I825" s="227"/>
      <c r="L825" s="223"/>
      <c r="M825" s="228"/>
      <c r="N825" s="229"/>
      <c r="O825" s="229"/>
      <c r="P825" s="229"/>
      <c r="Q825" s="229"/>
      <c r="R825" s="229"/>
      <c r="S825" s="229"/>
      <c r="T825" s="230"/>
      <c r="AT825" s="224" t="s">
        <v>176</v>
      </c>
      <c r="AU825" s="224" t="s">
        <v>80</v>
      </c>
      <c r="AV825" s="12" t="s">
        <v>80</v>
      </c>
      <c r="AW825" s="12" t="s">
        <v>35</v>
      </c>
      <c r="AX825" s="12" t="s">
        <v>17</v>
      </c>
      <c r="AY825" s="224" t="s">
        <v>168</v>
      </c>
    </row>
    <row r="826" s="1" customFormat="1" ht="25.5" customHeight="1">
      <c r="B826" s="202"/>
      <c r="C826" s="203" t="s">
        <v>972</v>
      </c>
      <c r="D826" s="203" t="s">
        <v>170</v>
      </c>
      <c r="E826" s="204" t="s">
        <v>973</v>
      </c>
      <c r="F826" s="205" t="s">
        <v>974</v>
      </c>
      <c r="G826" s="206" t="s">
        <v>173</v>
      </c>
      <c r="H826" s="207">
        <v>1.02</v>
      </c>
      <c r="I826" s="208"/>
      <c r="J826" s="209">
        <f>ROUND(I826*H826,2)</f>
        <v>0</v>
      </c>
      <c r="K826" s="205" t="s">
        <v>174</v>
      </c>
      <c r="L826" s="47"/>
      <c r="M826" s="210" t="s">
        <v>5</v>
      </c>
      <c r="N826" s="211" t="s">
        <v>43</v>
      </c>
      <c r="O826" s="48"/>
      <c r="P826" s="212">
        <f>O826*H826</f>
        <v>0</v>
      </c>
      <c r="Q826" s="212">
        <v>0.0016100000000000001</v>
      </c>
      <c r="R826" s="212">
        <f>Q826*H826</f>
        <v>0.0016422000000000001</v>
      </c>
      <c r="S826" s="212">
        <v>0</v>
      </c>
      <c r="T826" s="213">
        <f>S826*H826</f>
        <v>0</v>
      </c>
      <c r="AR826" s="25" t="s">
        <v>86</v>
      </c>
      <c r="AT826" s="25" t="s">
        <v>170</v>
      </c>
      <c r="AU826" s="25" t="s">
        <v>80</v>
      </c>
      <c r="AY826" s="25" t="s">
        <v>168</v>
      </c>
      <c r="BE826" s="214">
        <f>IF(N826="základní",J826,0)</f>
        <v>0</v>
      </c>
      <c r="BF826" s="214">
        <f>IF(N826="snížená",J826,0)</f>
        <v>0</v>
      </c>
      <c r="BG826" s="214">
        <f>IF(N826="zákl. přenesená",J826,0)</f>
        <v>0</v>
      </c>
      <c r="BH826" s="214">
        <f>IF(N826="sníž. přenesená",J826,0)</f>
        <v>0</v>
      </c>
      <c r="BI826" s="214">
        <f>IF(N826="nulová",J826,0)</f>
        <v>0</v>
      </c>
      <c r="BJ826" s="25" t="s">
        <v>17</v>
      </c>
      <c r="BK826" s="214">
        <f>ROUND(I826*H826,2)</f>
        <v>0</v>
      </c>
      <c r="BL826" s="25" t="s">
        <v>86</v>
      </c>
      <c r="BM826" s="25" t="s">
        <v>975</v>
      </c>
    </row>
    <row r="827" s="11" customFormat="1">
      <c r="B827" s="215"/>
      <c r="D827" s="216" t="s">
        <v>176</v>
      </c>
      <c r="E827" s="217" t="s">
        <v>5</v>
      </c>
      <c r="F827" s="218" t="s">
        <v>434</v>
      </c>
      <c r="H827" s="217" t="s">
        <v>5</v>
      </c>
      <c r="I827" s="219"/>
      <c r="L827" s="215"/>
      <c r="M827" s="220"/>
      <c r="N827" s="221"/>
      <c r="O827" s="221"/>
      <c r="P827" s="221"/>
      <c r="Q827" s="221"/>
      <c r="R827" s="221"/>
      <c r="S827" s="221"/>
      <c r="T827" s="222"/>
      <c r="AT827" s="217" t="s">
        <v>176</v>
      </c>
      <c r="AU827" s="217" t="s">
        <v>80</v>
      </c>
      <c r="AV827" s="11" t="s">
        <v>17</v>
      </c>
      <c r="AW827" s="11" t="s">
        <v>35</v>
      </c>
      <c r="AX827" s="11" t="s">
        <v>72</v>
      </c>
      <c r="AY827" s="217" t="s">
        <v>168</v>
      </c>
    </row>
    <row r="828" s="11" customFormat="1">
      <c r="B828" s="215"/>
      <c r="D828" s="216" t="s">
        <v>176</v>
      </c>
      <c r="E828" s="217" t="s">
        <v>5</v>
      </c>
      <c r="F828" s="218" t="s">
        <v>960</v>
      </c>
      <c r="H828" s="217" t="s">
        <v>5</v>
      </c>
      <c r="I828" s="219"/>
      <c r="L828" s="215"/>
      <c r="M828" s="220"/>
      <c r="N828" s="221"/>
      <c r="O828" s="221"/>
      <c r="P828" s="221"/>
      <c r="Q828" s="221"/>
      <c r="R828" s="221"/>
      <c r="S828" s="221"/>
      <c r="T828" s="222"/>
      <c r="AT828" s="217" t="s">
        <v>176</v>
      </c>
      <c r="AU828" s="217" t="s">
        <v>80</v>
      </c>
      <c r="AV828" s="11" t="s">
        <v>17</v>
      </c>
      <c r="AW828" s="11" t="s">
        <v>35</v>
      </c>
      <c r="AX828" s="11" t="s">
        <v>72</v>
      </c>
      <c r="AY828" s="217" t="s">
        <v>168</v>
      </c>
    </row>
    <row r="829" s="12" customFormat="1">
      <c r="B829" s="223"/>
      <c r="D829" s="216" t="s">
        <v>176</v>
      </c>
      <c r="E829" s="224" t="s">
        <v>5</v>
      </c>
      <c r="F829" s="225" t="s">
        <v>976</v>
      </c>
      <c r="H829" s="226">
        <v>1.02</v>
      </c>
      <c r="I829" s="227"/>
      <c r="L829" s="223"/>
      <c r="M829" s="228"/>
      <c r="N829" s="229"/>
      <c r="O829" s="229"/>
      <c r="P829" s="229"/>
      <c r="Q829" s="229"/>
      <c r="R829" s="229"/>
      <c r="S829" s="229"/>
      <c r="T829" s="230"/>
      <c r="AT829" s="224" t="s">
        <v>176</v>
      </c>
      <c r="AU829" s="224" t="s">
        <v>80</v>
      </c>
      <c r="AV829" s="12" t="s">
        <v>80</v>
      </c>
      <c r="AW829" s="12" t="s">
        <v>35</v>
      </c>
      <c r="AX829" s="12" t="s">
        <v>17</v>
      </c>
      <c r="AY829" s="224" t="s">
        <v>168</v>
      </c>
    </row>
    <row r="830" s="1" customFormat="1" ht="25.5" customHeight="1">
      <c r="B830" s="202"/>
      <c r="C830" s="203" t="s">
        <v>977</v>
      </c>
      <c r="D830" s="203" t="s">
        <v>170</v>
      </c>
      <c r="E830" s="204" t="s">
        <v>978</v>
      </c>
      <c r="F830" s="205" t="s">
        <v>979</v>
      </c>
      <c r="G830" s="206" t="s">
        <v>173</v>
      </c>
      <c r="H830" s="207">
        <v>1.02</v>
      </c>
      <c r="I830" s="208"/>
      <c r="J830" s="209">
        <f>ROUND(I830*H830,2)</f>
        <v>0</v>
      </c>
      <c r="K830" s="205" t="s">
        <v>174</v>
      </c>
      <c r="L830" s="47"/>
      <c r="M830" s="210" t="s">
        <v>5</v>
      </c>
      <c r="N830" s="211" t="s">
        <v>43</v>
      </c>
      <c r="O830" s="48"/>
      <c r="P830" s="212">
        <f>O830*H830</f>
        <v>0</v>
      </c>
      <c r="Q830" s="212">
        <v>0</v>
      </c>
      <c r="R830" s="212">
        <f>Q830*H830</f>
        <v>0</v>
      </c>
      <c r="S830" s="212">
        <v>0</v>
      </c>
      <c r="T830" s="213">
        <f>S830*H830</f>
        <v>0</v>
      </c>
      <c r="AR830" s="25" t="s">
        <v>86</v>
      </c>
      <c r="AT830" s="25" t="s">
        <v>170</v>
      </c>
      <c r="AU830" s="25" t="s">
        <v>80</v>
      </c>
      <c r="AY830" s="25" t="s">
        <v>168</v>
      </c>
      <c r="BE830" s="214">
        <f>IF(N830="základní",J830,0)</f>
        <v>0</v>
      </c>
      <c r="BF830" s="214">
        <f>IF(N830="snížená",J830,0)</f>
        <v>0</v>
      </c>
      <c r="BG830" s="214">
        <f>IF(N830="zákl. přenesená",J830,0)</f>
        <v>0</v>
      </c>
      <c r="BH830" s="214">
        <f>IF(N830="sníž. přenesená",J830,0)</f>
        <v>0</v>
      </c>
      <c r="BI830" s="214">
        <f>IF(N830="nulová",J830,0)</f>
        <v>0</v>
      </c>
      <c r="BJ830" s="25" t="s">
        <v>17</v>
      </c>
      <c r="BK830" s="214">
        <f>ROUND(I830*H830,2)</f>
        <v>0</v>
      </c>
      <c r="BL830" s="25" t="s">
        <v>86</v>
      </c>
      <c r="BM830" s="25" t="s">
        <v>980</v>
      </c>
    </row>
    <row r="831" s="11" customFormat="1">
      <c r="B831" s="215"/>
      <c r="D831" s="216" t="s">
        <v>176</v>
      </c>
      <c r="E831" s="217" t="s">
        <v>5</v>
      </c>
      <c r="F831" s="218" t="s">
        <v>981</v>
      </c>
      <c r="H831" s="217" t="s">
        <v>5</v>
      </c>
      <c r="I831" s="219"/>
      <c r="L831" s="215"/>
      <c r="M831" s="220"/>
      <c r="N831" s="221"/>
      <c r="O831" s="221"/>
      <c r="P831" s="221"/>
      <c r="Q831" s="221"/>
      <c r="R831" s="221"/>
      <c r="S831" s="221"/>
      <c r="T831" s="222"/>
      <c r="AT831" s="217" t="s">
        <v>176</v>
      </c>
      <c r="AU831" s="217" t="s">
        <v>80</v>
      </c>
      <c r="AV831" s="11" t="s">
        <v>17</v>
      </c>
      <c r="AW831" s="11" t="s">
        <v>35</v>
      </c>
      <c r="AX831" s="11" t="s">
        <v>72</v>
      </c>
      <c r="AY831" s="217" t="s">
        <v>168</v>
      </c>
    </row>
    <row r="832" s="12" customFormat="1">
      <c r="B832" s="223"/>
      <c r="D832" s="216" t="s">
        <v>176</v>
      </c>
      <c r="E832" s="224" t="s">
        <v>5</v>
      </c>
      <c r="F832" s="225" t="s">
        <v>982</v>
      </c>
      <c r="H832" s="226">
        <v>1.02</v>
      </c>
      <c r="I832" s="227"/>
      <c r="L832" s="223"/>
      <c r="M832" s="228"/>
      <c r="N832" s="229"/>
      <c r="O832" s="229"/>
      <c r="P832" s="229"/>
      <c r="Q832" s="229"/>
      <c r="R832" s="229"/>
      <c r="S832" s="229"/>
      <c r="T832" s="230"/>
      <c r="AT832" s="224" t="s">
        <v>176</v>
      </c>
      <c r="AU832" s="224" t="s">
        <v>80</v>
      </c>
      <c r="AV832" s="12" t="s">
        <v>80</v>
      </c>
      <c r="AW832" s="12" t="s">
        <v>35</v>
      </c>
      <c r="AX832" s="12" t="s">
        <v>17</v>
      </c>
      <c r="AY832" s="224" t="s">
        <v>168</v>
      </c>
    </row>
    <row r="833" s="1" customFormat="1" ht="51" customHeight="1">
      <c r="B833" s="202"/>
      <c r="C833" s="203" t="s">
        <v>983</v>
      </c>
      <c r="D833" s="203" t="s">
        <v>170</v>
      </c>
      <c r="E833" s="204" t="s">
        <v>984</v>
      </c>
      <c r="F833" s="205" t="s">
        <v>985</v>
      </c>
      <c r="G833" s="206" t="s">
        <v>277</v>
      </c>
      <c r="H833" s="207">
        <v>0.124</v>
      </c>
      <c r="I833" s="208"/>
      <c r="J833" s="209">
        <f>ROUND(I833*H833,2)</f>
        <v>0</v>
      </c>
      <c r="K833" s="205" t="s">
        <v>174</v>
      </c>
      <c r="L833" s="47"/>
      <c r="M833" s="210" t="s">
        <v>5</v>
      </c>
      <c r="N833" s="211" t="s">
        <v>43</v>
      </c>
      <c r="O833" s="48"/>
      <c r="P833" s="212">
        <f>O833*H833</f>
        <v>0</v>
      </c>
      <c r="Q833" s="212">
        <v>1.05464</v>
      </c>
      <c r="R833" s="212">
        <f>Q833*H833</f>
        <v>0.13077536000000001</v>
      </c>
      <c r="S833" s="212">
        <v>0</v>
      </c>
      <c r="T833" s="213">
        <f>S833*H833</f>
        <v>0</v>
      </c>
      <c r="AR833" s="25" t="s">
        <v>86</v>
      </c>
      <c r="AT833" s="25" t="s">
        <v>170</v>
      </c>
      <c r="AU833" s="25" t="s">
        <v>80</v>
      </c>
      <c r="AY833" s="25" t="s">
        <v>168</v>
      </c>
      <c r="BE833" s="214">
        <f>IF(N833="základní",J833,0)</f>
        <v>0</v>
      </c>
      <c r="BF833" s="214">
        <f>IF(N833="snížená",J833,0)</f>
        <v>0</v>
      </c>
      <c r="BG833" s="214">
        <f>IF(N833="zákl. přenesená",J833,0)</f>
        <v>0</v>
      </c>
      <c r="BH833" s="214">
        <f>IF(N833="sníž. přenesená",J833,0)</f>
        <v>0</v>
      </c>
      <c r="BI833" s="214">
        <f>IF(N833="nulová",J833,0)</f>
        <v>0</v>
      </c>
      <c r="BJ833" s="25" t="s">
        <v>17</v>
      </c>
      <c r="BK833" s="214">
        <f>ROUND(I833*H833,2)</f>
        <v>0</v>
      </c>
      <c r="BL833" s="25" t="s">
        <v>86</v>
      </c>
      <c r="BM833" s="25" t="s">
        <v>986</v>
      </c>
    </row>
    <row r="834" s="11" customFormat="1">
      <c r="B834" s="215"/>
      <c r="D834" s="216" t="s">
        <v>176</v>
      </c>
      <c r="E834" s="217" t="s">
        <v>5</v>
      </c>
      <c r="F834" s="218" t="s">
        <v>434</v>
      </c>
      <c r="H834" s="217" t="s">
        <v>5</v>
      </c>
      <c r="I834" s="219"/>
      <c r="L834" s="215"/>
      <c r="M834" s="220"/>
      <c r="N834" s="221"/>
      <c r="O834" s="221"/>
      <c r="P834" s="221"/>
      <c r="Q834" s="221"/>
      <c r="R834" s="221"/>
      <c r="S834" s="221"/>
      <c r="T834" s="222"/>
      <c r="AT834" s="217" t="s">
        <v>176</v>
      </c>
      <c r="AU834" s="217" t="s">
        <v>80</v>
      </c>
      <c r="AV834" s="11" t="s">
        <v>17</v>
      </c>
      <c r="AW834" s="11" t="s">
        <v>35</v>
      </c>
      <c r="AX834" s="11" t="s">
        <v>72</v>
      </c>
      <c r="AY834" s="217" t="s">
        <v>168</v>
      </c>
    </row>
    <row r="835" s="11" customFormat="1">
      <c r="B835" s="215"/>
      <c r="D835" s="216" t="s">
        <v>176</v>
      </c>
      <c r="E835" s="217" t="s">
        <v>5</v>
      </c>
      <c r="F835" s="218" t="s">
        <v>960</v>
      </c>
      <c r="H835" s="217" t="s">
        <v>5</v>
      </c>
      <c r="I835" s="219"/>
      <c r="L835" s="215"/>
      <c r="M835" s="220"/>
      <c r="N835" s="221"/>
      <c r="O835" s="221"/>
      <c r="P835" s="221"/>
      <c r="Q835" s="221"/>
      <c r="R835" s="221"/>
      <c r="S835" s="221"/>
      <c r="T835" s="222"/>
      <c r="AT835" s="217" t="s">
        <v>176</v>
      </c>
      <c r="AU835" s="217" t="s">
        <v>80</v>
      </c>
      <c r="AV835" s="11" t="s">
        <v>17</v>
      </c>
      <c r="AW835" s="11" t="s">
        <v>35</v>
      </c>
      <c r="AX835" s="11" t="s">
        <v>72</v>
      </c>
      <c r="AY835" s="217" t="s">
        <v>168</v>
      </c>
    </row>
    <row r="836" s="12" customFormat="1">
      <c r="B836" s="223"/>
      <c r="D836" s="216" t="s">
        <v>176</v>
      </c>
      <c r="E836" s="224" t="s">
        <v>5</v>
      </c>
      <c r="F836" s="225" t="s">
        <v>987</v>
      </c>
      <c r="H836" s="226">
        <v>0.11500000000000001</v>
      </c>
      <c r="I836" s="227"/>
      <c r="L836" s="223"/>
      <c r="M836" s="228"/>
      <c r="N836" s="229"/>
      <c r="O836" s="229"/>
      <c r="P836" s="229"/>
      <c r="Q836" s="229"/>
      <c r="R836" s="229"/>
      <c r="S836" s="229"/>
      <c r="T836" s="230"/>
      <c r="AT836" s="224" t="s">
        <v>176</v>
      </c>
      <c r="AU836" s="224" t="s">
        <v>80</v>
      </c>
      <c r="AV836" s="12" t="s">
        <v>80</v>
      </c>
      <c r="AW836" s="12" t="s">
        <v>35</v>
      </c>
      <c r="AX836" s="12" t="s">
        <v>17</v>
      </c>
      <c r="AY836" s="224" t="s">
        <v>168</v>
      </c>
    </row>
    <row r="837" s="12" customFormat="1">
      <c r="B837" s="223"/>
      <c r="D837" s="216" t="s">
        <v>176</v>
      </c>
      <c r="F837" s="225" t="s">
        <v>988</v>
      </c>
      <c r="H837" s="226">
        <v>0.124</v>
      </c>
      <c r="I837" s="227"/>
      <c r="L837" s="223"/>
      <c r="M837" s="228"/>
      <c r="N837" s="229"/>
      <c r="O837" s="229"/>
      <c r="P837" s="229"/>
      <c r="Q837" s="229"/>
      <c r="R837" s="229"/>
      <c r="S837" s="229"/>
      <c r="T837" s="230"/>
      <c r="AT837" s="224" t="s">
        <v>176</v>
      </c>
      <c r="AU837" s="224" t="s">
        <v>80</v>
      </c>
      <c r="AV837" s="12" t="s">
        <v>80</v>
      </c>
      <c r="AW837" s="12" t="s">
        <v>6</v>
      </c>
      <c r="AX837" s="12" t="s">
        <v>17</v>
      </c>
      <c r="AY837" s="224" t="s">
        <v>168</v>
      </c>
    </row>
    <row r="838" s="1" customFormat="1" ht="38.25" customHeight="1">
      <c r="B838" s="202"/>
      <c r="C838" s="203" t="s">
        <v>989</v>
      </c>
      <c r="D838" s="203" t="s">
        <v>170</v>
      </c>
      <c r="E838" s="204" t="s">
        <v>990</v>
      </c>
      <c r="F838" s="205" t="s">
        <v>991</v>
      </c>
      <c r="G838" s="206" t="s">
        <v>198</v>
      </c>
      <c r="H838" s="207">
        <v>37.5</v>
      </c>
      <c r="I838" s="208"/>
      <c r="J838" s="209">
        <f>ROUND(I838*H838,2)</f>
        <v>0</v>
      </c>
      <c r="K838" s="205" t="s">
        <v>5</v>
      </c>
      <c r="L838" s="47"/>
      <c r="M838" s="210" t="s">
        <v>5</v>
      </c>
      <c r="N838" s="211" t="s">
        <v>43</v>
      </c>
      <c r="O838" s="48"/>
      <c r="P838" s="212">
        <f>O838*H838</f>
        <v>0</v>
      </c>
      <c r="Q838" s="212">
        <v>0.022797000000000001</v>
      </c>
      <c r="R838" s="212">
        <f>Q838*H838</f>
        <v>0.85488750000000002</v>
      </c>
      <c r="S838" s="212">
        <v>0</v>
      </c>
      <c r="T838" s="213">
        <f>S838*H838</f>
        <v>0</v>
      </c>
      <c r="AR838" s="25" t="s">
        <v>86</v>
      </c>
      <c r="AT838" s="25" t="s">
        <v>170</v>
      </c>
      <c r="AU838" s="25" t="s">
        <v>80</v>
      </c>
      <c r="AY838" s="25" t="s">
        <v>168</v>
      </c>
      <c r="BE838" s="214">
        <f>IF(N838="základní",J838,0)</f>
        <v>0</v>
      </c>
      <c r="BF838" s="214">
        <f>IF(N838="snížená",J838,0)</f>
        <v>0</v>
      </c>
      <c r="BG838" s="214">
        <f>IF(N838="zákl. přenesená",J838,0)</f>
        <v>0</v>
      </c>
      <c r="BH838" s="214">
        <f>IF(N838="sníž. přenesená",J838,0)</f>
        <v>0</v>
      </c>
      <c r="BI838" s="214">
        <f>IF(N838="nulová",J838,0)</f>
        <v>0</v>
      </c>
      <c r="BJ838" s="25" t="s">
        <v>17</v>
      </c>
      <c r="BK838" s="214">
        <f>ROUND(I838*H838,2)</f>
        <v>0</v>
      </c>
      <c r="BL838" s="25" t="s">
        <v>86</v>
      </c>
      <c r="BM838" s="25" t="s">
        <v>992</v>
      </c>
    </row>
    <row r="839" s="11" customFormat="1">
      <c r="B839" s="215"/>
      <c r="D839" s="216" t="s">
        <v>176</v>
      </c>
      <c r="E839" s="217" t="s">
        <v>5</v>
      </c>
      <c r="F839" s="218" t="s">
        <v>575</v>
      </c>
      <c r="H839" s="217" t="s">
        <v>5</v>
      </c>
      <c r="I839" s="219"/>
      <c r="L839" s="215"/>
      <c r="M839" s="220"/>
      <c r="N839" s="221"/>
      <c r="O839" s="221"/>
      <c r="P839" s="221"/>
      <c r="Q839" s="221"/>
      <c r="R839" s="221"/>
      <c r="S839" s="221"/>
      <c r="T839" s="222"/>
      <c r="AT839" s="217" t="s">
        <v>176</v>
      </c>
      <c r="AU839" s="217" t="s">
        <v>80</v>
      </c>
      <c r="AV839" s="11" t="s">
        <v>17</v>
      </c>
      <c r="AW839" s="11" t="s">
        <v>35</v>
      </c>
      <c r="AX839" s="11" t="s">
        <v>72</v>
      </c>
      <c r="AY839" s="217" t="s">
        <v>168</v>
      </c>
    </row>
    <row r="840" s="11" customFormat="1">
      <c r="B840" s="215"/>
      <c r="D840" s="216" t="s">
        <v>176</v>
      </c>
      <c r="E840" s="217" t="s">
        <v>5</v>
      </c>
      <c r="F840" s="218" t="s">
        <v>578</v>
      </c>
      <c r="H840" s="217" t="s">
        <v>5</v>
      </c>
      <c r="I840" s="219"/>
      <c r="L840" s="215"/>
      <c r="M840" s="220"/>
      <c r="N840" s="221"/>
      <c r="O840" s="221"/>
      <c r="P840" s="221"/>
      <c r="Q840" s="221"/>
      <c r="R840" s="221"/>
      <c r="S840" s="221"/>
      <c r="T840" s="222"/>
      <c r="AT840" s="217" t="s">
        <v>176</v>
      </c>
      <c r="AU840" s="217" t="s">
        <v>80</v>
      </c>
      <c r="AV840" s="11" t="s">
        <v>17</v>
      </c>
      <c r="AW840" s="11" t="s">
        <v>35</v>
      </c>
      <c r="AX840" s="11" t="s">
        <v>72</v>
      </c>
      <c r="AY840" s="217" t="s">
        <v>168</v>
      </c>
    </row>
    <row r="841" s="12" customFormat="1">
      <c r="B841" s="223"/>
      <c r="D841" s="216" t="s">
        <v>176</v>
      </c>
      <c r="E841" s="224" t="s">
        <v>5</v>
      </c>
      <c r="F841" s="225" t="s">
        <v>993</v>
      </c>
      <c r="H841" s="226">
        <v>37.5</v>
      </c>
      <c r="I841" s="227"/>
      <c r="L841" s="223"/>
      <c r="M841" s="228"/>
      <c r="N841" s="229"/>
      <c r="O841" s="229"/>
      <c r="P841" s="229"/>
      <c r="Q841" s="229"/>
      <c r="R841" s="229"/>
      <c r="S841" s="229"/>
      <c r="T841" s="230"/>
      <c r="AT841" s="224" t="s">
        <v>176</v>
      </c>
      <c r="AU841" s="224" t="s">
        <v>80</v>
      </c>
      <c r="AV841" s="12" t="s">
        <v>80</v>
      </c>
      <c r="AW841" s="12" t="s">
        <v>35</v>
      </c>
      <c r="AX841" s="12" t="s">
        <v>17</v>
      </c>
      <c r="AY841" s="224" t="s">
        <v>168</v>
      </c>
    </row>
    <row r="842" s="1" customFormat="1" ht="25.5" customHeight="1">
      <c r="B842" s="202"/>
      <c r="C842" s="203" t="s">
        <v>994</v>
      </c>
      <c r="D842" s="203" t="s">
        <v>170</v>
      </c>
      <c r="E842" s="204" t="s">
        <v>995</v>
      </c>
      <c r="F842" s="205" t="s">
        <v>996</v>
      </c>
      <c r="G842" s="206" t="s">
        <v>203</v>
      </c>
      <c r="H842" s="207">
        <v>12.058999999999999</v>
      </c>
      <c r="I842" s="208"/>
      <c r="J842" s="209">
        <f>ROUND(I842*H842,2)</f>
        <v>0</v>
      </c>
      <c r="K842" s="205" t="s">
        <v>174</v>
      </c>
      <c r="L842" s="47"/>
      <c r="M842" s="210" t="s">
        <v>5</v>
      </c>
      <c r="N842" s="211" t="s">
        <v>43</v>
      </c>
      <c r="O842" s="48"/>
      <c r="P842" s="212">
        <f>O842*H842</f>
        <v>0</v>
      </c>
      <c r="Q842" s="212">
        <v>2.4533999999999998</v>
      </c>
      <c r="R842" s="212">
        <f>Q842*H842</f>
        <v>29.585550599999994</v>
      </c>
      <c r="S842" s="212">
        <v>0</v>
      </c>
      <c r="T842" s="213">
        <f>S842*H842</f>
        <v>0</v>
      </c>
      <c r="AR842" s="25" t="s">
        <v>86</v>
      </c>
      <c r="AT842" s="25" t="s">
        <v>170</v>
      </c>
      <c r="AU842" s="25" t="s">
        <v>80</v>
      </c>
      <c r="AY842" s="25" t="s">
        <v>168</v>
      </c>
      <c r="BE842" s="214">
        <f>IF(N842="základní",J842,0)</f>
        <v>0</v>
      </c>
      <c r="BF842" s="214">
        <f>IF(N842="snížená",J842,0)</f>
        <v>0</v>
      </c>
      <c r="BG842" s="214">
        <f>IF(N842="zákl. přenesená",J842,0)</f>
        <v>0</v>
      </c>
      <c r="BH842" s="214">
        <f>IF(N842="sníž. přenesená",J842,0)</f>
        <v>0</v>
      </c>
      <c r="BI842" s="214">
        <f>IF(N842="nulová",J842,0)</f>
        <v>0</v>
      </c>
      <c r="BJ842" s="25" t="s">
        <v>17</v>
      </c>
      <c r="BK842" s="214">
        <f>ROUND(I842*H842,2)</f>
        <v>0</v>
      </c>
      <c r="BL842" s="25" t="s">
        <v>86</v>
      </c>
      <c r="BM842" s="25" t="s">
        <v>997</v>
      </c>
    </row>
    <row r="843" s="11" customFormat="1">
      <c r="B843" s="215"/>
      <c r="D843" s="216" t="s">
        <v>176</v>
      </c>
      <c r="E843" s="217" t="s">
        <v>5</v>
      </c>
      <c r="F843" s="218" t="s">
        <v>434</v>
      </c>
      <c r="H843" s="217" t="s">
        <v>5</v>
      </c>
      <c r="I843" s="219"/>
      <c r="L843" s="215"/>
      <c r="M843" s="220"/>
      <c r="N843" s="221"/>
      <c r="O843" s="221"/>
      <c r="P843" s="221"/>
      <c r="Q843" s="221"/>
      <c r="R843" s="221"/>
      <c r="S843" s="221"/>
      <c r="T843" s="222"/>
      <c r="AT843" s="217" t="s">
        <v>176</v>
      </c>
      <c r="AU843" s="217" t="s">
        <v>80</v>
      </c>
      <c r="AV843" s="11" t="s">
        <v>17</v>
      </c>
      <c r="AW843" s="11" t="s">
        <v>35</v>
      </c>
      <c r="AX843" s="11" t="s">
        <v>72</v>
      </c>
      <c r="AY843" s="217" t="s">
        <v>168</v>
      </c>
    </row>
    <row r="844" s="11" customFormat="1">
      <c r="B844" s="215"/>
      <c r="D844" s="216" t="s">
        <v>176</v>
      </c>
      <c r="E844" s="217" t="s">
        <v>5</v>
      </c>
      <c r="F844" s="218" t="s">
        <v>998</v>
      </c>
      <c r="H844" s="217" t="s">
        <v>5</v>
      </c>
      <c r="I844" s="219"/>
      <c r="L844" s="215"/>
      <c r="M844" s="220"/>
      <c r="N844" s="221"/>
      <c r="O844" s="221"/>
      <c r="P844" s="221"/>
      <c r="Q844" s="221"/>
      <c r="R844" s="221"/>
      <c r="S844" s="221"/>
      <c r="T844" s="222"/>
      <c r="AT844" s="217" t="s">
        <v>176</v>
      </c>
      <c r="AU844" s="217" t="s">
        <v>80</v>
      </c>
      <c r="AV844" s="11" t="s">
        <v>17</v>
      </c>
      <c r="AW844" s="11" t="s">
        <v>35</v>
      </c>
      <c r="AX844" s="11" t="s">
        <v>72</v>
      </c>
      <c r="AY844" s="217" t="s">
        <v>168</v>
      </c>
    </row>
    <row r="845" s="12" customFormat="1">
      <c r="B845" s="223"/>
      <c r="D845" s="216" t="s">
        <v>176</v>
      </c>
      <c r="E845" s="224" t="s">
        <v>5</v>
      </c>
      <c r="F845" s="225" t="s">
        <v>999</v>
      </c>
      <c r="H845" s="226">
        <v>1.008</v>
      </c>
      <c r="I845" s="227"/>
      <c r="L845" s="223"/>
      <c r="M845" s="228"/>
      <c r="N845" s="229"/>
      <c r="O845" s="229"/>
      <c r="P845" s="229"/>
      <c r="Q845" s="229"/>
      <c r="R845" s="229"/>
      <c r="S845" s="229"/>
      <c r="T845" s="230"/>
      <c r="AT845" s="224" t="s">
        <v>176</v>
      </c>
      <c r="AU845" s="224" t="s">
        <v>80</v>
      </c>
      <c r="AV845" s="12" t="s">
        <v>80</v>
      </c>
      <c r="AW845" s="12" t="s">
        <v>35</v>
      </c>
      <c r="AX845" s="12" t="s">
        <v>72</v>
      </c>
      <c r="AY845" s="224" t="s">
        <v>168</v>
      </c>
    </row>
    <row r="846" s="11" customFormat="1">
      <c r="B846" s="215"/>
      <c r="D846" s="216" t="s">
        <v>176</v>
      </c>
      <c r="E846" s="217" t="s">
        <v>5</v>
      </c>
      <c r="F846" s="218" t="s">
        <v>1000</v>
      </c>
      <c r="H846" s="217" t="s">
        <v>5</v>
      </c>
      <c r="I846" s="219"/>
      <c r="L846" s="215"/>
      <c r="M846" s="220"/>
      <c r="N846" s="221"/>
      <c r="O846" s="221"/>
      <c r="P846" s="221"/>
      <c r="Q846" s="221"/>
      <c r="R846" s="221"/>
      <c r="S846" s="221"/>
      <c r="T846" s="222"/>
      <c r="AT846" s="217" t="s">
        <v>176</v>
      </c>
      <c r="AU846" s="217" t="s">
        <v>80</v>
      </c>
      <c r="AV846" s="11" t="s">
        <v>17</v>
      </c>
      <c r="AW846" s="11" t="s">
        <v>35</v>
      </c>
      <c r="AX846" s="11" t="s">
        <v>72</v>
      </c>
      <c r="AY846" s="217" t="s">
        <v>168</v>
      </c>
    </row>
    <row r="847" s="12" customFormat="1">
      <c r="B847" s="223"/>
      <c r="D847" s="216" t="s">
        <v>176</v>
      </c>
      <c r="E847" s="224" t="s">
        <v>5</v>
      </c>
      <c r="F847" s="225" t="s">
        <v>1001</v>
      </c>
      <c r="H847" s="226">
        <v>0.379</v>
      </c>
      <c r="I847" s="227"/>
      <c r="L847" s="223"/>
      <c r="M847" s="228"/>
      <c r="N847" s="229"/>
      <c r="O847" s="229"/>
      <c r="P847" s="229"/>
      <c r="Q847" s="229"/>
      <c r="R847" s="229"/>
      <c r="S847" s="229"/>
      <c r="T847" s="230"/>
      <c r="AT847" s="224" t="s">
        <v>176</v>
      </c>
      <c r="AU847" s="224" t="s">
        <v>80</v>
      </c>
      <c r="AV847" s="12" t="s">
        <v>80</v>
      </c>
      <c r="AW847" s="12" t="s">
        <v>35</v>
      </c>
      <c r="AX847" s="12" t="s">
        <v>72</v>
      </c>
      <c r="AY847" s="224" t="s">
        <v>168</v>
      </c>
    </row>
    <row r="848" s="11" customFormat="1">
      <c r="B848" s="215"/>
      <c r="D848" s="216" t="s">
        <v>176</v>
      </c>
      <c r="E848" s="217" t="s">
        <v>5</v>
      </c>
      <c r="F848" s="218" t="s">
        <v>1002</v>
      </c>
      <c r="H848" s="217" t="s">
        <v>5</v>
      </c>
      <c r="I848" s="219"/>
      <c r="L848" s="215"/>
      <c r="M848" s="220"/>
      <c r="N848" s="221"/>
      <c r="O848" s="221"/>
      <c r="P848" s="221"/>
      <c r="Q848" s="221"/>
      <c r="R848" s="221"/>
      <c r="S848" s="221"/>
      <c r="T848" s="222"/>
      <c r="AT848" s="217" t="s">
        <v>176</v>
      </c>
      <c r="AU848" s="217" t="s">
        <v>80</v>
      </c>
      <c r="AV848" s="11" t="s">
        <v>17</v>
      </c>
      <c r="AW848" s="11" t="s">
        <v>35</v>
      </c>
      <c r="AX848" s="11" t="s">
        <v>72</v>
      </c>
      <c r="AY848" s="217" t="s">
        <v>168</v>
      </c>
    </row>
    <row r="849" s="12" customFormat="1">
      <c r="B849" s="223"/>
      <c r="D849" s="216" t="s">
        <v>176</v>
      </c>
      <c r="E849" s="224" t="s">
        <v>5</v>
      </c>
      <c r="F849" s="225" t="s">
        <v>1003</v>
      </c>
      <c r="H849" s="226">
        <v>0.98899999999999999</v>
      </c>
      <c r="I849" s="227"/>
      <c r="L849" s="223"/>
      <c r="M849" s="228"/>
      <c r="N849" s="229"/>
      <c r="O849" s="229"/>
      <c r="P849" s="229"/>
      <c r="Q849" s="229"/>
      <c r="R849" s="229"/>
      <c r="S849" s="229"/>
      <c r="T849" s="230"/>
      <c r="AT849" s="224" t="s">
        <v>176</v>
      </c>
      <c r="AU849" s="224" t="s">
        <v>80</v>
      </c>
      <c r="AV849" s="12" t="s">
        <v>80</v>
      </c>
      <c r="AW849" s="12" t="s">
        <v>35</v>
      </c>
      <c r="AX849" s="12" t="s">
        <v>72</v>
      </c>
      <c r="AY849" s="224" t="s">
        <v>168</v>
      </c>
    </row>
    <row r="850" s="11" customFormat="1">
      <c r="B850" s="215"/>
      <c r="D850" s="216" t="s">
        <v>176</v>
      </c>
      <c r="E850" s="217" t="s">
        <v>5</v>
      </c>
      <c r="F850" s="218" t="s">
        <v>1004</v>
      </c>
      <c r="H850" s="217" t="s">
        <v>5</v>
      </c>
      <c r="I850" s="219"/>
      <c r="L850" s="215"/>
      <c r="M850" s="220"/>
      <c r="N850" s="221"/>
      <c r="O850" s="221"/>
      <c r="P850" s="221"/>
      <c r="Q850" s="221"/>
      <c r="R850" s="221"/>
      <c r="S850" s="221"/>
      <c r="T850" s="222"/>
      <c r="AT850" s="217" t="s">
        <v>176</v>
      </c>
      <c r="AU850" s="217" t="s">
        <v>80</v>
      </c>
      <c r="AV850" s="11" t="s">
        <v>17</v>
      </c>
      <c r="AW850" s="11" t="s">
        <v>35</v>
      </c>
      <c r="AX850" s="11" t="s">
        <v>72</v>
      </c>
      <c r="AY850" s="217" t="s">
        <v>168</v>
      </c>
    </row>
    <row r="851" s="12" customFormat="1">
      <c r="B851" s="223"/>
      <c r="D851" s="216" t="s">
        <v>176</v>
      </c>
      <c r="E851" s="224" t="s">
        <v>5</v>
      </c>
      <c r="F851" s="225" t="s">
        <v>1005</v>
      </c>
      <c r="H851" s="226">
        <v>2.0249999999999999</v>
      </c>
      <c r="I851" s="227"/>
      <c r="L851" s="223"/>
      <c r="M851" s="228"/>
      <c r="N851" s="229"/>
      <c r="O851" s="229"/>
      <c r="P851" s="229"/>
      <c r="Q851" s="229"/>
      <c r="R851" s="229"/>
      <c r="S851" s="229"/>
      <c r="T851" s="230"/>
      <c r="AT851" s="224" t="s">
        <v>176</v>
      </c>
      <c r="AU851" s="224" t="s">
        <v>80</v>
      </c>
      <c r="AV851" s="12" t="s">
        <v>80</v>
      </c>
      <c r="AW851" s="12" t="s">
        <v>35</v>
      </c>
      <c r="AX851" s="12" t="s">
        <v>72</v>
      </c>
      <c r="AY851" s="224" t="s">
        <v>168</v>
      </c>
    </row>
    <row r="852" s="11" customFormat="1">
      <c r="B852" s="215"/>
      <c r="D852" s="216" t="s">
        <v>176</v>
      </c>
      <c r="E852" s="217" t="s">
        <v>5</v>
      </c>
      <c r="F852" s="218" t="s">
        <v>1006</v>
      </c>
      <c r="H852" s="217" t="s">
        <v>5</v>
      </c>
      <c r="I852" s="219"/>
      <c r="L852" s="215"/>
      <c r="M852" s="220"/>
      <c r="N852" s="221"/>
      <c r="O852" s="221"/>
      <c r="P852" s="221"/>
      <c r="Q852" s="221"/>
      <c r="R852" s="221"/>
      <c r="S852" s="221"/>
      <c r="T852" s="222"/>
      <c r="AT852" s="217" t="s">
        <v>176</v>
      </c>
      <c r="AU852" s="217" t="s">
        <v>80</v>
      </c>
      <c r="AV852" s="11" t="s">
        <v>17</v>
      </c>
      <c r="AW852" s="11" t="s">
        <v>35</v>
      </c>
      <c r="AX852" s="11" t="s">
        <v>72</v>
      </c>
      <c r="AY852" s="217" t="s">
        <v>168</v>
      </c>
    </row>
    <row r="853" s="12" customFormat="1">
      <c r="B853" s="223"/>
      <c r="D853" s="216" t="s">
        <v>176</v>
      </c>
      <c r="E853" s="224" t="s">
        <v>5</v>
      </c>
      <c r="F853" s="225" t="s">
        <v>1007</v>
      </c>
      <c r="H853" s="226">
        <v>1.714</v>
      </c>
      <c r="I853" s="227"/>
      <c r="L853" s="223"/>
      <c r="M853" s="228"/>
      <c r="N853" s="229"/>
      <c r="O853" s="229"/>
      <c r="P853" s="229"/>
      <c r="Q853" s="229"/>
      <c r="R853" s="229"/>
      <c r="S853" s="229"/>
      <c r="T853" s="230"/>
      <c r="AT853" s="224" t="s">
        <v>176</v>
      </c>
      <c r="AU853" s="224" t="s">
        <v>80</v>
      </c>
      <c r="AV853" s="12" t="s">
        <v>80</v>
      </c>
      <c r="AW853" s="12" t="s">
        <v>35</v>
      </c>
      <c r="AX853" s="12" t="s">
        <v>72</v>
      </c>
      <c r="AY853" s="224" t="s">
        <v>168</v>
      </c>
    </row>
    <row r="854" s="11" customFormat="1">
      <c r="B854" s="215"/>
      <c r="D854" s="216" t="s">
        <v>176</v>
      </c>
      <c r="E854" s="217" t="s">
        <v>5</v>
      </c>
      <c r="F854" s="218" t="s">
        <v>1008</v>
      </c>
      <c r="H854" s="217" t="s">
        <v>5</v>
      </c>
      <c r="I854" s="219"/>
      <c r="L854" s="215"/>
      <c r="M854" s="220"/>
      <c r="N854" s="221"/>
      <c r="O854" s="221"/>
      <c r="P854" s="221"/>
      <c r="Q854" s="221"/>
      <c r="R854" s="221"/>
      <c r="S854" s="221"/>
      <c r="T854" s="222"/>
      <c r="AT854" s="217" t="s">
        <v>176</v>
      </c>
      <c r="AU854" s="217" t="s">
        <v>80</v>
      </c>
      <c r="AV854" s="11" t="s">
        <v>17</v>
      </c>
      <c r="AW854" s="11" t="s">
        <v>35</v>
      </c>
      <c r="AX854" s="11" t="s">
        <v>72</v>
      </c>
      <c r="AY854" s="217" t="s">
        <v>168</v>
      </c>
    </row>
    <row r="855" s="12" customFormat="1">
      <c r="B855" s="223"/>
      <c r="D855" s="216" t="s">
        <v>176</v>
      </c>
      <c r="E855" s="224" t="s">
        <v>5</v>
      </c>
      <c r="F855" s="225" t="s">
        <v>1009</v>
      </c>
      <c r="H855" s="226">
        <v>0.46800000000000003</v>
      </c>
      <c r="I855" s="227"/>
      <c r="L855" s="223"/>
      <c r="M855" s="228"/>
      <c r="N855" s="229"/>
      <c r="O855" s="229"/>
      <c r="P855" s="229"/>
      <c r="Q855" s="229"/>
      <c r="R855" s="229"/>
      <c r="S855" s="229"/>
      <c r="T855" s="230"/>
      <c r="AT855" s="224" t="s">
        <v>176</v>
      </c>
      <c r="AU855" s="224" t="s">
        <v>80</v>
      </c>
      <c r="AV855" s="12" t="s">
        <v>80</v>
      </c>
      <c r="AW855" s="12" t="s">
        <v>35</v>
      </c>
      <c r="AX855" s="12" t="s">
        <v>72</v>
      </c>
      <c r="AY855" s="224" t="s">
        <v>168</v>
      </c>
    </row>
    <row r="856" s="11" customFormat="1">
      <c r="B856" s="215"/>
      <c r="D856" s="216" t="s">
        <v>176</v>
      </c>
      <c r="E856" s="217" t="s">
        <v>5</v>
      </c>
      <c r="F856" s="218" t="s">
        <v>1010</v>
      </c>
      <c r="H856" s="217" t="s">
        <v>5</v>
      </c>
      <c r="I856" s="219"/>
      <c r="L856" s="215"/>
      <c r="M856" s="220"/>
      <c r="N856" s="221"/>
      <c r="O856" s="221"/>
      <c r="P856" s="221"/>
      <c r="Q856" s="221"/>
      <c r="R856" s="221"/>
      <c r="S856" s="221"/>
      <c r="T856" s="222"/>
      <c r="AT856" s="217" t="s">
        <v>176</v>
      </c>
      <c r="AU856" s="217" t="s">
        <v>80</v>
      </c>
      <c r="AV856" s="11" t="s">
        <v>17</v>
      </c>
      <c r="AW856" s="11" t="s">
        <v>35</v>
      </c>
      <c r="AX856" s="11" t="s">
        <v>72</v>
      </c>
      <c r="AY856" s="217" t="s">
        <v>168</v>
      </c>
    </row>
    <row r="857" s="12" customFormat="1">
      <c r="B857" s="223"/>
      <c r="D857" s="216" t="s">
        <v>176</v>
      </c>
      <c r="E857" s="224" t="s">
        <v>5</v>
      </c>
      <c r="F857" s="225" t="s">
        <v>1011</v>
      </c>
      <c r="H857" s="226">
        <v>1.175</v>
      </c>
      <c r="I857" s="227"/>
      <c r="L857" s="223"/>
      <c r="M857" s="228"/>
      <c r="N857" s="229"/>
      <c r="O857" s="229"/>
      <c r="P857" s="229"/>
      <c r="Q857" s="229"/>
      <c r="R857" s="229"/>
      <c r="S857" s="229"/>
      <c r="T857" s="230"/>
      <c r="AT857" s="224" t="s">
        <v>176</v>
      </c>
      <c r="AU857" s="224" t="s">
        <v>80</v>
      </c>
      <c r="AV857" s="12" t="s">
        <v>80</v>
      </c>
      <c r="AW857" s="12" t="s">
        <v>35</v>
      </c>
      <c r="AX857" s="12" t="s">
        <v>72</v>
      </c>
      <c r="AY857" s="224" t="s">
        <v>168</v>
      </c>
    </row>
    <row r="858" s="11" customFormat="1">
      <c r="B858" s="215"/>
      <c r="D858" s="216" t="s">
        <v>176</v>
      </c>
      <c r="E858" s="217" t="s">
        <v>5</v>
      </c>
      <c r="F858" s="218" t="s">
        <v>1012</v>
      </c>
      <c r="H858" s="217" t="s">
        <v>5</v>
      </c>
      <c r="I858" s="219"/>
      <c r="L858" s="215"/>
      <c r="M858" s="220"/>
      <c r="N858" s="221"/>
      <c r="O858" s="221"/>
      <c r="P858" s="221"/>
      <c r="Q858" s="221"/>
      <c r="R858" s="221"/>
      <c r="S858" s="221"/>
      <c r="T858" s="222"/>
      <c r="AT858" s="217" t="s">
        <v>176</v>
      </c>
      <c r="AU858" s="217" t="s">
        <v>80</v>
      </c>
      <c r="AV858" s="11" t="s">
        <v>17</v>
      </c>
      <c r="AW858" s="11" t="s">
        <v>35</v>
      </c>
      <c r="AX858" s="11" t="s">
        <v>72</v>
      </c>
      <c r="AY858" s="217" t="s">
        <v>168</v>
      </c>
    </row>
    <row r="859" s="12" customFormat="1">
      <c r="B859" s="223"/>
      <c r="D859" s="216" t="s">
        <v>176</v>
      </c>
      <c r="E859" s="224" t="s">
        <v>5</v>
      </c>
      <c r="F859" s="225" t="s">
        <v>1013</v>
      </c>
      <c r="H859" s="226">
        <v>1.5329999999999999</v>
      </c>
      <c r="I859" s="227"/>
      <c r="L859" s="223"/>
      <c r="M859" s="228"/>
      <c r="N859" s="229"/>
      <c r="O859" s="229"/>
      <c r="P859" s="229"/>
      <c r="Q859" s="229"/>
      <c r="R859" s="229"/>
      <c r="S859" s="229"/>
      <c r="T859" s="230"/>
      <c r="AT859" s="224" t="s">
        <v>176</v>
      </c>
      <c r="AU859" s="224" t="s">
        <v>80</v>
      </c>
      <c r="AV859" s="12" t="s">
        <v>80</v>
      </c>
      <c r="AW859" s="12" t="s">
        <v>35</v>
      </c>
      <c r="AX859" s="12" t="s">
        <v>72</v>
      </c>
      <c r="AY859" s="224" t="s">
        <v>168</v>
      </c>
    </row>
    <row r="860" s="11" customFormat="1">
      <c r="B860" s="215"/>
      <c r="D860" s="216" t="s">
        <v>176</v>
      </c>
      <c r="E860" s="217" t="s">
        <v>5</v>
      </c>
      <c r="F860" s="218" t="s">
        <v>1014</v>
      </c>
      <c r="H860" s="217" t="s">
        <v>5</v>
      </c>
      <c r="I860" s="219"/>
      <c r="L860" s="215"/>
      <c r="M860" s="220"/>
      <c r="N860" s="221"/>
      <c r="O860" s="221"/>
      <c r="P860" s="221"/>
      <c r="Q860" s="221"/>
      <c r="R860" s="221"/>
      <c r="S860" s="221"/>
      <c r="T860" s="222"/>
      <c r="AT860" s="217" t="s">
        <v>176</v>
      </c>
      <c r="AU860" s="217" t="s">
        <v>80</v>
      </c>
      <c r="AV860" s="11" t="s">
        <v>17</v>
      </c>
      <c r="AW860" s="11" t="s">
        <v>35</v>
      </c>
      <c r="AX860" s="11" t="s">
        <v>72</v>
      </c>
      <c r="AY860" s="217" t="s">
        <v>168</v>
      </c>
    </row>
    <row r="861" s="12" customFormat="1">
      <c r="B861" s="223"/>
      <c r="D861" s="216" t="s">
        <v>176</v>
      </c>
      <c r="E861" s="224" t="s">
        <v>5</v>
      </c>
      <c r="F861" s="225" t="s">
        <v>1015</v>
      </c>
      <c r="H861" s="226">
        <v>0.64100000000000001</v>
      </c>
      <c r="I861" s="227"/>
      <c r="L861" s="223"/>
      <c r="M861" s="228"/>
      <c r="N861" s="229"/>
      <c r="O861" s="229"/>
      <c r="P861" s="229"/>
      <c r="Q861" s="229"/>
      <c r="R861" s="229"/>
      <c r="S861" s="229"/>
      <c r="T861" s="230"/>
      <c r="AT861" s="224" t="s">
        <v>176</v>
      </c>
      <c r="AU861" s="224" t="s">
        <v>80</v>
      </c>
      <c r="AV861" s="12" t="s">
        <v>80</v>
      </c>
      <c r="AW861" s="12" t="s">
        <v>35</v>
      </c>
      <c r="AX861" s="12" t="s">
        <v>72</v>
      </c>
      <c r="AY861" s="224" t="s">
        <v>168</v>
      </c>
    </row>
    <row r="862" s="11" customFormat="1">
      <c r="B862" s="215"/>
      <c r="D862" s="216" t="s">
        <v>176</v>
      </c>
      <c r="E862" s="217" t="s">
        <v>5</v>
      </c>
      <c r="F862" s="218" t="s">
        <v>1016</v>
      </c>
      <c r="H862" s="217" t="s">
        <v>5</v>
      </c>
      <c r="I862" s="219"/>
      <c r="L862" s="215"/>
      <c r="M862" s="220"/>
      <c r="N862" s="221"/>
      <c r="O862" s="221"/>
      <c r="P862" s="221"/>
      <c r="Q862" s="221"/>
      <c r="R862" s="221"/>
      <c r="S862" s="221"/>
      <c r="T862" s="222"/>
      <c r="AT862" s="217" t="s">
        <v>176</v>
      </c>
      <c r="AU862" s="217" t="s">
        <v>80</v>
      </c>
      <c r="AV862" s="11" t="s">
        <v>17</v>
      </c>
      <c r="AW862" s="11" t="s">
        <v>35</v>
      </c>
      <c r="AX862" s="11" t="s">
        <v>72</v>
      </c>
      <c r="AY862" s="217" t="s">
        <v>168</v>
      </c>
    </row>
    <row r="863" s="12" customFormat="1">
      <c r="B863" s="223"/>
      <c r="D863" s="216" t="s">
        <v>176</v>
      </c>
      <c r="E863" s="224" t="s">
        <v>5</v>
      </c>
      <c r="F863" s="225" t="s">
        <v>1017</v>
      </c>
      <c r="H863" s="226">
        <v>0.23100000000000001</v>
      </c>
      <c r="I863" s="227"/>
      <c r="L863" s="223"/>
      <c r="M863" s="228"/>
      <c r="N863" s="229"/>
      <c r="O863" s="229"/>
      <c r="P863" s="229"/>
      <c r="Q863" s="229"/>
      <c r="R863" s="229"/>
      <c r="S863" s="229"/>
      <c r="T863" s="230"/>
      <c r="AT863" s="224" t="s">
        <v>176</v>
      </c>
      <c r="AU863" s="224" t="s">
        <v>80</v>
      </c>
      <c r="AV863" s="12" t="s">
        <v>80</v>
      </c>
      <c r="AW863" s="12" t="s">
        <v>35</v>
      </c>
      <c r="AX863" s="12" t="s">
        <v>72</v>
      </c>
      <c r="AY863" s="224" t="s">
        <v>168</v>
      </c>
    </row>
    <row r="864" s="11" customFormat="1">
      <c r="B864" s="215"/>
      <c r="D864" s="216" t="s">
        <v>176</v>
      </c>
      <c r="E864" s="217" t="s">
        <v>5</v>
      </c>
      <c r="F864" s="218" t="s">
        <v>1018</v>
      </c>
      <c r="H864" s="217" t="s">
        <v>5</v>
      </c>
      <c r="I864" s="219"/>
      <c r="L864" s="215"/>
      <c r="M864" s="220"/>
      <c r="N864" s="221"/>
      <c r="O864" s="221"/>
      <c r="P864" s="221"/>
      <c r="Q864" s="221"/>
      <c r="R864" s="221"/>
      <c r="S864" s="221"/>
      <c r="T864" s="222"/>
      <c r="AT864" s="217" t="s">
        <v>176</v>
      </c>
      <c r="AU864" s="217" t="s">
        <v>80</v>
      </c>
      <c r="AV864" s="11" t="s">
        <v>17</v>
      </c>
      <c r="AW864" s="11" t="s">
        <v>35</v>
      </c>
      <c r="AX864" s="11" t="s">
        <v>72</v>
      </c>
      <c r="AY864" s="217" t="s">
        <v>168</v>
      </c>
    </row>
    <row r="865" s="12" customFormat="1">
      <c r="B865" s="223"/>
      <c r="D865" s="216" t="s">
        <v>176</v>
      </c>
      <c r="E865" s="224" t="s">
        <v>5</v>
      </c>
      <c r="F865" s="225" t="s">
        <v>1019</v>
      </c>
      <c r="H865" s="226">
        <v>1.8060000000000001</v>
      </c>
      <c r="I865" s="227"/>
      <c r="L865" s="223"/>
      <c r="M865" s="228"/>
      <c r="N865" s="229"/>
      <c r="O865" s="229"/>
      <c r="P865" s="229"/>
      <c r="Q865" s="229"/>
      <c r="R865" s="229"/>
      <c r="S865" s="229"/>
      <c r="T865" s="230"/>
      <c r="AT865" s="224" t="s">
        <v>176</v>
      </c>
      <c r="AU865" s="224" t="s">
        <v>80</v>
      </c>
      <c r="AV865" s="12" t="s">
        <v>80</v>
      </c>
      <c r="AW865" s="12" t="s">
        <v>35</v>
      </c>
      <c r="AX865" s="12" t="s">
        <v>72</v>
      </c>
      <c r="AY865" s="224" t="s">
        <v>168</v>
      </c>
    </row>
    <row r="866" s="11" customFormat="1">
      <c r="B866" s="215"/>
      <c r="D866" s="216" t="s">
        <v>176</v>
      </c>
      <c r="E866" s="217" t="s">
        <v>5</v>
      </c>
      <c r="F866" s="218" t="s">
        <v>1020</v>
      </c>
      <c r="H866" s="217" t="s">
        <v>5</v>
      </c>
      <c r="I866" s="219"/>
      <c r="L866" s="215"/>
      <c r="M866" s="220"/>
      <c r="N866" s="221"/>
      <c r="O866" s="221"/>
      <c r="P866" s="221"/>
      <c r="Q866" s="221"/>
      <c r="R866" s="221"/>
      <c r="S866" s="221"/>
      <c r="T866" s="222"/>
      <c r="AT866" s="217" t="s">
        <v>176</v>
      </c>
      <c r="AU866" s="217" t="s">
        <v>80</v>
      </c>
      <c r="AV866" s="11" t="s">
        <v>17</v>
      </c>
      <c r="AW866" s="11" t="s">
        <v>35</v>
      </c>
      <c r="AX866" s="11" t="s">
        <v>72</v>
      </c>
      <c r="AY866" s="217" t="s">
        <v>168</v>
      </c>
    </row>
    <row r="867" s="12" customFormat="1">
      <c r="B867" s="223"/>
      <c r="D867" s="216" t="s">
        <v>176</v>
      </c>
      <c r="E867" s="224" t="s">
        <v>5</v>
      </c>
      <c r="F867" s="225" t="s">
        <v>1021</v>
      </c>
      <c r="H867" s="226">
        <v>0.089999999999999997</v>
      </c>
      <c r="I867" s="227"/>
      <c r="L867" s="223"/>
      <c r="M867" s="228"/>
      <c r="N867" s="229"/>
      <c r="O867" s="229"/>
      <c r="P867" s="229"/>
      <c r="Q867" s="229"/>
      <c r="R867" s="229"/>
      <c r="S867" s="229"/>
      <c r="T867" s="230"/>
      <c r="AT867" s="224" t="s">
        <v>176</v>
      </c>
      <c r="AU867" s="224" t="s">
        <v>80</v>
      </c>
      <c r="AV867" s="12" t="s">
        <v>80</v>
      </c>
      <c r="AW867" s="12" t="s">
        <v>35</v>
      </c>
      <c r="AX867" s="12" t="s">
        <v>72</v>
      </c>
      <c r="AY867" s="224" t="s">
        <v>168</v>
      </c>
    </row>
    <row r="868" s="13" customFormat="1">
      <c r="B868" s="231"/>
      <c r="D868" s="216" t="s">
        <v>176</v>
      </c>
      <c r="E868" s="232" t="s">
        <v>5</v>
      </c>
      <c r="F868" s="233" t="s">
        <v>195</v>
      </c>
      <c r="H868" s="234">
        <v>12.058999999999999</v>
      </c>
      <c r="I868" s="235"/>
      <c r="L868" s="231"/>
      <c r="M868" s="236"/>
      <c r="N868" s="237"/>
      <c r="O868" s="237"/>
      <c r="P868" s="237"/>
      <c r="Q868" s="237"/>
      <c r="R868" s="237"/>
      <c r="S868" s="237"/>
      <c r="T868" s="238"/>
      <c r="AT868" s="232" t="s">
        <v>176</v>
      </c>
      <c r="AU868" s="232" t="s">
        <v>80</v>
      </c>
      <c r="AV868" s="13" t="s">
        <v>86</v>
      </c>
      <c r="AW868" s="13" t="s">
        <v>35</v>
      </c>
      <c r="AX868" s="13" t="s">
        <v>17</v>
      </c>
      <c r="AY868" s="232" t="s">
        <v>168</v>
      </c>
    </row>
    <row r="869" s="1" customFormat="1" ht="16.5" customHeight="1">
      <c r="B869" s="202"/>
      <c r="C869" s="203" t="s">
        <v>1022</v>
      </c>
      <c r="D869" s="203" t="s">
        <v>170</v>
      </c>
      <c r="E869" s="204" t="s">
        <v>1023</v>
      </c>
      <c r="F869" s="205" t="s">
        <v>1024</v>
      </c>
      <c r="G869" s="206" t="s">
        <v>173</v>
      </c>
      <c r="H869" s="207">
        <v>81.867000000000004</v>
      </c>
      <c r="I869" s="208"/>
      <c r="J869" s="209">
        <f>ROUND(I869*H869,2)</f>
        <v>0</v>
      </c>
      <c r="K869" s="205" t="s">
        <v>174</v>
      </c>
      <c r="L869" s="47"/>
      <c r="M869" s="210" t="s">
        <v>5</v>
      </c>
      <c r="N869" s="211" t="s">
        <v>43</v>
      </c>
      <c r="O869" s="48"/>
      <c r="P869" s="212">
        <f>O869*H869</f>
        <v>0</v>
      </c>
      <c r="Q869" s="212">
        <v>0.0051900000000000002</v>
      </c>
      <c r="R869" s="212">
        <f>Q869*H869</f>
        <v>0.42488973000000002</v>
      </c>
      <c r="S869" s="212">
        <v>0</v>
      </c>
      <c r="T869" s="213">
        <f>S869*H869</f>
        <v>0</v>
      </c>
      <c r="AR869" s="25" t="s">
        <v>86</v>
      </c>
      <c r="AT869" s="25" t="s">
        <v>170</v>
      </c>
      <c r="AU869" s="25" t="s">
        <v>80</v>
      </c>
      <c r="AY869" s="25" t="s">
        <v>168</v>
      </c>
      <c r="BE869" s="214">
        <f>IF(N869="základní",J869,0)</f>
        <v>0</v>
      </c>
      <c r="BF869" s="214">
        <f>IF(N869="snížená",J869,0)</f>
        <v>0</v>
      </c>
      <c r="BG869" s="214">
        <f>IF(N869="zákl. přenesená",J869,0)</f>
        <v>0</v>
      </c>
      <c r="BH869" s="214">
        <f>IF(N869="sníž. přenesená",J869,0)</f>
        <v>0</v>
      </c>
      <c r="BI869" s="214">
        <f>IF(N869="nulová",J869,0)</f>
        <v>0</v>
      </c>
      <c r="BJ869" s="25" t="s">
        <v>17</v>
      </c>
      <c r="BK869" s="214">
        <f>ROUND(I869*H869,2)</f>
        <v>0</v>
      </c>
      <c r="BL869" s="25" t="s">
        <v>86</v>
      </c>
      <c r="BM869" s="25" t="s">
        <v>1025</v>
      </c>
    </row>
    <row r="870" s="11" customFormat="1">
      <c r="B870" s="215"/>
      <c r="D870" s="216" t="s">
        <v>176</v>
      </c>
      <c r="E870" s="217" t="s">
        <v>5</v>
      </c>
      <c r="F870" s="218" t="s">
        <v>434</v>
      </c>
      <c r="H870" s="217" t="s">
        <v>5</v>
      </c>
      <c r="I870" s="219"/>
      <c r="L870" s="215"/>
      <c r="M870" s="220"/>
      <c r="N870" s="221"/>
      <c r="O870" s="221"/>
      <c r="P870" s="221"/>
      <c r="Q870" s="221"/>
      <c r="R870" s="221"/>
      <c r="S870" s="221"/>
      <c r="T870" s="222"/>
      <c r="AT870" s="217" t="s">
        <v>176</v>
      </c>
      <c r="AU870" s="217" t="s">
        <v>80</v>
      </c>
      <c r="AV870" s="11" t="s">
        <v>17</v>
      </c>
      <c r="AW870" s="11" t="s">
        <v>35</v>
      </c>
      <c r="AX870" s="11" t="s">
        <v>72</v>
      </c>
      <c r="AY870" s="217" t="s">
        <v>168</v>
      </c>
    </row>
    <row r="871" s="11" customFormat="1">
      <c r="B871" s="215"/>
      <c r="D871" s="216" t="s">
        <v>176</v>
      </c>
      <c r="E871" s="217" t="s">
        <v>5</v>
      </c>
      <c r="F871" s="218" t="s">
        <v>578</v>
      </c>
      <c r="H871" s="217" t="s">
        <v>5</v>
      </c>
      <c r="I871" s="219"/>
      <c r="L871" s="215"/>
      <c r="M871" s="220"/>
      <c r="N871" s="221"/>
      <c r="O871" s="221"/>
      <c r="P871" s="221"/>
      <c r="Q871" s="221"/>
      <c r="R871" s="221"/>
      <c r="S871" s="221"/>
      <c r="T871" s="222"/>
      <c r="AT871" s="217" t="s">
        <v>176</v>
      </c>
      <c r="AU871" s="217" t="s">
        <v>80</v>
      </c>
      <c r="AV871" s="11" t="s">
        <v>17</v>
      </c>
      <c r="AW871" s="11" t="s">
        <v>35</v>
      </c>
      <c r="AX871" s="11" t="s">
        <v>72</v>
      </c>
      <c r="AY871" s="217" t="s">
        <v>168</v>
      </c>
    </row>
    <row r="872" s="12" customFormat="1">
      <c r="B872" s="223"/>
      <c r="D872" s="216" t="s">
        <v>176</v>
      </c>
      <c r="E872" s="224" t="s">
        <v>5</v>
      </c>
      <c r="F872" s="225" t="s">
        <v>1026</v>
      </c>
      <c r="H872" s="226">
        <v>20.25</v>
      </c>
      <c r="I872" s="227"/>
      <c r="L872" s="223"/>
      <c r="M872" s="228"/>
      <c r="N872" s="229"/>
      <c r="O872" s="229"/>
      <c r="P872" s="229"/>
      <c r="Q872" s="229"/>
      <c r="R872" s="229"/>
      <c r="S872" s="229"/>
      <c r="T872" s="230"/>
      <c r="AT872" s="224" t="s">
        <v>176</v>
      </c>
      <c r="AU872" s="224" t="s">
        <v>80</v>
      </c>
      <c r="AV872" s="12" t="s">
        <v>80</v>
      </c>
      <c r="AW872" s="12" t="s">
        <v>35</v>
      </c>
      <c r="AX872" s="12" t="s">
        <v>72</v>
      </c>
      <c r="AY872" s="224" t="s">
        <v>168</v>
      </c>
    </row>
    <row r="873" s="11" customFormat="1">
      <c r="B873" s="215"/>
      <c r="D873" s="216" t="s">
        <v>176</v>
      </c>
      <c r="E873" s="217" t="s">
        <v>5</v>
      </c>
      <c r="F873" s="218" t="s">
        <v>582</v>
      </c>
      <c r="H873" s="217" t="s">
        <v>5</v>
      </c>
      <c r="I873" s="219"/>
      <c r="L873" s="215"/>
      <c r="M873" s="220"/>
      <c r="N873" s="221"/>
      <c r="O873" s="221"/>
      <c r="P873" s="221"/>
      <c r="Q873" s="221"/>
      <c r="R873" s="221"/>
      <c r="S873" s="221"/>
      <c r="T873" s="222"/>
      <c r="AT873" s="217" t="s">
        <v>176</v>
      </c>
      <c r="AU873" s="217" t="s">
        <v>80</v>
      </c>
      <c r="AV873" s="11" t="s">
        <v>17</v>
      </c>
      <c r="AW873" s="11" t="s">
        <v>35</v>
      </c>
      <c r="AX873" s="11" t="s">
        <v>72</v>
      </c>
      <c r="AY873" s="217" t="s">
        <v>168</v>
      </c>
    </row>
    <row r="874" s="12" customFormat="1">
      <c r="B874" s="223"/>
      <c r="D874" s="216" t="s">
        <v>176</v>
      </c>
      <c r="E874" s="224" t="s">
        <v>5</v>
      </c>
      <c r="F874" s="225" t="s">
        <v>1027</v>
      </c>
      <c r="H874" s="226">
        <v>31.050000000000001</v>
      </c>
      <c r="I874" s="227"/>
      <c r="L874" s="223"/>
      <c r="M874" s="228"/>
      <c r="N874" s="229"/>
      <c r="O874" s="229"/>
      <c r="P874" s="229"/>
      <c r="Q874" s="229"/>
      <c r="R874" s="229"/>
      <c r="S874" s="229"/>
      <c r="T874" s="230"/>
      <c r="AT874" s="224" t="s">
        <v>176</v>
      </c>
      <c r="AU874" s="224" t="s">
        <v>80</v>
      </c>
      <c r="AV874" s="12" t="s">
        <v>80</v>
      </c>
      <c r="AW874" s="12" t="s">
        <v>35</v>
      </c>
      <c r="AX874" s="12" t="s">
        <v>72</v>
      </c>
      <c r="AY874" s="224" t="s">
        <v>168</v>
      </c>
    </row>
    <row r="875" s="11" customFormat="1">
      <c r="B875" s="215"/>
      <c r="D875" s="216" t="s">
        <v>176</v>
      </c>
      <c r="E875" s="217" t="s">
        <v>5</v>
      </c>
      <c r="F875" s="218" t="s">
        <v>587</v>
      </c>
      <c r="H875" s="217" t="s">
        <v>5</v>
      </c>
      <c r="I875" s="219"/>
      <c r="L875" s="215"/>
      <c r="M875" s="220"/>
      <c r="N875" s="221"/>
      <c r="O875" s="221"/>
      <c r="P875" s="221"/>
      <c r="Q875" s="221"/>
      <c r="R875" s="221"/>
      <c r="S875" s="221"/>
      <c r="T875" s="222"/>
      <c r="AT875" s="217" t="s">
        <v>176</v>
      </c>
      <c r="AU875" s="217" t="s">
        <v>80</v>
      </c>
      <c r="AV875" s="11" t="s">
        <v>17</v>
      </c>
      <c r="AW875" s="11" t="s">
        <v>35</v>
      </c>
      <c r="AX875" s="11" t="s">
        <v>72</v>
      </c>
      <c r="AY875" s="217" t="s">
        <v>168</v>
      </c>
    </row>
    <row r="876" s="12" customFormat="1">
      <c r="B876" s="223"/>
      <c r="D876" s="216" t="s">
        <v>176</v>
      </c>
      <c r="E876" s="224" t="s">
        <v>5</v>
      </c>
      <c r="F876" s="225" t="s">
        <v>1028</v>
      </c>
      <c r="H876" s="226">
        <v>28.869</v>
      </c>
      <c r="I876" s="227"/>
      <c r="L876" s="223"/>
      <c r="M876" s="228"/>
      <c r="N876" s="229"/>
      <c r="O876" s="229"/>
      <c r="P876" s="229"/>
      <c r="Q876" s="229"/>
      <c r="R876" s="229"/>
      <c r="S876" s="229"/>
      <c r="T876" s="230"/>
      <c r="AT876" s="224" t="s">
        <v>176</v>
      </c>
      <c r="AU876" s="224" t="s">
        <v>80</v>
      </c>
      <c r="AV876" s="12" t="s">
        <v>80</v>
      </c>
      <c r="AW876" s="12" t="s">
        <v>35</v>
      </c>
      <c r="AX876" s="12" t="s">
        <v>72</v>
      </c>
      <c r="AY876" s="224" t="s">
        <v>168</v>
      </c>
    </row>
    <row r="877" s="12" customFormat="1">
      <c r="B877" s="223"/>
      <c r="D877" s="216" t="s">
        <v>176</v>
      </c>
      <c r="E877" s="224" t="s">
        <v>5</v>
      </c>
      <c r="F877" s="225" t="s">
        <v>1029</v>
      </c>
      <c r="H877" s="226">
        <v>1.698</v>
      </c>
      <c r="I877" s="227"/>
      <c r="L877" s="223"/>
      <c r="M877" s="228"/>
      <c r="N877" s="229"/>
      <c r="O877" s="229"/>
      <c r="P877" s="229"/>
      <c r="Q877" s="229"/>
      <c r="R877" s="229"/>
      <c r="S877" s="229"/>
      <c r="T877" s="230"/>
      <c r="AT877" s="224" t="s">
        <v>176</v>
      </c>
      <c r="AU877" s="224" t="s">
        <v>80</v>
      </c>
      <c r="AV877" s="12" t="s">
        <v>80</v>
      </c>
      <c r="AW877" s="12" t="s">
        <v>35</v>
      </c>
      <c r="AX877" s="12" t="s">
        <v>72</v>
      </c>
      <c r="AY877" s="224" t="s">
        <v>168</v>
      </c>
    </row>
    <row r="878" s="13" customFormat="1">
      <c r="B878" s="231"/>
      <c r="D878" s="216" t="s">
        <v>176</v>
      </c>
      <c r="E878" s="232" t="s">
        <v>5</v>
      </c>
      <c r="F878" s="233" t="s">
        <v>195</v>
      </c>
      <c r="H878" s="234">
        <v>81.867000000000004</v>
      </c>
      <c r="I878" s="235"/>
      <c r="L878" s="231"/>
      <c r="M878" s="236"/>
      <c r="N878" s="237"/>
      <c r="O878" s="237"/>
      <c r="P878" s="237"/>
      <c r="Q878" s="237"/>
      <c r="R878" s="237"/>
      <c r="S878" s="237"/>
      <c r="T878" s="238"/>
      <c r="AT878" s="232" t="s">
        <v>176</v>
      </c>
      <c r="AU878" s="232" t="s">
        <v>80</v>
      </c>
      <c r="AV878" s="13" t="s">
        <v>86</v>
      </c>
      <c r="AW878" s="13" t="s">
        <v>35</v>
      </c>
      <c r="AX878" s="13" t="s">
        <v>17</v>
      </c>
      <c r="AY878" s="232" t="s">
        <v>168</v>
      </c>
    </row>
    <row r="879" s="1" customFormat="1" ht="16.5" customHeight="1">
      <c r="B879" s="202"/>
      <c r="C879" s="203" t="s">
        <v>1030</v>
      </c>
      <c r="D879" s="203" t="s">
        <v>170</v>
      </c>
      <c r="E879" s="204" t="s">
        <v>1031</v>
      </c>
      <c r="F879" s="205" t="s">
        <v>1032</v>
      </c>
      <c r="G879" s="206" t="s">
        <v>173</v>
      </c>
      <c r="H879" s="207">
        <v>81.867000000000004</v>
      </c>
      <c r="I879" s="208"/>
      <c r="J879" s="209">
        <f>ROUND(I879*H879,2)</f>
        <v>0</v>
      </c>
      <c r="K879" s="205" t="s">
        <v>174</v>
      </c>
      <c r="L879" s="47"/>
      <c r="M879" s="210" t="s">
        <v>5</v>
      </c>
      <c r="N879" s="211" t="s">
        <v>43</v>
      </c>
      <c r="O879" s="48"/>
      <c r="P879" s="212">
        <f>O879*H879</f>
        <v>0</v>
      </c>
      <c r="Q879" s="212">
        <v>0</v>
      </c>
      <c r="R879" s="212">
        <f>Q879*H879</f>
        <v>0</v>
      </c>
      <c r="S879" s="212">
        <v>0</v>
      </c>
      <c r="T879" s="213">
        <f>S879*H879</f>
        <v>0</v>
      </c>
      <c r="AR879" s="25" t="s">
        <v>86</v>
      </c>
      <c r="AT879" s="25" t="s">
        <v>170</v>
      </c>
      <c r="AU879" s="25" t="s">
        <v>80</v>
      </c>
      <c r="AY879" s="25" t="s">
        <v>168</v>
      </c>
      <c r="BE879" s="214">
        <f>IF(N879="základní",J879,0)</f>
        <v>0</v>
      </c>
      <c r="BF879" s="214">
        <f>IF(N879="snížená",J879,0)</f>
        <v>0</v>
      </c>
      <c r="BG879" s="214">
        <f>IF(N879="zákl. přenesená",J879,0)</f>
        <v>0</v>
      </c>
      <c r="BH879" s="214">
        <f>IF(N879="sníž. přenesená",J879,0)</f>
        <v>0</v>
      </c>
      <c r="BI879" s="214">
        <f>IF(N879="nulová",J879,0)</f>
        <v>0</v>
      </c>
      <c r="BJ879" s="25" t="s">
        <v>17</v>
      </c>
      <c r="BK879" s="214">
        <f>ROUND(I879*H879,2)</f>
        <v>0</v>
      </c>
      <c r="BL879" s="25" t="s">
        <v>86</v>
      </c>
      <c r="BM879" s="25" t="s">
        <v>1033</v>
      </c>
    </row>
    <row r="880" s="11" customFormat="1">
      <c r="B880" s="215"/>
      <c r="D880" s="216" t="s">
        <v>176</v>
      </c>
      <c r="E880" s="217" t="s">
        <v>5</v>
      </c>
      <c r="F880" s="218" t="s">
        <v>411</v>
      </c>
      <c r="H880" s="217" t="s">
        <v>5</v>
      </c>
      <c r="I880" s="219"/>
      <c r="L880" s="215"/>
      <c r="M880" s="220"/>
      <c r="N880" s="221"/>
      <c r="O880" s="221"/>
      <c r="P880" s="221"/>
      <c r="Q880" s="221"/>
      <c r="R880" s="221"/>
      <c r="S880" s="221"/>
      <c r="T880" s="222"/>
      <c r="AT880" s="217" t="s">
        <v>176</v>
      </c>
      <c r="AU880" s="217" t="s">
        <v>80</v>
      </c>
      <c r="AV880" s="11" t="s">
        <v>17</v>
      </c>
      <c r="AW880" s="11" t="s">
        <v>35</v>
      </c>
      <c r="AX880" s="11" t="s">
        <v>72</v>
      </c>
      <c r="AY880" s="217" t="s">
        <v>168</v>
      </c>
    </row>
    <row r="881" s="12" customFormat="1">
      <c r="B881" s="223"/>
      <c r="D881" s="216" t="s">
        <v>176</v>
      </c>
      <c r="E881" s="224" t="s">
        <v>5</v>
      </c>
      <c r="F881" s="225" t="s">
        <v>1034</v>
      </c>
      <c r="H881" s="226">
        <v>81.867000000000004</v>
      </c>
      <c r="I881" s="227"/>
      <c r="L881" s="223"/>
      <c r="M881" s="228"/>
      <c r="N881" s="229"/>
      <c r="O881" s="229"/>
      <c r="P881" s="229"/>
      <c r="Q881" s="229"/>
      <c r="R881" s="229"/>
      <c r="S881" s="229"/>
      <c r="T881" s="230"/>
      <c r="AT881" s="224" t="s">
        <v>176</v>
      </c>
      <c r="AU881" s="224" t="s">
        <v>80</v>
      </c>
      <c r="AV881" s="12" t="s">
        <v>80</v>
      </c>
      <c r="AW881" s="12" t="s">
        <v>35</v>
      </c>
      <c r="AX881" s="12" t="s">
        <v>17</v>
      </c>
      <c r="AY881" s="224" t="s">
        <v>168</v>
      </c>
    </row>
    <row r="882" s="1" customFormat="1" ht="25.5" customHeight="1">
      <c r="B882" s="202"/>
      <c r="C882" s="203" t="s">
        <v>1035</v>
      </c>
      <c r="D882" s="203" t="s">
        <v>170</v>
      </c>
      <c r="E882" s="204" t="s">
        <v>1036</v>
      </c>
      <c r="F882" s="205" t="s">
        <v>1037</v>
      </c>
      <c r="G882" s="206" t="s">
        <v>277</v>
      </c>
      <c r="H882" s="207">
        <v>1.49</v>
      </c>
      <c r="I882" s="208"/>
      <c r="J882" s="209">
        <f>ROUND(I882*H882,2)</f>
        <v>0</v>
      </c>
      <c r="K882" s="205" t="s">
        <v>174</v>
      </c>
      <c r="L882" s="47"/>
      <c r="M882" s="210" t="s">
        <v>5</v>
      </c>
      <c r="N882" s="211" t="s">
        <v>43</v>
      </c>
      <c r="O882" s="48"/>
      <c r="P882" s="212">
        <f>O882*H882</f>
        <v>0</v>
      </c>
      <c r="Q882" s="212">
        <v>1.0525599999999999</v>
      </c>
      <c r="R882" s="212">
        <f>Q882*H882</f>
        <v>1.5683144</v>
      </c>
      <c r="S882" s="212">
        <v>0</v>
      </c>
      <c r="T882" s="213">
        <f>S882*H882</f>
        <v>0</v>
      </c>
      <c r="AR882" s="25" t="s">
        <v>86</v>
      </c>
      <c r="AT882" s="25" t="s">
        <v>170</v>
      </c>
      <c r="AU882" s="25" t="s">
        <v>80</v>
      </c>
      <c r="AY882" s="25" t="s">
        <v>168</v>
      </c>
      <c r="BE882" s="214">
        <f>IF(N882="základní",J882,0)</f>
        <v>0</v>
      </c>
      <c r="BF882" s="214">
        <f>IF(N882="snížená",J882,0)</f>
        <v>0</v>
      </c>
      <c r="BG882" s="214">
        <f>IF(N882="zákl. přenesená",J882,0)</f>
        <v>0</v>
      </c>
      <c r="BH882" s="214">
        <f>IF(N882="sníž. přenesená",J882,0)</f>
        <v>0</v>
      </c>
      <c r="BI882" s="214">
        <f>IF(N882="nulová",J882,0)</f>
        <v>0</v>
      </c>
      <c r="BJ882" s="25" t="s">
        <v>17</v>
      </c>
      <c r="BK882" s="214">
        <f>ROUND(I882*H882,2)</f>
        <v>0</v>
      </c>
      <c r="BL882" s="25" t="s">
        <v>86</v>
      </c>
      <c r="BM882" s="25" t="s">
        <v>1038</v>
      </c>
    </row>
    <row r="883" s="11" customFormat="1">
      <c r="B883" s="215"/>
      <c r="D883" s="216" t="s">
        <v>176</v>
      </c>
      <c r="E883" s="217" t="s">
        <v>5</v>
      </c>
      <c r="F883" s="218" t="s">
        <v>434</v>
      </c>
      <c r="H883" s="217" t="s">
        <v>5</v>
      </c>
      <c r="I883" s="219"/>
      <c r="L883" s="215"/>
      <c r="M883" s="220"/>
      <c r="N883" s="221"/>
      <c r="O883" s="221"/>
      <c r="P883" s="221"/>
      <c r="Q883" s="221"/>
      <c r="R883" s="221"/>
      <c r="S883" s="221"/>
      <c r="T883" s="222"/>
      <c r="AT883" s="217" t="s">
        <v>176</v>
      </c>
      <c r="AU883" s="217" t="s">
        <v>80</v>
      </c>
      <c r="AV883" s="11" t="s">
        <v>17</v>
      </c>
      <c r="AW883" s="11" t="s">
        <v>35</v>
      </c>
      <c r="AX883" s="11" t="s">
        <v>72</v>
      </c>
      <c r="AY883" s="217" t="s">
        <v>168</v>
      </c>
    </row>
    <row r="884" s="12" customFormat="1">
      <c r="B884" s="223"/>
      <c r="D884" s="216" t="s">
        <v>176</v>
      </c>
      <c r="E884" s="224" t="s">
        <v>5</v>
      </c>
      <c r="F884" s="225" t="s">
        <v>1039</v>
      </c>
      <c r="H884" s="226">
        <v>1.3799999999999999</v>
      </c>
      <c r="I884" s="227"/>
      <c r="L884" s="223"/>
      <c r="M884" s="228"/>
      <c r="N884" s="229"/>
      <c r="O884" s="229"/>
      <c r="P884" s="229"/>
      <c r="Q884" s="229"/>
      <c r="R884" s="229"/>
      <c r="S884" s="229"/>
      <c r="T884" s="230"/>
      <c r="AT884" s="224" t="s">
        <v>176</v>
      </c>
      <c r="AU884" s="224" t="s">
        <v>80</v>
      </c>
      <c r="AV884" s="12" t="s">
        <v>80</v>
      </c>
      <c r="AW884" s="12" t="s">
        <v>35</v>
      </c>
      <c r="AX884" s="12" t="s">
        <v>17</v>
      </c>
      <c r="AY884" s="224" t="s">
        <v>168</v>
      </c>
    </row>
    <row r="885" s="12" customFormat="1">
      <c r="B885" s="223"/>
      <c r="D885" s="216" t="s">
        <v>176</v>
      </c>
      <c r="F885" s="225" t="s">
        <v>1040</v>
      </c>
      <c r="H885" s="226">
        <v>1.49</v>
      </c>
      <c r="I885" s="227"/>
      <c r="L885" s="223"/>
      <c r="M885" s="228"/>
      <c r="N885" s="229"/>
      <c r="O885" s="229"/>
      <c r="P885" s="229"/>
      <c r="Q885" s="229"/>
      <c r="R885" s="229"/>
      <c r="S885" s="229"/>
      <c r="T885" s="230"/>
      <c r="AT885" s="224" t="s">
        <v>176</v>
      </c>
      <c r="AU885" s="224" t="s">
        <v>80</v>
      </c>
      <c r="AV885" s="12" t="s">
        <v>80</v>
      </c>
      <c r="AW885" s="12" t="s">
        <v>6</v>
      </c>
      <c r="AX885" s="12" t="s">
        <v>17</v>
      </c>
      <c r="AY885" s="224" t="s">
        <v>168</v>
      </c>
    </row>
    <row r="886" s="1" customFormat="1" ht="16.5" customHeight="1">
      <c r="B886" s="202"/>
      <c r="C886" s="203" t="s">
        <v>1041</v>
      </c>
      <c r="D886" s="203" t="s">
        <v>170</v>
      </c>
      <c r="E886" s="204" t="s">
        <v>1042</v>
      </c>
      <c r="F886" s="205" t="s">
        <v>1043</v>
      </c>
      <c r="G886" s="206" t="s">
        <v>198</v>
      </c>
      <c r="H886" s="207">
        <v>9.8000000000000007</v>
      </c>
      <c r="I886" s="208"/>
      <c r="J886" s="209">
        <f>ROUND(I886*H886,2)</f>
        <v>0</v>
      </c>
      <c r="K886" s="205" t="s">
        <v>5</v>
      </c>
      <c r="L886" s="47"/>
      <c r="M886" s="210" t="s">
        <v>5</v>
      </c>
      <c r="N886" s="211" t="s">
        <v>43</v>
      </c>
      <c r="O886" s="48"/>
      <c r="P886" s="212">
        <f>O886*H886</f>
        <v>0</v>
      </c>
      <c r="Q886" s="212">
        <v>0</v>
      </c>
      <c r="R886" s="212">
        <f>Q886*H886</f>
        <v>0</v>
      </c>
      <c r="S886" s="212">
        <v>0</v>
      </c>
      <c r="T886" s="213">
        <f>S886*H886</f>
        <v>0</v>
      </c>
      <c r="AR886" s="25" t="s">
        <v>86</v>
      </c>
      <c r="AT886" s="25" t="s">
        <v>170</v>
      </c>
      <c r="AU886" s="25" t="s">
        <v>80</v>
      </c>
      <c r="AY886" s="25" t="s">
        <v>168</v>
      </c>
      <c r="BE886" s="214">
        <f>IF(N886="základní",J886,0)</f>
        <v>0</v>
      </c>
      <c r="BF886" s="214">
        <f>IF(N886="snížená",J886,0)</f>
        <v>0</v>
      </c>
      <c r="BG886" s="214">
        <f>IF(N886="zákl. přenesená",J886,0)</f>
        <v>0</v>
      </c>
      <c r="BH886" s="214">
        <f>IF(N886="sníž. přenesená",J886,0)</f>
        <v>0</v>
      </c>
      <c r="BI886" s="214">
        <f>IF(N886="nulová",J886,0)</f>
        <v>0</v>
      </c>
      <c r="BJ886" s="25" t="s">
        <v>17</v>
      </c>
      <c r="BK886" s="214">
        <f>ROUND(I886*H886,2)</f>
        <v>0</v>
      </c>
      <c r="BL886" s="25" t="s">
        <v>86</v>
      </c>
      <c r="BM886" s="25" t="s">
        <v>1044</v>
      </c>
    </row>
    <row r="887" s="11" customFormat="1">
      <c r="B887" s="215"/>
      <c r="D887" s="216" t="s">
        <v>176</v>
      </c>
      <c r="E887" s="217" t="s">
        <v>5</v>
      </c>
      <c r="F887" s="218" t="s">
        <v>434</v>
      </c>
      <c r="H887" s="217" t="s">
        <v>5</v>
      </c>
      <c r="I887" s="219"/>
      <c r="L887" s="215"/>
      <c r="M887" s="220"/>
      <c r="N887" s="221"/>
      <c r="O887" s="221"/>
      <c r="P887" s="221"/>
      <c r="Q887" s="221"/>
      <c r="R887" s="221"/>
      <c r="S887" s="221"/>
      <c r="T887" s="222"/>
      <c r="AT887" s="217" t="s">
        <v>176</v>
      </c>
      <c r="AU887" s="217" t="s">
        <v>80</v>
      </c>
      <c r="AV887" s="11" t="s">
        <v>17</v>
      </c>
      <c r="AW887" s="11" t="s">
        <v>35</v>
      </c>
      <c r="AX887" s="11" t="s">
        <v>72</v>
      </c>
      <c r="AY887" s="217" t="s">
        <v>168</v>
      </c>
    </row>
    <row r="888" s="11" customFormat="1">
      <c r="B888" s="215"/>
      <c r="D888" s="216" t="s">
        <v>176</v>
      </c>
      <c r="E888" s="217" t="s">
        <v>5</v>
      </c>
      <c r="F888" s="218" t="s">
        <v>1045</v>
      </c>
      <c r="H888" s="217" t="s">
        <v>5</v>
      </c>
      <c r="I888" s="219"/>
      <c r="L888" s="215"/>
      <c r="M888" s="220"/>
      <c r="N888" s="221"/>
      <c r="O888" s="221"/>
      <c r="P888" s="221"/>
      <c r="Q888" s="221"/>
      <c r="R888" s="221"/>
      <c r="S888" s="221"/>
      <c r="T888" s="222"/>
      <c r="AT888" s="217" t="s">
        <v>176</v>
      </c>
      <c r="AU888" s="217" t="s">
        <v>80</v>
      </c>
      <c r="AV888" s="11" t="s">
        <v>17</v>
      </c>
      <c r="AW888" s="11" t="s">
        <v>35</v>
      </c>
      <c r="AX888" s="11" t="s">
        <v>72</v>
      </c>
      <c r="AY888" s="217" t="s">
        <v>168</v>
      </c>
    </row>
    <row r="889" s="11" customFormat="1">
      <c r="B889" s="215"/>
      <c r="D889" s="216" t="s">
        <v>176</v>
      </c>
      <c r="E889" s="217" t="s">
        <v>5</v>
      </c>
      <c r="F889" s="218" t="s">
        <v>578</v>
      </c>
      <c r="H889" s="217" t="s">
        <v>5</v>
      </c>
      <c r="I889" s="219"/>
      <c r="L889" s="215"/>
      <c r="M889" s="220"/>
      <c r="N889" s="221"/>
      <c r="O889" s="221"/>
      <c r="P889" s="221"/>
      <c r="Q889" s="221"/>
      <c r="R889" s="221"/>
      <c r="S889" s="221"/>
      <c r="T889" s="222"/>
      <c r="AT889" s="217" t="s">
        <v>176</v>
      </c>
      <c r="AU889" s="217" t="s">
        <v>80</v>
      </c>
      <c r="AV889" s="11" t="s">
        <v>17</v>
      </c>
      <c r="AW889" s="11" t="s">
        <v>35</v>
      </c>
      <c r="AX889" s="11" t="s">
        <v>72</v>
      </c>
      <c r="AY889" s="217" t="s">
        <v>168</v>
      </c>
    </row>
    <row r="890" s="12" customFormat="1">
      <c r="B890" s="223"/>
      <c r="D890" s="216" t="s">
        <v>176</v>
      </c>
      <c r="E890" s="224" t="s">
        <v>5</v>
      </c>
      <c r="F890" s="225" t="s">
        <v>1046</v>
      </c>
      <c r="H890" s="226">
        <v>4.7999999999999998</v>
      </c>
      <c r="I890" s="227"/>
      <c r="L890" s="223"/>
      <c r="M890" s="228"/>
      <c r="N890" s="229"/>
      <c r="O890" s="229"/>
      <c r="P890" s="229"/>
      <c r="Q890" s="229"/>
      <c r="R890" s="229"/>
      <c r="S890" s="229"/>
      <c r="T890" s="230"/>
      <c r="AT890" s="224" t="s">
        <v>176</v>
      </c>
      <c r="AU890" s="224" t="s">
        <v>80</v>
      </c>
      <c r="AV890" s="12" t="s">
        <v>80</v>
      </c>
      <c r="AW890" s="12" t="s">
        <v>35</v>
      </c>
      <c r="AX890" s="12" t="s">
        <v>72</v>
      </c>
      <c r="AY890" s="224" t="s">
        <v>168</v>
      </c>
    </row>
    <row r="891" s="12" customFormat="1">
      <c r="B891" s="223"/>
      <c r="D891" s="216" t="s">
        <v>176</v>
      </c>
      <c r="E891" s="224" t="s">
        <v>5</v>
      </c>
      <c r="F891" s="225" t="s">
        <v>1047</v>
      </c>
      <c r="H891" s="226">
        <v>2.6000000000000001</v>
      </c>
      <c r="I891" s="227"/>
      <c r="L891" s="223"/>
      <c r="M891" s="228"/>
      <c r="N891" s="229"/>
      <c r="O891" s="229"/>
      <c r="P891" s="229"/>
      <c r="Q891" s="229"/>
      <c r="R891" s="229"/>
      <c r="S891" s="229"/>
      <c r="T891" s="230"/>
      <c r="AT891" s="224" t="s">
        <v>176</v>
      </c>
      <c r="AU891" s="224" t="s">
        <v>80</v>
      </c>
      <c r="AV891" s="12" t="s">
        <v>80</v>
      </c>
      <c r="AW891" s="12" t="s">
        <v>35</v>
      </c>
      <c r="AX891" s="12" t="s">
        <v>72</v>
      </c>
      <c r="AY891" s="224" t="s">
        <v>168</v>
      </c>
    </row>
    <row r="892" s="11" customFormat="1">
      <c r="B892" s="215"/>
      <c r="D892" s="216" t="s">
        <v>176</v>
      </c>
      <c r="E892" s="217" t="s">
        <v>5</v>
      </c>
      <c r="F892" s="218" t="s">
        <v>582</v>
      </c>
      <c r="H892" s="217" t="s">
        <v>5</v>
      </c>
      <c r="I892" s="219"/>
      <c r="L892" s="215"/>
      <c r="M892" s="220"/>
      <c r="N892" s="221"/>
      <c r="O892" s="221"/>
      <c r="P892" s="221"/>
      <c r="Q892" s="221"/>
      <c r="R892" s="221"/>
      <c r="S892" s="221"/>
      <c r="T892" s="222"/>
      <c r="AT892" s="217" t="s">
        <v>176</v>
      </c>
      <c r="AU892" s="217" t="s">
        <v>80</v>
      </c>
      <c r="AV892" s="11" t="s">
        <v>17</v>
      </c>
      <c r="AW892" s="11" t="s">
        <v>35</v>
      </c>
      <c r="AX892" s="11" t="s">
        <v>72</v>
      </c>
      <c r="AY892" s="217" t="s">
        <v>168</v>
      </c>
    </row>
    <row r="893" s="12" customFormat="1">
      <c r="B893" s="223"/>
      <c r="D893" s="216" t="s">
        <v>176</v>
      </c>
      <c r="E893" s="224" t="s">
        <v>5</v>
      </c>
      <c r="F893" s="225" t="s">
        <v>1048</v>
      </c>
      <c r="H893" s="226">
        <v>2.3999999999999999</v>
      </c>
      <c r="I893" s="227"/>
      <c r="L893" s="223"/>
      <c r="M893" s="228"/>
      <c r="N893" s="229"/>
      <c r="O893" s="229"/>
      <c r="P893" s="229"/>
      <c r="Q893" s="229"/>
      <c r="R893" s="229"/>
      <c r="S893" s="229"/>
      <c r="T893" s="230"/>
      <c r="AT893" s="224" t="s">
        <v>176</v>
      </c>
      <c r="AU893" s="224" t="s">
        <v>80</v>
      </c>
      <c r="AV893" s="12" t="s">
        <v>80</v>
      </c>
      <c r="AW893" s="12" t="s">
        <v>35</v>
      </c>
      <c r="AX893" s="12" t="s">
        <v>72</v>
      </c>
      <c r="AY893" s="224" t="s">
        <v>168</v>
      </c>
    </row>
    <row r="894" s="13" customFormat="1">
      <c r="B894" s="231"/>
      <c r="D894" s="216" t="s">
        <v>176</v>
      </c>
      <c r="E894" s="232" t="s">
        <v>5</v>
      </c>
      <c r="F894" s="233" t="s">
        <v>195</v>
      </c>
      <c r="H894" s="234">
        <v>9.8000000000000007</v>
      </c>
      <c r="I894" s="235"/>
      <c r="L894" s="231"/>
      <c r="M894" s="236"/>
      <c r="N894" s="237"/>
      <c r="O894" s="237"/>
      <c r="P894" s="237"/>
      <c r="Q894" s="237"/>
      <c r="R894" s="237"/>
      <c r="S894" s="237"/>
      <c r="T894" s="238"/>
      <c r="AT894" s="232" t="s">
        <v>176</v>
      </c>
      <c r="AU894" s="232" t="s">
        <v>80</v>
      </c>
      <c r="AV894" s="13" t="s">
        <v>86</v>
      </c>
      <c r="AW894" s="13" t="s">
        <v>35</v>
      </c>
      <c r="AX894" s="13" t="s">
        <v>17</v>
      </c>
      <c r="AY894" s="232" t="s">
        <v>168</v>
      </c>
    </row>
    <row r="895" s="1" customFormat="1" ht="25.5" customHeight="1">
      <c r="B895" s="202"/>
      <c r="C895" s="203" t="s">
        <v>1049</v>
      </c>
      <c r="D895" s="203" t="s">
        <v>170</v>
      </c>
      <c r="E895" s="204" t="s">
        <v>1050</v>
      </c>
      <c r="F895" s="205" t="s">
        <v>1051</v>
      </c>
      <c r="G895" s="206" t="s">
        <v>182</v>
      </c>
      <c r="H895" s="207">
        <v>2</v>
      </c>
      <c r="I895" s="208"/>
      <c r="J895" s="209">
        <f>ROUND(I895*H895,2)</f>
        <v>0</v>
      </c>
      <c r="K895" s="205" t="s">
        <v>5</v>
      </c>
      <c r="L895" s="47"/>
      <c r="M895" s="210" t="s">
        <v>5</v>
      </c>
      <c r="N895" s="211" t="s">
        <v>43</v>
      </c>
      <c r="O895" s="48"/>
      <c r="P895" s="212">
        <f>O895*H895</f>
        <v>0</v>
      </c>
      <c r="Q895" s="212">
        <v>0</v>
      </c>
      <c r="R895" s="212">
        <f>Q895*H895</f>
        <v>0</v>
      </c>
      <c r="S895" s="212">
        <v>0</v>
      </c>
      <c r="T895" s="213">
        <f>S895*H895</f>
        <v>0</v>
      </c>
      <c r="AR895" s="25" t="s">
        <v>86</v>
      </c>
      <c r="AT895" s="25" t="s">
        <v>170</v>
      </c>
      <c r="AU895" s="25" t="s">
        <v>80</v>
      </c>
      <c r="AY895" s="25" t="s">
        <v>168</v>
      </c>
      <c r="BE895" s="214">
        <f>IF(N895="základní",J895,0)</f>
        <v>0</v>
      </c>
      <c r="BF895" s="214">
        <f>IF(N895="snížená",J895,0)</f>
        <v>0</v>
      </c>
      <c r="BG895" s="214">
        <f>IF(N895="zákl. přenesená",J895,0)</f>
        <v>0</v>
      </c>
      <c r="BH895" s="214">
        <f>IF(N895="sníž. přenesená",J895,0)</f>
        <v>0</v>
      </c>
      <c r="BI895" s="214">
        <f>IF(N895="nulová",J895,0)</f>
        <v>0</v>
      </c>
      <c r="BJ895" s="25" t="s">
        <v>17</v>
      </c>
      <c r="BK895" s="214">
        <f>ROUND(I895*H895,2)</f>
        <v>0</v>
      </c>
      <c r="BL895" s="25" t="s">
        <v>86</v>
      </c>
      <c r="BM895" s="25" t="s">
        <v>1052</v>
      </c>
    </row>
    <row r="896" s="1" customFormat="1" ht="25.5" customHeight="1">
      <c r="B896" s="202"/>
      <c r="C896" s="203" t="s">
        <v>1053</v>
      </c>
      <c r="D896" s="203" t="s">
        <v>170</v>
      </c>
      <c r="E896" s="204" t="s">
        <v>1054</v>
      </c>
      <c r="F896" s="205" t="s">
        <v>1055</v>
      </c>
      <c r="G896" s="206" t="s">
        <v>182</v>
      </c>
      <c r="H896" s="207">
        <v>1</v>
      </c>
      <c r="I896" s="208"/>
      <c r="J896" s="209">
        <f>ROUND(I896*H896,2)</f>
        <v>0</v>
      </c>
      <c r="K896" s="205" t="s">
        <v>5</v>
      </c>
      <c r="L896" s="47"/>
      <c r="M896" s="210" t="s">
        <v>5</v>
      </c>
      <c r="N896" s="211" t="s">
        <v>43</v>
      </c>
      <c r="O896" s="48"/>
      <c r="P896" s="212">
        <f>O896*H896</f>
        <v>0</v>
      </c>
      <c r="Q896" s="212">
        <v>0</v>
      </c>
      <c r="R896" s="212">
        <f>Q896*H896</f>
        <v>0</v>
      </c>
      <c r="S896" s="212">
        <v>0</v>
      </c>
      <c r="T896" s="213">
        <f>S896*H896</f>
        <v>0</v>
      </c>
      <c r="AR896" s="25" t="s">
        <v>86</v>
      </c>
      <c r="AT896" s="25" t="s">
        <v>170</v>
      </c>
      <c r="AU896" s="25" t="s">
        <v>80</v>
      </c>
      <c r="AY896" s="25" t="s">
        <v>168</v>
      </c>
      <c r="BE896" s="214">
        <f>IF(N896="základní",J896,0)</f>
        <v>0</v>
      </c>
      <c r="BF896" s="214">
        <f>IF(N896="snížená",J896,0)</f>
        <v>0</v>
      </c>
      <c r="BG896" s="214">
        <f>IF(N896="zákl. přenesená",J896,0)</f>
        <v>0</v>
      </c>
      <c r="BH896" s="214">
        <f>IF(N896="sníž. přenesená",J896,0)</f>
        <v>0</v>
      </c>
      <c r="BI896" s="214">
        <f>IF(N896="nulová",J896,0)</f>
        <v>0</v>
      </c>
      <c r="BJ896" s="25" t="s">
        <v>17</v>
      </c>
      <c r="BK896" s="214">
        <f>ROUND(I896*H896,2)</f>
        <v>0</v>
      </c>
      <c r="BL896" s="25" t="s">
        <v>86</v>
      </c>
      <c r="BM896" s="25" t="s">
        <v>1056</v>
      </c>
    </row>
    <row r="897" s="1" customFormat="1" ht="16.5" customHeight="1">
      <c r="B897" s="202"/>
      <c r="C897" s="203" t="s">
        <v>1057</v>
      </c>
      <c r="D897" s="203" t="s">
        <v>170</v>
      </c>
      <c r="E897" s="204" t="s">
        <v>1058</v>
      </c>
      <c r="F897" s="205" t="s">
        <v>1059</v>
      </c>
      <c r="G897" s="206" t="s">
        <v>173</v>
      </c>
      <c r="H897" s="207">
        <v>8.0190000000000001</v>
      </c>
      <c r="I897" s="208"/>
      <c r="J897" s="209">
        <f>ROUND(I897*H897,2)</f>
        <v>0</v>
      </c>
      <c r="K897" s="205" t="s">
        <v>5</v>
      </c>
      <c r="L897" s="47"/>
      <c r="M897" s="210" t="s">
        <v>5</v>
      </c>
      <c r="N897" s="211" t="s">
        <v>43</v>
      </c>
      <c r="O897" s="48"/>
      <c r="P897" s="212">
        <f>O897*H897</f>
        <v>0</v>
      </c>
      <c r="Q897" s="212">
        <v>0</v>
      </c>
      <c r="R897" s="212">
        <f>Q897*H897</f>
        <v>0</v>
      </c>
      <c r="S897" s="212">
        <v>0</v>
      </c>
      <c r="T897" s="213">
        <f>S897*H897</f>
        <v>0</v>
      </c>
      <c r="AR897" s="25" t="s">
        <v>86</v>
      </c>
      <c r="AT897" s="25" t="s">
        <v>170</v>
      </c>
      <c r="AU897" s="25" t="s">
        <v>80</v>
      </c>
      <c r="AY897" s="25" t="s">
        <v>168</v>
      </c>
      <c r="BE897" s="214">
        <f>IF(N897="základní",J897,0)</f>
        <v>0</v>
      </c>
      <c r="BF897" s="214">
        <f>IF(N897="snížená",J897,0)</f>
        <v>0</v>
      </c>
      <c r="BG897" s="214">
        <f>IF(N897="zákl. přenesená",J897,0)</f>
        <v>0</v>
      </c>
      <c r="BH897" s="214">
        <f>IF(N897="sníž. přenesená",J897,0)</f>
        <v>0</v>
      </c>
      <c r="BI897" s="214">
        <f>IF(N897="nulová",J897,0)</f>
        <v>0</v>
      </c>
      <c r="BJ897" s="25" t="s">
        <v>17</v>
      </c>
      <c r="BK897" s="214">
        <f>ROUND(I897*H897,2)</f>
        <v>0</v>
      </c>
      <c r="BL897" s="25" t="s">
        <v>86</v>
      </c>
      <c r="BM897" s="25" t="s">
        <v>1060</v>
      </c>
    </row>
    <row r="898" s="11" customFormat="1">
      <c r="B898" s="215"/>
      <c r="D898" s="216" t="s">
        <v>176</v>
      </c>
      <c r="E898" s="217" t="s">
        <v>5</v>
      </c>
      <c r="F898" s="218" t="s">
        <v>578</v>
      </c>
      <c r="H898" s="217" t="s">
        <v>5</v>
      </c>
      <c r="I898" s="219"/>
      <c r="L898" s="215"/>
      <c r="M898" s="220"/>
      <c r="N898" s="221"/>
      <c r="O898" s="221"/>
      <c r="P898" s="221"/>
      <c r="Q898" s="221"/>
      <c r="R898" s="221"/>
      <c r="S898" s="221"/>
      <c r="T898" s="222"/>
      <c r="AT898" s="217" t="s">
        <v>176</v>
      </c>
      <c r="AU898" s="217" t="s">
        <v>80</v>
      </c>
      <c r="AV898" s="11" t="s">
        <v>17</v>
      </c>
      <c r="AW898" s="11" t="s">
        <v>35</v>
      </c>
      <c r="AX898" s="11" t="s">
        <v>72</v>
      </c>
      <c r="AY898" s="217" t="s">
        <v>168</v>
      </c>
    </row>
    <row r="899" s="12" customFormat="1">
      <c r="B899" s="223"/>
      <c r="D899" s="216" t="s">
        <v>176</v>
      </c>
      <c r="E899" s="224" t="s">
        <v>5</v>
      </c>
      <c r="F899" s="225" t="s">
        <v>1061</v>
      </c>
      <c r="H899" s="226">
        <v>4.2240000000000002</v>
      </c>
      <c r="I899" s="227"/>
      <c r="L899" s="223"/>
      <c r="M899" s="228"/>
      <c r="N899" s="229"/>
      <c r="O899" s="229"/>
      <c r="P899" s="229"/>
      <c r="Q899" s="229"/>
      <c r="R899" s="229"/>
      <c r="S899" s="229"/>
      <c r="T899" s="230"/>
      <c r="AT899" s="224" t="s">
        <v>176</v>
      </c>
      <c r="AU899" s="224" t="s">
        <v>80</v>
      </c>
      <c r="AV899" s="12" t="s">
        <v>80</v>
      </c>
      <c r="AW899" s="12" t="s">
        <v>35</v>
      </c>
      <c r="AX899" s="12" t="s">
        <v>72</v>
      </c>
      <c r="AY899" s="224" t="s">
        <v>168</v>
      </c>
    </row>
    <row r="900" s="11" customFormat="1">
      <c r="B900" s="215"/>
      <c r="D900" s="216" t="s">
        <v>176</v>
      </c>
      <c r="E900" s="217" t="s">
        <v>5</v>
      </c>
      <c r="F900" s="218" t="s">
        <v>582</v>
      </c>
      <c r="H900" s="217" t="s">
        <v>5</v>
      </c>
      <c r="I900" s="219"/>
      <c r="L900" s="215"/>
      <c r="M900" s="220"/>
      <c r="N900" s="221"/>
      <c r="O900" s="221"/>
      <c r="P900" s="221"/>
      <c r="Q900" s="221"/>
      <c r="R900" s="221"/>
      <c r="S900" s="221"/>
      <c r="T900" s="222"/>
      <c r="AT900" s="217" t="s">
        <v>176</v>
      </c>
      <c r="AU900" s="217" t="s">
        <v>80</v>
      </c>
      <c r="AV900" s="11" t="s">
        <v>17</v>
      </c>
      <c r="AW900" s="11" t="s">
        <v>35</v>
      </c>
      <c r="AX900" s="11" t="s">
        <v>72</v>
      </c>
      <c r="AY900" s="217" t="s">
        <v>168</v>
      </c>
    </row>
    <row r="901" s="12" customFormat="1">
      <c r="B901" s="223"/>
      <c r="D901" s="216" t="s">
        <v>176</v>
      </c>
      <c r="E901" s="224" t="s">
        <v>5</v>
      </c>
      <c r="F901" s="225" t="s">
        <v>1062</v>
      </c>
      <c r="H901" s="226">
        <v>3.7949999999999999</v>
      </c>
      <c r="I901" s="227"/>
      <c r="L901" s="223"/>
      <c r="M901" s="228"/>
      <c r="N901" s="229"/>
      <c r="O901" s="229"/>
      <c r="P901" s="229"/>
      <c r="Q901" s="229"/>
      <c r="R901" s="229"/>
      <c r="S901" s="229"/>
      <c r="T901" s="230"/>
      <c r="AT901" s="224" t="s">
        <v>176</v>
      </c>
      <c r="AU901" s="224" t="s">
        <v>80</v>
      </c>
      <c r="AV901" s="12" t="s">
        <v>80</v>
      </c>
      <c r="AW901" s="12" t="s">
        <v>35</v>
      </c>
      <c r="AX901" s="12" t="s">
        <v>72</v>
      </c>
      <c r="AY901" s="224" t="s">
        <v>168</v>
      </c>
    </row>
    <row r="902" s="13" customFormat="1">
      <c r="B902" s="231"/>
      <c r="D902" s="216" t="s">
        <v>176</v>
      </c>
      <c r="E902" s="232" t="s">
        <v>5</v>
      </c>
      <c r="F902" s="233" t="s">
        <v>195</v>
      </c>
      <c r="H902" s="234">
        <v>8.0190000000000001</v>
      </c>
      <c r="I902" s="235"/>
      <c r="L902" s="231"/>
      <c r="M902" s="236"/>
      <c r="N902" s="237"/>
      <c r="O902" s="237"/>
      <c r="P902" s="237"/>
      <c r="Q902" s="237"/>
      <c r="R902" s="237"/>
      <c r="S902" s="237"/>
      <c r="T902" s="238"/>
      <c r="AT902" s="232" t="s">
        <v>176</v>
      </c>
      <c r="AU902" s="232" t="s">
        <v>80</v>
      </c>
      <c r="AV902" s="13" t="s">
        <v>86</v>
      </c>
      <c r="AW902" s="13" t="s">
        <v>35</v>
      </c>
      <c r="AX902" s="13" t="s">
        <v>17</v>
      </c>
      <c r="AY902" s="232" t="s">
        <v>168</v>
      </c>
    </row>
    <row r="903" s="1" customFormat="1" ht="25.5" customHeight="1">
      <c r="B903" s="202"/>
      <c r="C903" s="203" t="s">
        <v>1063</v>
      </c>
      <c r="D903" s="203" t="s">
        <v>170</v>
      </c>
      <c r="E903" s="204" t="s">
        <v>1064</v>
      </c>
      <c r="F903" s="205" t="s">
        <v>1065</v>
      </c>
      <c r="G903" s="206" t="s">
        <v>203</v>
      </c>
      <c r="H903" s="207">
        <v>0.119</v>
      </c>
      <c r="I903" s="208"/>
      <c r="J903" s="209">
        <f>ROUND(I903*H903,2)</f>
        <v>0</v>
      </c>
      <c r="K903" s="205" t="s">
        <v>5</v>
      </c>
      <c r="L903" s="47"/>
      <c r="M903" s="210" t="s">
        <v>5</v>
      </c>
      <c r="N903" s="211" t="s">
        <v>43</v>
      </c>
      <c r="O903" s="48"/>
      <c r="P903" s="212">
        <f>O903*H903</f>
        <v>0</v>
      </c>
      <c r="Q903" s="212">
        <v>2.45343</v>
      </c>
      <c r="R903" s="212">
        <f>Q903*H903</f>
        <v>0.29195816999999996</v>
      </c>
      <c r="S903" s="212">
        <v>0</v>
      </c>
      <c r="T903" s="213">
        <f>S903*H903</f>
        <v>0</v>
      </c>
      <c r="AR903" s="25" t="s">
        <v>86</v>
      </c>
      <c r="AT903" s="25" t="s">
        <v>170</v>
      </c>
      <c r="AU903" s="25" t="s">
        <v>80</v>
      </c>
      <c r="AY903" s="25" t="s">
        <v>168</v>
      </c>
      <c r="BE903" s="214">
        <f>IF(N903="základní",J903,0)</f>
        <v>0</v>
      </c>
      <c r="BF903" s="214">
        <f>IF(N903="snížená",J903,0)</f>
        <v>0</v>
      </c>
      <c r="BG903" s="214">
        <f>IF(N903="zákl. přenesená",J903,0)</f>
        <v>0</v>
      </c>
      <c r="BH903" s="214">
        <f>IF(N903="sníž. přenesená",J903,0)</f>
        <v>0</v>
      </c>
      <c r="BI903" s="214">
        <f>IF(N903="nulová",J903,0)</f>
        <v>0</v>
      </c>
      <c r="BJ903" s="25" t="s">
        <v>17</v>
      </c>
      <c r="BK903" s="214">
        <f>ROUND(I903*H903,2)</f>
        <v>0</v>
      </c>
      <c r="BL903" s="25" t="s">
        <v>86</v>
      </c>
      <c r="BM903" s="25" t="s">
        <v>1066</v>
      </c>
    </row>
    <row r="904" s="11" customFormat="1">
      <c r="B904" s="215"/>
      <c r="D904" s="216" t="s">
        <v>176</v>
      </c>
      <c r="E904" s="217" t="s">
        <v>5</v>
      </c>
      <c r="F904" s="218" t="s">
        <v>1067</v>
      </c>
      <c r="H904" s="217" t="s">
        <v>5</v>
      </c>
      <c r="I904" s="219"/>
      <c r="L904" s="215"/>
      <c r="M904" s="220"/>
      <c r="N904" s="221"/>
      <c r="O904" s="221"/>
      <c r="P904" s="221"/>
      <c r="Q904" s="221"/>
      <c r="R904" s="221"/>
      <c r="S904" s="221"/>
      <c r="T904" s="222"/>
      <c r="AT904" s="217" t="s">
        <v>176</v>
      </c>
      <c r="AU904" s="217" t="s">
        <v>80</v>
      </c>
      <c r="AV904" s="11" t="s">
        <v>17</v>
      </c>
      <c r="AW904" s="11" t="s">
        <v>35</v>
      </c>
      <c r="AX904" s="11" t="s">
        <v>72</v>
      </c>
      <c r="AY904" s="217" t="s">
        <v>168</v>
      </c>
    </row>
    <row r="905" s="12" customFormat="1">
      <c r="B905" s="223"/>
      <c r="D905" s="216" t="s">
        <v>176</v>
      </c>
      <c r="E905" s="224" t="s">
        <v>5</v>
      </c>
      <c r="F905" s="225" t="s">
        <v>1068</v>
      </c>
      <c r="H905" s="226">
        <v>0.108</v>
      </c>
      <c r="I905" s="227"/>
      <c r="L905" s="223"/>
      <c r="M905" s="228"/>
      <c r="N905" s="229"/>
      <c r="O905" s="229"/>
      <c r="P905" s="229"/>
      <c r="Q905" s="229"/>
      <c r="R905" s="229"/>
      <c r="S905" s="229"/>
      <c r="T905" s="230"/>
      <c r="AT905" s="224" t="s">
        <v>176</v>
      </c>
      <c r="AU905" s="224" t="s">
        <v>80</v>
      </c>
      <c r="AV905" s="12" t="s">
        <v>80</v>
      </c>
      <c r="AW905" s="12" t="s">
        <v>35</v>
      </c>
      <c r="AX905" s="12" t="s">
        <v>72</v>
      </c>
      <c r="AY905" s="224" t="s">
        <v>168</v>
      </c>
    </row>
    <row r="906" s="11" customFormat="1">
      <c r="B906" s="215"/>
      <c r="D906" s="216" t="s">
        <v>176</v>
      </c>
      <c r="E906" s="217" t="s">
        <v>5</v>
      </c>
      <c r="F906" s="218" t="s">
        <v>898</v>
      </c>
      <c r="H906" s="217" t="s">
        <v>5</v>
      </c>
      <c r="I906" s="219"/>
      <c r="L906" s="215"/>
      <c r="M906" s="220"/>
      <c r="N906" s="221"/>
      <c r="O906" s="221"/>
      <c r="P906" s="221"/>
      <c r="Q906" s="221"/>
      <c r="R906" s="221"/>
      <c r="S906" s="221"/>
      <c r="T906" s="222"/>
      <c r="AT906" s="217" t="s">
        <v>176</v>
      </c>
      <c r="AU906" s="217" t="s">
        <v>80</v>
      </c>
      <c r="AV906" s="11" t="s">
        <v>17</v>
      </c>
      <c r="AW906" s="11" t="s">
        <v>35</v>
      </c>
      <c r="AX906" s="11" t="s">
        <v>72</v>
      </c>
      <c r="AY906" s="217" t="s">
        <v>168</v>
      </c>
    </row>
    <row r="907" s="12" customFormat="1">
      <c r="B907" s="223"/>
      <c r="D907" s="216" t="s">
        <v>176</v>
      </c>
      <c r="E907" s="224" t="s">
        <v>5</v>
      </c>
      <c r="F907" s="225" t="s">
        <v>1069</v>
      </c>
      <c r="H907" s="226">
        <v>0.010999999999999999</v>
      </c>
      <c r="I907" s="227"/>
      <c r="L907" s="223"/>
      <c r="M907" s="228"/>
      <c r="N907" s="229"/>
      <c r="O907" s="229"/>
      <c r="P907" s="229"/>
      <c r="Q907" s="229"/>
      <c r="R907" s="229"/>
      <c r="S907" s="229"/>
      <c r="T907" s="230"/>
      <c r="AT907" s="224" t="s">
        <v>176</v>
      </c>
      <c r="AU907" s="224" t="s">
        <v>80</v>
      </c>
      <c r="AV907" s="12" t="s">
        <v>80</v>
      </c>
      <c r="AW907" s="12" t="s">
        <v>35</v>
      </c>
      <c r="AX907" s="12" t="s">
        <v>72</v>
      </c>
      <c r="AY907" s="224" t="s">
        <v>168</v>
      </c>
    </row>
    <row r="908" s="13" customFormat="1">
      <c r="B908" s="231"/>
      <c r="D908" s="216" t="s">
        <v>176</v>
      </c>
      <c r="E908" s="232" t="s">
        <v>5</v>
      </c>
      <c r="F908" s="233" t="s">
        <v>195</v>
      </c>
      <c r="H908" s="234">
        <v>0.119</v>
      </c>
      <c r="I908" s="235"/>
      <c r="L908" s="231"/>
      <c r="M908" s="236"/>
      <c r="N908" s="237"/>
      <c r="O908" s="237"/>
      <c r="P908" s="237"/>
      <c r="Q908" s="237"/>
      <c r="R908" s="237"/>
      <c r="S908" s="237"/>
      <c r="T908" s="238"/>
      <c r="AT908" s="232" t="s">
        <v>176</v>
      </c>
      <c r="AU908" s="232" t="s">
        <v>80</v>
      </c>
      <c r="AV908" s="13" t="s">
        <v>86</v>
      </c>
      <c r="AW908" s="13" t="s">
        <v>35</v>
      </c>
      <c r="AX908" s="13" t="s">
        <v>17</v>
      </c>
      <c r="AY908" s="232" t="s">
        <v>168</v>
      </c>
    </row>
    <row r="909" s="10" customFormat="1" ht="29.88" customHeight="1">
      <c r="B909" s="189"/>
      <c r="D909" s="190" t="s">
        <v>71</v>
      </c>
      <c r="E909" s="200" t="s">
        <v>89</v>
      </c>
      <c r="F909" s="200" t="s">
        <v>1070</v>
      </c>
      <c r="I909" s="192"/>
      <c r="J909" s="201">
        <f>BK909</f>
        <v>0</v>
      </c>
      <c r="L909" s="189"/>
      <c r="M909" s="194"/>
      <c r="N909" s="195"/>
      <c r="O909" s="195"/>
      <c r="P909" s="196">
        <f>SUM(P910:P925)</f>
        <v>0</v>
      </c>
      <c r="Q909" s="195"/>
      <c r="R909" s="196">
        <f>SUM(R910:R925)</f>
        <v>11.01943</v>
      </c>
      <c r="S909" s="195"/>
      <c r="T909" s="197">
        <f>SUM(T910:T925)</f>
        <v>0</v>
      </c>
      <c r="AR909" s="190" t="s">
        <v>17</v>
      </c>
      <c r="AT909" s="198" t="s">
        <v>71</v>
      </c>
      <c r="AU909" s="198" t="s">
        <v>17</v>
      </c>
      <c r="AY909" s="190" t="s">
        <v>168</v>
      </c>
      <c r="BK909" s="199">
        <f>SUM(BK910:BK925)</f>
        <v>0</v>
      </c>
    </row>
    <row r="910" s="1" customFormat="1" ht="25.5" customHeight="1">
      <c r="B910" s="202"/>
      <c r="C910" s="203" t="s">
        <v>1071</v>
      </c>
      <c r="D910" s="203" t="s">
        <v>170</v>
      </c>
      <c r="E910" s="204" t="s">
        <v>1072</v>
      </c>
      <c r="F910" s="205" t="s">
        <v>1073</v>
      </c>
      <c r="G910" s="206" t="s">
        <v>173</v>
      </c>
      <c r="H910" s="207">
        <v>49.149999999999999</v>
      </c>
      <c r="I910" s="208"/>
      <c r="J910" s="209">
        <f>ROUND(I910*H910,2)</f>
        <v>0</v>
      </c>
      <c r="K910" s="205" t="s">
        <v>174</v>
      </c>
      <c r="L910" s="47"/>
      <c r="M910" s="210" t="s">
        <v>5</v>
      </c>
      <c r="N910" s="211" t="s">
        <v>43</v>
      </c>
      <c r="O910" s="48"/>
      <c r="P910" s="212">
        <f>O910*H910</f>
        <v>0</v>
      </c>
      <c r="Q910" s="212">
        <v>0</v>
      </c>
      <c r="R910" s="212">
        <f>Q910*H910</f>
        <v>0</v>
      </c>
      <c r="S910" s="212">
        <v>0</v>
      </c>
      <c r="T910" s="213">
        <f>S910*H910</f>
        <v>0</v>
      </c>
      <c r="AR910" s="25" t="s">
        <v>86</v>
      </c>
      <c r="AT910" s="25" t="s">
        <v>170</v>
      </c>
      <c r="AU910" s="25" t="s">
        <v>80</v>
      </c>
      <c r="AY910" s="25" t="s">
        <v>168</v>
      </c>
      <c r="BE910" s="214">
        <f>IF(N910="základní",J910,0)</f>
        <v>0</v>
      </c>
      <c r="BF910" s="214">
        <f>IF(N910="snížená",J910,0)</f>
        <v>0</v>
      </c>
      <c r="BG910" s="214">
        <f>IF(N910="zákl. přenesená",J910,0)</f>
        <v>0</v>
      </c>
      <c r="BH910" s="214">
        <f>IF(N910="sníž. přenesená",J910,0)</f>
        <v>0</v>
      </c>
      <c r="BI910" s="214">
        <f>IF(N910="nulová",J910,0)</f>
        <v>0</v>
      </c>
      <c r="BJ910" s="25" t="s">
        <v>17</v>
      </c>
      <c r="BK910" s="214">
        <f>ROUND(I910*H910,2)</f>
        <v>0</v>
      </c>
      <c r="BL910" s="25" t="s">
        <v>86</v>
      </c>
      <c r="BM910" s="25" t="s">
        <v>1074</v>
      </c>
    </row>
    <row r="911" s="11" customFormat="1">
      <c r="B911" s="215"/>
      <c r="D911" s="216" t="s">
        <v>176</v>
      </c>
      <c r="E911" s="217" t="s">
        <v>5</v>
      </c>
      <c r="F911" s="218" t="s">
        <v>177</v>
      </c>
      <c r="H911" s="217" t="s">
        <v>5</v>
      </c>
      <c r="I911" s="219"/>
      <c r="L911" s="215"/>
      <c r="M911" s="220"/>
      <c r="N911" s="221"/>
      <c r="O911" s="221"/>
      <c r="P911" s="221"/>
      <c r="Q911" s="221"/>
      <c r="R911" s="221"/>
      <c r="S911" s="221"/>
      <c r="T911" s="222"/>
      <c r="AT911" s="217" t="s">
        <v>176</v>
      </c>
      <c r="AU911" s="217" t="s">
        <v>80</v>
      </c>
      <c r="AV911" s="11" t="s">
        <v>17</v>
      </c>
      <c r="AW911" s="11" t="s">
        <v>35</v>
      </c>
      <c r="AX911" s="11" t="s">
        <v>72</v>
      </c>
      <c r="AY911" s="217" t="s">
        <v>168</v>
      </c>
    </row>
    <row r="912" s="11" customFormat="1">
      <c r="B912" s="215"/>
      <c r="D912" s="216" t="s">
        <v>176</v>
      </c>
      <c r="E912" s="217" t="s">
        <v>5</v>
      </c>
      <c r="F912" s="218" t="s">
        <v>318</v>
      </c>
      <c r="H912" s="217" t="s">
        <v>5</v>
      </c>
      <c r="I912" s="219"/>
      <c r="L912" s="215"/>
      <c r="M912" s="220"/>
      <c r="N912" s="221"/>
      <c r="O912" s="221"/>
      <c r="P912" s="221"/>
      <c r="Q912" s="221"/>
      <c r="R912" s="221"/>
      <c r="S912" s="221"/>
      <c r="T912" s="222"/>
      <c r="AT912" s="217" t="s">
        <v>176</v>
      </c>
      <c r="AU912" s="217" t="s">
        <v>80</v>
      </c>
      <c r="AV912" s="11" t="s">
        <v>17</v>
      </c>
      <c r="AW912" s="11" t="s">
        <v>35</v>
      </c>
      <c r="AX912" s="11" t="s">
        <v>72</v>
      </c>
      <c r="AY912" s="217" t="s">
        <v>168</v>
      </c>
    </row>
    <row r="913" s="12" customFormat="1">
      <c r="B913" s="223"/>
      <c r="D913" s="216" t="s">
        <v>176</v>
      </c>
      <c r="E913" s="224" t="s">
        <v>5</v>
      </c>
      <c r="F913" s="225" t="s">
        <v>319</v>
      </c>
      <c r="H913" s="226">
        <v>13.199999999999999</v>
      </c>
      <c r="I913" s="227"/>
      <c r="L913" s="223"/>
      <c r="M913" s="228"/>
      <c r="N913" s="229"/>
      <c r="O913" s="229"/>
      <c r="P913" s="229"/>
      <c r="Q913" s="229"/>
      <c r="R913" s="229"/>
      <c r="S913" s="229"/>
      <c r="T913" s="230"/>
      <c r="AT913" s="224" t="s">
        <v>176</v>
      </c>
      <c r="AU913" s="224" t="s">
        <v>80</v>
      </c>
      <c r="AV913" s="12" t="s">
        <v>80</v>
      </c>
      <c r="AW913" s="12" t="s">
        <v>35</v>
      </c>
      <c r="AX913" s="12" t="s">
        <v>72</v>
      </c>
      <c r="AY913" s="224" t="s">
        <v>168</v>
      </c>
    </row>
    <row r="914" s="11" customFormat="1">
      <c r="B914" s="215"/>
      <c r="D914" s="216" t="s">
        <v>176</v>
      </c>
      <c r="E914" s="217" t="s">
        <v>5</v>
      </c>
      <c r="F914" s="218" t="s">
        <v>320</v>
      </c>
      <c r="H914" s="217" t="s">
        <v>5</v>
      </c>
      <c r="I914" s="219"/>
      <c r="L914" s="215"/>
      <c r="M914" s="220"/>
      <c r="N914" s="221"/>
      <c r="O914" s="221"/>
      <c r="P914" s="221"/>
      <c r="Q914" s="221"/>
      <c r="R914" s="221"/>
      <c r="S914" s="221"/>
      <c r="T914" s="222"/>
      <c r="AT914" s="217" t="s">
        <v>176</v>
      </c>
      <c r="AU914" s="217" t="s">
        <v>80</v>
      </c>
      <c r="AV914" s="11" t="s">
        <v>17</v>
      </c>
      <c r="AW914" s="11" t="s">
        <v>35</v>
      </c>
      <c r="AX914" s="11" t="s">
        <v>72</v>
      </c>
      <c r="AY914" s="217" t="s">
        <v>168</v>
      </c>
    </row>
    <row r="915" s="12" customFormat="1">
      <c r="B915" s="223"/>
      <c r="D915" s="216" t="s">
        <v>176</v>
      </c>
      <c r="E915" s="224" t="s">
        <v>5</v>
      </c>
      <c r="F915" s="225" t="s">
        <v>321</v>
      </c>
      <c r="H915" s="226">
        <v>35.950000000000003</v>
      </c>
      <c r="I915" s="227"/>
      <c r="L915" s="223"/>
      <c r="M915" s="228"/>
      <c r="N915" s="229"/>
      <c r="O915" s="229"/>
      <c r="P915" s="229"/>
      <c r="Q915" s="229"/>
      <c r="R915" s="229"/>
      <c r="S915" s="229"/>
      <c r="T915" s="230"/>
      <c r="AT915" s="224" t="s">
        <v>176</v>
      </c>
      <c r="AU915" s="224" t="s">
        <v>80</v>
      </c>
      <c r="AV915" s="12" t="s">
        <v>80</v>
      </c>
      <c r="AW915" s="12" t="s">
        <v>35</v>
      </c>
      <c r="AX915" s="12" t="s">
        <v>72</v>
      </c>
      <c r="AY915" s="224" t="s">
        <v>168</v>
      </c>
    </row>
    <row r="916" s="13" customFormat="1">
      <c r="B916" s="231"/>
      <c r="D916" s="216" t="s">
        <v>176</v>
      </c>
      <c r="E916" s="232" t="s">
        <v>5</v>
      </c>
      <c r="F916" s="233" t="s">
        <v>195</v>
      </c>
      <c r="H916" s="234">
        <v>49.149999999999999</v>
      </c>
      <c r="I916" s="235"/>
      <c r="L916" s="231"/>
      <c r="M916" s="236"/>
      <c r="N916" s="237"/>
      <c r="O916" s="237"/>
      <c r="P916" s="237"/>
      <c r="Q916" s="237"/>
      <c r="R916" s="237"/>
      <c r="S916" s="237"/>
      <c r="T916" s="238"/>
      <c r="AT916" s="232" t="s">
        <v>176</v>
      </c>
      <c r="AU916" s="232" t="s">
        <v>80</v>
      </c>
      <c r="AV916" s="13" t="s">
        <v>86</v>
      </c>
      <c r="AW916" s="13" t="s">
        <v>35</v>
      </c>
      <c r="AX916" s="13" t="s">
        <v>17</v>
      </c>
      <c r="AY916" s="232" t="s">
        <v>168</v>
      </c>
    </row>
    <row r="917" s="1" customFormat="1" ht="51" customHeight="1">
      <c r="B917" s="202"/>
      <c r="C917" s="203" t="s">
        <v>1075</v>
      </c>
      <c r="D917" s="203" t="s">
        <v>170</v>
      </c>
      <c r="E917" s="204" t="s">
        <v>1076</v>
      </c>
      <c r="F917" s="205" t="s">
        <v>1077</v>
      </c>
      <c r="G917" s="206" t="s">
        <v>173</v>
      </c>
      <c r="H917" s="207">
        <v>49.149999999999999</v>
      </c>
      <c r="I917" s="208"/>
      <c r="J917" s="209">
        <f>ROUND(I917*H917,2)</f>
        <v>0</v>
      </c>
      <c r="K917" s="205" t="s">
        <v>174</v>
      </c>
      <c r="L917" s="47"/>
      <c r="M917" s="210" t="s">
        <v>5</v>
      </c>
      <c r="N917" s="211" t="s">
        <v>43</v>
      </c>
      <c r="O917" s="48"/>
      <c r="P917" s="212">
        <f>O917*H917</f>
        <v>0</v>
      </c>
      <c r="Q917" s="212">
        <v>0.10100000000000001</v>
      </c>
      <c r="R917" s="212">
        <f>Q917*H917</f>
        <v>4.9641500000000001</v>
      </c>
      <c r="S917" s="212">
        <v>0</v>
      </c>
      <c r="T917" s="213">
        <f>S917*H917</f>
        <v>0</v>
      </c>
      <c r="AR917" s="25" t="s">
        <v>86</v>
      </c>
      <c r="AT917" s="25" t="s">
        <v>170</v>
      </c>
      <c r="AU917" s="25" t="s">
        <v>80</v>
      </c>
      <c r="AY917" s="25" t="s">
        <v>168</v>
      </c>
      <c r="BE917" s="214">
        <f>IF(N917="základní",J917,0)</f>
        <v>0</v>
      </c>
      <c r="BF917" s="214">
        <f>IF(N917="snížená",J917,0)</f>
        <v>0</v>
      </c>
      <c r="BG917" s="214">
        <f>IF(N917="zákl. přenesená",J917,0)</f>
        <v>0</v>
      </c>
      <c r="BH917" s="214">
        <f>IF(N917="sníž. přenesená",J917,0)</f>
        <v>0</v>
      </c>
      <c r="BI917" s="214">
        <f>IF(N917="nulová",J917,0)</f>
        <v>0</v>
      </c>
      <c r="BJ917" s="25" t="s">
        <v>17</v>
      </c>
      <c r="BK917" s="214">
        <f>ROUND(I917*H917,2)</f>
        <v>0</v>
      </c>
      <c r="BL917" s="25" t="s">
        <v>86</v>
      </c>
      <c r="BM917" s="25" t="s">
        <v>1078</v>
      </c>
    </row>
    <row r="918" s="11" customFormat="1">
      <c r="B918" s="215"/>
      <c r="D918" s="216" t="s">
        <v>176</v>
      </c>
      <c r="E918" s="217" t="s">
        <v>5</v>
      </c>
      <c r="F918" s="218" t="s">
        <v>177</v>
      </c>
      <c r="H918" s="217" t="s">
        <v>5</v>
      </c>
      <c r="I918" s="219"/>
      <c r="L918" s="215"/>
      <c r="M918" s="220"/>
      <c r="N918" s="221"/>
      <c r="O918" s="221"/>
      <c r="P918" s="221"/>
      <c r="Q918" s="221"/>
      <c r="R918" s="221"/>
      <c r="S918" s="221"/>
      <c r="T918" s="222"/>
      <c r="AT918" s="217" t="s">
        <v>176</v>
      </c>
      <c r="AU918" s="217" t="s">
        <v>80</v>
      </c>
      <c r="AV918" s="11" t="s">
        <v>17</v>
      </c>
      <c r="AW918" s="11" t="s">
        <v>35</v>
      </c>
      <c r="AX918" s="11" t="s">
        <v>72</v>
      </c>
      <c r="AY918" s="217" t="s">
        <v>168</v>
      </c>
    </row>
    <row r="919" s="11" customFormat="1">
      <c r="B919" s="215"/>
      <c r="D919" s="216" t="s">
        <v>176</v>
      </c>
      <c r="E919" s="217" t="s">
        <v>5</v>
      </c>
      <c r="F919" s="218" t="s">
        <v>318</v>
      </c>
      <c r="H919" s="217" t="s">
        <v>5</v>
      </c>
      <c r="I919" s="219"/>
      <c r="L919" s="215"/>
      <c r="M919" s="220"/>
      <c r="N919" s="221"/>
      <c r="O919" s="221"/>
      <c r="P919" s="221"/>
      <c r="Q919" s="221"/>
      <c r="R919" s="221"/>
      <c r="S919" s="221"/>
      <c r="T919" s="222"/>
      <c r="AT919" s="217" t="s">
        <v>176</v>
      </c>
      <c r="AU919" s="217" t="s">
        <v>80</v>
      </c>
      <c r="AV919" s="11" t="s">
        <v>17</v>
      </c>
      <c r="AW919" s="11" t="s">
        <v>35</v>
      </c>
      <c r="AX919" s="11" t="s">
        <v>72</v>
      </c>
      <c r="AY919" s="217" t="s">
        <v>168</v>
      </c>
    </row>
    <row r="920" s="12" customFormat="1">
      <c r="B920" s="223"/>
      <c r="D920" s="216" t="s">
        <v>176</v>
      </c>
      <c r="E920" s="224" t="s">
        <v>5</v>
      </c>
      <c r="F920" s="225" t="s">
        <v>319</v>
      </c>
      <c r="H920" s="226">
        <v>13.199999999999999</v>
      </c>
      <c r="I920" s="227"/>
      <c r="L920" s="223"/>
      <c r="M920" s="228"/>
      <c r="N920" s="229"/>
      <c r="O920" s="229"/>
      <c r="P920" s="229"/>
      <c r="Q920" s="229"/>
      <c r="R920" s="229"/>
      <c r="S920" s="229"/>
      <c r="T920" s="230"/>
      <c r="AT920" s="224" t="s">
        <v>176</v>
      </c>
      <c r="AU920" s="224" t="s">
        <v>80</v>
      </c>
      <c r="AV920" s="12" t="s">
        <v>80</v>
      </c>
      <c r="AW920" s="12" t="s">
        <v>35</v>
      </c>
      <c r="AX920" s="12" t="s">
        <v>72</v>
      </c>
      <c r="AY920" s="224" t="s">
        <v>168</v>
      </c>
    </row>
    <row r="921" s="11" customFormat="1">
      <c r="B921" s="215"/>
      <c r="D921" s="216" t="s">
        <v>176</v>
      </c>
      <c r="E921" s="217" t="s">
        <v>5</v>
      </c>
      <c r="F921" s="218" t="s">
        <v>320</v>
      </c>
      <c r="H921" s="217" t="s">
        <v>5</v>
      </c>
      <c r="I921" s="219"/>
      <c r="L921" s="215"/>
      <c r="M921" s="220"/>
      <c r="N921" s="221"/>
      <c r="O921" s="221"/>
      <c r="P921" s="221"/>
      <c r="Q921" s="221"/>
      <c r="R921" s="221"/>
      <c r="S921" s="221"/>
      <c r="T921" s="222"/>
      <c r="AT921" s="217" t="s">
        <v>176</v>
      </c>
      <c r="AU921" s="217" t="s">
        <v>80</v>
      </c>
      <c r="AV921" s="11" t="s">
        <v>17</v>
      </c>
      <c r="AW921" s="11" t="s">
        <v>35</v>
      </c>
      <c r="AX921" s="11" t="s">
        <v>72</v>
      </c>
      <c r="AY921" s="217" t="s">
        <v>168</v>
      </c>
    </row>
    <row r="922" s="12" customFormat="1">
      <c r="B922" s="223"/>
      <c r="D922" s="216" t="s">
        <v>176</v>
      </c>
      <c r="E922" s="224" t="s">
        <v>5</v>
      </c>
      <c r="F922" s="225" t="s">
        <v>321</v>
      </c>
      <c r="H922" s="226">
        <v>35.950000000000003</v>
      </c>
      <c r="I922" s="227"/>
      <c r="L922" s="223"/>
      <c r="M922" s="228"/>
      <c r="N922" s="229"/>
      <c r="O922" s="229"/>
      <c r="P922" s="229"/>
      <c r="Q922" s="229"/>
      <c r="R922" s="229"/>
      <c r="S922" s="229"/>
      <c r="T922" s="230"/>
      <c r="AT922" s="224" t="s">
        <v>176</v>
      </c>
      <c r="AU922" s="224" t="s">
        <v>80</v>
      </c>
      <c r="AV922" s="12" t="s">
        <v>80</v>
      </c>
      <c r="AW922" s="12" t="s">
        <v>35</v>
      </c>
      <c r="AX922" s="12" t="s">
        <v>72</v>
      </c>
      <c r="AY922" s="224" t="s">
        <v>168</v>
      </c>
    </row>
    <row r="923" s="13" customFormat="1">
      <c r="B923" s="231"/>
      <c r="D923" s="216" t="s">
        <v>176</v>
      </c>
      <c r="E923" s="232" t="s">
        <v>5</v>
      </c>
      <c r="F923" s="233" t="s">
        <v>195</v>
      </c>
      <c r="H923" s="234">
        <v>49.149999999999999</v>
      </c>
      <c r="I923" s="235"/>
      <c r="L923" s="231"/>
      <c r="M923" s="236"/>
      <c r="N923" s="237"/>
      <c r="O923" s="237"/>
      <c r="P923" s="237"/>
      <c r="Q923" s="237"/>
      <c r="R923" s="237"/>
      <c r="S923" s="237"/>
      <c r="T923" s="238"/>
      <c r="AT923" s="232" t="s">
        <v>176</v>
      </c>
      <c r="AU923" s="232" t="s">
        <v>80</v>
      </c>
      <c r="AV923" s="13" t="s">
        <v>86</v>
      </c>
      <c r="AW923" s="13" t="s">
        <v>35</v>
      </c>
      <c r="AX923" s="13" t="s">
        <v>17</v>
      </c>
      <c r="AY923" s="232" t="s">
        <v>168</v>
      </c>
    </row>
    <row r="924" s="1" customFormat="1" ht="16.5" customHeight="1">
      <c r="B924" s="202"/>
      <c r="C924" s="239" t="s">
        <v>1079</v>
      </c>
      <c r="D924" s="239" t="s">
        <v>337</v>
      </c>
      <c r="E924" s="240" t="s">
        <v>1080</v>
      </c>
      <c r="F924" s="241" t="s">
        <v>1081</v>
      </c>
      <c r="G924" s="242" t="s">
        <v>173</v>
      </c>
      <c r="H924" s="243">
        <v>54.064999999999998</v>
      </c>
      <c r="I924" s="244"/>
      <c r="J924" s="245">
        <f>ROUND(I924*H924,2)</f>
        <v>0</v>
      </c>
      <c r="K924" s="241" t="s">
        <v>174</v>
      </c>
      <c r="L924" s="246"/>
      <c r="M924" s="247" t="s">
        <v>5</v>
      </c>
      <c r="N924" s="248" t="s">
        <v>43</v>
      </c>
      <c r="O924" s="48"/>
      <c r="P924" s="212">
        <f>O924*H924</f>
        <v>0</v>
      </c>
      <c r="Q924" s="212">
        <v>0.112</v>
      </c>
      <c r="R924" s="212">
        <f>Q924*H924</f>
        <v>6.0552799999999998</v>
      </c>
      <c r="S924" s="212">
        <v>0</v>
      </c>
      <c r="T924" s="213">
        <f>S924*H924</f>
        <v>0</v>
      </c>
      <c r="AR924" s="25" t="s">
        <v>98</v>
      </c>
      <c r="AT924" s="25" t="s">
        <v>337</v>
      </c>
      <c r="AU924" s="25" t="s">
        <v>80</v>
      </c>
      <c r="AY924" s="25" t="s">
        <v>168</v>
      </c>
      <c r="BE924" s="214">
        <f>IF(N924="základní",J924,0)</f>
        <v>0</v>
      </c>
      <c r="BF924" s="214">
        <f>IF(N924="snížená",J924,0)</f>
        <v>0</v>
      </c>
      <c r="BG924" s="214">
        <f>IF(N924="zákl. přenesená",J924,0)</f>
        <v>0</v>
      </c>
      <c r="BH924" s="214">
        <f>IF(N924="sníž. přenesená",J924,0)</f>
        <v>0</v>
      </c>
      <c r="BI924" s="214">
        <f>IF(N924="nulová",J924,0)</f>
        <v>0</v>
      </c>
      <c r="BJ924" s="25" t="s">
        <v>17</v>
      </c>
      <c r="BK924" s="214">
        <f>ROUND(I924*H924,2)</f>
        <v>0</v>
      </c>
      <c r="BL924" s="25" t="s">
        <v>86</v>
      </c>
      <c r="BM924" s="25" t="s">
        <v>1082</v>
      </c>
    </row>
    <row r="925" s="12" customFormat="1">
      <c r="B925" s="223"/>
      <c r="D925" s="216" t="s">
        <v>176</v>
      </c>
      <c r="F925" s="225" t="s">
        <v>1083</v>
      </c>
      <c r="H925" s="226">
        <v>54.064999999999998</v>
      </c>
      <c r="I925" s="227"/>
      <c r="L925" s="223"/>
      <c r="M925" s="228"/>
      <c r="N925" s="229"/>
      <c r="O925" s="229"/>
      <c r="P925" s="229"/>
      <c r="Q925" s="229"/>
      <c r="R925" s="229"/>
      <c r="S925" s="229"/>
      <c r="T925" s="230"/>
      <c r="AT925" s="224" t="s">
        <v>176</v>
      </c>
      <c r="AU925" s="224" t="s">
        <v>80</v>
      </c>
      <c r="AV925" s="12" t="s">
        <v>80</v>
      </c>
      <c r="AW925" s="12" t="s">
        <v>6</v>
      </c>
      <c r="AX925" s="12" t="s">
        <v>17</v>
      </c>
      <c r="AY925" s="224" t="s">
        <v>168</v>
      </c>
    </row>
    <row r="926" s="10" customFormat="1" ht="29.88" customHeight="1">
      <c r="B926" s="189"/>
      <c r="D926" s="190" t="s">
        <v>71</v>
      </c>
      <c r="E926" s="200" t="s">
        <v>92</v>
      </c>
      <c r="F926" s="200" t="s">
        <v>1084</v>
      </c>
      <c r="I926" s="192"/>
      <c r="J926" s="201">
        <f>BK926</f>
        <v>0</v>
      </c>
      <c r="L926" s="189"/>
      <c r="M926" s="194"/>
      <c r="N926" s="195"/>
      <c r="O926" s="195"/>
      <c r="P926" s="196">
        <f>P927+P1168+P1300</f>
        <v>0</v>
      </c>
      <c r="Q926" s="195"/>
      <c r="R926" s="196">
        <f>R927+R1168+R1300</f>
        <v>75.012246730000015</v>
      </c>
      <c r="S926" s="195"/>
      <c r="T926" s="197">
        <f>T927+T1168+T1300</f>
        <v>0</v>
      </c>
      <c r="AR926" s="190" t="s">
        <v>17</v>
      </c>
      <c r="AT926" s="198" t="s">
        <v>71</v>
      </c>
      <c r="AU926" s="198" t="s">
        <v>17</v>
      </c>
      <c r="AY926" s="190" t="s">
        <v>168</v>
      </c>
      <c r="BK926" s="199">
        <f>BK927+BK1168+BK1300</f>
        <v>0</v>
      </c>
    </row>
    <row r="927" s="10" customFormat="1" ht="14.88" customHeight="1">
      <c r="B927" s="189"/>
      <c r="D927" s="190" t="s">
        <v>71</v>
      </c>
      <c r="E927" s="200" t="s">
        <v>571</v>
      </c>
      <c r="F927" s="200" t="s">
        <v>1085</v>
      </c>
      <c r="I927" s="192"/>
      <c r="J927" s="201">
        <f>BK927</f>
        <v>0</v>
      </c>
      <c r="L927" s="189"/>
      <c r="M927" s="194"/>
      <c r="N927" s="195"/>
      <c r="O927" s="195"/>
      <c r="P927" s="196">
        <f>SUM(P928:P1167)</f>
        <v>0</v>
      </c>
      <c r="Q927" s="195"/>
      <c r="R927" s="196">
        <f>SUM(R928:R1167)</f>
        <v>21.878243300000005</v>
      </c>
      <c r="S927" s="195"/>
      <c r="T927" s="197">
        <f>SUM(T928:T1167)</f>
        <v>0</v>
      </c>
      <c r="AR927" s="190" t="s">
        <v>17</v>
      </c>
      <c r="AT927" s="198" t="s">
        <v>71</v>
      </c>
      <c r="AU927" s="198" t="s">
        <v>80</v>
      </c>
      <c r="AY927" s="190" t="s">
        <v>168</v>
      </c>
      <c r="BK927" s="199">
        <f>SUM(BK928:BK1167)</f>
        <v>0</v>
      </c>
    </row>
    <row r="928" s="1" customFormat="1" ht="25.5" customHeight="1">
      <c r="B928" s="202"/>
      <c r="C928" s="203" t="s">
        <v>1086</v>
      </c>
      <c r="D928" s="203" t="s">
        <v>170</v>
      </c>
      <c r="E928" s="204" t="s">
        <v>1087</v>
      </c>
      <c r="F928" s="205" t="s">
        <v>1088</v>
      </c>
      <c r="G928" s="206" t="s">
        <v>173</v>
      </c>
      <c r="H928" s="207">
        <v>58.979999999999997</v>
      </c>
      <c r="I928" s="208"/>
      <c r="J928" s="209">
        <f>ROUND(I928*H928,2)</f>
        <v>0</v>
      </c>
      <c r="K928" s="205" t="s">
        <v>174</v>
      </c>
      <c r="L928" s="47"/>
      <c r="M928" s="210" t="s">
        <v>5</v>
      </c>
      <c r="N928" s="211" t="s">
        <v>43</v>
      </c>
      <c r="O928" s="48"/>
      <c r="P928" s="212">
        <f>O928*H928</f>
        <v>0</v>
      </c>
      <c r="Q928" s="212">
        <v>0.0014</v>
      </c>
      <c r="R928" s="212">
        <f>Q928*H928</f>
        <v>0.082571999999999993</v>
      </c>
      <c r="S928" s="212">
        <v>0</v>
      </c>
      <c r="T928" s="213">
        <f>S928*H928</f>
        <v>0</v>
      </c>
      <c r="AR928" s="25" t="s">
        <v>86</v>
      </c>
      <c r="AT928" s="25" t="s">
        <v>170</v>
      </c>
      <c r="AU928" s="25" t="s">
        <v>83</v>
      </c>
      <c r="AY928" s="25" t="s">
        <v>168</v>
      </c>
      <c r="BE928" s="214">
        <f>IF(N928="základní",J928,0)</f>
        <v>0</v>
      </c>
      <c r="BF928" s="214">
        <f>IF(N928="snížená",J928,0)</f>
        <v>0</v>
      </c>
      <c r="BG928" s="214">
        <f>IF(N928="zákl. přenesená",J928,0)</f>
        <v>0</v>
      </c>
      <c r="BH928" s="214">
        <f>IF(N928="sníž. přenesená",J928,0)</f>
        <v>0</v>
      </c>
      <c r="BI928" s="214">
        <f>IF(N928="nulová",J928,0)</f>
        <v>0</v>
      </c>
      <c r="BJ928" s="25" t="s">
        <v>17</v>
      </c>
      <c r="BK928" s="214">
        <f>ROUND(I928*H928,2)</f>
        <v>0</v>
      </c>
      <c r="BL928" s="25" t="s">
        <v>86</v>
      </c>
      <c r="BM928" s="25" t="s">
        <v>1089</v>
      </c>
    </row>
    <row r="929" s="11" customFormat="1">
      <c r="B929" s="215"/>
      <c r="D929" s="216" t="s">
        <v>176</v>
      </c>
      <c r="E929" s="217" t="s">
        <v>5</v>
      </c>
      <c r="F929" s="218" t="s">
        <v>575</v>
      </c>
      <c r="H929" s="217" t="s">
        <v>5</v>
      </c>
      <c r="I929" s="219"/>
      <c r="L929" s="215"/>
      <c r="M929" s="220"/>
      <c r="N929" s="221"/>
      <c r="O929" s="221"/>
      <c r="P929" s="221"/>
      <c r="Q929" s="221"/>
      <c r="R929" s="221"/>
      <c r="S929" s="221"/>
      <c r="T929" s="222"/>
      <c r="AT929" s="217" t="s">
        <v>176</v>
      </c>
      <c r="AU929" s="217" t="s">
        <v>83</v>
      </c>
      <c r="AV929" s="11" t="s">
        <v>17</v>
      </c>
      <c r="AW929" s="11" t="s">
        <v>35</v>
      </c>
      <c r="AX929" s="11" t="s">
        <v>72</v>
      </c>
      <c r="AY929" s="217" t="s">
        <v>168</v>
      </c>
    </row>
    <row r="930" s="11" customFormat="1">
      <c r="B930" s="215"/>
      <c r="D930" s="216" t="s">
        <v>176</v>
      </c>
      <c r="E930" s="217" t="s">
        <v>5</v>
      </c>
      <c r="F930" s="218" t="s">
        <v>576</v>
      </c>
      <c r="H930" s="217" t="s">
        <v>5</v>
      </c>
      <c r="I930" s="219"/>
      <c r="L930" s="215"/>
      <c r="M930" s="220"/>
      <c r="N930" s="221"/>
      <c r="O930" s="221"/>
      <c r="P930" s="221"/>
      <c r="Q930" s="221"/>
      <c r="R930" s="221"/>
      <c r="S930" s="221"/>
      <c r="T930" s="222"/>
      <c r="AT930" s="217" t="s">
        <v>176</v>
      </c>
      <c r="AU930" s="217" t="s">
        <v>83</v>
      </c>
      <c r="AV930" s="11" t="s">
        <v>17</v>
      </c>
      <c r="AW930" s="11" t="s">
        <v>35</v>
      </c>
      <c r="AX930" s="11" t="s">
        <v>72</v>
      </c>
      <c r="AY930" s="217" t="s">
        <v>168</v>
      </c>
    </row>
    <row r="931" s="11" customFormat="1">
      <c r="B931" s="215"/>
      <c r="D931" s="216" t="s">
        <v>176</v>
      </c>
      <c r="E931" s="217" t="s">
        <v>5</v>
      </c>
      <c r="F931" s="218" t="s">
        <v>578</v>
      </c>
      <c r="H931" s="217" t="s">
        <v>5</v>
      </c>
      <c r="I931" s="219"/>
      <c r="L931" s="215"/>
      <c r="M931" s="220"/>
      <c r="N931" s="221"/>
      <c r="O931" s="221"/>
      <c r="P931" s="221"/>
      <c r="Q931" s="221"/>
      <c r="R931" s="221"/>
      <c r="S931" s="221"/>
      <c r="T931" s="222"/>
      <c r="AT931" s="217" t="s">
        <v>176</v>
      </c>
      <c r="AU931" s="217" t="s">
        <v>83</v>
      </c>
      <c r="AV931" s="11" t="s">
        <v>17</v>
      </c>
      <c r="AW931" s="11" t="s">
        <v>35</v>
      </c>
      <c r="AX931" s="11" t="s">
        <v>72</v>
      </c>
      <c r="AY931" s="217" t="s">
        <v>168</v>
      </c>
    </row>
    <row r="932" s="12" customFormat="1">
      <c r="B932" s="223"/>
      <c r="D932" s="216" t="s">
        <v>176</v>
      </c>
      <c r="E932" s="224" t="s">
        <v>5</v>
      </c>
      <c r="F932" s="225" t="s">
        <v>1090</v>
      </c>
      <c r="H932" s="226">
        <v>9.4800000000000004</v>
      </c>
      <c r="I932" s="227"/>
      <c r="L932" s="223"/>
      <c r="M932" s="228"/>
      <c r="N932" s="229"/>
      <c r="O932" s="229"/>
      <c r="P932" s="229"/>
      <c r="Q932" s="229"/>
      <c r="R932" s="229"/>
      <c r="S932" s="229"/>
      <c r="T932" s="230"/>
      <c r="AT932" s="224" t="s">
        <v>176</v>
      </c>
      <c r="AU932" s="224" t="s">
        <v>83</v>
      </c>
      <c r="AV932" s="12" t="s">
        <v>80</v>
      </c>
      <c r="AW932" s="12" t="s">
        <v>35</v>
      </c>
      <c r="AX932" s="12" t="s">
        <v>72</v>
      </c>
      <c r="AY932" s="224" t="s">
        <v>168</v>
      </c>
    </row>
    <row r="933" s="11" customFormat="1">
      <c r="B933" s="215"/>
      <c r="D933" s="216" t="s">
        <v>176</v>
      </c>
      <c r="E933" s="217" t="s">
        <v>5</v>
      </c>
      <c r="F933" s="218" t="s">
        <v>582</v>
      </c>
      <c r="H933" s="217" t="s">
        <v>5</v>
      </c>
      <c r="I933" s="219"/>
      <c r="L933" s="215"/>
      <c r="M933" s="220"/>
      <c r="N933" s="221"/>
      <c r="O933" s="221"/>
      <c r="P933" s="221"/>
      <c r="Q933" s="221"/>
      <c r="R933" s="221"/>
      <c r="S933" s="221"/>
      <c r="T933" s="222"/>
      <c r="AT933" s="217" t="s">
        <v>176</v>
      </c>
      <c r="AU933" s="217" t="s">
        <v>83</v>
      </c>
      <c r="AV933" s="11" t="s">
        <v>17</v>
      </c>
      <c r="AW933" s="11" t="s">
        <v>35</v>
      </c>
      <c r="AX933" s="11" t="s">
        <v>72</v>
      </c>
      <c r="AY933" s="217" t="s">
        <v>168</v>
      </c>
    </row>
    <row r="934" s="12" customFormat="1">
      <c r="B934" s="223"/>
      <c r="D934" s="216" t="s">
        <v>176</v>
      </c>
      <c r="E934" s="224" t="s">
        <v>5</v>
      </c>
      <c r="F934" s="225" t="s">
        <v>1091</v>
      </c>
      <c r="H934" s="226">
        <v>45</v>
      </c>
      <c r="I934" s="227"/>
      <c r="L934" s="223"/>
      <c r="M934" s="228"/>
      <c r="N934" s="229"/>
      <c r="O934" s="229"/>
      <c r="P934" s="229"/>
      <c r="Q934" s="229"/>
      <c r="R934" s="229"/>
      <c r="S934" s="229"/>
      <c r="T934" s="230"/>
      <c r="AT934" s="224" t="s">
        <v>176</v>
      </c>
      <c r="AU934" s="224" t="s">
        <v>83</v>
      </c>
      <c r="AV934" s="12" t="s">
        <v>80</v>
      </c>
      <c r="AW934" s="12" t="s">
        <v>35</v>
      </c>
      <c r="AX934" s="12" t="s">
        <v>72</v>
      </c>
      <c r="AY934" s="224" t="s">
        <v>168</v>
      </c>
    </row>
    <row r="935" s="12" customFormat="1">
      <c r="B935" s="223"/>
      <c r="D935" s="216" t="s">
        <v>176</v>
      </c>
      <c r="E935" s="224" t="s">
        <v>5</v>
      </c>
      <c r="F935" s="225" t="s">
        <v>1092</v>
      </c>
      <c r="H935" s="226">
        <v>4.5</v>
      </c>
      <c r="I935" s="227"/>
      <c r="L935" s="223"/>
      <c r="M935" s="228"/>
      <c r="N935" s="229"/>
      <c r="O935" s="229"/>
      <c r="P935" s="229"/>
      <c r="Q935" s="229"/>
      <c r="R935" s="229"/>
      <c r="S935" s="229"/>
      <c r="T935" s="230"/>
      <c r="AT935" s="224" t="s">
        <v>176</v>
      </c>
      <c r="AU935" s="224" t="s">
        <v>83</v>
      </c>
      <c r="AV935" s="12" t="s">
        <v>80</v>
      </c>
      <c r="AW935" s="12" t="s">
        <v>35</v>
      </c>
      <c r="AX935" s="12" t="s">
        <v>72</v>
      </c>
      <c r="AY935" s="224" t="s">
        <v>168</v>
      </c>
    </row>
    <row r="936" s="13" customFormat="1">
      <c r="B936" s="231"/>
      <c r="D936" s="216" t="s">
        <v>176</v>
      </c>
      <c r="E936" s="232" t="s">
        <v>5</v>
      </c>
      <c r="F936" s="233" t="s">
        <v>195</v>
      </c>
      <c r="H936" s="234">
        <v>58.979999999999997</v>
      </c>
      <c r="I936" s="235"/>
      <c r="L936" s="231"/>
      <c r="M936" s="236"/>
      <c r="N936" s="237"/>
      <c r="O936" s="237"/>
      <c r="P936" s="237"/>
      <c r="Q936" s="237"/>
      <c r="R936" s="237"/>
      <c r="S936" s="237"/>
      <c r="T936" s="238"/>
      <c r="AT936" s="232" t="s">
        <v>176</v>
      </c>
      <c r="AU936" s="232" t="s">
        <v>83</v>
      </c>
      <c r="AV936" s="13" t="s">
        <v>86</v>
      </c>
      <c r="AW936" s="13" t="s">
        <v>35</v>
      </c>
      <c r="AX936" s="13" t="s">
        <v>17</v>
      </c>
      <c r="AY936" s="232" t="s">
        <v>168</v>
      </c>
    </row>
    <row r="937" s="1" customFormat="1" ht="38.25" customHeight="1">
      <c r="B937" s="202"/>
      <c r="C937" s="203" t="s">
        <v>1093</v>
      </c>
      <c r="D937" s="203" t="s">
        <v>170</v>
      </c>
      <c r="E937" s="204" t="s">
        <v>1094</v>
      </c>
      <c r="F937" s="205" t="s">
        <v>1095</v>
      </c>
      <c r="G937" s="206" t="s">
        <v>173</v>
      </c>
      <c r="H937" s="207">
        <v>58.979999999999997</v>
      </c>
      <c r="I937" s="208"/>
      <c r="J937" s="209">
        <f>ROUND(I937*H937,2)</f>
        <v>0</v>
      </c>
      <c r="K937" s="205" t="s">
        <v>174</v>
      </c>
      <c r="L937" s="47"/>
      <c r="M937" s="210" t="s">
        <v>5</v>
      </c>
      <c r="N937" s="211" t="s">
        <v>43</v>
      </c>
      <c r="O937" s="48"/>
      <c r="P937" s="212">
        <f>O937*H937</f>
        <v>0</v>
      </c>
      <c r="Q937" s="212">
        <v>0.016279999999999999</v>
      </c>
      <c r="R937" s="212">
        <f>Q937*H937</f>
        <v>0.96019439999999989</v>
      </c>
      <c r="S937" s="212">
        <v>0</v>
      </c>
      <c r="T937" s="213">
        <f>S937*H937</f>
        <v>0</v>
      </c>
      <c r="AR937" s="25" t="s">
        <v>86</v>
      </c>
      <c r="AT937" s="25" t="s">
        <v>170</v>
      </c>
      <c r="AU937" s="25" t="s">
        <v>83</v>
      </c>
      <c r="AY937" s="25" t="s">
        <v>168</v>
      </c>
      <c r="BE937" s="214">
        <f>IF(N937="základní",J937,0)</f>
        <v>0</v>
      </c>
      <c r="BF937" s="214">
        <f>IF(N937="snížená",J937,0)</f>
        <v>0</v>
      </c>
      <c r="BG937" s="214">
        <f>IF(N937="zákl. přenesená",J937,0)</f>
        <v>0</v>
      </c>
      <c r="BH937" s="214">
        <f>IF(N937="sníž. přenesená",J937,0)</f>
        <v>0</v>
      </c>
      <c r="BI937" s="214">
        <f>IF(N937="nulová",J937,0)</f>
        <v>0</v>
      </c>
      <c r="BJ937" s="25" t="s">
        <v>17</v>
      </c>
      <c r="BK937" s="214">
        <f>ROUND(I937*H937,2)</f>
        <v>0</v>
      </c>
      <c r="BL937" s="25" t="s">
        <v>86</v>
      </c>
      <c r="BM937" s="25" t="s">
        <v>1096</v>
      </c>
    </row>
    <row r="938" s="11" customFormat="1">
      <c r="B938" s="215"/>
      <c r="D938" s="216" t="s">
        <v>176</v>
      </c>
      <c r="E938" s="217" t="s">
        <v>5</v>
      </c>
      <c r="F938" s="218" t="s">
        <v>1097</v>
      </c>
      <c r="H938" s="217" t="s">
        <v>5</v>
      </c>
      <c r="I938" s="219"/>
      <c r="L938" s="215"/>
      <c r="M938" s="220"/>
      <c r="N938" s="221"/>
      <c r="O938" s="221"/>
      <c r="P938" s="221"/>
      <c r="Q938" s="221"/>
      <c r="R938" s="221"/>
      <c r="S938" s="221"/>
      <c r="T938" s="222"/>
      <c r="AT938" s="217" t="s">
        <v>176</v>
      </c>
      <c r="AU938" s="217" t="s">
        <v>83</v>
      </c>
      <c r="AV938" s="11" t="s">
        <v>17</v>
      </c>
      <c r="AW938" s="11" t="s">
        <v>35</v>
      </c>
      <c r="AX938" s="11" t="s">
        <v>72</v>
      </c>
      <c r="AY938" s="217" t="s">
        <v>168</v>
      </c>
    </row>
    <row r="939" s="12" customFormat="1">
      <c r="B939" s="223"/>
      <c r="D939" s="216" t="s">
        <v>176</v>
      </c>
      <c r="E939" s="224" t="s">
        <v>5</v>
      </c>
      <c r="F939" s="225" t="s">
        <v>1098</v>
      </c>
      <c r="H939" s="226">
        <v>58.979999999999997</v>
      </c>
      <c r="I939" s="227"/>
      <c r="L939" s="223"/>
      <c r="M939" s="228"/>
      <c r="N939" s="229"/>
      <c r="O939" s="229"/>
      <c r="P939" s="229"/>
      <c r="Q939" s="229"/>
      <c r="R939" s="229"/>
      <c r="S939" s="229"/>
      <c r="T939" s="230"/>
      <c r="AT939" s="224" t="s">
        <v>176</v>
      </c>
      <c r="AU939" s="224" t="s">
        <v>83</v>
      </c>
      <c r="AV939" s="12" t="s">
        <v>80</v>
      </c>
      <c r="AW939" s="12" t="s">
        <v>35</v>
      </c>
      <c r="AX939" s="12" t="s">
        <v>17</v>
      </c>
      <c r="AY939" s="224" t="s">
        <v>168</v>
      </c>
    </row>
    <row r="940" s="1" customFormat="1" ht="25.5" customHeight="1">
      <c r="B940" s="202"/>
      <c r="C940" s="203" t="s">
        <v>1099</v>
      </c>
      <c r="D940" s="203" t="s">
        <v>170</v>
      </c>
      <c r="E940" s="204" t="s">
        <v>1100</v>
      </c>
      <c r="F940" s="205" t="s">
        <v>1101</v>
      </c>
      <c r="G940" s="206" t="s">
        <v>173</v>
      </c>
      <c r="H940" s="207">
        <v>5.2000000000000002</v>
      </c>
      <c r="I940" s="208"/>
      <c r="J940" s="209">
        <f>ROUND(I940*H940,2)</f>
        <v>0</v>
      </c>
      <c r="K940" s="205" t="s">
        <v>174</v>
      </c>
      <c r="L940" s="47"/>
      <c r="M940" s="210" t="s">
        <v>5</v>
      </c>
      <c r="N940" s="211" t="s">
        <v>43</v>
      </c>
      <c r="O940" s="48"/>
      <c r="P940" s="212">
        <f>O940*H940</f>
        <v>0</v>
      </c>
      <c r="Q940" s="212">
        <v>0.0051999999999999998</v>
      </c>
      <c r="R940" s="212">
        <f>Q940*H940</f>
        <v>0.027039999999999998</v>
      </c>
      <c r="S940" s="212">
        <v>0</v>
      </c>
      <c r="T940" s="213">
        <f>S940*H940</f>
        <v>0</v>
      </c>
      <c r="AR940" s="25" t="s">
        <v>86</v>
      </c>
      <c r="AT940" s="25" t="s">
        <v>170</v>
      </c>
      <c r="AU940" s="25" t="s">
        <v>83</v>
      </c>
      <c r="AY940" s="25" t="s">
        <v>168</v>
      </c>
      <c r="BE940" s="214">
        <f>IF(N940="základní",J940,0)</f>
        <v>0</v>
      </c>
      <c r="BF940" s="214">
        <f>IF(N940="snížená",J940,0)</f>
        <v>0</v>
      </c>
      <c r="BG940" s="214">
        <f>IF(N940="zákl. přenesená",J940,0)</f>
        <v>0</v>
      </c>
      <c r="BH940" s="214">
        <f>IF(N940="sníž. přenesená",J940,0)</f>
        <v>0</v>
      </c>
      <c r="BI940" s="214">
        <f>IF(N940="nulová",J940,0)</f>
        <v>0</v>
      </c>
      <c r="BJ940" s="25" t="s">
        <v>17</v>
      </c>
      <c r="BK940" s="214">
        <f>ROUND(I940*H940,2)</f>
        <v>0</v>
      </c>
      <c r="BL940" s="25" t="s">
        <v>86</v>
      </c>
      <c r="BM940" s="25" t="s">
        <v>1102</v>
      </c>
    </row>
    <row r="941" s="11" customFormat="1">
      <c r="B941" s="215"/>
      <c r="D941" s="216" t="s">
        <v>176</v>
      </c>
      <c r="E941" s="217" t="s">
        <v>5</v>
      </c>
      <c r="F941" s="218" t="s">
        <v>576</v>
      </c>
      <c r="H941" s="217" t="s">
        <v>5</v>
      </c>
      <c r="I941" s="219"/>
      <c r="L941" s="215"/>
      <c r="M941" s="220"/>
      <c r="N941" s="221"/>
      <c r="O941" s="221"/>
      <c r="P941" s="221"/>
      <c r="Q941" s="221"/>
      <c r="R941" s="221"/>
      <c r="S941" s="221"/>
      <c r="T941" s="222"/>
      <c r="AT941" s="217" t="s">
        <v>176</v>
      </c>
      <c r="AU941" s="217" t="s">
        <v>83</v>
      </c>
      <c r="AV941" s="11" t="s">
        <v>17</v>
      </c>
      <c r="AW941" s="11" t="s">
        <v>35</v>
      </c>
      <c r="AX941" s="11" t="s">
        <v>72</v>
      </c>
      <c r="AY941" s="217" t="s">
        <v>168</v>
      </c>
    </row>
    <row r="942" s="11" customFormat="1">
      <c r="B942" s="215"/>
      <c r="D942" s="216" t="s">
        <v>176</v>
      </c>
      <c r="E942" s="217" t="s">
        <v>5</v>
      </c>
      <c r="F942" s="218" t="s">
        <v>1103</v>
      </c>
      <c r="H942" s="217" t="s">
        <v>5</v>
      </c>
      <c r="I942" s="219"/>
      <c r="L942" s="215"/>
      <c r="M942" s="220"/>
      <c r="N942" s="221"/>
      <c r="O942" s="221"/>
      <c r="P942" s="221"/>
      <c r="Q942" s="221"/>
      <c r="R942" s="221"/>
      <c r="S942" s="221"/>
      <c r="T942" s="222"/>
      <c r="AT942" s="217" t="s">
        <v>176</v>
      </c>
      <c r="AU942" s="217" t="s">
        <v>83</v>
      </c>
      <c r="AV942" s="11" t="s">
        <v>17</v>
      </c>
      <c r="AW942" s="11" t="s">
        <v>35</v>
      </c>
      <c r="AX942" s="11" t="s">
        <v>72</v>
      </c>
      <c r="AY942" s="217" t="s">
        <v>168</v>
      </c>
    </row>
    <row r="943" s="12" customFormat="1">
      <c r="B943" s="223"/>
      <c r="D943" s="216" t="s">
        <v>176</v>
      </c>
      <c r="E943" s="224" t="s">
        <v>5</v>
      </c>
      <c r="F943" s="225" t="s">
        <v>1104</v>
      </c>
      <c r="H943" s="226">
        <v>5.2000000000000002</v>
      </c>
      <c r="I943" s="227"/>
      <c r="L943" s="223"/>
      <c r="M943" s="228"/>
      <c r="N943" s="229"/>
      <c r="O943" s="229"/>
      <c r="P943" s="229"/>
      <c r="Q943" s="229"/>
      <c r="R943" s="229"/>
      <c r="S943" s="229"/>
      <c r="T943" s="230"/>
      <c r="AT943" s="224" t="s">
        <v>176</v>
      </c>
      <c r="AU943" s="224" t="s">
        <v>83</v>
      </c>
      <c r="AV943" s="12" t="s">
        <v>80</v>
      </c>
      <c r="AW943" s="12" t="s">
        <v>35</v>
      </c>
      <c r="AX943" s="12" t="s">
        <v>17</v>
      </c>
      <c r="AY943" s="224" t="s">
        <v>168</v>
      </c>
    </row>
    <row r="944" s="1" customFormat="1" ht="25.5" customHeight="1">
      <c r="B944" s="202"/>
      <c r="C944" s="203" t="s">
        <v>1105</v>
      </c>
      <c r="D944" s="203" t="s">
        <v>170</v>
      </c>
      <c r="E944" s="204" t="s">
        <v>1106</v>
      </c>
      <c r="F944" s="205" t="s">
        <v>1107</v>
      </c>
      <c r="G944" s="206" t="s">
        <v>173</v>
      </c>
      <c r="H944" s="207">
        <v>5.2000000000000002</v>
      </c>
      <c r="I944" s="208"/>
      <c r="J944" s="209">
        <f>ROUND(I944*H944,2)</f>
        <v>0</v>
      </c>
      <c r="K944" s="205" t="s">
        <v>174</v>
      </c>
      <c r="L944" s="47"/>
      <c r="M944" s="210" t="s">
        <v>5</v>
      </c>
      <c r="N944" s="211" t="s">
        <v>43</v>
      </c>
      <c r="O944" s="48"/>
      <c r="P944" s="212">
        <f>O944*H944</f>
        <v>0</v>
      </c>
      <c r="Q944" s="212">
        <v>0.0030000000000000001</v>
      </c>
      <c r="R944" s="212">
        <f>Q944*H944</f>
        <v>0.015600000000000001</v>
      </c>
      <c r="S944" s="212">
        <v>0</v>
      </c>
      <c r="T944" s="213">
        <f>S944*H944</f>
        <v>0</v>
      </c>
      <c r="AR944" s="25" t="s">
        <v>86</v>
      </c>
      <c r="AT944" s="25" t="s">
        <v>170</v>
      </c>
      <c r="AU944" s="25" t="s">
        <v>83</v>
      </c>
      <c r="AY944" s="25" t="s">
        <v>168</v>
      </c>
      <c r="BE944" s="214">
        <f>IF(N944="základní",J944,0)</f>
        <v>0</v>
      </c>
      <c r="BF944" s="214">
        <f>IF(N944="snížená",J944,0)</f>
        <v>0</v>
      </c>
      <c r="BG944" s="214">
        <f>IF(N944="zákl. přenesená",J944,0)</f>
        <v>0</v>
      </c>
      <c r="BH944" s="214">
        <f>IF(N944="sníž. přenesená",J944,0)</f>
        <v>0</v>
      </c>
      <c r="BI944" s="214">
        <f>IF(N944="nulová",J944,0)</f>
        <v>0</v>
      </c>
      <c r="BJ944" s="25" t="s">
        <v>17</v>
      </c>
      <c r="BK944" s="214">
        <f>ROUND(I944*H944,2)</f>
        <v>0</v>
      </c>
      <c r="BL944" s="25" t="s">
        <v>86</v>
      </c>
      <c r="BM944" s="25" t="s">
        <v>1108</v>
      </c>
    </row>
    <row r="945" s="11" customFormat="1">
      <c r="B945" s="215"/>
      <c r="D945" s="216" t="s">
        <v>176</v>
      </c>
      <c r="E945" s="217" t="s">
        <v>5</v>
      </c>
      <c r="F945" s="218" t="s">
        <v>576</v>
      </c>
      <c r="H945" s="217" t="s">
        <v>5</v>
      </c>
      <c r="I945" s="219"/>
      <c r="L945" s="215"/>
      <c r="M945" s="220"/>
      <c r="N945" s="221"/>
      <c r="O945" s="221"/>
      <c r="P945" s="221"/>
      <c r="Q945" s="221"/>
      <c r="R945" s="221"/>
      <c r="S945" s="221"/>
      <c r="T945" s="222"/>
      <c r="AT945" s="217" t="s">
        <v>176</v>
      </c>
      <c r="AU945" s="217" t="s">
        <v>83</v>
      </c>
      <c r="AV945" s="11" t="s">
        <v>17</v>
      </c>
      <c r="AW945" s="11" t="s">
        <v>35</v>
      </c>
      <c r="AX945" s="11" t="s">
        <v>72</v>
      </c>
      <c r="AY945" s="217" t="s">
        <v>168</v>
      </c>
    </row>
    <row r="946" s="11" customFormat="1">
      <c r="B946" s="215"/>
      <c r="D946" s="216" t="s">
        <v>176</v>
      </c>
      <c r="E946" s="217" t="s">
        <v>5</v>
      </c>
      <c r="F946" s="218" t="s">
        <v>1103</v>
      </c>
      <c r="H946" s="217" t="s">
        <v>5</v>
      </c>
      <c r="I946" s="219"/>
      <c r="L946" s="215"/>
      <c r="M946" s="220"/>
      <c r="N946" s="221"/>
      <c r="O946" s="221"/>
      <c r="P946" s="221"/>
      <c r="Q946" s="221"/>
      <c r="R946" s="221"/>
      <c r="S946" s="221"/>
      <c r="T946" s="222"/>
      <c r="AT946" s="217" t="s">
        <v>176</v>
      </c>
      <c r="AU946" s="217" t="s">
        <v>83</v>
      </c>
      <c r="AV946" s="11" t="s">
        <v>17</v>
      </c>
      <c r="AW946" s="11" t="s">
        <v>35</v>
      </c>
      <c r="AX946" s="11" t="s">
        <v>72</v>
      </c>
      <c r="AY946" s="217" t="s">
        <v>168</v>
      </c>
    </row>
    <row r="947" s="12" customFormat="1">
      <c r="B947" s="223"/>
      <c r="D947" s="216" t="s">
        <v>176</v>
      </c>
      <c r="E947" s="224" t="s">
        <v>5</v>
      </c>
      <c r="F947" s="225" t="s">
        <v>1104</v>
      </c>
      <c r="H947" s="226">
        <v>5.2000000000000002</v>
      </c>
      <c r="I947" s="227"/>
      <c r="L947" s="223"/>
      <c r="M947" s="228"/>
      <c r="N947" s="229"/>
      <c r="O947" s="229"/>
      <c r="P947" s="229"/>
      <c r="Q947" s="229"/>
      <c r="R947" s="229"/>
      <c r="S947" s="229"/>
      <c r="T947" s="230"/>
      <c r="AT947" s="224" t="s">
        <v>176</v>
      </c>
      <c r="AU947" s="224" t="s">
        <v>83</v>
      </c>
      <c r="AV947" s="12" t="s">
        <v>80</v>
      </c>
      <c r="AW947" s="12" t="s">
        <v>35</v>
      </c>
      <c r="AX947" s="12" t="s">
        <v>17</v>
      </c>
      <c r="AY947" s="224" t="s">
        <v>168</v>
      </c>
    </row>
    <row r="948" s="1" customFormat="1" ht="25.5" customHeight="1">
      <c r="B948" s="202"/>
      <c r="C948" s="203" t="s">
        <v>1109</v>
      </c>
      <c r="D948" s="203" t="s">
        <v>170</v>
      </c>
      <c r="E948" s="204" t="s">
        <v>1110</v>
      </c>
      <c r="F948" s="205" t="s">
        <v>1111</v>
      </c>
      <c r="G948" s="206" t="s">
        <v>182</v>
      </c>
      <c r="H948" s="207">
        <v>4</v>
      </c>
      <c r="I948" s="208"/>
      <c r="J948" s="209">
        <f>ROUND(I948*H948,2)</f>
        <v>0</v>
      </c>
      <c r="K948" s="205" t="s">
        <v>174</v>
      </c>
      <c r="L948" s="47"/>
      <c r="M948" s="210" t="s">
        <v>5</v>
      </c>
      <c r="N948" s="211" t="s">
        <v>43</v>
      </c>
      <c r="O948" s="48"/>
      <c r="P948" s="212">
        <f>O948*H948</f>
        <v>0</v>
      </c>
      <c r="Q948" s="212">
        <v>0.040599999999999997</v>
      </c>
      <c r="R948" s="212">
        <f>Q948*H948</f>
        <v>0.16239999999999999</v>
      </c>
      <c r="S948" s="212">
        <v>0</v>
      </c>
      <c r="T948" s="213">
        <f>S948*H948</f>
        <v>0</v>
      </c>
      <c r="AR948" s="25" t="s">
        <v>86</v>
      </c>
      <c r="AT948" s="25" t="s">
        <v>170</v>
      </c>
      <c r="AU948" s="25" t="s">
        <v>83</v>
      </c>
      <c r="AY948" s="25" t="s">
        <v>168</v>
      </c>
      <c r="BE948" s="214">
        <f>IF(N948="základní",J948,0)</f>
        <v>0</v>
      </c>
      <c r="BF948" s="214">
        <f>IF(N948="snížená",J948,0)</f>
        <v>0</v>
      </c>
      <c r="BG948" s="214">
        <f>IF(N948="zákl. přenesená",J948,0)</f>
        <v>0</v>
      </c>
      <c r="BH948" s="214">
        <f>IF(N948="sníž. přenesená",J948,0)</f>
        <v>0</v>
      </c>
      <c r="BI948" s="214">
        <f>IF(N948="nulová",J948,0)</f>
        <v>0</v>
      </c>
      <c r="BJ948" s="25" t="s">
        <v>17</v>
      </c>
      <c r="BK948" s="214">
        <f>ROUND(I948*H948,2)</f>
        <v>0</v>
      </c>
      <c r="BL948" s="25" t="s">
        <v>86</v>
      </c>
      <c r="BM948" s="25" t="s">
        <v>1112</v>
      </c>
    </row>
    <row r="949" s="11" customFormat="1">
      <c r="B949" s="215"/>
      <c r="D949" s="216" t="s">
        <v>176</v>
      </c>
      <c r="E949" s="217" t="s">
        <v>5</v>
      </c>
      <c r="F949" s="218" t="s">
        <v>606</v>
      </c>
      <c r="H949" s="217" t="s">
        <v>5</v>
      </c>
      <c r="I949" s="219"/>
      <c r="L949" s="215"/>
      <c r="M949" s="220"/>
      <c r="N949" s="221"/>
      <c r="O949" s="221"/>
      <c r="P949" s="221"/>
      <c r="Q949" s="221"/>
      <c r="R949" s="221"/>
      <c r="S949" s="221"/>
      <c r="T949" s="222"/>
      <c r="AT949" s="217" t="s">
        <v>176</v>
      </c>
      <c r="AU949" s="217" t="s">
        <v>83</v>
      </c>
      <c r="AV949" s="11" t="s">
        <v>17</v>
      </c>
      <c r="AW949" s="11" t="s">
        <v>35</v>
      </c>
      <c r="AX949" s="11" t="s">
        <v>72</v>
      </c>
      <c r="AY949" s="217" t="s">
        <v>168</v>
      </c>
    </row>
    <row r="950" s="11" customFormat="1">
      <c r="B950" s="215"/>
      <c r="D950" s="216" t="s">
        <v>176</v>
      </c>
      <c r="E950" s="217" t="s">
        <v>5</v>
      </c>
      <c r="F950" s="218" t="s">
        <v>607</v>
      </c>
      <c r="H950" s="217" t="s">
        <v>5</v>
      </c>
      <c r="I950" s="219"/>
      <c r="L950" s="215"/>
      <c r="M950" s="220"/>
      <c r="N950" s="221"/>
      <c r="O950" s="221"/>
      <c r="P950" s="221"/>
      <c r="Q950" s="221"/>
      <c r="R950" s="221"/>
      <c r="S950" s="221"/>
      <c r="T950" s="222"/>
      <c r="AT950" s="217" t="s">
        <v>176</v>
      </c>
      <c r="AU950" s="217" t="s">
        <v>83</v>
      </c>
      <c r="AV950" s="11" t="s">
        <v>17</v>
      </c>
      <c r="AW950" s="11" t="s">
        <v>35</v>
      </c>
      <c r="AX950" s="11" t="s">
        <v>72</v>
      </c>
      <c r="AY950" s="217" t="s">
        <v>168</v>
      </c>
    </row>
    <row r="951" s="11" customFormat="1">
      <c r="B951" s="215"/>
      <c r="D951" s="216" t="s">
        <v>176</v>
      </c>
      <c r="E951" s="217" t="s">
        <v>5</v>
      </c>
      <c r="F951" s="218" t="s">
        <v>608</v>
      </c>
      <c r="H951" s="217" t="s">
        <v>5</v>
      </c>
      <c r="I951" s="219"/>
      <c r="L951" s="215"/>
      <c r="M951" s="220"/>
      <c r="N951" s="221"/>
      <c r="O951" s="221"/>
      <c r="P951" s="221"/>
      <c r="Q951" s="221"/>
      <c r="R951" s="221"/>
      <c r="S951" s="221"/>
      <c r="T951" s="222"/>
      <c r="AT951" s="217" t="s">
        <v>176</v>
      </c>
      <c r="AU951" s="217" t="s">
        <v>83</v>
      </c>
      <c r="AV951" s="11" t="s">
        <v>17</v>
      </c>
      <c r="AW951" s="11" t="s">
        <v>35</v>
      </c>
      <c r="AX951" s="11" t="s">
        <v>72</v>
      </c>
      <c r="AY951" s="217" t="s">
        <v>168</v>
      </c>
    </row>
    <row r="952" s="12" customFormat="1">
      <c r="B952" s="223"/>
      <c r="D952" s="216" t="s">
        <v>176</v>
      </c>
      <c r="E952" s="224" t="s">
        <v>5</v>
      </c>
      <c r="F952" s="225" t="s">
        <v>86</v>
      </c>
      <c r="H952" s="226">
        <v>4</v>
      </c>
      <c r="I952" s="227"/>
      <c r="L952" s="223"/>
      <c r="M952" s="228"/>
      <c r="N952" s="229"/>
      <c r="O952" s="229"/>
      <c r="P952" s="229"/>
      <c r="Q952" s="229"/>
      <c r="R952" s="229"/>
      <c r="S952" s="229"/>
      <c r="T952" s="230"/>
      <c r="AT952" s="224" t="s">
        <v>176</v>
      </c>
      <c r="AU952" s="224" t="s">
        <v>83</v>
      </c>
      <c r="AV952" s="12" t="s">
        <v>80</v>
      </c>
      <c r="AW952" s="12" t="s">
        <v>35</v>
      </c>
      <c r="AX952" s="12" t="s">
        <v>72</v>
      </c>
      <c r="AY952" s="224" t="s">
        <v>168</v>
      </c>
    </row>
    <row r="953" s="13" customFormat="1">
      <c r="B953" s="231"/>
      <c r="D953" s="216" t="s">
        <v>176</v>
      </c>
      <c r="E953" s="232" t="s">
        <v>5</v>
      </c>
      <c r="F953" s="233" t="s">
        <v>195</v>
      </c>
      <c r="H953" s="234">
        <v>4</v>
      </c>
      <c r="I953" s="235"/>
      <c r="L953" s="231"/>
      <c r="M953" s="236"/>
      <c r="N953" s="237"/>
      <c r="O953" s="237"/>
      <c r="P953" s="237"/>
      <c r="Q953" s="237"/>
      <c r="R953" s="237"/>
      <c r="S953" s="237"/>
      <c r="T953" s="238"/>
      <c r="AT953" s="232" t="s">
        <v>176</v>
      </c>
      <c r="AU953" s="232" t="s">
        <v>83</v>
      </c>
      <c r="AV953" s="13" t="s">
        <v>86</v>
      </c>
      <c r="AW953" s="13" t="s">
        <v>35</v>
      </c>
      <c r="AX953" s="13" t="s">
        <v>17</v>
      </c>
      <c r="AY953" s="232" t="s">
        <v>168</v>
      </c>
    </row>
    <row r="954" s="1" customFormat="1" ht="25.5" customHeight="1">
      <c r="B954" s="202"/>
      <c r="C954" s="203" t="s">
        <v>1113</v>
      </c>
      <c r="D954" s="203" t="s">
        <v>170</v>
      </c>
      <c r="E954" s="204" t="s">
        <v>1114</v>
      </c>
      <c r="F954" s="205" t="s">
        <v>1115</v>
      </c>
      <c r="G954" s="206" t="s">
        <v>182</v>
      </c>
      <c r="H954" s="207">
        <v>2</v>
      </c>
      <c r="I954" s="208"/>
      <c r="J954" s="209">
        <f>ROUND(I954*H954,2)</f>
        <v>0</v>
      </c>
      <c r="K954" s="205" t="s">
        <v>174</v>
      </c>
      <c r="L954" s="47"/>
      <c r="M954" s="210" t="s">
        <v>5</v>
      </c>
      <c r="N954" s="211" t="s">
        <v>43</v>
      </c>
      <c r="O954" s="48"/>
      <c r="P954" s="212">
        <f>O954*H954</f>
        <v>0</v>
      </c>
      <c r="Q954" s="212">
        <v>0.15409999999999999</v>
      </c>
      <c r="R954" s="212">
        <f>Q954*H954</f>
        <v>0.30819999999999997</v>
      </c>
      <c r="S954" s="212">
        <v>0</v>
      </c>
      <c r="T954" s="213">
        <f>S954*H954</f>
        <v>0</v>
      </c>
      <c r="AR954" s="25" t="s">
        <v>86</v>
      </c>
      <c r="AT954" s="25" t="s">
        <v>170</v>
      </c>
      <c r="AU954" s="25" t="s">
        <v>83</v>
      </c>
      <c r="AY954" s="25" t="s">
        <v>168</v>
      </c>
      <c r="BE954" s="214">
        <f>IF(N954="základní",J954,0)</f>
        <v>0</v>
      </c>
      <c r="BF954" s="214">
        <f>IF(N954="snížená",J954,0)</f>
        <v>0</v>
      </c>
      <c r="BG954" s="214">
        <f>IF(N954="zákl. přenesená",J954,0)</f>
        <v>0</v>
      </c>
      <c r="BH954" s="214">
        <f>IF(N954="sníž. přenesená",J954,0)</f>
        <v>0</v>
      </c>
      <c r="BI954" s="214">
        <f>IF(N954="nulová",J954,0)</f>
        <v>0</v>
      </c>
      <c r="BJ954" s="25" t="s">
        <v>17</v>
      </c>
      <c r="BK954" s="214">
        <f>ROUND(I954*H954,2)</f>
        <v>0</v>
      </c>
      <c r="BL954" s="25" t="s">
        <v>86</v>
      </c>
      <c r="BM954" s="25" t="s">
        <v>1116</v>
      </c>
    </row>
    <row r="955" s="11" customFormat="1">
      <c r="B955" s="215"/>
      <c r="D955" s="216" t="s">
        <v>176</v>
      </c>
      <c r="E955" s="217" t="s">
        <v>5</v>
      </c>
      <c r="F955" s="218" t="s">
        <v>606</v>
      </c>
      <c r="H955" s="217" t="s">
        <v>5</v>
      </c>
      <c r="I955" s="219"/>
      <c r="L955" s="215"/>
      <c r="M955" s="220"/>
      <c r="N955" s="221"/>
      <c r="O955" s="221"/>
      <c r="P955" s="221"/>
      <c r="Q955" s="221"/>
      <c r="R955" s="221"/>
      <c r="S955" s="221"/>
      <c r="T955" s="222"/>
      <c r="AT955" s="217" t="s">
        <v>176</v>
      </c>
      <c r="AU955" s="217" t="s">
        <v>83</v>
      </c>
      <c r="AV955" s="11" t="s">
        <v>17</v>
      </c>
      <c r="AW955" s="11" t="s">
        <v>35</v>
      </c>
      <c r="AX955" s="11" t="s">
        <v>72</v>
      </c>
      <c r="AY955" s="217" t="s">
        <v>168</v>
      </c>
    </row>
    <row r="956" s="11" customFormat="1">
      <c r="B956" s="215"/>
      <c r="D956" s="216" t="s">
        <v>176</v>
      </c>
      <c r="E956" s="217" t="s">
        <v>5</v>
      </c>
      <c r="F956" s="218" t="s">
        <v>607</v>
      </c>
      <c r="H956" s="217" t="s">
        <v>5</v>
      </c>
      <c r="I956" s="219"/>
      <c r="L956" s="215"/>
      <c r="M956" s="220"/>
      <c r="N956" s="221"/>
      <c r="O956" s="221"/>
      <c r="P956" s="221"/>
      <c r="Q956" s="221"/>
      <c r="R956" s="221"/>
      <c r="S956" s="221"/>
      <c r="T956" s="222"/>
      <c r="AT956" s="217" t="s">
        <v>176</v>
      </c>
      <c r="AU956" s="217" t="s">
        <v>83</v>
      </c>
      <c r="AV956" s="11" t="s">
        <v>17</v>
      </c>
      <c r="AW956" s="11" t="s">
        <v>35</v>
      </c>
      <c r="AX956" s="11" t="s">
        <v>72</v>
      </c>
      <c r="AY956" s="217" t="s">
        <v>168</v>
      </c>
    </row>
    <row r="957" s="11" customFormat="1">
      <c r="B957" s="215"/>
      <c r="D957" s="216" t="s">
        <v>176</v>
      </c>
      <c r="E957" s="217" t="s">
        <v>5</v>
      </c>
      <c r="F957" s="218" t="s">
        <v>608</v>
      </c>
      <c r="H957" s="217" t="s">
        <v>5</v>
      </c>
      <c r="I957" s="219"/>
      <c r="L957" s="215"/>
      <c r="M957" s="220"/>
      <c r="N957" s="221"/>
      <c r="O957" s="221"/>
      <c r="P957" s="221"/>
      <c r="Q957" s="221"/>
      <c r="R957" s="221"/>
      <c r="S957" s="221"/>
      <c r="T957" s="222"/>
      <c r="AT957" s="217" t="s">
        <v>176</v>
      </c>
      <c r="AU957" s="217" t="s">
        <v>83</v>
      </c>
      <c r="AV957" s="11" t="s">
        <v>17</v>
      </c>
      <c r="AW957" s="11" t="s">
        <v>35</v>
      </c>
      <c r="AX957" s="11" t="s">
        <v>72</v>
      </c>
      <c r="AY957" s="217" t="s">
        <v>168</v>
      </c>
    </row>
    <row r="958" s="12" customFormat="1">
      <c r="B958" s="223"/>
      <c r="D958" s="216" t="s">
        <v>176</v>
      </c>
      <c r="E958" s="224" t="s">
        <v>5</v>
      </c>
      <c r="F958" s="225" t="s">
        <v>80</v>
      </c>
      <c r="H958" s="226">
        <v>2</v>
      </c>
      <c r="I958" s="227"/>
      <c r="L958" s="223"/>
      <c r="M958" s="228"/>
      <c r="N958" s="229"/>
      <c r="O958" s="229"/>
      <c r="P958" s="229"/>
      <c r="Q958" s="229"/>
      <c r="R958" s="229"/>
      <c r="S958" s="229"/>
      <c r="T958" s="230"/>
      <c r="AT958" s="224" t="s">
        <v>176</v>
      </c>
      <c r="AU958" s="224" t="s">
        <v>83</v>
      </c>
      <c r="AV958" s="12" t="s">
        <v>80</v>
      </c>
      <c r="AW958" s="12" t="s">
        <v>35</v>
      </c>
      <c r="AX958" s="12" t="s">
        <v>72</v>
      </c>
      <c r="AY958" s="224" t="s">
        <v>168</v>
      </c>
    </row>
    <row r="959" s="13" customFormat="1">
      <c r="B959" s="231"/>
      <c r="D959" s="216" t="s">
        <v>176</v>
      </c>
      <c r="E959" s="232" t="s">
        <v>5</v>
      </c>
      <c r="F959" s="233" t="s">
        <v>195</v>
      </c>
      <c r="H959" s="234">
        <v>2</v>
      </c>
      <c r="I959" s="235"/>
      <c r="L959" s="231"/>
      <c r="M959" s="236"/>
      <c r="N959" s="237"/>
      <c r="O959" s="237"/>
      <c r="P959" s="237"/>
      <c r="Q959" s="237"/>
      <c r="R959" s="237"/>
      <c r="S959" s="237"/>
      <c r="T959" s="238"/>
      <c r="AT959" s="232" t="s">
        <v>176</v>
      </c>
      <c r="AU959" s="232" t="s">
        <v>83</v>
      </c>
      <c r="AV959" s="13" t="s">
        <v>86</v>
      </c>
      <c r="AW959" s="13" t="s">
        <v>35</v>
      </c>
      <c r="AX959" s="13" t="s">
        <v>17</v>
      </c>
      <c r="AY959" s="232" t="s">
        <v>168</v>
      </c>
    </row>
    <row r="960" s="1" customFormat="1" ht="38.25" customHeight="1">
      <c r="B960" s="202"/>
      <c r="C960" s="203" t="s">
        <v>1117</v>
      </c>
      <c r="D960" s="203" t="s">
        <v>170</v>
      </c>
      <c r="E960" s="204" t="s">
        <v>1118</v>
      </c>
      <c r="F960" s="205" t="s">
        <v>1119</v>
      </c>
      <c r="G960" s="206" t="s">
        <v>198</v>
      </c>
      <c r="H960" s="207">
        <v>108.125</v>
      </c>
      <c r="I960" s="208"/>
      <c r="J960" s="209">
        <f>ROUND(I960*H960,2)</f>
        <v>0</v>
      </c>
      <c r="K960" s="205" t="s">
        <v>174</v>
      </c>
      <c r="L960" s="47"/>
      <c r="M960" s="210" t="s">
        <v>5</v>
      </c>
      <c r="N960" s="211" t="s">
        <v>43</v>
      </c>
      <c r="O960" s="48"/>
      <c r="P960" s="212">
        <f>O960*H960</f>
        <v>0</v>
      </c>
      <c r="Q960" s="212">
        <v>0</v>
      </c>
      <c r="R960" s="212">
        <f>Q960*H960</f>
        <v>0</v>
      </c>
      <c r="S960" s="212">
        <v>0</v>
      </c>
      <c r="T960" s="213">
        <f>S960*H960</f>
        <v>0</v>
      </c>
      <c r="AR960" s="25" t="s">
        <v>86</v>
      </c>
      <c r="AT960" s="25" t="s">
        <v>170</v>
      </c>
      <c r="AU960" s="25" t="s">
        <v>83</v>
      </c>
      <c r="AY960" s="25" t="s">
        <v>168</v>
      </c>
      <c r="BE960" s="214">
        <f>IF(N960="základní",J960,0)</f>
        <v>0</v>
      </c>
      <c r="BF960" s="214">
        <f>IF(N960="snížená",J960,0)</f>
        <v>0</v>
      </c>
      <c r="BG960" s="214">
        <f>IF(N960="zákl. přenesená",J960,0)</f>
        <v>0</v>
      </c>
      <c r="BH960" s="214">
        <f>IF(N960="sníž. přenesená",J960,0)</f>
        <v>0</v>
      </c>
      <c r="BI960" s="214">
        <f>IF(N960="nulová",J960,0)</f>
        <v>0</v>
      </c>
      <c r="BJ960" s="25" t="s">
        <v>17</v>
      </c>
      <c r="BK960" s="214">
        <f>ROUND(I960*H960,2)</f>
        <v>0</v>
      </c>
      <c r="BL960" s="25" t="s">
        <v>86</v>
      </c>
      <c r="BM960" s="25" t="s">
        <v>1120</v>
      </c>
    </row>
    <row r="961" s="11" customFormat="1">
      <c r="B961" s="215"/>
      <c r="D961" s="216" t="s">
        <v>176</v>
      </c>
      <c r="E961" s="217" t="s">
        <v>5</v>
      </c>
      <c r="F961" s="218" t="s">
        <v>575</v>
      </c>
      <c r="H961" s="217" t="s">
        <v>5</v>
      </c>
      <c r="I961" s="219"/>
      <c r="L961" s="215"/>
      <c r="M961" s="220"/>
      <c r="N961" s="221"/>
      <c r="O961" s="221"/>
      <c r="P961" s="221"/>
      <c r="Q961" s="221"/>
      <c r="R961" s="221"/>
      <c r="S961" s="221"/>
      <c r="T961" s="222"/>
      <c r="AT961" s="217" t="s">
        <v>176</v>
      </c>
      <c r="AU961" s="217" t="s">
        <v>83</v>
      </c>
      <c r="AV961" s="11" t="s">
        <v>17</v>
      </c>
      <c r="AW961" s="11" t="s">
        <v>35</v>
      </c>
      <c r="AX961" s="11" t="s">
        <v>72</v>
      </c>
      <c r="AY961" s="217" t="s">
        <v>168</v>
      </c>
    </row>
    <row r="962" s="11" customFormat="1">
      <c r="B962" s="215"/>
      <c r="D962" s="216" t="s">
        <v>176</v>
      </c>
      <c r="E962" s="217" t="s">
        <v>5</v>
      </c>
      <c r="F962" s="218" t="s">
        <v>576</v>
      </c>
      <c r="H962" s="217" t="s">
        <v>5</v>
      </c>
      <c r="I962" s="219"/>
      <c r="L962" s="215"/>
      <c r="M962" s="220"/>
      <c r="N962" s="221"/>
      <c r="O962" s="221"/>
      <c r="P962" s="221"/>
      <c r="Q962" s="221"/>
      <c r="R962" s="221"/>
      <c r="S962" s="221"/>
      <c r="T962" s="222"/>
      <c r="AT962" s="217" t="s">
        <v>176</v>
      </c>
      <c r="AU962" s="217" t="s">
        <v>83</v>
      </c>
      <c r="AV962" s="11" t="s">
        <v>17</v>
      </c>
      <c r="AW962" s="11" t="s">
        <v>35</v>
      </c>
      <c r="AX962" s="11" t="s">
        <v>72</v>
      </c>
      <c r="AY962" s="217" t="s">
        <v>168</v>
      </c>
    </row>
    <row r="963" s="11" customFormat="1">
      <c r="B963" s="215"/>
      <c r="D963" s="216" t="s">
        <v>176</v>
      </c>
      <c r="E963" s="217" t="s">
        <v>5</v>
      </c>
      <c r="F963" s="218" t="s">
        <v>578</v>
      </c>
      <c r="H963" s="217" t="s">
        <v>5</v>
      </c>
      <c r="I963" s="219"/>
      <c r="L963" s="215"/>
      <c r="M963" s="220"/>
      <c r="N963" s="221"/>
      <c r="O963" s="221"/>
      <c r="P963" s="221"/>
      <c r="Q963" s="221"/>
      <c r="R963" s="221"/>
      <c r="S963" s="221"/>
      <c r="T963" s="222"/>
      <c r="AT963" s="217" t="s">
        <v>176</v>
      </c>
      <c r="AU963" s="217" t="s">
        <v>83</v>
      </c>
      <c r="AV963" s="11" t="s">
        <v>17</v>
      </c>
      <c r="AW963" s="11" t="s">
        <v>35</v>
      </c>
      <c r="AX963" s="11" t="s">
        <v>72</v>
      </c>
      <c r="AY963" s="217" t="s">
        <v>168</v>
      </c>
    </row>
    <row r="964" s="12" customFormat="1">
      <c r="B964" s="223"/>
      <c r="D964" s="216" t="s">
        <v>176</v>
      </c>
      <c r="E964" s="224" t="s">
        <v>5</v>
      </c>
      <c r="F964" s="225" t="s">
        <v>1121</v>
      </c>
      <c r="H964" s="226">
        <v>9.5999999999999996</v>
      </c>
      <c r="I964" s="227"/>
      <c r="L964" s="223"/>
      <c r="M964" s="228"/>
      <c r="N964" s="229"/>
      <c r="O964" s="229"/>
      <c r="P964" s="229"/>
      <c r="Q964" s="229"/>
      <c r="R964" s="229"/>
      <c r="S964" s="229"/>
      <c r="T964" s="230"/>
      <c r="AT964" s="224" t="s">
        <v>176</v>
      </c>
      <c r="AU964" s="224" t="s">
        <v>83</v>
      </c>
      <c r="AV964" s="12" t="s">
        <v>80</v>
      </c>
      <c r="AW964" s="12" t="s">
        <v>35</v>
      </c>
      <c r="AX964" s="12" t="s">
        <v>72</v>
      </c>
      <c r="AY964" s="224" t="s">
        <v>168</v>
      </c>
    </row>
    <row r="965" s="12" customFormat="1">
      <c r="B965" s="223"/>
      <c r="D965" s="216" t="s">
        <v>176</v>
      </c>
      <c r="E965" s="224" t="s">
        <v>5</v>
      </c>
      <c r="F965" s="225" t="s">
        <v>1122</v>
      </c>
      <c r="H965" s="226">
        <v>8.8000000000000007</v>
      </c>
      <c r="I965" s="227"/>
      <c r="L965" s="223"/>
      <c r="M965" s="228"/>
      <c r="N965" s="229"/>
      <c r="O965" s="229"/>
      <c r="P965" s="229"/>
      <c r="Q965" s="229"/>
      <c r="R965" s="229"/>
      <c r="S965" s="229"/>
      <c r="T965" s="230"/>
      <c r="AT965" s="224" t="s">
        <v>176</v>
      </c>
      <c r="AU965" s="224" t="s">
        <v>83</v>
      </c>
      <c r="AV965" s="12" t="s">
        <v>80</v>
      </c>
      <c r="AW965" s="12" t="s">
        <v>35</v>
      </c>
      <c r="AX965" s="12" t="s">
        <v>72</v>
      </c>
      <c r="AY965" s="224" t="s">
        <v>168</v>
      </c>
    </row>
    <row r="966" s="12" customFormat="1">
      <c r="B966" s="223"/>
      <c r="D966" s="216" t="s">
        <v>176</v>
      </c>
      <c r="E966" s="224" t="s">
        <v>5</v>
      </c>
      <c r="F966" s="225" t="s">
        <v>1123</v>
      </c>
      <c r="H966" s="226">
        <v>8</v>
      </c>
      <c r="I966" s="227"/>
      <c r="L966" s="223"/>
      <c r="M966" s="228"/>
      <c r="N966" s="229"/>
      <c r="O966" s="229"/>
      <c r="P966" s="229"/>
      <c r="Q966" s="229"/>
      <c r="R966" s="229"/>
      <c r="S966" s="229"/>
      <c r="T966" s="230"/>
      <c r="AT966" s="224" t="s">
        <v>176</v>
      </c>
      <c r="AU966" s="224" t="s">
        <v>83</v>
      </c>
      <c r="AV966" s="12" t="s">
        <v>80</v>
      </c>
      <c r="AW966" s="12" t="s">
        <v>35</v>
      </c>
      <c r="AX966" s="12" t="s">
        <v>72</v>
      </c>
      <c r="AY966" s="224" t="s">
        <v>168</v>
      </c>
    </row>
    <row r="967" s="12" customFormat="1">
      <c r="B967" s="223"/>
      <c r="D967" s="216" t="s">
        <v>176</v>
      </c>
      <c r="E967" s="224" t="s">
        <v>5</v>
      </c>
      <c r="F967" s="225" t="s">
        <v>1124</v>
      </c>
      <c r="H967" s="226">
        <v>12.27</v>
      </c>
      <c r="I967" s="227"/>
      <c r="L967" s="223"/>
      <c r="M967" s="228"/>
      <c r="N967" s="229"/>
      <c r="O967" s="229"/>
      <c r="P967" s="229"/>
      <c r="Q967" s="229"/>
      <c r="R967" s="229"/>
      <c r="S967" s="229"/>
      <c r="T967" s="230"/>
      <c r="AT967" s="224" t="s">
        <v>176</v>
      </c>
      <c r="AU967" s="224" t="s">
        <v>83</v>
      </c>
      <c r="AV967" s="12" t="s">
        <v>80</v>
      </c>
      <c r="AW967" s="12" t="s">
        <v>35</v>
      </c>
      <c r="AX967" s="12" t="s">
        <v>72</v>
      </c>
      <c r="AY967" s="224" t="s">
        <v>168</v>
      </c>
    </row>
    <row r="968" s="12" customFormat="1">
      <c r="B968" s="223"/>
      <c r="D968" s="216" t="s">
        <v>176</v>
      </c>
      <c r="E968" s="224" t="s">
        <v>5</v>
      </c>
      <c r="F968" s="225" t="s">
        <v>1125</v>
      </c>
      <c r="H968" s="226">
        <v>11.75</v>
      </c>
      <c r="I968" s="227"/>
      <c r="L968" s="223"/>
      <c r="M968" s="228"/>
      <c r="N968" s="229"/>
      <c r="O968" s="229"/>
      <c r="P968" s="229"/>
      <c r="Q968" s="229"/>
      <c r="R968" s="229"/>
      <c r="S968" s="229"/>
      <c r="T968" s="230"/>
      <c r="AT968" s="224" t="s">
        <v>176</v>
      </c>
      <c r="AU968" s="224" t="s">
        <v>83</v>
      </c>
      <c r="AV968" s="12" t="s">
        <v>80</v>
      </c>
      <c r="AW968" s="12" t="s">
        <v>35</v>
      </c>
      <c r="AX968" s="12" t="s">
        <v>72</v>
      </c>
      <c r="AY968" s="224" t="s">
        <v>168</v>
      </c>
    </row>
    <row r="969" s="11" customFormat="1">
      <c r="B969" s="215"/>
      <c r="D969" s="216" t="s">
        <v>176</v>
      </c>
      <c r="E969" s="217" t="s">
        <v>5</v>
      </c>
      <c r="F969" s="218" t="s">
        <v>582</v>
      </c>
      <c r="H969" s="217" t="s">
        <v>5</v>
      </c>
      <c r="I969" s="219"/>
      <c r="L969" s="215"/>
      <c r="M969" s="220"/>
      <c r="N969" s="221"/>
      <c r="O969" s="221"/>
      <c r="P969" s="221"/>
      <c r="Q969" s="221"/>
      <c r="R969" s="221"/>
      <c r="S969" s="221"/>
      <c r="T969" s="222"/>
      <c r="AT969" s="217" t="s">
        <v>176</v>
      </c>
      <c r="AU969" s="217" t="s">
        <v>83</v>
      </c>
      <c r="AV969" s="11" t="s">
        <v>17</v>
      </c>
      <c r="AW969" s="11" t="s">
        <v>35</v>
      </c>
      <c r="AX969" s="11" t="s">
        <v>72</v>
      </c>
      <c r="AY969" s="217" t="s">
        <v>168</v>
      </c>
    </row>
    <row r="970" s="12" customFormat="1">
      <c r="B970" s="223"/>
      <c r="D970" s="216" t="s">
        <v>176</v>
      </c>
      <c r="E970" s="224" t="s">
        <v>5</v>
      </c>
      <c r="F970" s="225" t="s">
        <v>1126</v>
      </c>
      <c r="H970" s="226">
        <v>5.4000000000000004</v>
      </c>
      <c r="I970" s="227"/>
      <c r="L970" s="223"/>
      <c r="M970" s="228"/>
      <c r="N970" s="229"/>
      <c r="O970" s="229"/>
      <c r="P970" s="229"/>
      <c r="Q970" s="229"/>
      <c r="R970" s="229"/>
      <c r="S970" s="229"/>
      <c r="T970" s="230"/>
      <c r="AT970" s="224" t="s">
        <v>176</v>
      </c>
      <c r="AU970" s="224" t="s">
        <v>83</v>
      </c>
      <c r="AV970" s="12" t="s">
        <v>80</v>
      </c>
      <c r="AW970" s="12" t="s">
        <v>35</v>
      </c>
      <c r="AX970" s="12" t="s">
        <v>72</v>
      </c>
      <c r="AY970" s="224" t="s">
        <v>168</v>
      </c>
    </row>
    <row r="971" s="12" customFormat="1">
      <c r="B971" s="223"/>
      <c r="D971" s="216" t="s">
        <v>176</v>
      </c>
      <c r="E971" s="224" t="s">
        <v>5</v>
      </c>
      <c r="F971" s="225" t="s">
        <v>1127</v>
      </c>
      <c r="H971" s="226">
        <v>4</v>
      </c>
      <c r="I971" s="227"/>
      <c r="L971" s="223"/>
      <c r="M971" s="228"/>
      <c r="N971" s="229"/>
      <c r="O971" s="229"/>
      <c r="P971" s="229"/>
      <c r="Q971" s="229"/>
      <c r="R971" s="229"/>
      <c r="S971" s="229"/>
      <c r="T971" s="230"/>
      <c r="AT971" s="224" t="s">
        <v>176</v>
      </c>
      <c r="AU971" s="224" t="s">
        <v>83</v>
      </c>
      <c r="AV971" s="12" t="s">
        <v>80</v>
      </c>
      <c r="AW971" s="12" t="s">
        <v>35</v>
      </c>
      <c r="AX971" s="12" t="s">
        <v>72</v>
      </c>
      <c r="AY971" s="224" t="s">
        <v>168</v>
      </c>
    </row>
    <row r="972" s="12" customFormat="1">
      <c r="B972" s="223"/>
      <c r="D972" s="216" t="s">
        <v>176</v>
      </c>
      <c r="E972" s="224" t="s">
        <v>5</v>
      </c>
      <c r="F972" s="225" t="s">
        <v>1128</v>
      </c>
      <c r="H972" s="226">
        <v>8.2699999999999996</v>
      </c>
      <c r="I972" s="227"/>
      <c r="L972" s="223"/>
      <c r="M972" s="228"/>
      <c r="N972" s="229"/>
      <c r="O972" s="229"/>
      <c r="P972" s="229"/>
      <c r="Q972" s="229"/>
      <c r="R972" s="229"/>
      <c r="S972" s="229"/>
      <c r="T972" s="230"/>
      <c r="AT972" s="224" t="s">
        <v>176</v>
      </c>
      <c r="AU972" s="224" t="s">
        <v>83</v>
      </c>
      <c r="AV972" s="12" t="s">
        <v>80</v>
      </c>
      <c r="AW972" s="12" t="s">
        <v>35</v>
      </c>
      <c r="AX972" s="12" t="s">
        <v>72</v>
      </c>
      <c r="AY972" s="224" t="s">
        <v>168</v>
      </c>
    </row>
    <row r="973" s="12" customFormat="1">
      <c r="B973" s="223"/>
      <c r="D973" s="216" t="s">
        <v>176</v>
      </c>
      <c r="E973" s="224" t="s">
        <v>5</v>
      </c>
      <c r="F973" s="225" t="s">
        <v>1129</v>
      </c>
      <c r="H973" s="226">
        <v>11.94</v>
      </c>
      <c r="I973" s="227"/>
      <c r="L973" s="223"/>
      <c r="M973" s="228"/>
      <c r="N973" s="229"/>
      <c r="O973" s="229"/>
      <c r="P973" s="229"/>
      <c r="Q973" s="229"/>
      <c r="R973" s="229"/>
      <c r="S973" s="229"/>
      <c r="T973" s="230"/>
      <c r="AT973" s="224" t="s">
        <v>176</v>
      </c>
      <c r="AU973" s="224" t="s">
        <v>83</v>
      </c>
      <c r="AV973" s="12" t="s">
        <v>80</v>
      </c>
      <c r="AW973" s="12" t="s">
        <v>35</v>
      </c>
      <c r="AX973" s="12" t="s">
        <v>72</v>
      </c>
      <c r="AY973" s="224" t="s">
        <v>168</v>
      </c>
    </row>
    <row r="974" s="12" customFormat="1">
      <c r="B974" s="223"/>
      <c r="D974" s="216" t="s">
        <v>176</v>
      </c>
      <c r="E974" s="224" t="s">
        <v>5</v>
      </c>
      <c r="F974" s="225" t="s">
        <v>1130</v>
      </c>
      <c r="H974" s="226">
        <v>10.095000000000001</v>
      </c>
      <c r="I974" s="227"/>
      <c r="L974" s="223"/>
      <c r="M974" s="228"/>
      <c r="N974" s="229"/>
      <c r="O974" s="229"/>
      <c r="P974" s="229"/>
      <c r="Q974" s="229"/>
      <c r="R974" s="229"/>
      <c r="S974" s="229"/>
      <c r="T974" s="230"/>
      <c r="AT974" s="224" t="s">
        <v>176</v>
      </c>
      <c r="AU974" s="224" t="s">
        <v>83</v>
      </c>
      <c r="AV974" s="12" t="s">
        <v>80</v>
      </c>
      <c r="AW974" s="12" t="s">
        <v>35</v>
      </c>
      <c r="AX974" s="12" t="s">
        <v>72</v>
      </c>
      <c r="AY974" s="224" t="s">
        <v>168</v>
      </c>
    </row>
    <row r="975" s="12" customFormat="1">
      <c r="B975" s="223"/>
      <c r="D975" s="216" t="s">
        <v>176</v>
      </c>
      <c r="E975" s="224" t="s">
        <v>5</v>
      </c>
      <c r="F975" s="225" t="s">
        <v>1131</v>
      </c>
      <c r="H975" s="226">
        <v>18</v>
      </c>
      <c r="I975" s="227"/>
      <c r="L975" s="223"/>
      <c r="M975" s="228"/>
      <c r="N975" s="229"/>
      <c r="O975" s="229"/>
      <c r="P975" s="229"/>
      <c r="Q975" s="229"/>
      <c r="R975" s="229"/>
      <c r="S975" s="229"/>
      <c r="T975" s="230"/>
      <c r="AT975" s="224" t="s">
        <v>176</v>
      </c>
      <c r="AU975" s="224" t="s">
        <v>83</v>
      </c>
      <c r="AV975" s="12" t="s">
        <v>80</v>
      </c>
      <c r="AW975" s="12" t="s">
        <v>35</v>
      </c>
      <c r="AX975" s="12" t="s">
        <v>72</v>
      </c>
      <c r="AY975" s="224" t="s">
        <v>168</v>
      </c>
    </row>
    <row r="976" s="13" customFormat="1">
      <c r="B976" s="231"/>
      <c r="D976" s="216" t="s">
        <v>176</v>
      </c>
      <c r="E976" s="232" t="s">
        <v>5</v>
      </c>
      <c r="F976" s="233" t="s">
        <v>195</v>
      </c>
      <c r="H976" s="234">
        <v>108.125</v>
      </c>
      <c r="I976" s="235"/>
      <c r="L976" s="231"/>
      <c r="M976" s="236"/>
      <c r="N976" s="237"/>
      <c r="O976" s="237"/>
      <c r="P976" s="237"/>
      <c r="Q976" s="237"/>
      <c r="R976" s="237"/>
      <c r="S976" s="237"/>
      <c r="T976" s="238"/>
      <c r="AT976" s="232" t="s">
        <v>176</v>
      </c>
      <c r="AU976" s="232" t="s">
        <v>83</v>
      </c>
      <c r="AV976" s="13" t="s">
        <v>86</v>
      </c>
      <c r="AW976" s="13" t="s">
        <v>35</v>
      </c>
      <c r="AX976" s="13" t="s">
        <v>17</v>
      </c>
      <c r="AY976" s="232" t="s">
        <v>168</v>
      </c>
    </row>
    <row r="977" s="1" customFormat="1" ht="25.5" customHeight="1">
      <c r="B977" s="202"/>
      <c r="C977" s="239" t="s">
        <v>1132</v>
      </c>
      <c r="D977" s="239" t="s">
        <v>337</v>
      </c>
      <c r="E977" s="240" t="s">
        <v>1133</v>
      </c>
      <c r="F977" s="241" t="s">
        <v>1134</v>
      </c>
      <c r="G977" s="242" t="s">
        <v>198</v>
      </c>
      <c r="H977" s="243">
        <v>113.53100000000001</v>
      </c>
      <c r="I977" s="244"/>
      <c r="J977" s="245">
        <f>ROUND(I977*H977,2)</f>
        <v>0</v>
      </c>
      <c r="K977" s="241" t="s">
        <v>174</v>
      </c>
      <c r="L977" s="246"/>
      <c r="M977" s="247" t="s">
        <v>5</v>
      </c>
      <c r="N977" s="248" t="s">
        <v>43</v>
      </c>
      <c r="O977" s="48"/>
      <c r="P977" s="212">
        <f>O977*H977</f>
        <v>0</v>
      </c>
      <c r="Q977" s="212">
        <v>4.0000000000000003E-05</v>
      </c>
      <c r="R977" s="212">
        <f>Q977*H977</f>
        <v>0.0045412400000000002</v>
      </c>
      <c r="S977" s="212">
        <v>0</v>
      </c>
      <c r="T977" s="213">
        <f>S977*H977</f>
        <v>0</v>
      </c>
      <c r="AR977" s="25" t="s">
        <v>98</v>
      </c>
      <c r="AT977" s="25" t="s">
        <v>337</v>
      </c>
      <c r="AU977" s="25" t="s">
        <v>83</v>
      </c>
      <c r="AY977" s="25" t="s">
        <v>168</v>
      </c>
      <c r="BE977" s="214">
        <f>IF(N977="základní",J977,0)</f>
        <v>0</v>
      </c>
      <c r="BF977" s="214">
        <f>IF(N977="snížená",J977,0)</f>
        <v>0</v>
      </c>
      <c r="BG977" s="214">
        <f>IF(N977="zákl. přenesená",J977,0)</f>
        <v>0</v>
      </c>
      <c r="BH977" s="214">
        <f>IF(N977="sníž. přenesená",J977,0)</f>
        <v>0</v>
      </c>
      <c r="BI977" s="214">
        <f>IF(N977="nulová",J977,0)</f>
        <v>0</v>
      </c>
      <c r="BJ977" s="25" t="s">
        <v>17</v>
      </c>
      <c r="BK977" s="214">
        <f>ROUND(I977*H977,2)</f>
        <v>0</v>
      </c>
      <c r="BL977" s="25" t="s">
        <v>86</v>
      </c>
      <c r="BM977" s="25" t="s">
        <v>1135</v>
      </c>
    </row>
    <row r="978" s="12" customFormat="1">
      <c r="B978" s="223"/>
      <c r="D978" s="216" t="s">
        <v>176</v>
      </c>
      <c r="F978" s="225" t="s">
        <v>1136</v>
      </c>
      <c r="H978" s="226">
        <v>113.53100000000001</v>
      </c>
      <c r="I978" s="227"/>
      <c r="L978" s="223"/>
      <c r="M978" s="228"/>
      <c r="N978" s="229"/>
      <c r="O978" s="229"/>
      <c r="P978" s="229"/>
      <c r="Q978" s="229"/>
      <c r="R978" s="229"/>
      <c r="S978" s="229"/>
      <c r="T978" s="230"/>
      <c r="AT978" s="224" t="s">
        <v>176</v>
      </c>
      <c r="AU978" s="224" t="s">
        <v>83</v>
      </c>
      <c r="AV978" s="12" t="s">
        <v>80</v>
      </c>
      <c r="AW978" s="12" t="s">
        <v>6</v>
      </c>
      <c r="AX978" s="12" t="s">
        <v>17</v>
      </c>
      <c r="AY978" s="224" t="s">
        <v>168</v>
      </c>
    </row>
    <row r="979" s="1" customFormat="1" ht="25.5" customHeight="1">
      <c r="B979" s="202"/>
      <c r="C979" s="203" t="s">
        <v>1137</v>
      </c>
      <c r="D979" s="203" t="s">
        <v>170</v>
      </c>
      <c r="E979" s="204" t="s">
        <v>1138</v>
      </c>
      <c r="F979" s="205" t="s">
        <v>1139</v>
      </c>
      <c r="G979" s="206" t="s">
        <v>198</v>
      </c>
      <c r="H979" s="207">
        <v>244.66800000000001</v>
      </c>
      <c r="I979" s="208"/>
      <c r="J979" s="209">
        <f>ROUND(I979*H979,2)</f>
        <v>0</v>
      </c>
      <c r="K979" s="205" t="s">
        <v>174</v>
      </c>
      <c r="L979" s="47"/>
      <c r="M979" s="210" t="s">
        <v>5</v>
      </c>
      <c r="N979" s="211" t="s">
        <v>43</v>
      </c>
      <c r="O979" s="48"/>
      <c r="P979" s="212">
        <f>O979*H979</f>
        <v>0</v>
      </c>
      <c r="Q979" s="212">
        <v>0</v>
      </c>
      <c r="R979" s="212">
        <f>Q979*H979</f>
        <v>0</v>
      </c>
      <c r="S979" s="212">
        <v>0</v>
      </c>
      <c r="T979" s="213">
        <f>S979*H979</f>
        <v>0</v>
      </c>
      <c r="AR979" s="25" t="s">
        <v>86</v>
      </c>
      <c r="AT979" s="25" t="s">
        <v>170</v>
      </c>
      <c r="AU979" s="25" t="s">
        <v>83</v>
      </c>
      <c r="AY979" s="25" t="s">
        <v>168</v>
      </c>
      <c r="BE979" s="214">
        <f>IF(N979="základní",J979,0)</f>
        <v>0</v>
      </c>
      <c r="BF979" s="214">
        <f>IF(N979="snížená",J979,0)</f>
        <v>0</v>
      </c>
      <c r="BG979" s="214">
        <f>IF(N979="zákl. přenesená",J979,0)</f>
        <v>0</v>
      </c>
      <c r="BH979" s="214">
        <f>IF(N979="sníž. přenesená",J979,0)</f>
        <v>0</v>
      </c>
      <c r="BI979" s="214">
        <f>IF(N979="nulová",J979,0)</f>
        <v>0</v>
      </c>
      <c r="BJ979" s="25" t="s">
        <v>17</v>
      </c>
      <c r="BK979" s="214">
        <f>ROUND(I979*H979,2)</f>
        <v>0</v>
      </c>
      <c r="BL979" s="25" t="s">
        <v>86</v>
      </c>
      <c r="BM979" s="25" t="s">
        <v>1140</v>
      </c>
    </row>
    <row r="980" s="11" customFormat="1">
      <c r="B980" s="215"/>
      <c r="D980" s="216" t="s">
        <v>176</v>
      </c>
      <c r="E980" s="217" t="s">
        <v>5</v>
      </c>
      <c r="F980" s="218" t="s">
        <v>575</v>
      </c>
      <c r="H980" s="217" t="s">
        <v>5</v>
      </c>
      <c r="I980" s="219"/>
      <c r="L980" s="215"/>
      <c r="M980" s="220"/>
      <c r="N980" s="221"/>
      <c r="O980" s="221"/>
      <c r="P980" s="221"/>
      <c r="Q980" s="221"/>
      <c r="R980" s="221"/>
      <c r="S980" s="221"/>
      <c r="T980" s="222"/>
      <c r="AT980" s="217" t="s">
        <v>176</v>
      </c>
      <c r="AU980" s="217" t="s">
        <v>83</v>
      </c>
      <c r="AV980" s="11" t="s">
        <v>17</v>
      </c>
      <c r="AW980" s="11" t="s">
        <v>35</v>
      </c>
      <c r="AX980" s="11" t="s">
        <v>72</v>
      </c>
      <c r="AY980" s="217" t="s">
        <v>168</v>
      </c>
    </row>
    <row r="981" s="11" customFormat="1">
      <c r="B981" s="215"/>
      <c r="D981" s="216" t="s">
        <v>176</v>
      </c>
      <c r="E981" s="217" t="s">
        <v>5</v>
      </c>
      <c r="F981" s="218" t="s">
        <v>576</v>
      </c>
      <c r="H981" s="217" t="s">
        <v>5</v>
      </c>
      <c r="I981" s="219"/>
      <c r="L981" s="215"/>
      <c r="M981" s="220"/>
      <c r="N981" s="221"/>
      <c r="O981" s="221"/>
      <c r="P981" s="221"/>
      <c r="Q981" s="221"/>
      <c r="R981" s="221"/>
      <c r="S981" s="221"/>
      <c r="T981" s="222"/>
      <c r="AT981" s="217" t="s">
        <v>176</v>
      </c>
      <c r="AU981" s="217" t="s">
        <v>83</v>
      </c>
      <c r="AV981" s="11" t="s">
        <v>17</v>
      </c>
      <c r="AW981" s="11" t="s">
        <v>35</v>
      </c>
      <c r="AX981" s="11" t="s">
        <v>72</v>
      </c>
      <c r="AY981" s="217" t="s">
        <v>168</v>
      </c>
    </row>
    <row r="982" s="11" customFormat="1">
      <c r="B982" s="215"/>
      <c r="D982" s="216" t="s">
        <v>176</v>
      </c>
      <c r="E982" s="217" t="s">
        <v>5</v>
      </c>
      <c r="F982" s="218" t="s">
        <v>1141</v>
      </c>
      <c r="H982" s="217" t="s">
        <v>5</v>
      </c>
      <c r="I982" s="219"/>
      <c r="L982" s="215"/>
      <c r="M982" s="220"/>
      <c r="N982" s="221"/>
      <c r="O982" s="221"/>
      <c r="P982" s="221"/>
      <c r="Q982" s="221"/>
      <c r="R982" s="221"/>
      <c r="S982" s="221"/>
      <c r="T982" s="222"/>
      <c r="AT982" s="217" t="s">
        <v>176</v>
      </c>
      <c r="AU982" s="217" t="s">
        <v>83</v>
      </c>
      <c r="AV982" s="11" t="s">
        <v>17</v>
      </c>
      <c r="AW982" s="11" t="s">
        <v>35</v>
      </c>
      <c r="AX982" s="11" t="s">
        <v>72</v>
      </c>
      <c r="AY982" s="217" t="s">
        <v>168</v>
      </c>
    </row>
    <row r="983" s="12" customFormat="1">
      <c r="B983" s="223"/>
      <c r="D983" s="216" t="s">
        <v>176</v>
      </c>
      <c r="E983" s="224" t="s">
        <v>5</v>
      </c>
      <c r="F983" s="225" t="s">
        <v>1142</v>
      </c>
      <c r="H983" s="226">
        <v>108.125</v>
      </c>
      <c r="I983" s="227"/>
      <c r="L983" s="223"/>
      <c r="M983" s="228"/>
      <c r="N983" s="229"/>
      <c r="O983" s="229"/>
      <c r="P983" s="229"/>
      <c r="Q983" s="229"/>
      <c r="R983" s="229"/>
      <c r="S983" s="229"/>
      <c r="T983" s="230"/>
      <c r="AT983" s="224" t="s">
        <v>176</v>
      </c>
      <c r="AU983" s="224" t="s">
        <v>83</v>
      </c>
      <c r="AV983" s="12" t="s">
        <v>80</v>
      </c>
      <c r="AW983" s="12" t="s">
        <v>35</v>
      </c>
      <c r="AX983" s="12" t="s">
        <v>72</v>
      </c>
      <c r="AY983" s="224" t="s">
        <v>168</v>
      </c>
    </row>
    <row r="984" s="11" customFormat="1">
      <c r="B984" s="215"/>
      <c r="D984" s="216" t="s">
        <v>176</v>
      </c>
      <c r="E984" s="217" t="s">
        <v>5</v>
      </c>
      <c r="F984" s="218" t="s">
        <v>1143</v>
      </c>
      <c r="H984" s="217" t="s">
        <v>5</v>
      </c>
      <c r="I984" s="219"/>
      <c r="L984" s="215"/>
      <c r="M984" s="220"/>
      <c r="N984" s="221"/>
      <c r="O984" s="221"/>
      <c r="P984" s="221"/>
      <c r="Q984" s="221"/>
      <c r="R984" s="221"/>
      <c r="S984" s="221"/>
      <c r="T984" s="222"/>
      <c r="AT984" s="217" t="s">
        <v>176</v>
      </c>
      <c r="AU984" s="217" t="s">
        <v>83</v>
      </c>
      <c r="AV984" s="11" t="s">
        <v>17</v>
      </c>
      <c r="AW984" s="11" t="s">
        <v>35</v>
      </c>
      <c r="AX984" s="11" t="s">
        <v>72</v>
      </c>
      <c r="AY984" s="217" t="s">
        <v>168</v>
      </c>
    </row>
    <row r="985" s="12" customFormat="1">
      <c r="B985" s="223"/>
      <c r="D985" s="216" t="s">
        <v>176</v>
      </c>
      <c r="E985" s="224" t="s">
        <v>5</v>
      </c>
      <c r="F985" s="225" t="s">
        <v>1144</v>
      </c>
      <c r="H985" s="226">
        <v>33</v>
      </c>
      <c r="I985" s="227"/>
      <c r="L985" s="223"/>
      <c r="M985" s="228"/>
      <c r="N985" s="229"/>
      <c r="O985" s="229"/>
      <c r="P985" s="229"/>
      <c r="Q985" s="229"/>
      <c r="R985" s="229"/>
      <c r="S985" s="229"/>
      <c r="T985" s="230"/>
      <c r="AT985" s="224" t="s">
        <v>176</v>
      </c>
      <c r="AU985" s="224" t="s">
        <v>83</v>
      </c>
      <c r="AV985" s="12" t="s">
        <v>80</v>
      </c>
      <c r="AW985" s="12" t="s">
        <v>35</v>
      </c>
      <c r="AX985" s="12" t="s">
        <v>72</v>
      </c>
      <c r="AY985" s="224" t="s">
        <v>168</v>
      </c>
    </row>
    <row r="986" s="12" customFormat="1">
      <c r="B986" s="223"/>
      <c r="D986" s="216" t="s">
        <v>176</v>
      </c>
      <c r="E986" s="224" t="s">
        <v>5</v>
      </c>
      <c r="F986" s="225" t="s">
        <v>1145</v>
      </c>
      <c r="H986" s="226">
        <v>13</v>
      </c>
      <c r="I986" s="227"/>
      <c r="L986" s="223"/>
      <c r="M986" s="228"/>
      <c r="N986" s="229"/>
      <c r="O986" s="229"/>
      <c r="P986" s="229"/>
      <c r="Q986" s="229"/>
      <c r="R986" s="229"/>
      <c r="S986" s="229"/>
      <c r="T986" s="230"/>
      <c r="AT986" s="224" t="s">
        <v>176</v>
      </c>
      <c r="AU986" s="224" t="s">
        <v>83</v>
      </c>
      <c r="AV986" s="12" t="s">
        <v>80</v>
      </c>
      <c r="AW986" s="12" t="s">
        <v>35</v>
      </c>
      <c r="AX986" s="12" t="s">
        <v>72</v>
      </c>
      <c r="AY986" s="224" t="s">
        <v>168</v>
      </c>
    </row>
    <row r="987" s="12" customFormat="1">
      <c r="B987" s="223"/>
      <c r="D987" s="216" t="s">
        <v>176</v>
      </c>
      <c r="E987" s="224" t="s">
        <v>5</v>
      </c>
      <c r="F987" s="225" t="s">
        <v>1146</v>
      </c>
      <c r="H987" s="226">
        <v>8.4000000000000004</v>
      </c>
      <c r="I987" s="227"/>
      <c r="L987" s="223"/>
      <c r="M987" s="228"/>
      <c r="N987" s="229"/>
      <c r="O987" s="229"/>
      <c r="P987" s="229"/>
      <c r="Q987" s="229"/>
      <c r="R987" s="229"/>
      <c r="S987" s="229"/>
      <c r="T987" s="230"/>
      <c r="AT987" s="224" t="s">
        <v>176</v>
      </c>
      <c r="AU987" s="224" t="s">
        <v>83</v>
      </c>
      <c r="AV987" s="12" t="s">
        <v>80</v>
      </c>
      <c r="AW987" s="12" t="s">
        <v>35</v>
      </c>
      <c r="AX987" s="12" t="s">
        <v>72</v>
      </c>
      <c r="AY987" s="224" t="s">
        <v>168</v>
      </c>
    </row>
    <row r="988" s="12" customFormat="1">
      <c r="B988" s="223"/>
      <c r="D988" s="216" t="s">
        <v>176</v>
      </c>
      <c r="E988" s="224" t="s">
        <v>5</v>
      </c>
      <c r="F988" s="225" t="s">
        <v>1147</v>
      </c>
      <c r="H988" s="226">
        <v>32</v>
      </c>
      <c r="I988" s="227"/>
      <c r="L988" s="223"/>
      <c r="M988" s="228"/>
      <c r="N988" s="229"/>
      <c r="O988" s="229"/>
      <c r="P988" s="229"/>
      <c r="Q988" s="229"/>
      <c r="R988" s="229"/>
      <c r="S988" s="229"/>
      <c r="T988" s="230"/>
      <c r="AT988" s="224" t="s">
        <v>176</v>
      </c>
      <c r="AU988" s="224" t="s">
        <v>83</v>
      </c>
      <c r="AV988" s="12" t="s">
        <v>80</v>
      </c>
      <c r="AW988" s="12" t="s">
        <v>35</v>
      </c>
      <c r="AX988" s="12" t="s">
        <v>72</v>
      </c>
      <c r="AY988" s="224" t="s">
        <v>168</v>
      </c>
    </row>
    <row r="989" s="12" customFormat="1">
      <c r="B989" s="223"/>
      <c r="D989" s="216" t="s">
        <v>176</v>
      </c>
      <c r="E989" s="224" t="s">
        <v>5</v>
      </c>
      <c r="F989" s="225" t="s">
        <v>1148</v>
      </c>
      <c r="H989" s="226">
        <v>11.199999999999999</v>
      </c>
      <c r="I989" s="227"/>
      <c r="L989" s="223"/>
      <c r="M989" s="228"/>
      <c r="N989" s="229"/>
      <c r="O989" s="229"/>
      <c r="P989" s="229"/>
      <c r="Q989" s="229"/>
      <c r="R989" s="229"/>
      <c r="S989" s="229"/>
      <c r="T989" s="230"/>
      <c r="AT989" s="224" t="s">
        <v>176</v>
      </c>
      <c r="AU989" s="224" t="s">
        <v>83</v>
      </c>
      <c r="AV989" s="12" t="s">
        <v>80</v>
      </c>
      <c r="AW989" s="12" t="s">
        <v>35</v>
      </c>
      <c r="AX989" s="12" t="s">
        <v>72</v>
      </c>
      <c r="AY989" s="224" t="s">
        <v>168</v>
      </c>
    </row>
    <row r="990" s="12" customFormat="1">
      <c r="B990" s="223"/>
      <c r="D990" s="216" t="s">
        <v>176</v>
      </c>
      <c r="E990" s="224" t="s">
        <v>5</v>
      </c>
      <c r="F990" s="225" t="s">
        <v>1149</v>
      </c>
      <c r="H990" s="226">
        <v>5.2000000000000002</v>
      </c>
      <c r="I990" s="227"/>
      <c r="L990" s="223"/>
      <c r="M990" s="228"/>
      <c r="N990" s="229"/>
      <c r="O990" s="229"/>
      <c r="P990" s="229"/>
      <c r="Q990" s="229"/>
      <c r="R990" s="229"/>
      <c r="S990" s="229"/>
      <c r="T990" s="230"/>
      <c r="AT990" s="224" t="s">
        <v>176</v>
      </c>
      <c r="AU990" s="224" t="s">
        <v>83</v>
      </c>
      <c r="AV990" s="12" t="s">
        <v>80</v>
      </c>
      <c r="AW990" s="12" t="s">
        <v>35</v>
      </c>
      <c r="AX990" s="12" t="s">
        <v>72</v>
      </c>
      <c r="AY990" s="224" t="s">
        <v>168</v>
      </c>
    </row>
    <row r="991" s="12" customFormat="1">
      <c r="B991" s="223"/>
      <c r="D991" s="216" t="s">
        <v>176</v>
      </c>
      <c r="E991" s="224" t="s">
        <v>5</v>
      </c>
      <c r="F991" s="225" t="s">
        <v>1150</v>
      </c>
      <c r="H991" s="226">
        <v>5.4000000000000004</v>
      </c>
      <c r="I991" s="227"/>
      <c r="L991" s="223"/>
      <c r="M991" s="228"/>
      <c r="N991" s="229"/>
      <c r="O991" s="229"/>
      <c r="P991" s="229"/>
      <c r="Q991" s="229"/>
      <c r="R991" s="229"/>
      <c r="S991" s="229"/>
      <c r="T991" s="230"/>
      <c r="AT991" s="224" t="s">
        <v>176</v>
      </c>
      <c r="AU991" s="224" t="s">
        <v>83</v>
      </c>
      <c r="AV991" s="12" t="s">
        <v>80</v>
      </c>
      <c r="AW991" s="12" t="s">
        <v>35</v>
      </c>
      <c r="AX991" s="12" t="s">
        <v>72</v>
      </c>
      <c r="AY991" s="224" t="s">
        <v>168</v>
      </c>
    </row>
    <row r="992" s="12" customFormat="1">
      <c r="B992" s="223"/>
      <c r="D992" s="216" t="s">
        <v>176</v>
      </c>
      <c r="E992" s="224" t="s">
        <v>5</v>
      </c>
      <c r="F992" s="225" t="s">
        <v>1151</v>
      </c>
      <c r="H992" s="226">
        <v>6.0999999999999996</v>
      </c>
      <c r="I992" s="227"/>
      <c r="L992" s="223"/>
      <c r="M992" s="228"/>
      <c r="N992" s="229"/>
      <c r="O992" s="229"/>
      <c r="P992" s="229"/>
      <c r="Q992" s="229"/>
      <c r="R992" s="229"/>
      <c r="S992" s="229"/>
      <c r="T992" s="230"/>
      <c r="AT992" s="224" t="s">
        <v>176</v>
      </c>
      <c r="AU992" s="224" t="s">
        <v>83</v>
      </c>
      <c r="AV992" s="12" t="s">
        <v>80</v>
      </c>
      <c r="AW992" s="12" t="s">
        <v>35</v>
      </c>
      <c r="AX992" s="12" t="s">
        <v>72</v>
      </c>
      <c r="AY992" s="224" t="s">
        <v>168</v>
      </c>
    </row>
    <row r="993" s="14" customFormat="1">
      <c r="B993" s="249"/>
      <c r="D993" s="216" t="s">
        <v>176</v>
      </c>
      <c r="E993" s="250" t="s">
        <v>5</v>
      </c>
      <c r="F993" s="251" t="s">
        <v>1152</v>
      </c>
      <c r="H993" s="252">
        <v>222.42500000000001</v>
      </c>
      <c r="I993" s="253"/>
      <c r="L993" s="249"/>
      <c r="M993" s="254"/>
      <c r="N993" s="255"/>
      <c r="O993" s="255"/>
      <c r="P993" s="255"/>
      <c r="Q993" s="255"/>
      <c r="R993" s="255"/>
      <c r="S993" s="255"/>
      <c r="T993" s="256"/>
      <c r="AT993" s="250" t="s">
        <v>176</v>
      </c>
      <c r="AU993" s="250" t="s">
        <v>83</v>
      </c>
      <c r="AV993" s="14" t="s">
        <v>83</v>
      </c>
      <c r="AW993" s="14" t="s">
        <v>35</v>
      </c>
      <c r="AX993" s="14" t="s">
        <v>72</v>
      </c>
      <c r="AY993" s="250" t="s">
        <v>168</v>
      </c>
    </row>
    <row r="994" s="11" customFormat="1">
      <c r="B994" s="215"/>
      <c r="D994" s="216" t="s">
        <v>176</v>
      </c>
      <c r="E994" s="217" t="s">
        <v>5</v>
      </c>
      <c r="F994" s="218" t="s">
        <v>1153</v>
      </c>
      <c r="H994" s="217" t="s">
        <v>5</v>
      </c>
      <c r="I994" s="219"/>
      <c r="L994" s="215"/>
      <c r="M994" s="220"/>
      <c r="N994" s="221"/>
      <c r="O994" s="221"/>
      <c r="P994" s="221"/>
      <c r="Q994" s="221"/>
      <c r="R994" s="221"/>
      <c r="S994" s="221"/>
      <c r="T994" s="222"/>
      <c r="AT994" s="217" t="s">
        <v>176</v>
      </c>
      <c r="AU994" s="217" t="s">
        <v>83</v>
      </c>
      <c r="AV994" s="11" t="s">
        <v>17</v>
      </c>
      <c r="AW994" s="11" t="s">
        <v>35</v>
      </c>
      <c r="AX994" s="11" t="s">
        <v>72</v>
      </c>
      <c r="AY994" s="217" t="s">
        <v>168</v>
      </c>
    </row>
    <row r="995" s="12" customFormat="1">
      <c r="B995" s="223"/>
      <c r="D995" s="216" t="s">
        <v>176</v>
      </c>
      <c r="E995" s="224" t="s">
        <v>5</v>
      </c>
      <c r="F995" s="225" t="s">
        <v>1154</v>
      </c>
      <c r="H995" s="226">
        <v>22.242999999999999</v>
      </c>
      <c r="I995" s="227"/>
      <c r="L995" s="223"/>
      <c r="M995" s="228"/>
      <c r="N995" s="229"/>
      <c r="O995" s="229"/>
      <c r="P995" s="229"/>
      <c r="Q995" s="229"/>
      <c r="R995" s="229"/>
      <c r="S995" s="229"/>
      <c r="T995" s="230"/>
      <c r="AT995" s="224" t="s">
        <v>176</v>
      </c>
      <c r="AU995" s="224" t="s">
        <v>83</v>
      </c>
      <c r="AV995" s="12" t="s">
        <v>80</v>
      </c>
      <c r="AW995" s="12" t="s">
        <v>35</v>
      </c>
      <c r="AX995" s="12" t="s">
        <v>72</v>
      </c>
      <c r="AY995" s="224" t="s">
        <v>168</v>
      </c>
    </row>
    <row r="996" s="13" customFormat="1">
      <c r="B996" s="231"/>
      <c r="D996" s="216" t="s">
        <v>176</v>
      </c>
      <c r="E996" s="232" t="s">
        <v>5</v>
      </c>
      <c r="F996" s="233" t="s">
        <v>195</v>
      </c>
      <c r="H996" s="234">
        <v>244.66800000000001</v>
      </c>
      <c r="I996" s="235"/>
      <c r="L996" s="231"/>
      <c r="M996" s="236"/>
      <c r="N996" s="237"/>
      <c r="O996" s="237"/>
      <c r="P996" s="237"/>
      <c r="Q996" s="237"/>
      <c r="R996" s="237"/>
      <c r="S996" s="237"/>
      <c r="T996" s="238"/>
      <c r="AT996" s="232" t="s">
        <v>176</v>
      </c>
      <c r="AU996" s="232" t="s">
        <v>83</v>
      </c>
      <c r="AV996" s="13" t="s">
        <v>86</v>
      </c>
      <c r="AW996" s="13" t="s">
        <v>35</v>
      </c>
      <c r="AX996" s="13" t="s">
        <v>17</v>
      </c>
      <c r="AY996" s="232" t="s">
        <v>168</v>
      </c>
    </row>
    <row r="997" s="1" customFormat="1" ht="16.5" customHeight="1">
      <c r="B997" s="202"/>
      <c r="C997" s="239" t="s">
        <v>1155</v>
      </c>
      <c r="D997" s="239" t="s">
        <v>337</v>
      </c>
      <c r="E997" s="240" t="s">
        <v>1156</v>
      </c>
      <c r="F997" s="241" t="s">
        <v>1157</v>
      </c>
      <c r="G997" s="242" t="s">
        <v>198</v>
      </c>
      <c r="H997" s="243">
        <v>256.90100000000001</v>
      </c>
      <c r="I997" s="244"/>
      <c r="J997" s="245">
        <f>ROUND(I997*H997,2)</f>
        <v>0</v>
      </c>
      <c r="K997" s="241" t="s">
        <v>174</v>
      </c>
      <c r="L997" s="246"/>
      <c r="M997" s="247" t="s">
        <v>5</v>
      </c>
      <c r="N997" s="248" t="s">
        <v>43</v>
      </c>
      <c r="O997" s="48"/>
      <c r="P997" s="212">
        <f>O997*H997</f>
        <v>0</v>
      </c>
      <c r="Q997" s="212">
        <v>3.0000000000000001E-05</v>
      </c>
      <c r="R997" s="212">
        <f>Q997*H997</f>
        <v>0.0077070300000000001</v>
      </c>
      <c r="S997" s="212">
        <v>0</v>
      </c>
      <c r="T997" s="213">
        <f>S997*H997</f>
        <v>0</v>
      </c>
      <c r="AR997" s="25" t="s">
        <v>98</v>
      </c>
      <c r="AT997" s="25" t="s">
        <v>337</v>
      </c>
      <c r="AU997" s="25" t="s">
        <v>83</v>
      </c>
      <c r="AY997" s="25" t="s">
        <v>168</v>
      </c>
      <c r="BE997" s="214">
        <f>IF(N997="základní",J997,0)</f>
        <v>0</v>
      </c>
      <c r="BF997" s="214">
        <f>IF(N997="snížená",J997,0)</f>
        <v>0</v>
      </c>
      <c r="BG997" s="214">
        <f>IF(N997="zákl. přenesená",J997,0)</f>
        <v>0</v>
      </c>
      <c r="BH997" s="214">
        <f>IF(N997="sníž. přenesená",J997,0)</f>
        <v>0</v>
      </c>
      <c r="BI997" s="214">
        <f>IF(N997="nulová",J997,0)</f>
        <v>0</v>
      </c>
      <c r="BJ997" s="25" t="s">
        <v>17</v>
      </c>
      <c r="BK997" s="214">
        <f>ROUND(I997*H997,2)</f>
        <v>0</v>
      </c>
      <c r="BL997" s="25" t="s">
        <v>86</v>
      </c>
      <c r="BM997" s="25" t="s">
        <v>1158</v>
      </c>
    </row>
    <row r="998" s="12" customFormat="1">
      <c r="B998" s="223"/>
      <c r="D998" s="216" t="s">
        <v>176</v>
      </c>
      <c r="F998" s="225" t="s">
        <v>1159</v>
      </c>
      <c r="H998" s="226">
        <v>256.90100000000001</v>
      </c>
      <c r="I998" s="227"/>
      <c r="L998" s="223"/>
      <c r="M998" s="228"/>
      <c r="N998" s="229"/>
      <c r="O998" s="229"/>
      <c r="P998" s="229"/>
      <c r="Q998" s="229"/>
      <c r="R998" s="229"/>
      <c r="S998" s="229"/>
      <c r="T998" s="230"/>
      <c r="AT998" s="224" t="s">
        <v>176</v>
      </c>
      <c r="AU998" s="224" t="s">
        <v>83</v>
      </c>
      <c r="AV998" s="12" t="s">
        <v>80</v>
      </c>
      <c r="AW998" s="12" t="s">
        <v>6</v>
      </c>
      <c r="AX998" s="12" t="s">
        <v>17</v>
      </c>
      <c r="AY998" s="224" t="s">
        <v>168</v>
      </c>
    </row>
    <row r="999" s="1" customFormat="1" ht="16.5" customHeight="1">
      <c r="B999" s="202"/>
      <c r="C999" s="203" t="s">
        <v>1160</v>
      </c>
      <c r="D999" s="203" t="s">
        <v>170</v>
      </c>
      <c r="E999" s="204" t="s">
        <v>1161</v>
      </c>
      <c r="F999" s="205" t="s">
        <v>1162</v>
      </c>
      <c r="G999" s="206" t="s">
        <v>173</v>
      </c>
      <c r="H999" s="207">
        <v>9.9000000000000004</v>
      </c>
      <c r="I999" s="208"/>
      <c r="J999" s="209">
        <f>ROUND(I999*H999,2)</f>
        <v>0</v>
      </c>
      <c r="K999" s="205" t="s">
        <v>174</v>
      </c>
      <c r="L999" s="47"/>
      <c r="M999" s="210" t="s">
        <v>5</v>
      </c>
      <c r="N999" s="211" t="s">
        <v>43</v>
      </c>
      <c r="O999" s="48"/>
      <c r="P999" s="212">
        <f>O999*H999</f>
        <v>0</v>
      </c>
      <c r="Q999" s="212">
        <v>0.033579999999999999</v>
      </c>
      <c r="R999" s="212">
        <f>Q999*H999</f>
        <v>0.33244200000000002</v>
      </c>
      <c r="S999" s="212">
        <v>0</v>
      </c>
      <c r="T999" s="213">
        <f>S999*H999</f>
        <v>0</v>
      </c>
      <c r="AR999" s="25" t="s">
        <v>86</v>
      </c>
      <c r="AT999" s="25" t="s">
        <v>170</v>
      </c>
      <c r="AU999" s="25" t="s">
        <v>83</v>
      </c>
      <c r="AY999" s="25" t="s">
        <v>168</v>
      </c>
      <c r="BE999" s="214">
        <f>IF(N999="základní",J999,0)</f>
        <v>0</v>
      </c>
      <c r="BF999" s="214">
        <f>IF(N999="snížená",J999,0)</f>
        <v>0</v>
      </c>
      <c r="BG999" s="214">
        <f>IF(N999="zákl. přenesená",J999,0)</f>
        <v>0</v>
      </c>
      <c r="BH999" s="214">
        <f>IF(N999="sníž. přenesená",J999,0)</f>
        <v>0</v>
      </c>
      <c r="BI999" s="214">
        <f>IF(N999="nulová",J999,0)</f>
        <v>0</v>
      </c>
      <c r="BJ999" s="25" t="s">
        <v>17</v>
      </c>
      <c r="BK999" s="214">
        <f>ROUND(I999*H999,2)</f>
        <v>0</v>
      </c>
      <c r="BL999" s="25" t="s">
        <v>86</v>
      </c>
      <c r="BM999" s="25" t="s">
        <v>1163</v>
      </c>
    </row>
    <row r="1000" s="11" customFormat="1">
      <c r="B1000" s="215"/>
      <c r="D1000" s="216" t="s">
        <v>176</v>
      </c>
      <c r="E1000" s="217" t="s">
        <v>5</v>
      </c>
      <c r="F1000" s="218" t="s">
        <v>912</v>
      </c>
      <c r="H1000" s="217" t="s">
        <v>5</v>
      </c>
      <c r="I1000" s="219"/>
      <c r="L1000" s="215"/>
      <c r="M1000" s="220"/>
      <c r="N1000" s="221"/>
      <c r="O1000" s="221"/>
      <c r="P1000" s="221"/>
      <c r="Q1000" s="221"/>
      <c r="R1000" s="221"/>
      <c r="S1000" s="221"/>
      <c r="T1000" s="222"/>
      <c r="AT1000" s="217" t="s">
        <v>176</v>
      </c>
      <c r="AU1000" s="217" t="s">
        <v>83</v>
      </c>
      <c r="AV1000" s="11" t="s">
        <v>17</v>
      </c>
      <c r="AW1000" s="11" t="s">
        <v>35</v>
      </c>
      <c r="AX1000" s="11" t="s">
        <v>72</v>
      </c>
      <c r="AY1000" s="217" t="s">
        <v>168</v>
      </c>
    </row>
    <row r="1001" s="11" customFormat="1">
      <c r="B1001" s="215"/>
      <c r="D1001" s="216" t="s">
        <v>176</v>
      </c>
      <c r="E1001" s="217" t="s">
        <v>5</v>
      </c>
      <c r="F1001" s="218" t="s">
        <v>911</v>
      </c>
      <c r="H1001" s="217" t="s">
        <v>5</v>
      </c>
      <c r="I1001" s="219"/>
      <c r="L1001" s="215"/>
      <c r="M1001" s="220"/>
      <c r="N1001" s="221"/>
      <c r="O1001" s="221"/>
      <c r="P1001" s="221"/>
      <c r="Q1001" s="221"/>
      <c r="R1001" s="221"/>
      <c r="S1001" s="221"/>
      <c r="T1001" s="222"/>
      <c r="AT1001" s="217" t="s">
        <v>176</v>
      </c>
      <c r="AU1001" s="217" t="s">
        <v>83</v>
      </c>
      <c r="AV1001" s="11" t="s">
        <v>17</v>
      </c>
      <c r="AW1001" s="11" t="s">
        <v>35</v>
      </c>
      <c r="AX1001" s="11" t="s">
        <v>72</v>
      </c>
      <c r="AY1001" s="217" t="s">
        <v>168</v>
      </c>
    </row>
    <row r="1002" s="11" customFormat="1">
      <c r="B1002" s="215"/>
      <c r="D1002" s="216" t="s">
        <v>176</v>
      </c>
      <c r="E1002" s="217" t="s">
        <v>5</v>
      </c>
      <c r="F1002" s="218" t="s">
        <v>1164</v>
      </c>
      <c r="H1002" s="217" t="s">
        <v>5</v>
      </c>
      <c r="I1002" s="219"/>
      <c r="L1002" s="215"/>
      <c r="M1002" s="220"/>
      <c r="N1002" s="221"/>
      <c r="O1002" s="221"/>
      <c r="P1002" s="221"/>
      <c r="Q1002" s="221"/>
      <c r="R1002" s="221"/>
      <c r="S1002" s="221"/>
      <c r="T1002" s="222"/>
      <c r="AT1002" s="217" t="s">
        <v>176</v>
      </c>
      <c r="AU1002" s="217" t="s">
        <v>83</v>
      </c>
      <c r="AV1002" s="11" t="s">
        <v>17</v>
      </c>
      <c r="AW1002" s="11" t="s">
        <v>35</v>
      </c>
      <c r="AX1002" s="11" t="s">
        <v>72</v>
      </c>
      <c r="AY1002" s="217" t="s">
        <v>168</v>
      </c>
    </row>
    <row r="1003" s="11" customFormat="1">
      <c r="B1003" s="215"/>
      <c r="D1003" s="216" t="s">
        <v>176</v>
      </c>
      <c r="E1003" s="217" t="s">
        <v>5</v>
      </c>
      <c r="F1003" s="218" t="s">
        <v>578</v>
      </c>
      <c r="H1003" s="217" t="s">
        <v>5</v>
      </c>
      <c r="I1003" s="219"/>
      <c r="L1003" s="215"/>
      <c r="M1003" s="220"/>
      <c r="N1003" s="221"/>
      <c r="O1003" s="221"/>
      <c r="P1003" s="221"/>
      <c r="Q1003" s="221"/>
      <c r="R1003" s="221"/>
      <c r="S1003" s="221"/>
      <c r="T1003" s="222"/>
      <c r="AT1003" s="217" t="s">
        <v>176</v>
      </c>
      <c r="AU1003" s="217" t="s">
        <v>83</v>
      </c>
      <c r="AV1003" s="11" t="s">
        <v>17</v>
      </c>
      <c r="AW1003" s="11" t="s">
        <v>35</v>
      </c>
      <c r="AX1003" s="11" t="s">
        <v>72</v>
      </c>
      <c r="AY1003" s="217" t="s">
        <v>168</v>
      </c>
    </row>
    <row r="1004" s="12" customFormat="1">
      <c r="B1004" s="223"/>
      <c r="D1004" s="216" t="s">
        <v>176</v>
      </c>
      <c r="E1004" s="224" t="s">
        <v>5</v>
      </c>
      <c r="F1004" s="225" t="s">
        <v>1165</v>
      </c>
      <c r="H1004" s="226">
        <v>2.8799999999999999</v>
      </c>
      <c r="I1004" s="227"/>
      <c r="L1004" s="223"/>
      <c r="M1004" s="228"/>
      <c r="N1004" s="229"/>
      <c r="O1004" s="229"/>
      <c r="P1004" s="229"/>
      <c r="Q1004" s="229"/>
      <c r="R1004" s="229"/>
      <c r="S1004" s="229"/>
      <c r="T1004" s="230"/>
      <c r="AT1004" s="224" t="s">
        <v>176</v>
      </c>
      <c r="AU1004" s="224" t="s">
        <v>83</v>
      </c>
      <c r="AV1004" s="12" t="s">
        <v>80</v>
      </c>
      <c r="AW1004" s="12" t="s">
        <v>35</v>
      </c>
      <c r="AX1004" s="12" t="s">
        <v>72</v>
      </c>
      <c r="AY1004" s="224" t="s">
        <v>168</v>
      </c>
    </row>
    <row r="1005" s="11" customFormat="1">
      <c r="B1005" s="215"/>
      <c r="D1005" s="216" t="s">
        <v>176</v>
      </c>
      <c r="E1005" s="217" t="s">
        <v>5</v>
      </c>
      <c r="F1005" s="218" t="s">
        <v>582</v>
      </c>
      <c r="H1005" s="217" t="s">
        <v>5</v>
      </c>
      <c r="I1005" s="219"/>
      <c r="L1005" s="215"/>
      <c r="M1005" s="220"/>
      <c r="N1005" s="221"/>
      <c r="O1005" s="221"/>
      <c r="P1005" s="221"/>
      <c r="Q1005" s="221"/>
      <c r="R1005" s="221"/>
      <c r="S1005" s="221"/>
      <c r="T1005" s="222"/>
      <c r="AT1005" s="217" t="s">
        <v>176</v>
      </c>
      <c r="AU1005" s="217" t="s">
        <v>83</v>
      </c>
      <c r="AV1005" s="11" t="s">
        <v>17</v>
      </c>
      <c r="AW1005" s="11" t="s">
        <v>35</v>
      </c>
      <c r="AX1005" s="11" t="s">
        <v>72</v>
      </c>
      <c r="AY1005" s="217" t="s">
        <v>168</v>
      </c>
    </row>
    <row r="1006" s="12" customFormat="1">
      <c r="B1006" s="223"/>
      <c r="D1006" s="216" t="s">
        <v>176</v>
      </c>
      <c r="E1006" s="224" t="s">
        <v>5</v>
      </c>
      <c r="F1006" s="225" t="s">
        <v>1166</v>
      </c>
      <c r="H1006" s="226">
        <v>1.6200000000000001</v>
      </c>
      <c r="I1006" s="227"/>
      <c r="L1006" s="223"/>
      <c r="M1006" s="228"/>
      <c r="N1006" s="229"/>
      <c r="O1006" s="229"/>
      <c r="P1006" s="229"/>
      <c r="Q1006" s="229"/>
      <c r="R1006" s="229"/>
      <c r="S1006" s="229"/>
      <c r="T1006" s="230"/>
      <c r="AT1006" s="224" t="s">
        <v>176</v>
      </c>
      <c r="AU1006" s="224" t="s">
        <v>83</v>
      </c>
      <c r="AV1006" s="12" t="s">
        <v>80</v>
      </c>
      <c r="AW1006" s="12" t="s">
        <v>35</v>
      </c>
      <c r="AX1006" s="12" t="s">
        <v>72</v>
      </c>
      <c r="AY1006" s="224" t="s">
        <v>168</v>
      </c>
    </row>
    <row r="1007" s="12" customFormat="1">
      <c r="B1007" s="223"/>
      <c r="D1007" s="216" t="s">
        <v>176</v>
      </c>
      <c r="E1007" s="224" t="s">
        <v>5</v>
      </c>
      <c r="F1007" s="225" t="s">
        <v>1167</v>
      </c>
      <c r="H1007" s="226">
        <v>5.4000000000000004</v>
      </c>
      <c r="I1007" s="227"/>
      <c r="L1007" s="223"/>
      <c r="M1007" s="228"/>
      <c r="N1007" s="229"/>
      <c r="O1007" s="229"/>
      <c r="P1007" s="229"/>
      <c r="Q1007" s="229"/>
      <c r="R1007" s="229"/>
      <c r="S1007" s="229"/>
      <c r="T1007" s="230"/>
      <c r="AT1007" s="224" t="s">
        <v>176</v>
      </c>
      <c r="AU1007" s="224" t="s">
        <v>83</v>
      </c>
      <c r="AV1007" s="12" t="s">
        <v>80</v>
      </c>
      <c r="AW1007" s="12" t="s">
        <v>35</v>
      </c>
      <c r="AX1007" s="12" t="s">
        <v>72</v>
      </c>
      <c r="AY1007" s="224" t="s">
        <v>168</v>
      </c>
    </row>
    <row r="1008" s="13" customFormat="1">
      <c r="B1008" s="231"/>
      <c r="D1008" s="216" t="s">
        <v>176</v>
      </c>
      <c r="E1008" s="232" t="s">
        <v>5</v>
      </c>
      <c r="F1008" s="233" t="s">
        <v>195</v>
      </c>
      <c r="H1008" s="234">
        <v>9.9000000000000004</v>
      </c>
      <c r="I1008" s="235"/>
      <c r="L1008" s="231"/>
      <c r="M1008" s="236"/>
      <c r="N1008" s="237"/>
      <c r="O1008" s="237"/>
      <c r="P1008" s="237"/>
      <c r="Q1008" s="237"/>
      <c r="R1008" s="237"/>
      <c r="S1008" s="237"/>
      <c r="T1008" s="238"/>
      <c r="AT1008" s="232" t="s">
        <v>176</v>
      </c>
      <c r="AU1008" s="232" t="s">
        <v>83</v>
      </c>
      <c r="AV1008" s="13" t="s">
        <v>86</v>
      </c>
      <c r="AW1008" s="13" t="s">
        <v>35</v>
      </c>
      <c r="AX1008" s="13" t="s">
        <v>17</v>
      </c>
      <c r="AY1008" s="232" t="s">
        <v>168</v>
      </c>
    </row>
    <row r="1009" s="1" customFormat="1" ht="25.5" customHeight="1">
      <c r="B1009" s="202"/>
      <c r="C1009" s="203" t="s">
        <v>1168</v>
      </c>
      <c r="D1009" s="203" t="s">
        <v>170</v>
      </c>
      <c r="E1009" s="204" t="s">
        <v>1169</v>
      </c>
      <c r="F1009" s="205" t="s">
        <v>1170</v>
      </c>
      <c r="G1009" s="206" t="s">
        <v>173</v>
      </c>
      <c r="H1009" s="207">
        <v>829.41700000000003</v>
      </c>
      <c r="I1009" s="208"/>
      <c r="J1009" s="209">
        <f>ROUND(I1009*H1009,2)</f>
        <v>0</v>
      </c>
      <c r="K1009" s="205" t="s">
        <v>174</v>
      </c>
      <c r="L1009" s="47"/>
      <c r="M1009" s="210" t="s">
        <v>5</v>
      </c>
      <c r="N1009" s="211" t="s">
        <v>43</v>
      </c>
      <c r="O1009" s="48"/>
      <c r="P1009" s="212">
        <f>O1009*H1009</f>
        <v>0</v>
      </c>
      <c r="Q1009" s="212">
        <v>0.00025999999999999998</v>
      </c>
      <c r="R1009" s="212">
        <f>Q1009*H1009</f>
        <v>0.21564841999999998</v>
      </c>
      <c r="S1009" s="212">
        <v>0</v>
      </c>
      <c r="T1009" s="213">
        <f>S1009*H1009</f>
        <v>0</v>
      </c>
      <c r="AR1009" s="25" t="s">
        <v>86</v>
      </c>
      <c r="AT1009" s="25" t="s">
        <v>170</v>
      </c>
      <c r="AU1009" s="25" t="s">
        <v>83</v>
      </c>
      <c r="AY1009" s="25" t="s">
        <v>168</v>
      </c>
      <c r="BE1009" s="214">
        <f>IF(N1009="základní",J1009,0)</f>
        <v>0</v>
      </c>
      <c r="BF1009" s="214">
        <f>IF(N1009="snížená",J1009,0)</f>
        <v>0</v>
      </c>
      <c r="BG1009" s="214">
        <f>IF(N1009="zákl. přenesená",J1009,0)</f>
        <v>0</v>
      </c>
      <c r="BH1009" s="214">
        <f>IF(N1009="sníž. přenesená",J1009,0)</f>
        <v>0</v>
      </c>
      <c r="BI1009" s="214">
        <f>IF(N1009="nulová",J1009,0)</f>
        <v>0</v>
      </c>
      <c r="BJ1009" s="25" t="s">
        <v>17</v>
      </c>
      <c r="BK1009" s="214">
        <f>ROUND(I1009*H1009,2)</f>
        <v>0</v>
      </c>
      <c r="BL1009" s="25" t="s">
        <v>86</v>
      </c>
      <c r="BM1009" s="25" t="s">
        <v>1171</v>
      </c>
    </row>
    <row r="1010" s="11" customFormat="1">
      <c r="B1010" s="215"/>
      <c r="D1010" s="216" t="s">
        <v>176</v>
      </c>
      <c r="E1010" s="217" t="s">
        <v>5</v>
      </c>
      <c r="F1010" s="218" t="s">
        <v>575</v>
      </c>
      <c r="H1010" s="217" t="s">
        <v>5</v>
      </c>
      <c r="I1010" s="219"/>
      <c r="L1010" s="215"/>
      <c r="M1010" s="220"/>
      <c r="N1010" s="221"/>
      <c r="O1010" s="221"/>
      <c r="P1010" s="221"/>
      <c r="Q1010" s="221"/>
      <c r="R1010" s="221"/>
      <c r="S1010" s="221"/>
      <c r="T1010" s="222"/>
      <c r="AT1010" s="217" t="s">
        <v>176</v>
      </c>
      <c r="AU1010" s="217" t="s">
        <v>83</v>
      </c>
      <c r="AV1010" s="11" t="s">
        <v>17</v>
      </c>
      <c r="AW1010" s="11" t="s">
        <v>35</v>
      </c>
      <c r="AX1010" s="11" t="s">
        <v>72</v>
      </c>
      <c r="AY1010" s="217" t="s">
        <v>168</v>
      </c>
    </row>
    <row r="1011" s="11" customFormat="1">
      <c r="B1011" s="215"/>
      <c r="D1011" s="216" t="s">
        <v>176</v>
      </c>
      <c r="E1011" s="217" t="s">
        <v>5</v>
      </c>
      <c r="F1011" s="218" t="s">
        <v>576</v>
      </c>
      <c r="H1011" s="217" t="s">
        <v>5</v>
      </c>
      <c r="I1011" s="219"/>
      <c r="L1011" s="215"/>
      <c r="M1011" s="220"/>
      <c r="N1011" s="221"/>
      <c r="O1011" s="221"/>
      <c r="P1011" s="221"/>
      <c r="Q1011" s="221"/>
      <c r="R1011" s="221"/>
      <c r="S1011" s="221"/>
      <c r="T1011" s="222"/>
      <c r="AT1011" s="217" t="s">
        <v>176</v>
      </c>
      <c r="AU1011" s="217" t="s">
        <v>83</v>
      </c>
      <c r="AV1011" s="11" t="s">
        <v>17</v>
      </c>
      <c r="AW1011" s="11" t="s">
        <v>35</v>
      </c>
      <c r="AX1011" s="11" t="s">
        <v>72</v>
      </c>
      <c r="AY1011" s="217" t="s">
        <v>168</v>
      </c>
    </row>
    <row r="1012" s="12" customFormat="1">
      <c r="B1012" s="223"/>
      <c r="D1012" s="216" t="s">
        <v>176</v>
      </c>
      <c r="E1012" s="224" t="s">
        <v>5</v>
      </c>
      <c r="F1012" s="225" t="s">
        <v>5</v>
      </c>
      <c r="H1012" s="226">
        <v>0</v>
      </c>
      <c r="I1012" s="227"/>
      <c r="L1012" s="223"/>
      <c r="M1012" s="228"/>
      <c r="N1012" s="229"/>
      <c r="O1012" s="229"/>
      <c r="P1012" s="229"/>
      <c r="Q1012" s="229"/>
      <c r="R1012" s="229"/>
      <c r="S1012" s="229"/>
      <c r="T1012" s="230"/>
      <c r="AT1012" s="224" t="s">
        <v>176</v>
      </c>
      <c r="AU1012" s="224" t="s">
        <v>83</v>
      </c>
      <c r="AV1012" s="12" t="s">
        <v>80</v>
      </c>
      <c r="AW1012" s="12" t="s">
        <v>35</v>
      </c>
      <c r="AX1012" s="12" t="s">
        <v>72</v>
      </c>
      <c r="AY1012" s="224" t="s">
        <v>168</v>
      </c>
    </row>
    <row r="1013" s="11" customFormat="1">
      <c r="B1013" s="215"/>
      <c r="D1013" s="216" t="s">
        <v>176</v>
      </c>
      <c r="E1013" s="217" t="s">
        <v>5</v>
      </c>
      <c r="F1013" s="218" t="s">
        <v>1172</v>
      </c>
      <c r="H1013" s="217" t="s">
        <v>5</v>
      </c>
      <c r="I1013" s="219"/>
      <c r="L1013" s="215"/>
      <c r="M1013" s="220"/>
      <c r="N1013" s="221"/>
      <c r="O1013" s="221"/>
      <c r="P1013" s="221"/>
      <c r="Q1013" s="221"/>
      <c r="R1013" s="221"/>
      <c r="S1013" s="221"/>
      <c r="T1013" s="222"/>
      <c r="AT1013" s="217" t="s">
        <v>176</v>
      </c>
      <c r="AU1013" s="217" t="s">
        <v>83</v>
      </c>
      <c r="AV1013" s="11" t="s">
        <v>17</v>
      </c>
      <c r="AW1013" s="11" t="s">
        <v>35</v>
      </c>
      <c r="AX1013" s="11" t="s">
        <v>72</v>
      </c>
      <c r="AY1013" s="217" t="s">
        <v>168</v>
      </c>
    </row>
    <row r="1014" s="12" customFormat="1">
      <c r="B1014" s="223"/>
      <c r="D1014" s="216" t="s">
        <v>176</v>
      </c>
      <c r="E1014" s="224" t="s">
        <v>5</v>
      </c>
      <c r="F1014" s="225" t="s">
        <v>1173</v>
      </c>
      <c r="H1014" s="226">
        <v>50.399999999999999</v>
      </c>
      <c r="I1014" s="227"/>
      <c r="L1014" s="223"/>
      <c r="M1014" s="228"/>
      <c r="N1014" s="229"/>
      <c r="O1014" s="229"/>
      <c r="P1014" s="229"/>
      <c r="Q1014" s="229"/>
      <c r="R1014" s="229"/>
      <c r="S1014" s="229"/>
      <c r="T1014" s="230"/>
      <c r="AT1014" s="224" t="s">
        <v>176</v>
      </c>
      <c r="AU1014" s="224" t="s">
        <v>83</v>
      </c>
      <c r="AV1014" s="12" t="s">
        <v>80</v>
      </c>
      <c r="AW1014" s="12" t="s">
        <v>35</v>
      </c>
      <c r="AX1014" s="12" t="s">
        <v>72</v>
      </c>
      <c r="AY1014" s="224" t="s">
        <v>168</v>
      </c>
    </row>
    <row r="1015" s="12" customFormat="1">
      <c r="B1015" s="223"/>
      <c r="D1015" s="216" t="s">
        <v>176</v>
      </c>
      <c r="E1015" s="224" t="s">
        <v>5</v>
      </c>
      <c r="F1015" s="225" t="s">
        <v>1174</v>
      </c>
      <c r="H1015" s="226">
        <v>-13.99</v>
      </c>
      <c r="I1015" s="227"/>
      <c r="L1015" s="223"/>
      <c r="M1015" s="228"/>
      <c r="N1015" s="229"/>
      <c r="O1015" s="229"/>
      <c r="P1015" s="229"/>
      <c r="Q1015" s="229"/>
      <c r="R1015" s="229"/>
      <c r="S1015" s="229"/>
      <c r="T1015" s="230"/>
      <c r="AT1015" s="224" t="s">
        <v>176</v>
      </c>
      <c r="AU1015" s="224" t="s">
        <v>83</v>
      </c>
      <c r="AV1015" s="12" t="s">
        <v>80</v>
      </c>
      <c r="AW1015" s="12" t="s">
        <v>35</v>
      </c>
      <c r="AX1015" s="12" t="s">
        <v>72</v>
      </c>
      <c r="AY1015" s="224" t="s">
        <v>168</v>
      </c>
    </row>
    <row r="1016" s="11" customFormat="1">
      <c r="B1016" s="215"/>
      <c r="D1016" s="216" t="s">
        <v>176</v>
      </c>
      <c r="E1016" s="217" t="s">
        <v>5</v>
      </c>
      <c r="F1016" s="218" t="s">
        <v>1175</v>
      </c>
      <c r="H1016" s="217" t="s">
        <v>5</v>
      </c>
      <c r="I1016" s="219"/>
      <c r="L1016" s="215"/>
      <c r="M1016" s="220"/>
      <c r="N1016" s="221"/>
      <c r="O1016" s="221"/>
      <c r="P1016" s="221"/>
      <c r="Q1016" s="221"/>
      <c r="R1016" s="221"/>
      <c r="S1016" s="221"/>
      <c r="T1016" s="222"/>
      <c r="AT1016" s="217" t="s">
        <v>176</v>
      </c>
      <c r="AU1016" s="217" t="s">
        <v>83</v>
      </c>
      <c r="AV1016" s="11" t="s">
        <v>17</v>
      </c>
      <c r="AW1016" s="11" t="s">
        <v>35</v>
      </c>
      <c r="AX1016" s="11" t="s">
        <v>72</v>
      </c>
      <c r="AY1016" s="217" t="s">
        <v>168</v>
      </c>
    </row>
    <row r="1017" s="12" customFormat="1">
      <c r="B1017" s="223"/>
      <c r="D1017" s="216" t="s">
        <v>176</v>
      </c>
      <c r="E1017" s="224" t="s">
        <v>5</v>
      </c>
      <c r="F1017" s="225" t="s">
        <v>1176</v>
      </c>
      <c r="H1017" s="226">
        <v>58.799999999999997</v>
      </c>
      <c r="I1017" s="227"/>
      <c r="L1017" s="223"/>
      <c r="M1017" s="228"/>
      <c r="N1017" s="229"/>
      <c r="O1017" s="229"/>
      <c r="P1017" s="229"/>
      <c r="Q1017" s="229"/>
      <c r="R1017" s="229"/>
      <c r="S1017" s="229"/>
      <c r="T1017" s="230"/>
      <c r="AT1017" s="224" t="s">
        <v>176</v>
      </c>
      <c r="AU1017" s="224" t="s">
        <v>83</v>
      </c>
      <c r="AV1017" s="12" t="s">
        <v>80</v>
      </c>
      <c r="AW1017" s="12" t="s">
        <v>35</v>
      </c>
      <c r="AX1017" s="12" t="s">
        <v>72</v>
      </c>
      <c r="AY1017" s="224" t="s">
        <v>168</v>
      </c>
    </row>
    <row r="1018" s="12" customFormat="1">
      <c r="B1018" s="223"/>
      <c r="D1018" s="216" t="s">
        <v>176</v>
      </c>
      <c r="E1018" s="224" t="s">
        <v>5</v>
      </c>
      <c r="F1018" s="225" t="s">
        <v>1177</v>
      </c>
      <c r="H1018" s="226">
        <v>-10.295</v>
      </c>
      <c r="I1018" s="227"/>
      <c r="L1018" s="223"/>
      <c r="M1018" s="228"/>
      <c r="N1018" s="229"/>
      <c r="O1018" s="229"/>
      <c r="P1018" s="229"/>
      <c r="Q1018" s="229"/>
      <c r="R1018" s="229"/>
      <c r="S1018" s="229"/>
      <c r="T1018" s="230"/>
      <c r="AT1018" s="224" t="s">
        <v>176</v>
      </c>
      <c r="AU1018" s="224" t="s">
        <v>83</v>
      </c>
      <c r="AV1018" s="12" t="s">
        <v>80</v>
      </c>
      <c r="AW1018" s="12" t="s">
        <v>35</v>
      </c>
      <c r="AX1018" s="12" t="s">
        <v>72</v>
      </c>
      <c r="AY1018" s="224" t="s">
        <v>168</v>
      </c>
    </row>
    <row r="1019" s="12" customFormat="1">
      <c r="B1019" s="223"/>
      <c r="D1019" s="216" t="s">
        <v>176</v>
      </c>
      <c r="E1019" s="224" t="s">
        <v>5</v>
      </c>
      <c r="F1019" s="225" t="s">
        <v>1178</v>
      </c>
      <c r="H1019" s="226">
        <v>0.88</v>
      </c>
      <c r="I1019" s="227"/>
      <c r="L1019" s="223"/>
      <c r="M1019" s="228"/>
      <c r="N1019" s="229"/>
      <c r="O1019" s="229"/>
      <c r="P1019" s="229"/>
      <c r="Q1019" s="229"/>
      <c r="R1019" s="229"/>
      <c r="S1019" s="229"/>
      <c r="T1019" s="230"/>
      <c r="AT1019" s="224" t="s">
        <v>176</v>
      </c>
      <c r="AU1019" s="224" t="s">
        <v>83</v>
      </c>
      <c r="AV1019" s="12" t="s">
        <v>80</v>
      </c>
      <c r="AW1019" s="12" t="s">
        <v>35</v>
      </c>
      <c r="AX1019" s="12" t="s">
        <v>72</v>
      </c>
      <c r="AY1019" s="224" t="s">
        <v>168</v>
      </c>
    </row>
    <row r="1020" s="11" customFormat="1">
      <c r="B1020" s="215"/>
      <c r="D1020" s="216" t="s">
        <v>176</v>
      </c>
      <c r="E1020" s="217" t="s">
        <v>5</v>
      </c>
      <c r="F1020" s="218" t="s">
        <v>1179</v>
      </c>
      <c r="H1020" s="217" t="s">
        <v>5</v>
      </c>
      <c r="I1020" s="219"/>
      <c r="L1020" s="215"/>
      <c r="M1020" s="220"/>
      <c r="N1020" s="221"/>
      <c r="O1020" s="221"/>
      <c r="P1020" s="221"/>
      <c r="Q1020" s="221"/>
      <c r="R1020" s="221"/>
      <c r="S1020" s="221"/>
      <c r="T1020" s="222"/>
      <c r="AT1020" s="217" t="s">
        <v>176</v>
      </c>
      <c r="AU1020" s="217" t="s">
        <v>83</v>
      </c>
      <c r="AV1020" s="11" t="s">
        <v>17</v>
      </c>
      <c r="AW1020" s="11" t="s">
        <v>35</v>
      </c>
      <c r="AX1020" s="11" t="s">
        <v>72</v>
      </c>
      <c r="AY1020" s="217" t="s">
        <v>168</v>
      </c>
    </row>
    <row r="1021" s="12" customFormat="1">
      <c r="B1021" s="223"/>
      <c r="D1021" s="216" t="s">
        <v>176</v>
      </c>
      <c r="E1021" s="224" t="s">
        <v>5</v>
      </c>
      <c r="F1021" s="225" t="s">
        <v>1180</v>
      </c>
      <c r="H1021" s="226">
        <v>99</v>
      </c>
      <c r="I1021" s="227"/>
      <c r="L1021" s="223"/>
      <c r="M1021" s="228"/>
      <c r="N1021" s="229"/>
      <c r="O1021" s="229"/>
      <c r="P1021" s="229"/>
      <c r="Q1021" s="229"/>
      <c r="R1021" s="229"/>
      <c r="S1021" s="229"/>
      <c r="T1021" s="230"/>
      <c r="AT1021" s="224" t="s">
        <v>176</v>
      </c>
      <c r="AU1021" s="224" t="s">
        <v>83</v>
      </c>
      <c r="AV1021" s="12" t="s">
        <v>80</v>
      </c>
      <c r="AW1021" s="12" t="s">
        <v>35</v>
      </c>
      <c r="AX1021" s="12" t="s">
        <v>72</v>
      </c>
      <c r="AY1021" s="224" t="s">
        <v>168</v>
      </c>
    </row>
    <row r="1022" s="12" customFormat="1">
      <c r="B1022" s="223"/>
      <c r="D1022" s="216" t="s">
        <v>176</v>
      </c>
      <c r="E1022" s="224" t="s">
        <v>5</v>
      </c>
      <c r="F1022" s="225" t="s">
        <v>1181</v>
      </c>
      <c r="H1022" s="226">
        <v>-15.199999999999999</v>
      </c>
      <c r="I1022" s="227"/>
      <c r="L1022" s="223"/>
      <c r="M1022" s="228"/>
      <c r="N1022" s="229"/>
      <c r="O1022" s="229"/>
      <c r="P1022" s="229"/>
      <c r="Q1022" s="229"/>
      <c r="R1022" s="229"/>
      <c r="S1022" s="229"/>
      <c r="T1022" s="230"/>
      <c r="AT1022" s="224" t="s">
        <v>176</v>
      </c>
      <c r="AU1022" s="224" t="s">
        <v>83</v>
      </c>
      <c r="AV1022" s="12" t="s">
        <v>80</v>
      </c>
      <c r="AW1022" s="12" t="s">
        <v>35</v>
      </c>
      <c r="AX1022" s="12" t="s">
        <v>72</v>
      </c>
      <c r="AY1022" s="224" t="s">
        <v>168</v>
      </c>
    </row>
    <row r="1023" s="11" customFormat="1">
      <c r="B1023" s="215"/>
      <c r="D1023" s="216" t="s">
        <v>176</v>
      </c>
      <c r="E1023" s="217" t="s">
        <v>5</v>
      </c>
      <c r="F1023" s="218" t="s">
        <v>1182</v>
      </c>
      <c r="H1023" s="217" t="s">
        <v>5</v>
      </c>
      <c r="I1023" s="219"/>
      <c r="L1023" s="215"/>
      <c r="M1023" s="220"/>
      <c r="N1023" s="221"/>
      <c r="O1023" s="221"/>
      <c r="P1023" s="221"/>
      <c r="Q1023" s="221"/>
      <c r="R1023" s="221"/>
      <c r="S1023" s="221"/>
      <c r="T1023" s="222"/>
      <c r="AT1023" s="217" t="s">
        <v>176</v>
      </c>
      <c r="AU1023" s="217" t="s">
        <v>83</v>
      </c>
      <c r="AV1023" s="11" t="s">
        <v>17</v>
      </c>
      <c r="AW1023" s="11" t="s">
        <v>35</v>
      </c>
      <c r="AX1023" s="11" t="s">
        <v>72</v>
      </c>
      <c r="AY1023" s="217" t="s">
        <v>168</v>
      </c>
    </row>
    <row r="1024" s="12" customFormat="1">
      <c r="B1024" s="223"/>
      <c r="D1024" s="216" t="s">
        <v>176</v>
      </c>
      <c r="E1024" s="224" t="s">
        <v>5</v>
      </c>
      <c r="F1024" s="225" t="s">
        <v>1183</v>
      </c>
      <c r="H1024" s="226">
        <v>31.5</v>
      </c>
      <c r="I1024" s="227"/>
      <c r="L1024" s="223"/>
      <c r="M1024" s="228"/>
      <c r="N1024" s="229"/>
      <c r="O1024" s="229"/>
      <c r="P1024" s="229"/>
      <c r="Q1024" s="229"/>
      <c r="R1024" s="229"/>
      <c r="S1024" s="229"/>
      <c r="T1024" s="230"/>
      <c r="AT1024" s="224" t="s">
        <v>176</v>
      </c>
      <c r="AU1024" s="224" t="s">
        <v>83</v>
      </c>
      <c r="AV1024" s="12" t="s">
        <v>80</v>
      </c>
      <c r="AW1024" s="12" t="s">
        <v>35</v>
      </c>
      <c r="AX1024" s="12" t="s">
        <v>72</v>
      </c>
      <c r="AY1024" s="224" t="s">
        <v>168</v>
      </c>
    </row>
    <row r="1025" s="12" customFormat="1">
      <c r="B1025" s="223"/>
      <c r="D1025" s="216" t="s">
        <v>176</v>
      </c>
      <c r="E1025" s="224" t="s">
        <v>5</v>
      </c>
      <c r="F1025" s="225" t="s">
        <v>850</v>
      </c>
      <c r="H1025" s="226">
        <v>-1.6000000000000001</v>
      </c>
      <c r="I1025" s="227"/>
      <c r="L1025" s="223"/>
      <c r="M1025" s="228"/>
      <c r="N1025" s="229"/>
      <c r="O1025" s="229"/>
      <c r="P1025" s="229"/>
      <c r="Q1025" s="229"/>
      <c r="R1025" s="229"/>
      <c r="S1025" s="229"/>
      <c r="T1025" s="230"/>
      <c r="AT1025" s="224" t="s">
        <v>176</v>
      </c>
      <c r="AU1025" s="224" t="s">
        <v>83</v>
      </c>
      <c r="AV1025" s="12" t="s">
        <v>80</v>
      </c>
      <c r="AW1025" s="12" t="s">
        <v>35</v>
      </c>
      <c r="AX1025" s="12" t="s">
        <v>72</v>
      </c>
      <c r="AY1025" s="224" t="s">
        <v>168</v>
      </c>
    </row>
    <row r="1026" s="11" customFormat="1">
      <c r="B1026" s="215"/>
      <c r="D1026" s="216" t="s">
        <v>176</v>
      </c>
      <c r="E1026" s="217" t="s">
        <v>5</v>
      </c>
      <c r="F1026" s="218" t="s">
        <v>1184</v>
      </c>
      <c r="H1026" s="217" t="s">
        <v>5</v>
      </c>
      <c r="I1026" s="219"/>
      <c r="L1026" s="215"/>
      <c r="M1026" s="220"/>
      <c r="N1026" s="221"/>
      <c r="O1026" s="221"/>
      <c r="P1026" s="221"/>
      <c r="Q1026" s="221"/>
      <c r="R1026" s="221"/>
      <c r="S1026" s="221"/>
      <c r="T1026" s="222"/>
      <c r="AT1026" s="217" t="s">
        <v>176</v>
      </c>
      <c r="AU1026" s="217" t="s">
        <v>83</v>
      </c>
      <c r="AV1026" s="11" t="s">
        <v>17</v>
      </c>
      <c r="AW1026" s="11" t="s">
        <v>35</v>
      </c>
      <c r="AX1026" s="11" t="s">
        <v>72</v>
      </c>
      <c r="AY1026" s="217" t="s">
        <v>168</v>
      </c>
    </row>
    <row r="1027" s="12" customFormat="1">
      <c r="B1027" s="223"/>
      <c r="D1027" s="216" t="s">
        <v>176</v>
      </c>
      <c r="E1027" s="224" t="s">
        <v>5</v>
      </c>
      <c r="F1027" s="225" t="s">
        <v>1185</v>
      </c>
      <c r="H1027" s="226">
        <v>75.299999999999997</v>
      </c>
      <c r="I1027" s="227"/>
      <c r="L1027" s="223"/>
      <c r="M1027" s="228"/>
      <c r="N1027" s="229"/>
      <c r="O1027" s="229"/>
      <c r="P1027" s="229"/>
      <c r="Q1027" s="229"/>
      <c r="R1027" s="229"/>
      <c r="S1027" s="229"/>
      <c r="T1027" s="230"/>
      <c r="AT1027" s="224" t="s">
        <v>176</v>
      </c>
      <c r="AU1027" s="224" t="s">
        <v>83</v>
      </c>
      <c r="AV1027" s="12" t="s">
        <v>80</v>
      </c>
      <c r="AW1027" s="12" t="s">
        <v>35</v>
      </c>
      <c r="AX1027" s="12" t="s">
        <v>72</v>
      </c>
      <c r="AY1027" s="224" t="s">
        <v>168</v>
      </c>
    </row>
    <row r="1028" s="12" customFormat="1">
      <c r="B1028" s="223"/>
      <c r="D1028" s="216" t="s">
        <v>176</v>
      </c>
      <c r="E1028" s="224" t="s">
        <v>5</v>
      </c>
      <c r="F1028" s="225" t="s">
        <v>1186</v>
      </c>
      <c r="H1028" s="226">
        <v>-9.0500000000000007</v>
      </c>
      <c r="I1028" s="227"/>
      <c r="L1028" s="223"/>
      <c r="M1028" s="228"/>
      <c r="N1028" s="229"/>
      <c r="O1028" s="229"/>
      <c r="P1028" s="229"/>
      <c r="Q1028" s="229"/>
      <c r="R1028" s="229"/>
      <c r="S1028" s="229"/>
      <c r="T1028" s="230"/>
      <c r="AT1028" s="224" t="s">
        <v>176</v>
      </c>
      <c r="AU1028" s="224" t="s">
        <v>83</v>
      </c>
      <c r="AV1028" s="12" t="s">
        <v>80</v>
      </c>
      <c r="AW1028" s="12" t="s">
        <v>35</v>
      </c>
      <c r="AX1028" s="12" t="s">
        <v>72</v>
      </c>
      <c r="AY1028" s="224" t="s">
        <v>168</v>
      </c>
    </row>
    <row r="1029" s="12" customFormat="1">
      <c r="B1029" s="223"/>
      <c r="D1029" s="216" t="s">
        <v>176</v>
      </c>
      <c r="E1029" s="224" t="s">
        <v>5</v>
      </c>
      <c r="F1029" s="225" t="s">
        <v>1187</v>
      </c>
      <c r="H1029" s="226">
        <v>2.0270000000000001</v>
      </c>
      <c r="I1029" s="227"/>
      <c r="L1029" s="223"/>
      <c r="M1029" s="228"/>
      <c r="N1029" s="229"/>
      <c r="O1029" s="229"/>
      <c r="P1029" s="229"/>
      <c r="Q1029" s="229"/>
      <c r="R1029" s="229"/>
      <c r="S1029" s="229"/>
      <c r="T1029" s="230"/>
      <c r="AT1029" s="224" t="s">
        <v>176</v>
      </c>
      <c r="AU1029" s="224" t="s">
        <v>83</v>
      </c>
      <c r="AV1029" s="12" t="s">
        <v>80</v>
      </c>
      <c r="AW1029" s="12" t="s">
        <v>35</v>
      </c>
      <c r="AX1029" s="12" t="s">
        <v>72</v>
      </c>
      <c r="AY1029" s="224" t="s">
        <v>168</v>
      </c>
    </row>
    <row r="1030" s="11" customFormat="1">
      <c r="B1030" s="215"/>
      <c r="D1030" s="216" t="s">
        <v>176</v>
      </c>
      <c r="E1030" s="217" t="s">
        <v>5</v>
      </c>
      <c r="F1030" s="218" t="s">
        <v>1188</v>
      </c>
      <c r="H1030" s="217" t="s">
        <v>5</v>
      </c>
      <c r="I1030" s="219"/>
      <c r="L1030" s="215"/>
      <c r="M1030" s="220"/>
      <c r="N1030" s="221"/>
      <c r="O1030" s="221"/>
      <c r="P1030" s="221"/>
      <c r="Q1030" s="221"/>
      <c r="R1030" s="221"/>
      <c r="S1030" s="221"/>
      <c r="T1030" s="222"/>
      <c r="AT1030" s="217" t="s">
        <v>176</v>
      </c>
      <c r="AU1030" s="217" t="s">
        <v>83</v>
      </c>
      <c r="AV1030" s="11" t="s">
        <v>17</v>
      </c>
      <c r="AW1030" s="11" t="s">
        <v>35</v>
      </c>
      <c r="AX1030" s="11" t="s">
        <v>72</v>
      </c>
      <c r="AY1030" s="217" t="s">
        <v>168</v>
      </c>
    </row>
    <row r="1031" s="12" customFormat="1">
      <c r="B1031" s="223"/>
      <c r="D1031" s="216" t="s">
        <v>176</v>
      </c>
      <c r="E1031" s="224" t="s">
        <v>5</v>
      </c>
      <c r="F1031" s="225" t="s">
        <v>1189</v>
      </c>
      <c r="H1031" s="226">
        <v>49.200000000000003</v>
      </c>
      <c r="I1031" s="227"/>
      <c r="L1031" s="223"/>
      <c r="M1031" s="228"/>
      <c r="N1031" s="229"/>
      <c r="O1031" s="229"/>
      <c r="P1031" s="229"/>
      <c r="Q1031" s="229"/>
      <c r="R1031" s="229"/>
      <c r="S1031" s="229"/>
      <c r="T1031" s="230"/>
      <c r="AT1031" s="224" t="s">
        <v>176</v>
      </c>
      <c r="AU1031" s="224" t="s">
        <v>83</v>
      </c>
      <c r="AV1031" s="12" t="s">
        <v>80</v>
      </c>
      <c r="AW1031" s="12" t="s">
        <v>35</v>
      </c>
      <c r="AX1031" s="12" t="s">
        <v>72</v>
      </c>
      <c r="AY1031" s="224" t="s">
        <v>168</v>
      </c>
    </row>
    <row r="1032" s="12" customFormat="1">
      <c r="B1032" s="223"/>
      <c r="D1032" s="216" t="s">
        <v>176</v>
      </c>
      <c r="E1032" s="224" t="s">
        <v>5</v>
      </c>
      <c r="F1032" s="225" t="s">
        <v>1190</v>
      </c>
      <c r="H1032" s="226">
        <v>-6.6079999999999997</v>
      </c>
      <c r="I1032" s="227"/>
      <c r="L1032" s="223"/>
      <c r="M1032" s="228"/>
      <c r="N1032" s="229"/>
      <c r="O1032" s="229"/>
      <c r="P1032" s="229"/>
      <c r="Q1032" s="229"/>
      <c r="R1032" s="229"/>
      <c r="S1032" s="229"/>
      <c r="T1032" s="230"/>
      <c r="AT1032" s="224" t="s">
        <v>176</v>
      </c>
      <c r="AU1032" s="224" t="s">
        <v>83</v>
      </c>
      <c r="AV1032" s="12" t="s">
        <v>80</v>
      </c>
      <c r="AW1032" s="12" t="s">
        <v>35</v>
      </c>
      <c r="AX1032" s="12" t="s">
        <v>72</v>
      </c>
      <c r="AY1032" s="224" t="s">
        <v>168</v>
      </c>
    </row>
    <row r="1033" s="12" customFormat="1">
      <c r="B1033" s="223"/>
      <c r="D1033" s="216" t="s">
        <v>176</v>
      </c>
      <c r="E1033" s="224" t="s">
        <v>5</v>
      </c>
      <c r="F1033" s="225" t="s">
        <v>1191</v>
      </c>
      <c r="H1033" s="226">
        <v>1.175</v>
      </c>
      <c r="I1033" s="227"/>
      <c r="L1033" s="223"/>
      <c r="M1033" s="228"/>
      <c r="N1033" s="229"/>
      <c r="O1033" s="229"/>
      <c r="P1033" s="229"/>
      <c r="Q1033" s="229"/>
      <c r="R1033" s="229"/>
      <c r="S1033" s="229"/>
      <c r="T1033" s="230"/>
      <c r="AT1033" s="224" t="s">
        <v>176</v>
      </c>
      <c r="AU1033" s="224" t="s">
        <v>83</v>
      </c>
      <c r="AV1033" s="12" t="s">
        <v>80</v>
      </c>
      <c r="AW1033" s="12" t="s">
        <v>35</v>
      </c>
      <c r="AX1033" s="12" t="s">
        <v>72</v>
      </c>
      <c r="AY1033" s="224" t="s">
        <v>168</v>
      </c>
    </row>
    <row r="1034" s="11" customFormat="1">
      <c r="B1034" s="215"/>
      <c r="D1034" s="216" t="s">
        <v>176</v>
      </c>
      <c r="E1034" s="217" t="s">
        <v>5</v>
      </c>
      <c r="F1034" s="218" t="s">
        <v>1192</v>
      </c>
      <c r="H1034" s="217" t="s">
        <v>5</v>
      </c>
      <c r="I1034" s="219"/>
      <c r="L1034" s="215"/>
      <c r="M1034" s="220"/>
      <c r="N1034" s="221"/>
      <c r="O1034" s="221"/>
      <c r="P1034" s="221"/>
      <c r="Q1034" s="221"/>
      <c r="R1034" s="221"/>
      <c r="S1034" s="221"/>
      <c r="T1034" s="222"/>
      <c r="AT1034" s="217" t="s">
        <v>176</v>
      </c>
      <c r="AU1034" s="217" t="s">
        <v>83</v>
      </c>
      <c r="AV1034" s="11" t="s">
        <v>17</v>
      </c>
      <c r="AW1034" s="11" t="s">
        <v>35</v>
      </c>
      <c r="AX1034" s="11" t="s">
        <v>72</v>
      </c>
      <c r="AY1034" s="217" t="s">
        <v>168</v>
      </c>
    </row>
    <row r="1035" s="12" customFormat="1">
      <c r="B1035" s="223"/>
      <c r="D1035" s="216" t="s">
        <v>176</v>
      </c>
      <c r="E1035" s="224" t="s">
        <v>5</v>
      </c>
      <c r="F1035" s="225" t="s">
        <v>1189</v>
      </c>
      <c r="H1035" s="226">
        <v>49.200000000000003</v>
      </c>
      <c r="I1035" s="227"/>
      <c r="L1035" s="223"/>
      <c r="M1035" s="228"/>
      <c r="N1035" s="229"/>
      <c r="O1035" s="229"/>
      <c r="P1035" s="229"/>
      <c r="Q1035" s="229"/>
      <c r="R1035" s="229"/>
      <c r="S1035" s="229"/>
      <c r="T1035" s="230"/>
      <c r="AT1035" s="224" t="s">
        <v>176</v>
      </c>
      <c r="AU1035" s="224" t="s">
        <v>83</v>
      </c>
      <c r="AV1035" s="12" t="s">
        <v>80</v>
      </c>
      <c r="AW1035" s="12" t="s">
        <v>35</v>
      </c>
      <c r="AX1035" s="12" t="s">
        <v>72</v>
      </c>
      <c r="AY1035" s="224" t="s">
        <v>168</v>
      </c>
    </row>
    <row r="1036" s="12" customFormat="1">
      <c r="B1036" s="223"/>
      <c r="D1036" s="216" t="s">
        <v>176</v>
      </c>
      <c r="E1036" s="224" t="s">
        <v>5</v>
      </c>
      <c r="F1036" s="225" t="s">
        <v>1190</v>
      </c>
      <c r="H1036" s="226">
        <v>-6.6079999999999997</v>
      </c>
      <c r="I1036" s="227"/>
      <c r="L1036" s="223"/>
      <c r="M1036" s="228"/>
      <c r="N1036" s="229"/>
      <c r="O1036" s="229"/>
      <c r="P1036" s="229"/>
      <c r="Q1036" s="229"/>
      <c r="R1036" s="229"/>
      <c r="S1036" s="229"/>
      <c r="T1036" s="230"/>
      <c r="AT1036" s="224" t="s">
        <v>176</v>
      </c>
      <c r="AU1036" s="224" t="s">
        <v>83</v>
      </c>
      <c r="AV1036" s="12" t="s">
        <v>80</v>
      </c>
      <c r="AW1036" s="12" t="s">
        <v>35</v>
      </c>
      <c r="AX1036" s="12" t="s">
        <v>72</v>
      </c>
      <c r="AY1036" s="224" t="s">
        <v>168</v>
      </c>
    </row>
    <row r="1037" s="12" customFormat="1">
      <c r="B1037" s="223"/>
      <c r="D1037" s="216" t="s">
        <v>176</v>
      </c>
      <c r="E1037" s="224" t="s">
        <v>5</v>
      </c>
      <c r="F1037" s="225" t="s">
        <v>1191</v>
      </c>
      <c r="H1037" s="226">
        <v>1.175</v>
      </c>
      <c r="I1037" s="227"/>
      <c r="L1037" s="223"/>
      <c r="M1037" s="228"/>
      <c r="N1037" s="229"/>
      <c r="O1037" s="229"/>
      <c r="P1037" s="229"/>
      <c r="Q1037" s="229"/>
      <c r="R1037" s="229"/>
      <c r="S1037" s="229"/>
      <c r="T1037" s="230"/>
      <c r="AT1037" s="224" t="s">
        <v>176</v>
      </c>
      <c r="AU1037" s="224" t="s">
        <v>83</v>
      </c>
      <c r="AV1037" s="12" t="s">
        <v>80</v>
      </c>
      <c r="AW1037" s="12" t="s">
        <v>35</v>
      </c>
      <c r="AX1037" s="12" t="s">
        <v>72</v>
      </c>
      <c r="AY1037" s="224" t="s">
        <v>168</v>
      </c>
    </row>
    <row r="1038" s="11" customFormat="1">
      <c r="B1038" s="215"/>
      <c r="D1038" s="216" t="s">
        <v>176</v>
      </c>
      <c r="E1038" s="217" t="s">
        <v>5</v>
      </c>
      <c r="F1038" s="218" t="s">
        <v>1193</v>
      </c>
      <c r="H1038" s="217" t="s">
        <v>5</v>
      </c>
      <c r="I1038" s="219"/>
      <c r="L1038" s="215"/>
      <c r="M1038" s="220"/>
      <c r="N1038" s="221"/>
      <c r="O1038" s="221"/>
      <c r="P1038" s="221"/>
      <c r="Q1038" s="221"/>
      <c r="R1038" s="221"/>
      <c r="S1038" s="221"/>
      <c r="T1038" s="222"/>
      <c r="AT1038" s="217" t="s">
        <v>176</v>
      </c>
      <c r="AU1038" s="217" t="s">
        <v>83</v>
      </c>
      <c r="AV1038" s="11" t="s">
        <v>17</v>
      </c>
      <c r="AW1038" s="11" t="s">
        <v>35</v>
      </c>
      <c r="AX1038" s="11" t="s">
        <v>72</v>
      </c>
      <c r="AY1038" s="217" t="s">
        <v>168</v>
      </c>
    </row>
    <row r="1039" s="12" customFormat="1">
      <c r="B1039" s="223"/>
      <c r="D1039" s="216" t="s">
        <v>176</v>
      </c>
      <c r="E1039" s="224" t="s">
        <v>5</v>
      </c>
      <c r="F1039" s="225" t="s">
        <v>1194</v>
      </c>
      <c r="H1039" s="226">
        <v>67.5</v>
      </c>
      <c r="I1039" s="227"/>
      <c r="L1039" s="223"/>
      <c r="M1039" s="228"/>
      <c r="N1039" s="229"/>
      <c r="O1039" s="229"/>
      <c r="P1039" s="229"/>
      <c r="Q1039" s="229"/>
      <c r="R1039" s="229"/>
      <c r="S1039" s="229"/>
      <c r="T1039" s="230"/>
      <c r="AT1039" s="224" t="s">
        <v>176</v>
      </c>
      <c r="AU1039" s="224" t="s">
        <v>83</v>
      </c>
      <c r="AV1039" s="12" t="s">
        <v>80</v>
      </c>
      <c r="AW1039" s="12" t="s">
        <v>35</v>
      </c>
      <c r="AX1039" s="12" t="s">
        <v>72</v>
      </c>
      <c r="AY1039" s="224" t="s">
        <v>168</v>
      </c>
    </row>
    <row r="1040" s="12" customFormat="1">
      <c r="B1040" s="223"/>
      <c r="D1040" s="216" t="s">
        <v>176</v>
      </c>
      <c r="E1040" s="224" t="s">
        <v>5</v>
      </c>
      <c r="F1040" s="225" t="s">
        <v>1195</v>
      </c>
      <c r="H1040" s="226">
        <v>-11.050000000000001</v>
      </c>
      <c r="I1040" s="227"/>
      <c r="L1040" s="223"/>
      <c r="M1040" s="228"/>
      <c r="N1040" s="229"/>
      <c r="O1040" s="229"/>
      <c r="P1040" s="229"/>
      <c r="Q1040" s="229"/>
      <c r="R1040" s="229"/>
      <c r="S1040" s="229"/>
      <c r="T1040" s="230"/>
      <c r="AT1040" s="224" t="s">
        <v>176</v>
      </c>
      <c r="AU1040" s="224" t="s">
        <v>83</v>
      </c>
      <c r="AV1040" s="12" t="s">
        <v>80</v>
      </c>
      <c r="AW1040" s="12" t="s">
        <v>35</v>
      </c>
      <c r="AX1040" s="12" t="s">
        <v>72</v>
      </c>
      <c r="AY1040" s="224" t="s">
        <v>168</v>
      </c>
    </row>
    <row r="1041" s="12" customFormat="1">
      <c r="B1041" s="223"/>
      <c r="D1041" s="216" t="s">
        <v>176</v>
      </c>
      <c r="E1041" s="224" t="s">
        <v>5</v>
      </c>
      <c r="F1041" s="225" t="s">
        <v>1196</v>
      </c>
      <c r="H1041" s="226">
        <v>2.0270000000000001</v>
      </c>
      <c r="I1041" s="227"/>
      <c r="L1041" s="223"/>
      <c r="M1041" s="228"/>
      <c r="N1041" s="229"/>
      <c r="O1041" s="229"/>
      <c r="P1041" s="229"/>
      <c r="Q1041" s="229"/>
      <c r="R1041" s="229"/>
      <c r="S1041" s="229"/>
      <c r="T1041" s="230"/>
      <c r="AT1041" s="224" t="s">
        <v>176</v>
      </c>
      <c r="AU1041" s="224" t="s">
        <v>83</v>
      </c>
      <c r="AV1041" s="12" t="s">
        <v>80</v>
      </c>
      <c r="AW1041" s="12" t="s">
        <v>35</v>
      </c>
      <c r="AX1041" s="12" t="s">
        <v>72</v>
      </c>
      <c r="AY1041" s="224" t="s">
        <v>168</v>
      </c>
    </row>
    <row r="1042" s="11" customFormat="1">
      <c r="B1042" s="215"/>
      <c r="D1042" s="216" t="s">
        <v>176</v>
      </c>
      <c r="E1042" s="217" t="s">
        <v>5</v>
      </c>
      <c r="F1042" s="218" t="s">
        <v>1197</v>
      </c>
      <c r="H1042" s="217" t="s">
        <v>5</v>
      </c>
      <c r="I1042" s="219"/>
      <c r="L1042" s="215"/>
      <c r="M1042" s="220"/>
      <c r="N1042" s="221"/>
      <c r="O1042" s="221"/>
      <c r="P1042" s="221"/>
      <c r="Q1042" s="221"/>
      <c r="R1042" s="221"/>
      <c r="S1042" s="221"/>
      <c r="T1042" s="222"/>
      <c r="AT1042" s="217" t="s">
        <v>176</v>
      </c>
      <c r="AU1042" s="217" t="s">
        <v>83</v>
      </c>
      <c r="AV1042" s="11" t="s">
        <v>17</v>
      </c>
      <c r="AW1042" s="11" t="s">
        <v>35</v>
      </c>
      <c r="AX1042" s="11" t="s">
        <v>72</v>
      </c>
      <c r="AY1042" s="217" t="s">
        <v>168</v>
      </c>
    </row>
    <row r="1043" s="12" customFormat="1">
      <c r="B1043" s="223"/>
      <c r="D1043" s="216" t="s">
        <v>176</v>
      </c>
      <c r="E1043" s="224" t="s">
        <v>5</v>
      </c>
      <c r="F1043" s="225" t="s">
        <v>1194</v>
      </c>
      <c r="H1043" s="226">
        <v>67.5</v>
      </c>
      <c r="I1043" s="227"/>
      <c r="L1043" s="223"/>
      <c r="M1043" s="228"/>
      <c r="N1043" s="229"/>
      <c r="O1043" s="229"/>
      <c r="P1043" s="229"/>
      <c r="Q1043" s="229"/>
      <c r="R1043" s="229"/>
      <c r="S1043" s="229"/>
      <c r="T1043" s="230"/>
      <c r="AT1043" s="224" t="s">
        <v>176</v>
      </c>
      <c r="AU1043" s="224" t="s">
        <v>83</v>
      </c>
      <c r="AV1043" s="12" t="s">
        <v>80</v>
      </c>
      <c r="AW1043" s="12" t="s">
        <v>35</v>
      </c>
      <c r="AX1043" s="12" t="s">
        <v>72</v>
      </c>
      <c r="AY1043" s="224" t="s">
        <v>168</v>
      </c>
    </row>
    <row r="1044" s="12" customFormat="1">
      <c r="B1044" s="223"/>
      <c r="D1044" s="216" t="s">
        <v>176</v>
      </c>
      <c r="E1044" s="224" t="s">
        <v>5</v>
      </c>
      <c r="F1044" s="225" t="s">
        <v>1198</v>
      </c>
      <c r="H1044" s="226">
        <v>-12.295</v>
      </c>
      <c r="I1044" s="227"/>
      <c r="L1044" s="223"/>
      <c r="M1044" s="228"/>
      <c r="N1044" s="229"/>
      <c r="O1044" s="229"/>
      <c r="P1044" s="229"/>
      <c r="Q1044" s="229"/>
      <c r="R1044" s="229"/>
      <c r="S1044" s="229"/>
      <c r="T1044" s="230"/>
      <c r="AT1044" s="224" t="s">
        <v>176</v>
      </c>
      <c r="AU1044" s="224" t="s">
        <v>83</v>
      </c>
      <c r="AV1044" s="12" t="s">
        <v>80</v>
      </c>
      <c r="AW1044" s="12" t="s">
        <v>35</v>
      </c>
      <c r="AX1044" s="12" t="s">
        <v>72</v>
      </c>
      <c r="AY1044" s="224" t="s">
        <v>168</v>
      </c>
    </row>
    <row r="1045" s="12" customFormat="1">
      <c r="B1045" s="223"/>
      <c r="D1045" s="216" t="s">
        <v>176</v>
      </c>
      <c r="E1045" s="224" t="s">
        <v>5</v>
      </c>
      <c r="F1045" s="225" t="s">
        <v>1178</v>
      </c>
      <c r="H1045" s="226">
        <v>0.88</v>
      </c>
      <c r="I1045" s="227"/>
      <c r="L1045" s="223"/>
      <c r="M1045" s="228"/>
      <c r="N1045" s="229"/>
      <c r="O1045" s="229"/>
      <c r="P1045" s="229"/>
      <c r="Q1045" s="229"/>
      <c r="R1045" s="229"/>
      <c r="S1045" s="229"/>
      <c r="T1045" s="230"/>
      <c r="AT1045" s="224" t="s">
        <v>176</v>
      </c>
      <c r="AU1045" s="224" t="s">
        <v>83</v>
      </c>
      <c r="AV1045" s="12" t="s">
        <v>80</v>
      </c>
      <c r="AW1045" s="12" t="s">
        <v>35</v>
      </c>
      <c r="AX1045" s="12" t="s">
        <v>72</v>
      </c>
      <c r="AY1045" s="224" t="s">
        <v>168</v>
      </c>
    </row>
    <row r="1046" s="11" customFormat="1">
      <c r="B1046" s="215"/>
      <c r="D1046" s="216" t="s">
        <v>176</v>
      </c>
      <c r="E1046" s="217" t="s">
        <v>5</v>
      </c>
      <c r="F1046" s="218" t="s">
        <v>1199</v>
      </c>
      <c r="H1046" s="217" t="s">
        <v>5</v>
      </c>
      <c r="I1046" s="219"/>
      <c r="L1046" s="215"/>
      <c r="M1046" s="220"/>
      <c r="N1046" s="221"/>
      <c r="O1046" s="221"/>
      <c r="P1046" s="221"/>
      <c r="Q1046" s="221"/>
      <c r="R1046" s="221"/>
      <c r="S1046" s="221"/>
      <c r="T1046" s="222"/>
      <c r="AT1046" s="217" t="s">
        <v>176</v>
      </c>
      <c r="AU1046" s="217" t="s">
        <v>83</v>
      </c>
      <c r="AV1046" s="11" t="s">
        <v>17</v>
      </c>
      <c r="AW1046" s="11" t="s">
        <v>35</v>
      </c>
      <c r="AX1046" s="11" t="s">
        <v>72</v>
      </c>
      <c r="AY1046" s="217" t="s">
        <v>168</v>
      </c>
    </row>
    <row r="1047" s="12" customFormat="1">
      <c r="B1047" s="223"/>
      <c r="D1047" s="216" t="s">
        <v>176</v>
      </c>
      <c r="E1047" s="224" t="s">
        <v>5</v>
      </c>
      <c r="F1047" s="225" t="s">
        <v>1200</v>
      </c>
      <c r="H1047" s="226">
        <v>24.300000000000001</v>
      </c>
      <c r="I1047" s="227"/>
      <c r="L1047" s="223"/>
      <c r="M1047" s="228"/>
      <c r="N1047" s="229"/>
      <c r="O1047" s="229"/>
      <c r="P1047" s="229"/>
      <c r="Q1047" s="229"/>
      <c r="R1047" s="229"/>
      <c r="S1047" s="229"/>
      <c r="T1047" s="230"/>
      <c r="AT1047" s="224" t="s">
        <v>176</v>
      </c>
      <c r="AU1047" s="224" t="s">
        <v>83</v>
      </c>
      <c r="AV1047" s="12" t="s">
        <v>80</v>
      </c>
      <c r="AW1047" s="12" t="s">
        <v>35</v>
      </c>
      <c r="AX1047" s="12" t="s">
        <v>72</v>
      </c>
      <c r="AY1047" s="224" t="s">
        <v>168</v>
      </c>
    </row>
    <row r="1048" s="12" customFormat="1">
      <c r="B1048" s="223"/>
      <c r="D1048" s="216" t="s">
        <v>176</v>
      </c>
      <c r="E1048" s="224" t="s">
        <v>5</v>
      </c>
      <c r="F1048" s="225" t="s">
        <v>850</v>
      </c>
      <c r="H1048" s="226">
        <v>-1.6000000000000001</v>
      </c>
      <c r="I1048" s="227"/>
      <c r="L1048" s="223"/>
      <c r="M1048" s="228"/>
      <c r="N1048" s="229"/>
      <c r="O1048" s="229"/>
      <c r="P1048" s="229"/>
      <c r="Q1048" s="229"/>
      <c r="R1048" s="229"/>
      <c r="S1048" s="229"/>
      <c r="T1048" s="230"/>
      <c r="AT1048" s="224" t="s">
        <v>176</v>
      </c>
      <c r="AU1048" s="224" t="s">
        <v>83</v>
      </c>
      <c r="AV1048" s="12" t="s">
        <v>80</v>
      </c>
      <c r="AW1048" s="12" t="s">
        <v>35</v>
      </c>
      <c r="AX1048" s="12" t="s">
        <v>72</v>
      </c>
      <c r="AY1048" s="224" t="s">
        <v>168</v>
      </c>
    </row>
    <row r="1049" s="11" customFormat="1">
      <c r="B1049" s="215"/>
      <c r="D1049" s="216" t="s">
        <v>176</v>
      </c>
      <c r="E1049" s="217" t="s">
        <v>5</v>
      </c>
      <c r="F1049" s="218" t="s">
        <v>1201</v>
      </c>
      <c r="H1049" s="217" t="s">
        <v>5</v>
      </c>
      <c r="I1049" s="219"/>
      <c r="L1049" s="215"/>
      <c r="M1049" s="220"/>
      <c r="N1049" s="221"/>
      <c r="O1049" s="221"/>
      <c r="P1049" s="221"/>
      <c r="Q1049" s="221"/>
      <c r="R1049" s="221"/>
      <c r="S1049" s="221"/>
      <c r="T1049" s="222"/>
      <c r="AT1049" s="217" t="s">
        <v>176</v>
      </c>
      <c r="AU1049" s="217" t="s">
        <v>83</v>
      </c>
      <c r="AV1049" s="11" t="s">
        <v>17</v>
      </c>
      <c r="AW1049" s="11" t="s">
        <v>35</v>
      </c>
      <c r="AX1049" s="11" t="s">
        <v>72</v>
      </c>
      <c r="AY1049" s="217" t="s">
        <v>168</v>
      </c>
    </row>
    <row r="1050" s="12" customFormat="1">
      <c r="B1050" s="223"/>
      <c r="D1050" s="216" t="s">
        <v>176</v>
      </c>
      <c r="E1050" s="224" t="s">
        <v>5</v>
      </c>
      <c r="F1050" s="225" t="s">
        <v>1202</v>
      </c>
      <c r="H1050" s="226">
        <v>15.539999999999999</v>
      </c>
      <c r="I1050" s="227"/>
      <c r="L1050" s="223"/>
      <c r="M1050" s="228"/>
      <c r="N1050" s="229"/>
      <c r="O1050" s="229"/>
      <c r="P1050" s="229"/>
      <c r="Q1050" s="229"/>
      <c r="R1050" s="229"/>
      <c r="S1050" s="229"/>
      <c r="T1050" s="230"/>
      <c r="AT1050" s="224" t="s">
        <v>176</v>
      </c>
      <c r="AU1050" s="224" t="s">
        <v>83</v>
      </c>
      <c r="AV1050" s="12" t="s">
        <v>80</v>
      </c>
      <c r="AW1050" s="12" t="s">
        <v>35</v>
      </c>
      <c r="AX1050" s="12" t="s">
        <v>72</v>
      </c>
      <c r="AY1050" s="224" t="s">
        <v>168</v>
      </c>
    </row>
    <row r="1051" s="11" customFormat="1">
      <c r="B1051" s="215"/>
      <c r="D1051" s="216" t="s">
        <v>176</v>
      </c>
      <c r="E1051" s="217" t="s">
        <v>5</v>
      </c>
      <c r="F1051" s="218" t="s">
        <v>1203</v>
      </c>
      <c r="H1051" s="217" t="s">
        <v>5</v>
      </c>
      <c r="I1051" s="219"/>
      <c r="L1051" s="215"/>
      <c r="M1051" s="220"/>
      <c r="N1051" s="221"/>
      <c r="O1051" s="221"/>
      <c r="P1051" s="221"/>
      <c r="Q1051" s="221"/>
      <c r="R1051" s="221"/>
      <c r="S1051" s="221"/>
      <c r="T1051" s="222"/>
      <c r="AT1051" s="217" t="s">
        <v>176</v>
      </c>
      <c r="AU1051" s="217" t="s">
        <v>83</v>
      </c>
      <c r="AV1051" s="11" t="s">
        <v>17</v>
      </c>
      <c r="AW1051" s="11" t="s">
        <v>35</v>
      </c>
      <c r="AX1051" s="11" t="s">
        <v>72</v>
      </c>
      <c r="AY1051" s="217" t="s">
        <v>168</v>
      </c>
    </row>
    <row r="1052" s="12" customFormat="1">
      <c r="B1052" s="223"/>
      <c r="D1052" s="216" t="s">
        <v>176</v>
      </c>
      <c r="E1052" s="224" t="s">
        <v>5</v>
      </c>
      <c r="F1052" s="225" t="s">
        <v>1204</v>
      </c>
      <c r="H1052" s="226">
        <v>8.4499999999999993</v>
      </c>
      <c r="I1052" s="227"/>
      <c r="L1052" s="223"/>
      <c r="M1052" s="228"/>
      <c r="N1052" s="229"/>
      <c r="O1052" s="229"/>
      <c r="P1052" s="229"/>
      <c r="Q1052" s="229"/>
      <c r="R1052" s="229"/>
      <c r="S1052" s="229"/>
      <c r="T1052" s="230"/>
      <c r="AT1052" s="224" t="s">
        <v>176</v>
      </c>
      <c r="AU1052" s="224" t="s">
        <v>83</v>
      </c>
      <c r="AV1052" s="12" t="s">
        <v>80</v>
      </c>
      <c r="AW1052" s="12" t="s">
        <v>35</v>
      </c>
      <c r="AX1052" s="12" t="s">
        <v>72</v>
      </c>
      <c r="AY1052" s="224" t="s">
        <v>168</v>
      </c>
    </row>
    <row r="1053" s="12" customFormat="1">
      <c r="B1053" s="223"/>
      <c r="D1053" s="216" t="s">
        <v>176</v>
      </c>
      <c r="E1053" s="224" t="s">
        <v>5</v>
      </c>
      <c r="F1053" s="225" t="s">
        <v>1205</v>
      </c>
      <c r="H1053" s="226">
        <v>-1.6000000000000001</v>
      </c>
      <c r="I1053" s="227"/>
      <c r="L1053" s="223"/>
      <c r="M1053" s="228"/>
      <c r="N1053" s="229"/>
      <c r="O1053" s="229"/>
      <c r="P1053" s="229"/>
      <c r="Q1053" s="229"/>
      <c r="R1053" s="229"/>
      <c r="S1053" s="229"/>
      <c r="T1053" s="230"/>
      <c r="AT1053" s="224" t="s">
        <v>176</v>
      </c>
      <c r="AU1053" s="224" t="s">
        <v>83</v>
      </c>
      <c r="AV1053" s="12" t="s">
        <v>80</v>
      </c>
      <c r="AW1053" s="12" t="s">
        <v>35</v>
      </c>
      <c r="AX1053" s="12" t="s">
        <v>72</v>
      </c>
      <c r="AY1053" s="224" t="s">
        <v>168</v>
      </c>
    </row>
    <row r="1054" s="11" customFormat="1">
      <c r="B1054" s="215"/>
      <c r="D1054" s="216" t="s">
        <v>176</v>
      </c>
      <c r="E1054" s="217" t="s">
        <v>5</v>
      </c>
      <c r="F1054" s="218" t="s">
        <v>1103</v>
      </c>
      <c r="H1054" s="217" t="s">
        <v>5</v>
      </c>
      <c r="I1054" s="219"/>
      <c r="L1054" s="215"/>
      <c r="M1054" s="220"/>
      <c r="N1054" s="221"/>
      <c r="O1054" s="221"/>
      <c r="P1054" s="221"/>
      <c r="Q1054" s="221"/>
      <c r="R1054" s="221"/>
      <c r="S1054" s="221"/>
      <c r="T1054" s="222"/>
      <c r="AT1054" s="217" t="s">
        <v>176</v>
      </c>
      <c r="AU1054" s="217" t="s">
        <v>83</v>
      </c>
      <c r="AV1054" s="11" t="s">
        <v>17</v>
      </c>
      <c r="AW1054" s="11" t="s">
        <v>35</v>
      </c>
      <c r="AX1054" s="11" t="s">
        <v>72</v>
      </c>
      <c r="AY1054" s="217" t="s">
        <v>168</v>
      </c>
    </row>
    <row r="1055" s="12" customFormat="1">
      <c r="B1055" s="223"/>
      <c r="D1055" s="216" t="s">
        <v>176</v>
      </c>
      <c r="E1055" s="224" t="s">
        <v>5</v>
      </c>
      <c r="F1055" s="225" t="s">
        <v>1206</v>
      </c>
      <c r="H1055" s="226">
        <v>78.325000000000003</v>
      </c>
      <c r="I1055" s="227"/>
      <c r="L1055" s="223"/>
      <c r="M1055" s="228"/>
      <c r="N1055" s="229"/>
      <c r="O1055" s="229"/>
      <c r="P1055" s="229"/>
      <c r="Q1055" s="229"/>
      <c r="R1055" s="229"/>
      <c r="S1055" s="229"/>
      <c r="T1055" s="230"/>
      <c r="AT1055" s="224" t="s">
        <v>176</v>
      </c>
      <c r="AU1055" s="224" t="s">
        <v>83</v>
      </c>
      <c r="AV1055" s="12" t="s">
        <v>80</v>
      </c>
      <c r="AW1055" s="12" t="s">
        <v>35</v>
      </c>
      <c r="AX1055" s="12" t="s">
        <v>72</v>
      </c>
      <c r="AY1055" s="224" t="s">
        <v>168</v>
      </c>
    </row>
    <row r="1056" s="12" customFormat="1">
      <c r="B1056" s="223"/>
      <c r="D1056" s="216" t="s">
        <v>176</v>
      </c>
      <c r="E1056" s="224" t="s">
        <v>5</v>
      </c>
      <c r="F1056" s="225" t="s">
        <v>1207</v>
      </c>
      <c r="H1056" s="226">
        <v>-32.5</v>
      </c>
      <c r="I1056" s="227"/>
      <c r="L1056" s="223"/>
      <c r="M1056" s="228"/>
      <c r="N1056" s="229"/>
      <c r="O1056" s="229"/>
      <c r="P1056" s="229"/>
      <c r="Q1056" s="229"/>
      <c r="R1056" s="229"/>
      <c r="S1056" s="229"/>
      <c r="T1056" s="230"/>
      <c r="AT1056" s="224" t="s">
        <v>176</v>
      </c>
      <c r="AU1056" s="224" t="s">
        <v>83</v>
      </c>
      <c r="AV1056" s="12" t="s">
        <v>80</v>
      </c>
      <c r="AW1056" s="12" t="s">
        <v>35</v>
      </c>
      <c r="AX1056" s="12" t="s">
        <v>72</v>
      </c>
      <c r="AY1056" s="224" t="s">
        <v>168</v>
      </c>
    </row>
    <row r="1057" s="11" customFormat="1">
      <c r="B1057" s="215"/>
      <c r="D1057" s="216" t="s">
        <v>176</v>
      </c>
      <c r="E1057" s="217" t="s">
        <v>5</v>
      </c>
      <c r="F1057" s="218" t="s">
        <v>1208</v>
      </c>
      <c r="H1057" s="217" t="s">
        <v>5</v>
      </c>
      <c r="I1057" s="219"/>
      <c r="L1057" s="215"/>
      <c r="M1057" s="220"/>
      <c r="N1057" s="221"/>
      <c r="O1057" s="221"/>
      <c r="P1057" s="221"/>
      <c r="Q1057" s="221"/>
      <c r="R1057" s="221"/>
      <c r="S1057" s="221"/>
      <c r="T1057" s="222"/>
      <c r="AT1057" s="217" t="s">
        <v>176</v>
      </c>
      <c r="AU1057" s="217" t="s">
        <v>83</v>
      </c>
      <c r="AV1057" s="11" t="s">
        <v>17</v>
      </c>
      <c r="AW1057" s="11" t="s">
        <v>35</v>
      </c>
      <c r="AX1057" s="11" t="s">
        <v>72</v>
      </c>
      <c r="AY1057" s="217" t="s">
        <v>168</v>
      </c>
    </row>
    <row r="1058" s="12" customFormat="1">
      <c r="B1058" s="223"/>
      <c r="D1058" s="216" t="s">
        <v>176</v>
      </c>
      <c r="E1058" s="224" t="s">
        <v>5</v>
      </c>
      <c r="F1058" s="225" t="s">
        <v>1209</v>
      </c>
      <c r="H1058" s="226">
        <v>24.699999999999999</v>
      </c>
      <c r="I1058" s="227"/>
      <c r="L1058" s="223"/>
      <c r="M1058" s="228"/>
      <c r="N1058" s="229"/>
      <c r="O1058" s="229"/>
      <c r="P1058" s="229"/>
      <c r="Q1058" s="229"/>
      <c r="R1058" s="229"/>
      <c r="S1058" s="229"/>
      <c r="T1058" s="230"/>
      <c r="AT1058" s="224" t="s">
        <v>176</v>
      </c>
      <c r="AU1058" s="224" t="s">
        <v>83</v>
      </c>
      <c r="AV1058" s="12" t="s">
        <v>80</v>
      </c>
      <c r="AW1058" s="12" t="s">
        <v>35</v>
      </c>
      <c r="AX1058" s="12" t="s">
        <v>72</v>
      </c>
      <c r="AY1058" s="224" t="s">
        <v>168</v>
      </c>
    </row>
    <row r="1059" s="12" customFormat="1">
      <c r="B1059" s="223"/>
      <c r="D1059" s="216" t="s">
        <v>176</v>
      </c>
      <c r="E1059" s="224" t="s">
        <v>5</v>
      </c>
      <c r="F1059" s="225" t="s">
        <v>1210</v>
      </c>
      <c r="H1059" s="226">
        <v>-2.7999999999999998</v>
      </c>
      <c r="I1059" s="227"/>
      <c r="L1059" s="223"/>
      <c r="M1059" s="228"/>
      <c r="N1059" s="229"/>
      <c r="O1059" s="229"/>
      <c r="P1059" s="229"/>
      <c r="Q1059" s="229"/>
      <c r="R1059" s="229"/>
      <c r="S1059" s="229"/>
      <c r="T1059" s="230"/>
      <c r="AT1059" s="224" t="s">
        <v>176</v>
      </c>
      <c r="AU1059" s="224" t="s">
        <v>83</v>
      </c>
      <c r="AV1059" s="12" t="s">
        <v>80</v>
      </c>
      <c r="AW1059" s="12" t="s">
        <v>35</v>
      </c>
      <c r="AX1059" s="12" t="s">
        <v>72</v>
      </c>
      <c r="AY1059" s="224" t="s">
        <v>168</v>
      </c>
    </row>
    <row r="1060" s="11" customFormat="1">
      <c r="B1060" s="215"/>
      <c r="D1060" s="216" t="s">
        <v>176</v>
      </c>
      <c r="E1060" s="217" t="s">
        <v>5</v>
      </c>
      <c r="F1060" s="218" t="s">
        <v>1211</v>
      </c>
      <c r="H1060" s="217" t="s">
        <v>5</v>
      </c>
      <c r="I1060" s="219"/>
      <c r="L1060" s="215"/>
      <c r="M1060" s="220"/>
      <c r="N1060" s="221"/>
      <c r="O1060" s="221"/>
      <c r="P1060" s="221"/>
      <c r="Q1060" s="221"/>
      <c r="R1060" s="221"/>
      <c r="S1060" s="221"/>
      <c r="T1060" s="222"/>
      <c r="AT1060" s="217" t="s">
        <v>176</v>
      </c>
      <c r="AU1060" s="217" t="s">
        <v>83</v>
      </c>
      <c r="AV1060" s="11" t="s">
        <v>17</v>
      </c>
      <c r="AW1060" s="11" t="s">
        <v>35</v>
      </c>
      <c r="AX1060" s="11" t="s">
        <v>72</v>
      </c>
      <c r="AY1060" s="217" t="s">
        <v>168</v>
      </c>
    </row>
    <row r="1061" s="12" customFormat="1">
      <c r="B1061" s="223"/>
      <c r="D1061" s="216" t="s">
        <v>176</v>
      </c>
      <c r="E1061" s="224" t="s">
        <v>5</v>
      </c>
      <c r="F1061" s="225" t="s">
        <v>1212</v>
      </c>
      <c r="H1061" s="226">
        <v>17.875</v>
      </c>
      <c r="I1061" s="227"/>
      <c r="L1061" s="223"/>
      <c r="M1061" s="228"/>
      <c r="N1061" s="229"/>
      <c r="O1061" s="229"/>
      <c r="P1061" s="229"/>
      <c r="Q1061" s="229"/>
      <c r="R1061" s="229"/>
      <c r="S1061" s="229"/>
      <c r="T1061" s="230"/>
      <c r="AT1061" s="224" t="s">
        <v>176</v>
      </c>
      <c r="AU1061" s="224" t="s">
        <v>83</v>
      </c>
      <c r="AV1061" s="12" t="s">
        <v>80</v>
      </c>
      <c r="AW1061" s="12" t="s">
        <v>35</v>
      </c>
      <c r="AX1061" s="12" t="s">
        <v>72</v>
      </c>
      <c r="AY1061" s="224" t="s">
        <v>168</v>
      </c>
    </row>
    <row r="1062" s="12" customFormat="1">
      <c r="B1062" s="223"/>
      <c r="D1062" s="216" t="s">
        <v>176</v>
      </c>
      <c r="E1062" s="224" t="s">
        <v>5</v>
      </c>
      <c r="F1062" s="225" t="s">
        <v>1213</v>
      </c>
      <c r="H1062" s="226">
        <v>-1.3999999999999999</v>
      </c>
      <c r="I1062" s="227"/>
      <c r="L1062" s="223"/>
      <c r="M1062" s="228"/>
      <c r="N1062" s="229"/>
      <c r="O1062" s="229"/>
      <c r="P1062" s="229"/>
      <c r="Q1062" s="229"/>
      <c r="R1062" s="229"/>
      <c r="S1062" s="229"/>
      <c r="T1062" s="230"/>
      <c r="AT1062" s="224" t="s">
        <v>176</v>
      </c>
      <c r="AU1062" s="224" t="s">
        <v>83</v>
      </c>
      <c r="AV1062" s="12" t="s">
        <v>80</v>
      </c>
      <c r="AW1062" s="12" t="s">
        <v>35</v>
      </c>
      <c r="AX1062" s="12" t="s">
        <v>72</v>
      </c>
      <c r="AY1062" s="224" t="s">
        <v>168</v>
      </c>
    </row>
    <row r="1063" s="11" customFormat="1">
      <c r="B1063" s="215"/>
      <c r="D1063" s="216" t="s">
        <v>176</v>
      </c>
      <c r="E1063" s="217" t="s">
        <v>5</v>
      </c>
      <c r="F1063" s="218" t="s">
        <v>1214</v>
      </c>
      <c r="H1063" s="217" t="s">
        <v>5</v>
      </c>
      <c r="I1063" s="219"/>
      <c r="L1063" s="215"/>
      <c r="M1063" s="220"/>
      <c r="N1063" s="221"/>
      <c r="O1063" s="221"/>
      <c r="P1063" s="221"/>
      <c r="Q1063" s="221"/>
      <c r="R1063" s="221"/>
      <c r="S1063" s="221"/>
      <c r="T1063" s="222"/>
      <c r="AT1063" s="217" t="s">
        <v>176</v>
      </c>
      <c r="AU1063" s="217" t="s">
        <v>83</v>
      </c>
      <c r="AV1063" s="11" t="s">
        <v>17</v>
      </c>
      <c r="AW1063" s="11" t="s">
        <v>35</v>
      </c>
      <c r="AX1063" s="11" t="s">
        <v>72</v>
      </c>
      <c r="AY1063" s="217" t="s">
        <v>168</v>
      </c>
    </row>
    <row r="1064" s="12" customFormat="1">
      <c r="B1064" s="223"/>
      <c r="D1064" s="216" t="s">
        <v>176</v>
      </c>
      <c r="E1064" s="224" t="s">
        <v>5</v>
      </c>
      <c r="F1064" s="225" t="s">
        <v>1215</v>
      </c>
      <c r="H1064" s="226">
        <v>65.325000000000003</v>
      </c>
      <c r="I1064" s="227"/>
      <c r="L1064" s="223"/>
      <c r="M1064" s="228"/>
      <c r="N1064" s="229"/>
      <c r="O1064" s="229"/>
      <c r="P1064" s="229"/>
      <c r="Q1064" s="229"/>
      <c r="R1064" s="229"/>
      <c r="S1064" s="229"/>
      <c r="T1064" s="230"/>
      <c r="AT1064" s="224" t="s">
        <v>176</v>
      </c>
      <c r="AU1064" s="224" t="s">
        <v>83</v>
      </c>
      <c r="AV1064" s="12" t="s">
        <v>80</v>
      </c>
      <c r="AW1064" s="12" t="s">
        <v>35</v>
      </c>
      <c r="AX1064" s="12" t="s">
        <v>72</v>
      </c>
      <c r="AY1064" s="224" t="s">
        <v>168</v>
      </c>
    </row>
    <row r="1065" s="12" customFormat="1">
      <c r="B1065" s="223"/>
      <c r="D1065" s="216" t="s">
        <v>176</v>
      </c>
      <c r="E1065" s="224" t="s">
        <v>5</v>
      </c>
      <c r="F1065" s="225" t="s">
        <v>1216</v>
      </c>
      <c r="H1065" s="226">
        <v>-5.8209999999999997</v>
      </c>
      <c r="I1065" s="227"/>
      <c r="L1065" s="223"/>
      <c r="M1065" s="228"/>
      <c r="N1065" s="229"/>
      <c r="O1065" s="229"/>
      <c r="P1065" s="229"/>
      <c r="Q1065" s="229"/>
      <c r="R1065" s="229"/>
      <c r="S1065" s="229"/>
      <c r="T1065" s="230"/>
      <c r="AT1065" s="224" t="s">
        <v>176</v>
      </c>
      <c r="AU1065" s="224" t="s">
        <v>83</v>
      </c>
      <c r="AV1065" s="12" t="s">
        <v>80</v>
      </c>
      <c r="AW1065" s="12" t="s">
        <v>35</v>
      </c>
      <c r="AX1065" s="12" t="s">
        <v>72</v>
      </c>
      <c r="AY1065" s="224" t="s">
        <v>168</v>
      </c>
    </row>
    <row r="1066" s="12" customFormat="1">
      <c r="B1066" s="223"/>
      <c r="D1066" s="216" t="s">
        <v>176</v>
      </c>
      <c r="E1066" s="224" t="s">
        <v>5</v>
      </c>
      <c r="F1066" s="225" t="s">
        <v>1217</v>
      </c>
      <c r="H1066" s="226">
        <v>1.194</v>
      </c>
      <c r="I1066" s="227"/>
      <c r="L1066" s="223"/>
      <c r="M1066" s="228"/>
      <c r="N1066" s="229"/>
      <c r="O1066" s="229"/>
      <c r="P1066" s="229"/>
      <c r="Q1066" s="229"/>
      <c r="R1066" s="229"/>
      <c r="S1066" s="229"/>
      <c r="T1066" s="230"/>
      <c r="AT1066" s="224" t="s">
        <v>176</v>
      </c>
      <c r="AU1066" s="224" t="s">
        <v>83</v>
      </c>
      <c r="AV1066" s="12" t="s">
        <v>80</v>
      </c>
      <c r="AW1066" s="12" t="s">
        <v>35</v>
      </c>
      <c r="AX1066" s="12" t="s">
        <v>72</v>
      </c>
      <c r="AY1066" s="224" t="s">
        <v>168</v>
      </c>
    </row>
    <row r="1067" s="11" customFormat="1">
      <c r="B1067" s="215"/>
      <c r="D1067" s="216" t="s">
        <v>176</v>
      </c>
      <c r="E1067" s="217" t="s">
        <v>5</v>
      </c>
      <c r="F1067" s="218" t="s">
        <v>1218</v>
      </c>
      <c r="H1067" s="217" t="s">
        <v>5</v>
      </c>
      <c r="I1067" s="219"/>
      <c r="L1067" s="215"/>
      <c r="M1067" s="220"/>
      <c r="N1067" s="221"/>
      <c r="O1067" s="221"/>
      <c r="P1067" s="221"/>
      <c r="Q1067" s="221"/>
      <c r="R1067" s="221"/>
      <c r="S1067" s="221"/>
      <c r="T1067" s="222"/>
      <c r="AT1067" s="217" t="s">
        <v>176</v>
      </c>
      <c r="AU1067" s="217" t="s">
        <v>83</v>
      </c>
      <c r="AV1067" s="11" t="s">
        <v>17</v>
      </c>
      <c r="AW1067" s="11" t="s">
        <v>35</v>
      </c>
      <c r="AX1067" s="11" t="s">
        <v>72</v>
      </c>
      <c r="AY1067" s="217" t="s">
        <v>168</v>
      </c>
    </row>
    <row r="1068" s="12" customFormat="1">
      <c r="B1068" s="223"/>
      <c r="D1068" s="216" t="s">
        <v>176</v>
      </c>
      <c r="E1068" s="224" t="s">
        <v>5</v>
      </c>
      <c r="F1068" s="225" t="s">
        <v>1215</v>
      </c>
      <c r="H1068" s="226">
        <v>65.325000000000003</v>
      </c>
      <c r="I1068" s="227"/>
      <c r="L1068" s="223"/>
      <c r="M1068" s="228"/>
      <c r="N1068" s="229"/>
      <c r="O1068" s="229"/>
      <c r="P1068" s="229"/>
      <c r="Q1068" s="229"/>
      <c r="R1068" s="229"/>
      <c r="S1068" s="229"/>
      <c r="T1068" s="230"/>
      <c r="AT1068" s="224" t="s">
        <v>176</v>
      </c>
      <c r="AU1068" s="224" t="s">
        <v>83</v>
      </c>
      <c r="AV1068" s="12" t="s">
        <v>80</v>
      </c>
      <c r="AW1068" s="12" t="s">
        <v>35</v>
      </c>
      <c r="AX1068" s="12" t="s">
        <v>72</v>
      </c>
      <c r="AY1068" s="224" t="s">
        <v>168</v>
      </c>
    </row>
    <row r="1069" s="12" customFormat="1">
      <c r="B1069" s="223"/>
      <c r="D1069" s="216" t="s">
        <v>176</v>
      </c>
      <c r="E1069" s="224" t="s">
        <v>5</v>
      </c>
      <c r="F1069" s="225" t="s">
        <v>1216</v>
      </c>
      <c r="H1069" s="226">
        <v>-5.8209999999999997</v>
      </c>
      <c r="I1069" s="227"/>
      <c r="L1069" s="223"/>
      <c r="M1069" s="228"/>
      <c r="N1069" s="229"/>
      <c r="O1069" s="229"/>
      <c r="P1069" s="229"/>
      <c r="Q1069" s="229"/>
      <c r="R1069" s="229"/>
      <c r="S1069" s="229"/>
      <c r="T1069" s="230"/>
      <c r="AT1069" s="224" t="s">
        <v>176</v>
      </c>
      <c r="AU1069" s="224" t="s">
        <v>83</v>
      </c>
      <c r="AV1069" s="12" t="s">
        <v>80</v>
      </c>
      <c r="AW1069" s="12" t="s">
        <v>35</v>
      </c>
      <c r="AX1069" s="12" t="s">
        <v>72</v>
      </c>
      <c r="AY1069" s="224" t="s">
        <v>168</v>
      </c>
    </row>
    <row r="1070" s="12" customFormat="1">
      <c r="B1070" s="223"/>
      <c r="D1070" s="216" t="s">
        <v>176</v>
      </c>
      <c r="E1070" s="224" t="s">
        <v>5</v>
      </c>
      <c r="F1070" s="225" t="s">
        <v>1217</v>
      </c>
      <c r="H1070" s="226">
        <v>1.194</v>
      </c>
      <c r="I1070" s="227"/>
      <c r="L1070" s="223"/>
      <c r="M1070" s="228"/>
      <c r="N1070" s="229"/>
      <c r="O1070" s="229"/>
      <c r="P1070" s="229"/>
      <c r="Q1070" s="229"/>
      <c r="R1070" s="229"/>
      <c r="S1070" s="229"/>
      <c r="T1070" s="230"/>
      <c r="AT1070" s="224" t="s">
        <v>176</v>
      </c>
      <c r="AU1070" s="224" t="s">
        <v>83</v>
      </c>
      <c r="AV1070" s="12" t="s">
        <v>80</v>
      </c>
      <c r="AW1070" s="12" t="s">
        <v>35</v>
      </c>
      <c r="AX1070" s="12" t="s">
        <v>72</v>
      </c>
      <c r="AY1070" s="224" t="s">
        <v>168</v>
      </c>
    </row>
    <row r="1071" s="11" customFormat="1">
      <c r="B1071" s="215"/>
      <c r="D1071" s="216" t="s">
        <v>176</v>
      </c>
      <c r="E1071" s="217" t="s">
        <v>5</v>
      </c>
      <c r="F1071" s="218" t="s">
        <v>1219</v>
      </c>
      <c r="H1071" s="217" t="s">
        <v>5</v>
      </c>
      <c r="I1071" s="219"/>
      <c r="L1071" s="215"/>
      <c r="M1071" s="220"/>
      <c r="N1071" s="221"/>
      <c r="O1071" s="221"/>
      <c r="P1071" s="221"/>
      <c r="Q1071" s="221"/>
      <c r="R1071" s="221"/>
      <c r="S1071" s="221"/>
      <c r="T1071" s="222"/>
      <c r="AT1071" s="217" t="s">
        <v>176</v>
      </c>
      <c r="AU1071" s="217" t="s">
        <v>83</v>
      </c>
      <c r="AV1071" s="11" t="s">
        <v>17</v>
      </c>
      <c r="AW1071" s="11" t="s">
        <v>35</v>
      </c>
      <c r="AX1071" s="11" t="s">
        <v>72</v>
      </c>
      <c r="AY1071" s="217" t="s">
        <v>168</v>
      </c>
    </row>
    <row r="1072" s="12" customFormat="1">
      <c r="B1072" s="223"/>
      <c r="D1072" s="216" t="s">
        <v>176</v>
      </c>
      <c r="E1072" s="224" t="s">
        <v>5</v>
      </c>
      <c r="F1072" s="225" t="s">
        <v>1220</v>
      </c>
      <c r="H1072" s="226">
        <v>120.25</v>
      </c>
      <c r="I1072" s="227"/>
      <c r="L1072" s="223"/>
      <c r="M1072" s="228"/>
      <c r="N1072" s="229"/>
      <c r="O1072" s="229"/>
      <c r="P1072" s="229"/>
      <c r="Q1072" s="229"/>
      <c r="R1072" s="229"/>
      <c r="S1072" s="229"/>
      <c r="T1072" s="230"/>
      <c r="AT1072" s="224" t="s">
        <v>176</v>
      </c>
      <c r="AU1072" s="224" t="s">
        <v>83</v>
      </c>
      <c r="AV1072" s="12" t="s">
        <v>80</v>
      </c>
      <c r="AW1072" s="12" t="s">
        <v>35</v>
      </c>
      <c r="AX1072" s="12" t="s">
        <v>72</v>
      </c>
      <c r="AY1072" s="224" t="s">
        <v>168</v>
      </c>
    </row>
    <row r="1073" s="12" customFormat="1">
      <c r="B1073" s="223"/>
      <c r="D1073" s="216" t="s">
        <v>176</v>
      </c>
      <c r="E1073" s="224" t="s">
        <v>5</v>
      </c>
      <c r="F1073" s="225" t="s">
        <v>1221</v>
      </c>
      <c r="H1073" s="226">
        <v>-13.840999999999999</v>
      </c>
      <c r="I1073" s="227"/>
      <c r="L1073" s="223"/>
      <c r="M1073" s="228"/>
      <c r="N1073" s="229"/>
      <c r="O1073" s="229"/>
      <c r="P1073" s="229"/>
      <c r="Q1073" s="229"/>
      <c r="R1073" s="229"/>
      <c r="S1073" s="229"/>
      <c r="T1073" s="230"/>
      <c r="AT1073" s="224" t="s">
        <v>176</v>
      </c>
      <c r="AU1073" s="224" t="s">
        <v>83</v>
      </c>
      <c r="AV1073" s="12" t="s">
        <v>80</v>
      </c>
      <c r="AW1073" s="12" t="s">
        <v>35</v>
      </c>
      <c r="AX1073" s="12" t="s">
        <v>72</v>
      </c>
      <c r="AY1073" s="224" t="s">
        <v>168</v>
      </c>
    </row>
    <row r="1074" s="12" customFormat="1">
      <c r="B1074" s="223"/>
      <c r="D1074" s="216" t="s">
        <v>176</v>
      </c>
      <c r="E1074" s="224" t="s">
        <v>5</v>
      </c>
      <c r="F1074" s="225" t="s">
        <v>1222</v>
      </c>
      <c r="H1074" s="226">
        <v>2.4540000000000002</v>
      </c>
      <c r="I1074" s="227"/>
      <c r="L1074" s="223"/>
      <c r="M1074" s="228"/>
      <c r="N1074" s="229"/>
      <c r="O1074" s="229"/>
      <c r="P1074" s="229"/>
      <c r="Q1074" s="229"/>
      <c r="R1074" s="229"/>
      <c r="S1074" s="229"/>
      <c r="T1074" s="230"/>
      <c r="AT1074" s="224" t="s">
        <v>176</v>
      </c>
      <c r="AU1074" s="224" t="s">
        <v>83</v>
      </c>
      <c r="AV1074" s="12" t="s">
        <v>80</v>
      </c>
      <c r="AW1074" s="12" t="s">
        <v>35</v>
      </c>
      <c r="AX1074" s="12" t="s">
        <v>72</v>
      </c>
      <c r="AY1074" s="224" t="s">
        <v>168</v>
      </c>
    </row>
    <row r="1075" s="13" customFormat="1">
      <c r="B1075" s="231"/>
      <c r="D1075" s="216" t="s">
        <v>176</v>
      </c>
      <c r="E1075" s="232" t="s">
        <v>5</v>
      </c>
      <c r="F1075" s="233" t="s">
        <v>195</v>
      </c>
      <c r="H1075" s="234">
        <v>829.41700000000003</v>
      </c>
      <c r="I1075" s="235"/>
      <c r="L1075" s="231"/>
      <c r="M1075" s="236"/>
      <c r="N1075" s="237"/>
      <c r="O1075" s="237"/>
      <c r="P1075" s="237"/>
      <c r="Q1075" s="237"/>
      <c r="R1075" s="237"/>
      <c r="S1075" s="237"/>
      <c r="T1075" s="238"/>
      <c r="AT1075" s="232" t="s">
        <v>176</v>
      </c>
      <c r="AU1075" s="232" t="s">
        <v>83</v>
      </c>
      <c r="AV1075" s="13" t="s">
        <v>86</v>
      </c>
      <c r="AW1075" s="13" t="s">
        <v>35</v>
      </c>
      <c r="AX1075" s="13" t="s">
        <v>17</v>
      </c>
      <c r="AY1075" s="232" t="s">
        <v>168</v>
      </c>
    </row>
    <row r="1076" s="1" customFormat="1" ht="25.5" customHeight="1">
      <c r="B1076" s="202"/>
      <c r="C1076" s="203" t="s">
        <v>1223</v>
      </c>
      <c r="D1076" s="203" t="s">
        <v>170</v>
      </c>
      <c r="E1076" s="204" t="s">
        <v>1224</v>
      </c>
      <c r="F1076" s="205" t="s">
        <v>1225</v>
      </c>
      <c r="G1076" s="206" t="s">
        <v>173</v>
      </c>
      <c r="H1076" s="207">
        <v>829.41700000000003</v>
      </c>
      <c r="I1076" s="208"/>
      <c r="J1076" s="209">
        <f>ROUND(I1076*H1076,2)</f>
        <v>0</v>
      </c>
      <c r="K1076" s="205" t="s">
        <v>174</v>
      </c>
      <c r="L1076" s="47"/>
      <c r="M1076" s="210" t="s">
        <v>5</v>
      </c>
      <c r="N1076" s="211" t="s">
        <v>43</v>
      </c>
      <c r="O1076" s="48"/>
      <c r="P1076" s="212">
        <f>O1076*H1076</f>
        <v>0</v>
      </c>
      <c r="Q1076" s="212">
        <v>0.0073499999999999998</v>
      </c>
      <c r="R1076" s="212">
        <f>Q1076*H1076</f>
        <v>6.0962149500000002</v>
      </c>
      <c r="S1076" s="212">
        <v>0</v>
      </c>
      <c r="T1076" s="213">
        <f>S1076*H1076</f>
        <v>0</v>
      </c>
      <c r="AR1076" s="25" t="s">
        <v>86</v>
      </c>
      <c r="AT1076" s="25" t="s">
        <v>170</v>
      </c>
      <c r="AU1076" s="25" t="s">
        <v>83</v>
      </c>
      <c r="AY1076" s="25" t="s">
        <v>168</v>
      </c>
      <c r="BE1076" s="214">
        <f>IF(N1076="základní",J1076,0)</f>
        <v>0</v>
      </c>
      <c r="BF1076" s="214">
        <f>IF(N1076="snížená",J1076,0)</f>
        <v>0</v>
      </c>
      <c r="BG1076" s="214">
        <f>IF(N1076="zákl. přenesená",J1076,0)</f>
        <v>0</v>
      </c>
      <c r="BH1076" s="214">
        <f>IF(N1076="sníž. přenesená",J1076,0)</f>
        <v>0</v>
      </c>
      <c r="BI1076" s="214">
        <f>IF(N1076="nulová",J1076,0)</f>
        <v>0</v>
      </c>
      <c r="BJ1076" s="25" t="s">
        <v>17</v>
      </c>
      <c r="BK1076" s="214">
        <f>ROUND(I1076*H1076,2)</f>
        <v>0</v>
      </c>
      <c r="BL1076" s="25" t="s">
        <v>86</v>
      </c>
      <c r="BM1076" s="25" t="s">
        <v>1226</v>
      </c>
    </row>
    <row r="1077" s="11" customFormat="1">
      <c r="B1077" s="215"/>
      <c r="D1077" s="216" t="s">
        <v>176</v>
      </c>
      <c r="E1077" s="217" t="s">
        <v>5</v>
      </c>
      <c r="F1077" s="218" t="s">
        <v>575</v>
      </c>
      <c r="H1077" s="217" t="s">
        <v>5</v>
      </c>
      <c r="I1077" s="219"/>
      <c r="L1077" s="215"/>
      <c r="M1077" s="220"/>
      <c r="N1077" s="221"/>
      <c r="O1077" s="221"/>
      <c r="P1077" s="221"/>
      <c r="Q1077" s="221"/>
      <c r="R1077" s="221"/>
      <c r="S1077" s="221"/>
      <c r="T1077" s="222"/>
      <c r="AT1077" s="217" t="s">
        <v>176</v>
      </c>
      <c r="AU1077" s="217" t="s">
        <v>83</v>
      </c>
      <c r="AV1077" s="11" t="s">
        <v>17</v>
      </c>
      <c r="AW1077" s="11" t="s">
        <v>35</v>
      </c>
      <c r="AX1077" s="11" t="s">
        <v>72</v>
      </c>
      <c r="AY1077" s="217" t="s">
        <v>168</v>
      </c>
    </row>
    <row r="1078" s="11" customFormat="1">
      <c r="B1078" s="215"/>
      <c r="D1078" s="216" t="s">
        <v>176</v>
      </c>
      <c r="E1078" s="217" t="s">
        <v>5</v>
      </c>
      <c r="F1078" s="218" t="s">
        <v>576</v>
      </c>
      <c r="H1078" s="217" t="s">
        <v>5</v>
      </c>
      <c r="I1078" s="219"/>
      <c r="L1078" s="215"/>
      <c r="M1078" s="220"/>
      <c r="N1078" s="221"/>
      <c r="O1078" s="221"/>
      <c r="P1078" s="221"/>
      <c r="Q1078" s="221"/>
      <c r="R1078" s="221"/>
      <c r="S1078" s="221"/>
      <c r="T1078" s="222"/>
      <c r="AT1078" s="217" t="s">
        <v>176</v>
      </c>
      <c r="AU1078" s="217" t="s">
        <v>83</v>
      </c>
      <c r="AV1078" s="11" t="s">
        <v>17</v>
      </c>
      <c r="AW1078" s="11" t="s">
        <v>35</v>
      </c>
      <c r="AX1078" s="11" t="s">
        <v>72</v>
      </c>
      <c r="AY1078" s="217" t="s">
        <v>168</v>
      </c>
    </row>
    <row r="1079" s="12" customFormat="1">
      <c r="B1079" s="223"/>
      <c r="D1079" s="216" t="s">
        <v>176</v>
      </c>
      <c r="E1079" s="224" t="s">
        <v>5</v>
      </c>
      <c r="F1079" s="225" t="s">
        <v>1227</v>
      </c>
      <c r="H1079" s="226">
        <v>829.41700000000003</v>
      </c>
      <c r="I1079" s="227"/>
      <c r="L1079" s="223"/>
      <c r="M1079" s="228"/>
      <c r="N1079" s="229"/>
      <c r="O1079" s="229"/>
      <c r="P1079" s="229"/>
      <c r="Q1079" s="229"/>
      <c r="R1079" s="229"/>
      <c r="S1079" s="229"/>
      <c r="T1079" s="230"/>
      <c r="AT1079" s="224" t="s">
        <v>176</v>
      </c>
      <c r="AU1079" s="224" t="s">
        <v>83</v>
      </c>
      <c r="AV1079" s="12" t="s">
        <v>80</v>
      </c>
      <c r="AW1079" s="12" t="s">
        <v>35</v>
      </c>
      <c r="AX1079" s="12" t="s">
        <v>17</v>
      </c>
      <c r="AY1079" s="224" t="s">
        <v>168</v>
      </c>
    </row>
    <row r="1080" s="1" customFormat="1" ht="38.25" customHeight="1">
      <c r="B1080" s="202"/>
      <c r="C1080" s="203" t="s">
        <v>1228</v>
      </c>
      <c r="D1080" s="203" t="s">
        <v>170</v>
      </c>
      <c r="E1080" s="204" t="s">
        <v>1229</v>
      </c>
      <c r="F1080" s="205" t="s">
        <v>1230</v>
      </c>
      <c r="G1080" s="206" t="s">
        <v>173</v>
      </c>
      <c r="H1080" s="207">
        <v>757.85199999999998</v>
      </c>
      <c r="I1080" s="208"/>
      <c r="J1080" s="209">
        <f>ROUND(I1080*H1080,2)</f>
        <v>0</v>
      </c>
      <c r="K1080" s="205" t="s">
        <v>174</v>
      </c>
      <c r="L1080" s="47"/>
      <c r="M1080" s="210" t="s">
        <v>5</v>
      </c>
      <c r="N1080" s="211" t="s">
        <v>43</v>
      </c>
      <c r="O1080" s="48"/>
      <c r="P1080" s="212">
        <f>O1080*H1080</f>
        <v>0</v>
      </c>
      <c r="Q1080" s="212">
        <v>0.016279999999999999</v>
      </c>
      <c r="R1080" s="212">
        <f>Q1080*H1080</f>
        <v>12.337830559999999</v>
      </c>
      <c r="S1080" s="212">
        <v>0</v>
      </c>
      <c r="T1080" s="213">
        <f>S1080*H1080</f>
        <v>0</v>
      </c>
      <c r="AR1080" s="25" t="s">
        <v>86</v>
      </c>
      <c r="AT1080" s="25" t="s">
        <v>170</v>
      </c>
      <c r="AU1080" s="25" t="s">
        <v>83</v>
      </c>
      <c r="AY1080" s="25" t="s">
        <v>168</v>
      </c>
      <c r="BE1080" s="214">
        <f>IF(N1080="základní",J1080,0)</f>
        <v>0</v>
      </c>
      <c r="BF1080" s="214">
        <f>IF(N1080="snížená",J1080,0)</f>
        <v>0</v>
      </c>
      <c r="BG1080" s="214">
        <f>IF(N1080="zákl. přenesená",J1080,0)</f>
        <v>0</v>
      </c>
      <c r="BH1080" s="214">
        <f>IF(N1080="sníž. přenesená",J1080,0)</f>
        <v>0</v>
      </c>
      <c r="BI1080" s="214">
        <f>IF(N1080="nulová",J1080,0)</f>
        <v>0</v>
      </c>
      <c r="BJ1080" s="25" t="s">
        <v>17</v>
      </c>
      <c r="BK1080" s="214">
        <f>ROUND(I1080*H1080,2)</f>
        <v>0</v>
      </c>
      <c r="BL1080" s="25" t="s">
        <v>86</v>
      </c>
      <c r="BM1080" s="25" t="s">
        <v>1231</v>
      </c>
    </row>
    <row r="1081" s="11" customFormat="1">
      <c r="B1081" s="215"/>
      <c r="D1081" s="216" t="s">
        <v>176</v>
      </c>
      <c r="E1081" s="217" t="s">
        <v>5</v>
      </c>
      <c r="F1081" s="218" t="s">
        <v>575</v>
      </c>
      <c r="H1081" s="217" t="s">
        <v>5</v>
      </c>
      <c r="I1081" s="219"/>
      <c r="L1081" s="215"/>
      <c r="M1081" s="220"/>
      <c r="N1081" s="221"/>
      <c r="O1081" s="221"/>
      <c r="P1081" s="221"/>
      <c r="Q1081" s="221"/>
      <c r="R1081" s="221"/>
      <c r="S1081" s="221"/>
      <c r="T1081" s="222"/>
      <c r="AT1081" s="217" t="s">
        <v>176</v>
      </c>
      <c r="AU1081" s="217" t="s">
        <v>83</v>
      </c>
      <c r="AV1081" s="11" t="s">
        <v>17</v>
      </c>
      <c r="AW1081" s="11" t="s">
        <v>35</v>
      </c>
      <c r="AX1081" s="11" t="s">
        <v>72</v>
      </c>
      <c r="AY1081" s="217" t="s">
        <v>168</v>
      </c>
    </row>
    <row r="1082" s="11" customFormat="1">
      <c r="B1082" s="215"/>
      <c r="D1082" s="216" t="s">
        <v>176</v>
      </c>
      <c r="E1082" s="217" t="s">
        <v>5</v>
      </c>
      <c r="F1082" s="218" t="s">
        <v>576</v>
      </c>
      <c r="H1082" s="217" t="s">
        <v>5</v>
      </c>
      <c r="I1082" s="219"/>
      <c r="L1082" s="215"/>
      <c r="M1082" s="220"/>
      <c r="N1082" s="221"/>
      <c r="O1082" s="221"/>
      <c r="P1082" s="221"/>
      <c r="Q1082" s="221"/>
      <c r="R1082" s="221"/>
      <c r="S1082" s="221"/>
      <c r="T1082" s="222"/>
      <c r="AT1082" s="217" t="s">
        <v>176</v>
      </c>
      <c r="AU1082" s="217" t="s">
        <v>83</v>
      </c>
      <c r="AV1082" s="11" t="s">
        <v>17</v>
      </c>
      <c r="AW1082" s="11" t="s">
        <v>35</v>
      </c>
      <c r="AX1082" s="11" t="s">
        <v>72</v>
      </c>
      <c r="AY1082" s="217" t="s">
        <v>168</v>
      </c>
    </row>
    <row r="1083" s="12" customFormat="1">
      <c r="B1083" s="223"/>
      <c r="D1083" s="216" t="s">
        <v>176</v>
      </c>
      <c r="E1083" s="224" t="s">
        <v>5</v>
      </c>
      <c r="F1083" s="225" t="s">
        <v>5</v>
      </c>
      <c r="H1083" s="226">
        <v>0</v>
      </c>
      <c r="I1083" s="227"/>
      <c r="L1083" s="223"/>
      <c r="M1083" s="228"/>
      <c r="N1083" s="229"/>
      <c r="O1083" s="229"/>
      <c r="P1083" s="229"/>
      <c r="Q1083" s="229"/>
      <c r="R1083" s="229"/>
      <c r="S1083" s="229"/>
      <c r="T1083" s="230"/>
      <c r="AT1083" s="224" t="s">
        <v>176</v>
      </c>
      <c r="AU1083" s="224" t="s">
        <v>83</v>
      </c>
      <c r="AV1083" s="12" t="s">
        <v>80</v>
      </c>
      <c r="AW1083" s="12" t="s">
        <v>35</v>
      </c>
      <c r="AX1083" s="12" t="s">
        <v>72</v>
      </c>
      <c r="AY1083" s="224" t="s">
        <v>168</v>
      </c>
    </row>
    <row r="1084" s="11" customFormat="1">
      <c r="B1084" s="215"/>
      <c r="D1084" s="216" t="s">
        <v>176</v>
      </c>
      <c r="E1084" s="217" t="s">
        <v>5</v>
      </c>
      <c r="F1084" s="218" t="s">
        <v>1097</v>
      </c>
      <c r="H1084" s="217" t="s">
        <v>5</v>
      </c>
      <c r="I1084" s="219"/>
      <c r="L1084" s="215"/>
      <c r="M1084" s="220"/>
      <c r="N1084" s="221"/>
      <c r="O1084" s="221"/>
      <c r="P1084" s="221"/>
      <c r="Q1084" s="221"/>
      <c r="R1084" s="221"/>
      <c r="S1084" s="221"/>
      <c r="T1084" s="222"/>
      <c r="AT1084" s="217" t="s">
        <v>176</v>
      </c>
      <c r="AU1084" s="217" t="s">
        <v>83</v>
      </c>
      <c r="AV1084" s="11" t="s">
        <v>17</v>
      </c>
      <c r="AW1084" s="11" t="s">
        <v>35</v>
      </c>
      <c r="AX1084" s="11" t="s">
        <v>72</v>
      </c>
      <c r="AY1084" s="217" t="s">
        <v>168</v>
      </c>
    </row>
    <row r="1085" s="12" customFormat="1">
      <c r="B1085" s="223"/>
      <c r="D1085" s="216" t="s">
        <v>176</v>
      </c>
      <c r="E1085" s="224" t="s">
        <v>5</v>
      </c>
      <c r="F1085" s="225" t="s">
        <v>1227</v>
      </c>
      <c r="H1085" s="226">
        <v>829.41700000000003</v>
      </c>
      <c r="I1085" s="227"/>
      <c r="L1085" s="223"/>
      <c r="M1085" s="228"/>
      <c r="N1085" s="229"/>
      <c r="O1085" s="229"/>
      <c r="P1085" s="229"/>
      <c r="Q1085" s="229"/>
      <c r="R1085" s="229"/>
      <c r="S1085" s="229"/>
      <c r="T1085" s="230"/>
      <c r="AT1085" s="224" t="s">
        <v>176</v>
      </c>
      <c r="AU1085" s="224" t="s">
        <v>83</v>
      </c>
      <c r="AV1085" s="12" t="s">
        <v>80</v>
      </c>
      <c r="AW1085" s="12" t="s">
        <v>35</v>
      </c>
      <c r="AX1085" s="12" t="s">
        <v>72</v>
      </c>
      <c r="AY1085" s="224" t="s">
        <v>168</v>
      </c>
    </row>
    <row r="1086" s="11" customFormat="1">
      <c r="B1086" s="215"/>
      <c r="D1086" s="216" t="s">
        <v>176</v>
      </c>
      <c r="E1086" s="217" t="s">
        <v>5</v>
      </c>
      <c r="F1086" s="218" t="s">
        <v>1232</v>
      </c>
      <c r="H1086" s="217" t="s">
        <v>5</v>
      </c>
      <c r="I1086" s="219"/>
      <c r="L1086" s="215"/>
      <c r="M1086" s="220"/>
      <c r="N1086" s="221"/>
      <c r="O1086" s="221"/>
      <c r="P1086" s="221"/>
      <c r="Q1086" s="221"/>
      <c r="R1086" s="221"/>
      <c r="S1086" s="221"/>
      <c r="T1086" s="222"/>
      <c r="AT1086" s="217" t="s">
        <v>176</v>
      </c>
      <c r="AU1086" s="217" t="s">
        <v>83</v>
      </c>
      <c r="AV1086" s="11" t="s">
        <v>17</v>
      </c>
      <c r="AW1086" s="11" t="s">
        <v>35</v>
      </c>
      <c r="AX1086" s="11" t="s">
        <v>72</v>
      </c>
      <c r="AY1086" s="217" t="s">
        <v>168</v>
      </c>
    </row>
    <row r="1087" s="12" customFormat="1">
      <c r="B1087" s="223"/>
      <c r="D1087" s="216" t="s">
        <v>176</v>
      </c>
      <c r="E1087" s="224" t="s">
        <v>5</v>
      </c>
      <c r="F1087" s="225" t="s">
        <v>1233</v>
      </c>
      <c r="H1087" s="226">
        <v>-60.799999999999997</v>
      </c>
      <c r="I1087" s="227"/>
      <c r="L1087" s="223"/>
      <c r="M1087" s="228"/>
      <c r="N1087" s="229"/>
      <c r="O1087" s="229"/>
      <c r="P1087" s="229"/>
      <c r="Q1087" s="229"/>
      <c r="R1087" s="229"/>
      <c r="S1087" s="229"/>
      <c r="T1087" s="230"/>
      <c r="AT1087" s="224" t="s">
        <v>176</v>
      </c>
      <c r="AU1087" s="224" t="s">
        <v>83</v>
      </c>
      <c r="AV1087" s="12" t="s">
        <v>80</v>
      </c>
      <c r="AW1087" s="12" t="s">
        <v>35</v>
      </c>
      <c r="AX1087" s="12" t="s">
        <v>72</v>
      </c>
      <c r="AY1087" s="224" t="s">
        <v>168</v>
      </c>
    </row>
    <row r="1088" s="11" customFormat="1">
      <c r="B1088" s="215"/>
      <c r="D1088" s="216" t="s">
        <v>176</v>
      </c>
      <c r="E1088" s="217" t="s">
        <v>5</v>
      </c>
      <c r="F1088" s="218" t="s">
        <v>1234</v>
      </c>
      <c r="H1088" s="217" t="s">
        <v>5</v>
      </c>
      <c r="I1088" s="219"/>
      <c r="L1088" s="215"/>
      <c r="M1088" s="220"/>
      <c r="N1088" s="221"/>
      <c r="O1088" s="221"/>
      <c r="P1088" s="221"/>
      <c r="Q1088" s="221"/>
      <c r="R1088" s="221"/>
      <c r="S1088" s="221"/>
      <c r="T1088" s="222"/>
      <c r="AT1088" s="217" t="s">
        <v>176</v>
      </c>
      <c r="AU1088" s="217" t="s">
        <v>83</v>
      </c>
      <c r="AV1088" s="11" t="s">
        <v>17</v>
      </c>
      <c r="AW1088" s="11" t="s">
        <v>35</v>
      </c>
      <c r="AX1088" s="11" t="s">
        <v>72</v>
      </c>
      <c r="AY1088" s="217" t="s">
        <v>168</v>
      </c>
    </row>
    <row r="1089" s="11" customFormat="1">
      <c r="B1089" s="215"/>
      <c r="D1089" s="216" t="s">
        <v>176</v>
      </c>
      <c r="E1089" s="217" t="s">
        <v>5</v>
      </c>
      <c r="F1089" s="218" t="s">
        <v>578</v>
      </c>
      <c r="H1089" s="217" t="s">
        <v>5</v>
      </c>
      <c r="I1089" s="219"/>
      <c r="L1089" s="215"/>
      <c r="M1089" s="220"/>
      <c r="N1089" s="221"/>
      <c r="O1089" s="221"/>
      <c r="P1089" s="221"/>
      <c r="Q1089" s="221"/>
      <c r="R1089" s="221"/>
      <c r="S1089" s="221"/>
      <c r="T1089" s="222"/>
      <c r="AT1089" s="217" t="s">
        <v>176</v>
      </c>
      <c r="AU1089" s="217" t="s">
        <v>83</v>
      </c>
      <c r="AV1089" s="11" t="s">
        <v>17</v>
      </c>
      <c r="AW1089" s="11" t="s">
        <v>35</v>
      </c>
      <c r="AX1089" s="11" t="s">
        <v>72</v>
      </c>
      <c r="AY1089" s="217" t="s">
        <v>168</v>
      </c>
    </row>
    <row r="1090" s="12" customFormat="1">
      <c r="B1090" s="223"/>
      <c r="D1090" s="216" t="s">
        <v>176</v>
      </c>
      <c r="E1090" s="224" t="s">
        <v>5</v>
      </c>
      <c r="F1090" s="225" t="s">
        <v>1235</v>
      </c>
      <c r="H1090" s="226">
        <v>-0.98999999999999999</v>
      </c>
      <c r="I1090" s="227"/>
      <c r="L1090" s="223"/>
      <c r="M1090" s="228"/>
      <c r="N1090" s="229"/>
      <c r="O1090" s="229"/>
      <c r="P1090" s="229"/>
      <c r="Q1090" s="229"/>
      <c r="R1090" s="229"/>
      <c r="S1090" s="229"/>
      <c r="T1090" s="230"/>
      <c r="AT1090" s="224" t="s">
        <v>176</v>
      </c>
      <c r="AU1090" s="224" t="s">
        <v>83</v>
      </c>
      <c r="AV1090" s="12" t="s">
        <v>80</v>
      </c>
      <c r="AW1090" s="12" t="s">
        <v>35</v>
      </c>
      <c r="AX1090" s="12" t="s">
        <v>72</v>
      </c>
      <c r="AY1090" s="224" t="s">
        <v>168</v>
      </c>
    </row>
    <row r="1091" s="11" customFormat="1">
      <c r="B1091" s="215"/>
      <c r="D1091" s="216" t="s">
        <v>176</v>
      </c>
      <c r="E1091" s="217" t="s">
        <v>5</v>
      </c>
      <c r="F1091" s="218" t="s">
        <v>582</v>
      </c>
      <c r="H1091" s="217" t="s">
        <v>5</v>
      </c>
      <c r="I1091" s="219"/>
      <c r="L1091" s="215"/>
      <c r="M1091" s="220"/>
      <c r="N1091" s="221"/>
      <c r="O1091" s="221"/>
      <c r="P1091" s="221"/>
      <c r="Q1091" s="221"/>
      <c r="R1091" s="221"/>
      <c r="S1091" s="221"/>
      <c r="T1091" s="222"/>
      <c r="AT1091" s="217" t="s">
        <v>176</v>
      </c>
      <c r="AU1091" s="217" t="s">
        <v>83</v>
      </c>
      <c r="AV1091" s="11" t="s">
        <v>17</v>
      </c>
      <c r="AW1091" s="11" t="s">
        <v>35</v>
      </c>
      <c r="AX1091" s="11" t="s">
        <v>72</v>
      </c>
      <c r="AY1091" s="217" t="s">
        <v>168</v>
      </c>
    </row>
    <row r="1092" s="12" customFormat="1">
      <c r="B1092" s="223"/>
      <c r="D1092" s="216" t="s">
        <v>176</v>
      </c>
      <c r="E1092" s="224" t="s">
        <v>5</v>
      </c>
      <c r="F1092" s="225" t="s">
        <v>1236</v>
      </c>
      <c r="H1092" s="226">
        <v>-2.415</v>
      </c>
      <c r="I1092" s="227"/>
      <c r="L1092" s="223"/>
      <c r="M1092" s="228"/>
      <c r="N1092" s="229"/>
      <c r="O1092" s="229"/>
      <c r="P1092" s="229"/>
      <c r="Q1092" s="229"/>
      <c r="R1092" s="229"/>
      <c r="S1092" s="229"/>
      <c r="T1092" s="230"/>
      <c r="AT1092" s="224" t="s">
        <v>176</v>
      </c>
      <c r="AU1092" s="224" t="s">
        <v>83</v>
      </c>
      <c r="AV1092" s="12" t="s">
        <v>80</v>
      </c>
      <c r="AW1092" s="12" t="s">
        <v>35</v>
      </c>
      <c r="AX1092" s="12" t="s">
        <v>72</v>
      </c>
      <c r="AY1092" s="224" t="s">
        <v>168</v>
      </c>
    </row>
    <row r="1093" s="12" customFormat="1">
      <c r="B1093" s="223"/>
      <c r="D1093" s="216" t="s">
        <v>176</v>
      </c>
      <c r="E1093" s="224" t="s">
        <v>5</v>
      </c>
      <c r="F1093" s="225" t="s">
        <v>1237</v>
      </c>
      <c r="H1093" s="226">
        <v>-6.0949999999999998</v>
      </c>
      <c r="I1093" s="227"/>
      <c r="L1093" s="223"/>
      <c r="M1093" s="228"/>
      <c r="N1093" s="229"/>
      <c r="O1093" s="229"/>
      <c r="P1093" s="229"/>
      <c r="Q1093" s="229"/>
      <c r="R1093" s="229"/>
      <c r="S1093" s="229"/>
      <c r="T1093" s="230"/>
      <c r="AT1093" s="224" t="s">
        <v>176</v>
      </c>
      <c r="AU1093" s="224" t="s">
        <v>83</v>
      </c>
      <c r="AV1093" s="12" t="s">
        <v>80</v>
      </c>
      <c r="AW1093" s="12" t="s">
        <v>35</v>
      </c>
      <c r="AX1093" s="12" t="s">
        <v>72</v>
      </c>
      <c r="AY1093" s="224" t="s">
        <v>168</v>
      </c>
    </row>
    <row r="1094" s="12" customFormat="1">
      <c r="B1094" s="223"/>
      <c r="D1094" s="216" t="s">
        <v>176</v>
      </c>
      <c r="E1094" s="224" t="s">
        <v>5</v>
      </c>
      <c r="F1094" s="225" t="s">
        <v>1238</v>
      </c>
      <c r="H1094" s="226">
        <v>-1.2649999999999999</v>
      </c>
      <c r="I1094" s="227"/>
      <c r="L1094" s="223"/>
      <c r="M1094" s="228"/>
      <c r="N1094" s="229"/>
      <c r="O1094" s="229"/>
      <c r="P1094" s="229"/>
      <c r="Q1094" s="229"/>
      <c r="R1094" s="229"/>
      <c r="S1094" s="229"/>
      <c r="T1094" s="230"/>
      <c r="AT1094" s="224" t="s">
        <v>176</v>
      </c>
      <c r="AU1094" s="224" t="s">
        <v>83</v>
      </c>
      <c r="AV1094" s="12" t="s">
        <v>80</v>
      </c>
      <c r="AW1094" s="12" t="s">
        <v>35</v>
      </c>
      <c r="AX1094" s="12" t="s">
        <v>72</v>
      </c>
      <c r="AY1094" s="224" t="s">
        <v>168</v>
      </c>
    </row>
    <row r="1095" s="13" customFormat="1">
      <c r="B1095" s="231"/>
      <c r="D1095" s="216" t="s">
        <v>176</v>
      </c>
      <c r="E1095" s="232" t="s">
        <v>5</v>
      </c>
      <c r="F1095" s="233" t="s">
        <v>195</v>
      </c>
      <c r="H1095" s="234">
        <v>757.85199999999998</v>
      </c>
      <c r="I1095" s="235"/>
      <c r="L1095" s="231"/>
      <c r="M1095" s="236"/>
      <c r="N1095" s="237"/>
      <c r="O1095" s="237"/>
      <c r="P1095" s="237"/>
      <c r="Q1095" s="237"/>
      <c r="R1095" s="237"/>
      <c r="S1095" s="237"/>
      <c r="T1095" s="238"/>
      <c r="AT1095" s="232" t="s">
        <v>176</v>
      </c>
      <c r="AU1095" s="232" t="s">
        <v>83</v>
      </c>
      <c r="AV1095" s="13" t="s">
        <v>86</v>
      </c>
      <c r="AW1095" s="13" t="s">
        <v>35</v>
      </c>
      <c r="AX1095" s="13" t="s">
        <v>17</v>
      </c>
      <c r="AY1095" s="232" t="s">
        <v>168</v>
      </c>
    </row>
    <row r="1096" s="1" customFormat="1" ht="25.5" customHeight="1">
      <c r="B1096" s="202"/>
      <c r="C1096" s="203" t="s">
        <v>1239</v>
      </c>
      <c r="D1096" s="203" t="s">
        <v>170</v>
      </c>
      <c r="E1096" s="204" t="s">
        <v>1240</v>
      </c>
      <c r="F1096" s="205" t="s">
        <v>1241</v>
      </c>
      <c r="G1096" s="206" t="s">
        <v>173</v>
      </c>
      <c r="H1096" s="207">
        <v>60.799999999999997</v>
      </c>
      <c r="I1096" s="208"/>
      <c r="J1096" s="209">
        <f>ROUND(I1096*H1096,2)</f>
        <v>0</v>
      </c>
      <c r="K1096" s="205" t="s">
        <v>174</v>
      </c>
      <c r="L1096" s="47"/>
      <c r="M1096" s="210" t="s">
        <v>5</v>
      </c>
      <c r="N1096" s="211" t="s">
        <v>43</v>
      </c>
      <c r="O1096" s="48"/>
      <c r="P1096" s="212">
        <f>O1096*H1096</f>
        <v>0</v>
      </c>
      <c r="Q1096" s="212">
        <v>0.013650000000000001</v>
      </c>
      <c r="R1096" s="212">
        <f>Q1096*H1096</f>
        <v>0.82991999999999999</v>
      </c>
      <c r="S1096" s="212">
        <v>0</v>
      </c>
      <c r="T1096" s="213">
        <f>S1096*H1096</f>
        <v>0</v>
      </c>
      <c r="AR1096" s="25" t="s">
        <v>86</v>
      </c>
      <c r="AT1096" s="25" t="s">
        <v>170</v>
      </c>
      <c r="AU1096" s="25" t="s">
        <v>83</v>
      </c>
      <c r="AY1096" s="25" t="s">
        <v>168</v>
      </c>
      <c r="BE1096" s="214">
        <f>IF(N1096="základní",J1096,0)</f>
        <v>0</v>
      </c>
      <c r="BF1096" s="214">
        <f>IF(N1096="snížená",J1096,0)</f>
        <v>0</v>
      </c>
      <c r="BG1096" s="214">
        <f>IF(N1096="zákl. přenesená",J1096,0)</f>
        <v>0</v>
      </c>
      <c r="BH1096" s="214">
        <f>IF(N1096="sníž. přenesená",J1096,0)</f>
        <v>0</v>
      </c>
      <c r="BI1096" s="214">
        <f>IF(N1096="nulová",J1096,0)</f>
        <v>0</v>
      </c>
      <c r="BJ1096" s="25" t="s">
        <v>17</v>
      </c>
      <c r="BK1096" s="214">
        <f>ROUND(I1096*H1096,2)</f>
        <v>0</v>
      </c>
      <c r="BL1096" s="25" t="s">
        <v>86</v>
      </c>
      <c r="BM1096" s="25" t="s">
        <v>1242</v>
      </c>
    </row>
    <row r="1097" s="11" customFormat="1">
      <c r="B1097" s="215"/>
      <c r="D1097" s="216" t="s">
        <v>176</v>
      </c>
      <c r="E1097" s="217" t="s">
        <v>5</v>
      </c>
      <c r="F1097" s="218" t="s">
        <v>575</v>
      </c>
      <c r="H1097" s="217" t="s">
        <v>5</v>
      </c>
      <c r="I1097" s="219"/>
      <c r="L1097" s="215"/>
      <c r="M1097" s="220"/>
      <c r="N1097" s="221"/>
      <c r="O1097" s="221"/>
      <c r="P1097" s="221"/>
      <c r="Q1097" s="221"/>
      <c r="R1097" s="221"/>
      <c r="S1097" s="221"/>
      <c r="T1097" s="222"/>
      <c r="AT1097" s="217" t="s">
        <v>176</v>
      </c>
      <c r="AU1097" s="217" t="s">
        <v>83</v>
      </c>
      <c r="AV1097" s="11" t="s">
        <v>17</v>
      </c>
      <c r="AW1097" s="11" t="s">
        <v>35</v>
      </c>
      <c r="AX1097" s="11" t="s">
        <v>72</v>
      </c>
      <c r="AY1097" s="217" t="s">
        <v>168</v>
      </c>
    </row>
    <row r="1098" s="11" customFormat="1">
      <c r="B1098" s="215"/>
      <c r="D1098" s="216" t="s">
        <v>176</v>
      </c>
      <c r="E1098" s="217" t="s">
        <v>5</v>
      </c>
      <c r="F1098" s="218" t="s">
        <v>576</v>
      </c>
      <c r="H1098" s="217" t="s">
        <v>5</v>
      </c>
      <c r="I1098" s="219"/>
      <c r="L1098" s="215"/>
      <c r="M1098" s="220"/>
      <c r="N1098" s="221"/>
      <c r="O1098" s="221"/>
      <c r="P1098" s="221"/>
      <c r="Q1098" s="221"/>
      <c r="R1098" s="221"/>
      <c r="S1098" s="221"/>
      <c r="T1098" s="222"/>
      <c r="AT1098" s="217" t="s">
        <v>176</v>
      </c>
      <c r="AU1098" s="217" t="s">
        <v>83</v>
      </c>
      <c r="AV1098" s="11" t="s">
        <v>17</v>
      </c>
      <c r="AW1098" s="11" t="s">
        <v>35</v>
      </c>
      <c r="AX1098" s="11" t="s">
        <v>72</v>
      </c>
      <c r="AY1098" s="217" t="s">
        <v>168</v>
      </c>
    </row>
    <row r="1099" s="11" customFormat="1">
      <c r="B1099" s="215"/>
      <c r="D1099" s="216" t="s">
        <v>176</v>
      </c>
      <c r="E1099" s="217" t="s">
        <v>5</v>
      </c>
      <c r="F1099" s="218" t="s">
        <v>1243</v>
      </c>
      <c r="H1099" s="217" t="s">
        <v>5</v>
      </c>
      <c r="I1099" s="219"/>
      <c r="L1099" s="215"/>
      <c r="M1099" s="220"/>
      <c r="N1099" s="221"/>
      <c r="O1099" s="221"/>
      <c r="P1099" s="221"/>
      <c r="Q1099" s="221"/>
      <c r="R1099" s="221"/>
      <c r="S1099" s="221"/>
      <c r="T1099" s="222"/>
      <c r="AT1099" s="217" t="s">
        <v>176</v>
      </c>
      <c r="AU1099" s="217" t="s">
        <v>83</v>
      </c>
      <c r="AV1099" s="11" t="s">
        <v>17</v>
      </c>
      <c r="AW1099" s="11" t="s">
        <v>35</v>
      </c>
      <c r="AX1099" s="11" t="s">
        <v>72</v>
      </c>
      <c r="AY1099" s="217" t="s">
        <v>168</v>
      </c>
    </row>
    <row r="1100" s="11" customFormat="1">
      <c r="B1100" s="215"/>
      <c r="D1100" s="216" t="s">
        <v>176</v>
      </c>
      <c r="E1100" s="217" t="s">
        <v>5</v>
      </c>
      <c r="F1100" s="218" t="s">
        <v>1199</v>
      </c>
      <c r="H1100" s="217" t="s">
        <v>5</v>
      </c>
      <c r="I1100" s="219"/>
      <c r="L1100" s="215"/>
      <c r="M1100" s="220"/>
      <c r="N1100" s="221"/>
      <c r="O1100" s="221"/>
      <c r="P1100" s="221"/>
      <c r="Q1100" s="221"/>
      <c r="R1100" s="221"/>
      <c r="S1100" s="221"/>
      <c r="T1100" s="222"/>
      <c r="AT1100" s="217" t="s">
        <v>176</v>
      </c>
      <c r="AU1100" s="217" t="s">
        <v>83</v>
      </c>
      <c r="AV1100" s="11" t="s">
        <v>17</v>
      </c>
      <c r="AW1100" s="11" t="s">
        <v>35</v>
      </c>
      <c r="AX1100" s="11" t="s">
        <v>72</v>
      </c>
      <c r="AY1100" s="217" t="s">
        <v>168</v>
      </c>
    </row>
    <row r="1101" s="12" customFormat="1">
      <c r="B1101" s="223"/>
      <c r="D1101" s="216" t="s">
        <v>176</v>
      </c>
      <c r="E1101" s="224" t="s">
        <v>5</v>
      </c>
      <c r="F1101" s="225" t="s">
        <v>1244</v>
      </c>
      <c r="H1101" s="226">
        <v>17.010000000000002</v>
      </c>
      <c r="I1101" s="227"/>
      <c r="L1101" s="223"/>
      <c r="M1101" s="228"/>
      <c r="N1101" s="229"/>
      <c r="O1101" s="229"/>
      <c r="P1101" s="229"/>
      <c r="Q1101" s="229"/>
      <c r="R1101" s="229"/>
      <c r="S1101" s="229"/>
      <c r="T1101" s="230"/>
      <c r="AT1101" s="224" t="s">
        <v>176</v>
      </c>
      <c r="AU1101" s="224" t="s">
        <v>83</v>
      </c>
      <c r="AV1101" s="12" t="s">
        <v>80</v>
      </c>
      <c r="AW1101" s="12" t="s">
        <v>35</v>
      </c>
      <c r="AX1101" s="12" t="s">
        <v>72</v>
      </c>
      <c r="AY1101" s="224" t="s">
        <v>168</v>
      </c>
    </row>
    <row r="1102" s="12" customFormat="1">
      <c r="B1102" s="223"/>
      <c r="D1102" s="216" t="s">
        <v>176</v>
      </c>
      <c r="E1102" s="224" t="s">
        <v>5</v>
      </c>
      <c r="F1102" s="225" t="s">
        <v>850</v>
      </c>
      <c r="H1102" s="226">
        <v>-1.6000000000000001</v>
      </c>
      <c r="I1102" s="227"/>
      <c r="L1102" s="223"/>
      <c r="M1102" s="228"/>
      <c r="N1102" s="229"/>
      <c r="O1102" s="229"/>
      <c r="P1102" s="229"/>
      <c r="Q1102" s="229"/>
      <c r="R1102" s="229"/>
      <c r="S1102" s="229"/>
      <c r="T1102" s="230"/>
      <c r="AT1102" s="224" t="s">
        <v>176</v>
      </c>
      <c r="AU1102" s="224" t="s">
        <v>83</v>
      </c>
      <c r="AV1102" s="12" t="s">
        <v>80</v>
      </c>
      <c r="AW1102" s="12" t="s">
        <v>35</v>
      </c>
      <c r="AX1102" s="12" t="s">
        <v>72</v>
      </c>
      <c r="AY1102" s="224" t="s">
        <v>168</v>
      </c>
    </row>
    <row r="1103" s="11" customFormat="1">
      <c r="B1103" s="215"/>
      <c r="D1103" s="216" t="s">
        <v>176</v>
      </c>
      <c r="E1103" s="217" t="s">
        <v>5</v>
      </c>
      <c r="F1103" s="218" t="s">
        <v>1208</v>
      </c>
      <c r="H1103" s="217" t="s">
        <v>5</v>
      </c>
      <c r="I1103" s="219"/>
      <c r="L1103" s="215"/>
      <c r="M1103" s="220"/>
      <c r="N1103" s="221"/>
      <c r="O1103" s="221"/>
      <c r="P1103" s="221"/>
      <c r="Q1103" s="221"/>
      <c r="R1103" s="221"/>
      <c r="S1103" s="221"/>
      <c r="T1103" s="222"/>
      <c r="AT1103" s="217" t="s">
        <v>176</v>
      </c>
      <c r="AU1103" s="217" t="s">
        <v>83</v>
      </c>
      <c r="AV1103" s="11" t="s">
        <v>17</v>
      </c>
      <c r="AW1103" s="11" t="s">
        <v>35</v>
      </c>
      <c r="AX1103" s="11" t="s">
        <v>72</v>
      </c>
      <c r="AY1103" s="217" t="s">
        <v>168</v>
      </c>
    </row>
    <row r="1104" s="12" customFormat="1">
      <c r="B1104" s="223"/>
      <c r="D1104" s="216" t="s">
        <v>176</v>
      </c>
      <c r="E1104" s="224" t="s">
        <v>5</v>
      </c>
      <c r="F1104" s="225" t="s">
        <v>1245</v>
      </c>
      <c r="H1104" s="226">
        <v>15.960000000000001</v>
      </c>
      <c r="I1104" s="227"/>
      <c r="L1104" s="223"/>
      <c r="M1104" s="228"/>
      <c r="N1104" s="229"/>
      <c r="O1104" s="229"/>
      <c r="P1104" s="229"/>
      <c r="Q1104" s="229"/>
      <c r="R1104" s="229"/>
      <c r="S1104" s="229"/>
      <c r="T1104" s="230"/>
      <c r="AT1104" s="224" t="s">
        <v>176</v>
      </c>
      <c r="AU1104" s="224" t="s">
        <v>83</v>
      </c>
      <c r="AV1104" s="12" t="s">
        <v>80</v>
      </c>
      <c r="AW1104" s="12" t="s">
        <v>35</v>
      </c>
      <c r="AX1104" s="12" t="s">
        <v>72</v>
      </c>
      <c r="AY1104" s="224" t="s">
        <v>168</v>
      </c>
    </row>
    <row r="1105" s="12" customFormat="1">
      <c r="B1105" s="223"/>
      <c r="D1105" s="216" t="s">
        <v>176</v>
      </c>
      <c r="E1105" s="224" t="s">
        <v>5</v>
      </c>
      <c r="F1105" s="225" t="s">
        <v>1210</v>
      </c>
      <c r="H1105" s="226">
        <v>-2.7999999999999998</v>
      </c>
      <c r="I1105" s="227"/>
      <c r="L1105" s="223"/>
      <c r="M1105" s="228"/>
      <c r="N1105" s="229"/>
      <c r="O1105" s="229"/>
      <c r="P1105" s="229"/>
      <c r="Q1105" s="229"/>
      <c r="R1105" s="229"/>
      <c r="S1105" s="229"/>
      <c r="T1105" s="230"/>
      <c r="AT1105" s="224" t="s">
        <v>176</v>
      </c>
      <c r="AU1105" s="224" t="s">
        <v>83</v>
      </c>
      <c r="AV1105" s="12" t="s">
        <v>80</v>
      </c>
      <c r="AW1105" s="12" t="s">
        <v>35</v>
      </c>
      <c r="AX1105" s="12" t="s">
        <v>72</v>
      </c>
      <c r="AY1105" s="224" t="s">
        <v>168</v>
      </c>
    </row>
    <row r="1106" s="11" customFormat="1">
      <c r="B1106" s="215"/>
      <c r="D1106" s="216" t="s">
        <v>176</v>
      </c>
      <c r="E1106" s="217" t="s">
        <v>5</v>
      </c>
      <c r="F1106" s="218" t="s">
        <v>1211</v>
      </c>
      <c r="H1106" s="217" t="s">
        <v>5</v>
      </c>
      <c r="I1106" s="219"/>
      <c r="L1106" s="215"/>
      <c r="M1106" s="220"/>
      <c r="N1106" s="221"/>
      <c r="O1106" s="221"/>
      <c r="P1106" s="221"/>
      <c r="Q1106" s="221"/>
      <c r="R1106" s="221"/>
      <c r="S1106" s="221"/>
      <c r="T1106" s="222"/>
      <c r="AT1106" s="217" t="s">
        <v>176</v>
      </c>
      <c r="AU1106" s="217" t="s">
        <v>83</v>
      </c>
      <c r="AV1106" s="11" t="s">
        <v>17</v>
      </c>
      <c r="AW1106" s="11" t="s">
        <v>35</v>
      </c>
      <c r="AX1106" s="11" t="s">
        <v>72</v>
      </c>
      <c r="AY1106" s="217" t="s">
        <v>168</v>
      </c>
    </row>
    <row r="1107" s="12" customFormat="1">
      <c r="B1107" s="223"/>
      <c r="D1107" s="216" t="s">
        <v>176</v>
      </c>
      <c r="E1107" s="224" t="s">
        <v>5</v>
      </c>
      <c r="F1107" s="225" t="s">
        <v>1246</v>
      </c>
      <c r="H1107" s="226">
        <v>11.550000000000001</v>
      </c>
      <c r="I1107" s="227"/>
      <c r="L1107" s="223"/>
      <c r="M1107" s="228"/>
      <c r="N1107" s="229"/>
      <c r="O1107" s="229"/>
      <c r="P1107" s="229"/>
      <c r="Q1107" s="229"/>
      <c r="R1107" s="229"/>
      <c r="S1107" s="229"/>
      <c r="T1107" s="230"/>
      <c r="AT1107" s="224" t="s">
        <v>176</v>
      </c>
      <c r="AU1107" s="224" t="s">
        <v>83</v>
      </c>
      <c r="AV1107" s="12" t="s">
        <v>80</v>
      </c>
      <c r="AW1107" s="12" t="s">
        <v>35</v>
      </c>
      <c r="AX1107" s="12" t="s">
        <v>72</v>
      </c>
      <c r="AY1107" s="224" t="s">
        <v>168</v>
      </c>
    </row>
    <row r="1108" s="12" customFormat="1">
      <c r="B1108" s="223"/>
      <c r="D1108" s="216" t="s">
        <v>176</v>
      </c>
      <c r="E1108" s="224" t="s">
        <v>5</v>
      </c>
      <c r="F1108" s="225" t="s">
        <v>1213</v>
      </c>
      <c r="H1108" s="226">
        <v>-1.3999999999999999</v>
      </c>
      <c r="I1108" s="227"/>
      <c r="L1108" s="223"/>
      <c r="M1108" s="228"/>
      <c r="N1108" s="229"/>
      <c r="O1108" s="229"/>
      <c r="P1108" s="229"/>
      <c r="Q1108" s="229"/>
      <c r="R1108" s="229"/>
      <c r="S1108" s="229"/>
      <c r="T1108" s="230"/>
      <c r="AT1108" s="224" t="s">
        <v>176</v>
      </c>
      <c r="AU1108" s="224" t="s">
        <v>83</v>
      </c>
      <c r="AV1108" s="12" t="s">
        <v>80</v>
      </c>
      <c r="AW1108" s="12" t="s">
        <v>35</v>
      </c>
      <c r="AX1108" s="12" t="s">
        <v>72</v>
      </c>
      <c r="AY1108" s="224" t="s">
        <v>168</v>
      </c>
    </row>
    <row r="1109" s="11" customFormat="1">
      <c r="B1109" s="215"/>
      <c r="D1109" s="216" t="s">
        <v>176</v>
      </c>
      <c r="E1109" s="217" t="s">
        <v>5</v>
      </c>
      <c r="F1109" s="218" t="s">
        <v>1247</v>
      </c>
      <c r="H1109" s="217" t="s">
        <v>5</v>
      </c>
      <c r="I1109" s="219"/>
      <c r="L1109" s="215"/>
      <c r="M1109" s="220"/>
      <c r="N1109" s="221"/>
      <c r="O1109" s="221"/>
      <c r="P1109" s="221"/>
      <c r="Q1109" s="221"/>
      <c r="R1109" s="221"/>
      <c r="S1109" s="221"/>
      <c r="T1109" s="222"/>
      <c r="AT1109" s="217" t="s">
        <v>176</v>
      </c>
      <c r="AU1109" s="217" t="s">
        <v>83</v>
      </c>
      <c r="AV1109" s="11" t="s">
        <v>17</v>
      </c>
      <c r="AW1109" s="11" t="s">
        <v>35</v>
      </c>
      <c r="AX1109" s="11" t="s">
        <v>72</v>
      </c>
      <c r="AY1109" s="217" t="s">
        <v>168</v>
      </c>
    </row>
    <row r="1110" s="12" customFormat="1">
      <c r="B1110" s="223"/>
      <c r="D1110" s="216" t="s">
        <v>176</v>
      </c>
      <c r="E1110" s="224" t="s">
        <v>5</v>
      </c>
      <c r="F1110" s="225" t="s">
        <v>1248</v>
      </c>
      <c r="H1110" s="226">
        <v>5.8799999999999999</v>
      </c>
      <c r="I1110" s="227"/>
      <c r="L1110" s="223"/>
      <c r="M1110" s="228"/>
      <c r="N1110" s="229"/>
      <c r="O1110" s="229"/>
      <c r="P1110" s="229"/>
      <c r="Q1110" s="229"/>
      <c r="R1110" s="229"/>
      <c r="S1110" s="229"/>
      <c r="T1110" s="230"/>
      <c r="AT1110" s="224" t="s">
        <v>176</v>
      </c>
      <c r="AU1110" s="224" t="s">
        <v>83</v>
      </c>
      <c r="AV1110" s="12" t="s">
        <v>80</v>
      </c>
      <c r="AW1110" s="12" t="s">
        <v>35</v>
      </c>
      <c r="AX1110" s="12" t="s">
        <v>72</v>
      </c>
      <c r="AY1110" s="224" t="s">
        <v>168</v>
      </c>
    </row>
    <row r="1111" s="12" customFormat="1">
      <c r="B1111" s="223"/>
      <c r="D1111" s="216" t="s">
        <v>176</v>
      </c>
      <c r="E1111" s="224" t="s">
        <v>5</v>
      </c>
      <c r="F1111" s="225" t="s">
        <v>1249</v>
      </c>
      <c r="H1111" s="226">
        <v>14.699999999999999</v>
      </c>
      <c r="I1111" s="227"/>
      <c r="L1111" s="223"/>
      <c r="M1111" s="228"/>
      <c r="N1111" s="229"/>
      <c r="O1111" s="229"/>
      <c r="P1111" s="229"/>
      <c r="Q1111" s="229"/>
      <c r="R1111" s="229"/>
      <c r="S1111" s="229"/>
      <c r="T1111" s="230"/>
      <c r="AT1111" s="224" t="s">
        <v>176</v>
      </c>
      <c r="AU1111" s="224" t="s">
        <v>83</v>
      </c>
      <c r="AV1111" s="12" t="s">
        <v>80</v>
      </c>
      <c r="AW1111" s="12" t="s">
        <v>35</v>
      </c>
      <c r="AX1111" s="12" t="s">
        <v>72</v>
      </c>
      <c r="AY1111" s="224" t="s">
        <v>168</v>
      </c>
    </row>
    <row r="1112" s="12" customFormat="1">
      <c r="B1112" s="223"/>
      <c r="D1112" s="216" t="s">
        <v>176</v>
      </c>
      <c r="E1112" s="224" t="s">
        <v>5</v>
      </c>
      <c r="F1112" s="225" t="s">
        <v>1250</v>
      </c>
      <c r="H1112" s="226">
        <v>5.04</v>
      </c>
      <c r="I1112" s="227"/>
      <c r="L1112" s="223"/>
      <c r="M1112" s="228"/>
      <c r="N1112" s="229"/>
      <c r="O1112" s="229"/>
      <c r="P1112" s="229"/>
      <c r="Q1112" s="229"/>
      <c r="R1112" s="229"/>
      <c r="S1112" s="229"/>
      <c r="T1112" s="230"/>
      <c r="AT1112" s="224" t="s">
        <v>176</v>
      </c>
      <c r="AU1112" s="224" t="s">
        <v>83</v>
      </c>
      <c r="AV1112" s="12" t="s">
        <v>80</v>
      </c>
      <c r="AW1112" s="12" t="s">
        <v>35</v>
      </c>
      <c r="AX1112" s="12" t="s">
        <v>72</v>
      </c>
      <c r="AY1112" s="224" t="s">
        <v>168</v>
      </c>
    </row>
    <row r="1113" s="12" customFormat="1">
      <c r="B1113" s="223"/>
      <c r="D1113" s="216" t="s">
        <v>176</v>
      </c>
      <c r="E1113" s="224" t="s">
        <v>5</v>
      </c>
      <c r="F1113" s="225" t="s">
        <v>1251</v>
      </c>
      <c r="H1113" s="226">
        <v>1.74</v>
      </c>
      <c r="I1113" s="227"/>
      <c r="L1113" s="223"/>
      <c r="M1113" s="228"/>
      <c r="N1113" s="229"/>
      <c r="O1113" s="229"/>
      <c r="P1113" s="229"/>
      <c r="Q1113" s="229"/>
      <c r="R1113" s="229"/>
      <c r="S1113" s="229"/>
      <c r="T1113" s="230"/>
      <c r="AT1113" s="224" t="s">
        <v>176</v>
      </c>
      <c r="AU1113" s="224" t="s">
        <v>83</v>
      </c>
      <c r="AV1113" s="12" t="s">
        <v>80</v>
      </c>
      <c r="AW1113" s="12" t="s">
        <v>35</v>
      </c>
      <c r="AX1113" s="12" t="s">
        <v>72</v>
      </c>
      <c r="AY1113" s="224" t="s">
        <v>168</v>
      </c>
    </row>
    <row r="1114" s="12" customFormat="1">
      <c r="B1114" s="223"/>
      <c r="D1114" s="216" t="s">
        <v>176</v>
      </c>
      <c r="E1114" s="224" t="s">
        <v>5</v>
      </c>
      <c r="F1114" s="225" t="s">
        <v>1252</v>
      </c>
      <c r="H1114" s="226">
        <v>1.8600000000000001</v>
      </c>
      <c r="I1114" s="227"/>
      <c r="L1114" s="223"/>
      <c r="M1114" s="228"/>
      <c r="N1114" s="229"/>
      <c r="O1114" s="229"/>
      <c r="P1114" s="229"/>
      <c r="Q1114" s="229"/>
      <c r="R1114" s="229"/>
      <c r="S1114" s="229"/>
      <c r="T1114" s="230"/>
      <c r="AT1114" s="224" t="s">
        <v>176</v>
      </c>
      <c r="AU1114" s="224" t="s">
        <v>83</v>
      </c>
      <c r="AV1114" s="12" t="s">
        <v>80</v>
      </c>
      <c r="AW1114" s="12" t="s">
        <v>35</v>
      </c>
      <c r="AX1114" s="12" t="s">
        <v>72</v>
      </c>
      <c r="AY1114" s="224" t="s">
        <v>168</v>
      </c>
    </row>
    <row r="1115" s="12" customFormat="1">
      <c r="B1115" s="223"/>
      <c r="D1115" s="216" t="s">
        <v>176</v>
      </c>
      <c r="E1115" s="224" t="s">
        <v>5</v>
      </c>
      <c r="F1115" s="225" t="s">
        <v>5</v>
      </c>
      <c r="H1115" s="226">
        <v>0</v>
      </c>
      <c r="I1115" s="227"/>
      <c r="L1115" s="223"/>
      <c r="M1115" s="228"/>
      <c r="N1115" s="229"/>
      <c r="O1115" s="229"/>
      <c r="P1115" s="229"/>
      <c r="Q1115" s="229"/>
      <c r="R1115" s="229"/>
      <c r="S1115" s="229"/>
      <c r="T1115" s="230"/>
      <c r="AT1115" s="224" t="s">
        <v>176</v>
      </c>
      <c r="AU1115" s="224" t="s">
        <v>83</v>
      </c>
      <c r="AV1115" s="12" t="s">
        <v>80</v>
      </c>
      <c r="AW1115" s="12" t="s">
        <v>35</v>
      </c>
      <c r="AX1115" s="12" t="s">
        <v>72</v>
      </c>
      <c r="AY1115" s="224" t="s">
        <v>168</v>
      </c>
    </row>
    <row r="1116" s="11" customFormat="1">
      <c r="B1116" s="215"/>
      <c r="D1116" s="216" t="s">
        <v>176</v>
      </c>
      <c r="E1116" s="217" t="s">
        <v>5</v>
      </c>
      <c r="F1116" s="218" t="s">
        <v>1234</v>
      </c>
      <c r="H1116" s="217" t="s">
        <v>5</v>
      </c>
      <c r="I1116" s="219"/>
      <c r="L1116" s="215"/>
      <c r="M1116" s="220"/>
      <c r="N1116" s="221"/>
      <c r="O1116" s="221"/>
      <c r="P1116" s="221"/>
      <c r="Q1116" s="221"/>
      <c r="R1116" s="221"/>
      <c r="S1116" s="221"/>
      <c r="T1116" s="222"/>
      <c r="AT1116" s="217" t="s">
        <v>176</v>
      </c>
      <c r="AU1116" s="217" t="s">
        <v>83</v>
      </c>
      <c r="AV1116" s="11" t="s">
        <v>17</v>
      </c>
      <c r="AW1116" s="11" t="s">
        <v>35</v>
      </c>
      <c r="AX1116" s="11" t="s">
        <v>72</v>
      </c>
      <c r="AY1116" s="217" t="s">
        <v>168</v>
      </c>
    </row>
    <row r="1117" s="12" customFormat="1">
      <c r="B1117" s="223"/>
      <c r="D1117" s="216" t="s">
        <v>176</v>
      </c>
      <c r="E1117" s="224" t="s">
        <v>5</v>
      </c>
      <c r="F1117" s="225" t="s">
        <v>1253</v>
      </c>
      <c r="H1117" s="226">
        <v>-9.0299999999999994</v>
      </c>
      <c r="I1117" s="227"/>
      <c r="L1117" s="223"/>
      <c r="M1117" s="228"/>
      <c r="N1117" s="229"/>
      <c r="O1117" s="229"/>
      <c r="P1117" s="229"/>
      <c r="Q1117" s="229"/>
      <c r="R1117" s="229"/>
      <c r="S1117" s="229"/>
      <c r="T1117" s="230"/>
      <c r="AT1117" s="224" t="s">
        <v>176</v>
      </c>
      <c r="AU1117" s="224" t="s">
        <v>83</v>
      </c>
      <c r="AV1117" s="12" t="s">
        <v>80</v>
      </c>
      <c r="AW1117" s="12" t="s">
        <v>35</v>
      </c>
      <c r="AX1117" s="12" t="s">
        <v>72</v>
      </c>
      <c r="AY1117" s="224" t="s">
        <v>168</v>
      </c>
    </row>
    <row r="1118" s="11" customFormat="1">
      <c r="B1118" s="215"/>
      <c r="D1118" s="216" t="s">
        <v>176</v>
      </c>
      <c r="E1118" s="217" t="s">
        <v>5</v>
      </c>
      <c r="F1118" s="218" t="s">
        <v>1179</v>
      </c>
      <c r="H1118" s="217" t="s">
        <v>5</v>
      </c>
      <c r="I1118" s="219"/>
      <c r="L1118" s="215"/>
      <c r="M1118" s="220"/>
      <c r="N1118" s="221"/>
      <c r="O1118" s="221"/>
      <c r="P1118" s="221"/>
      <c r="Q1118" s="221"/>
      <c r="R1118" s="221"/>
      <c r="S1118" s="221"/>
      <c r="T1118" s="222"/>
      <c r="AT1118" s="217" t="s">
        <v>176</v>
      </c>
      <c r="AU1118" s="217" t="s">
        <v>83</v>
      </c>
      <c r="AV1118" s="11" t="s">
        <v>17</v>
      </c>
      <c r="AW1118" s="11" t="s">
        <v>35</v>
      </c>
      <c r="AX1118" s="11" t="s">
        <v>72</v>
      </c>
      <c r="AY1118" s="217" t="s">
        <v>168</v>
      </c>
    </row>
    <row r="1119" s="12" customFormat="1">
      <c r="B1119" s="223"/>
      <c r="D1119" s="216" t="s">
        <v>176</v>
      </c>
      <c r="E1119" s="224" t="s">
        <v>5</v>
      </c>
      <c r="F1119" s="225" t="s">
        <v>1254</v>
      </c>
      <c r="H1119" s="226">
        <v>1.8899999999999999</v>
      </c>
      <c r="I1119" s="227"/>
      <c r="L1119" s="223"/>
      <c r="M1119" s="228"/>
      <c r="N1119" s="229"/>
      <c r="O1119" s="229"/>
      <c r="P1119" s="229"/>
      <c r="Q1119" s="229"/>
      <c r="R1119" s="229"/>
      <c r="S1119" s="229"/>
      <c r="T1119" s="230"/>
      <c r="AT1119" s="224" t="s">
        <v>176</v>
      </c>
      <c r="AU1119" s="224" t="s">
        <v>83</v>
      </c>
      <c r="AV1119" s="12" t="s">
        <v>80</v>
      </c>
      <c r="AW1119" s="12" t="s">
        <v>35</v>
      </c>
      <c r="AX1119" s="12" t="s">
        <v>72</v>
      </c>
      <c r="AY1119" s="224" t="s">
        <v>168</v>
      </c>
    </row>
    <row r="1120" s="12" customFormat="1">
      <c r="B1120" s="223"/>
      <c r="D1120" s="216" t="s">
        <v>176</v>
      </c>
      <c r="E1120" s="224" t="s">
        <v>5</v>
      </c>
      <c r="F1120" s="225" t="s">
        <v>5</v>
      </c>
      <c r="H1120" s="226">
        <v>0</v>
      </c>
      <c r="I1120" s="227"/>
      <c r="L1120" s="223"/>
      <c r="M1120" s="228"/>
      <c r="N1120" s="229"/>
      <c r="O1120" s="229"/>
      <c r="P1120" s="229"/>
      <c r="Q1120" s="229"/>
      <c r="R1120" s="229"/>
      <c r="S1120" s="229"/>
      <c r="T1120" s="230"/>
      <c r="AT1120" s="224" t="s">
        <v>176</v>
      </c>
      <c r="AU1120" s="224" t="s">
        <v>83</v>
      </c>
      <c r="AV1120" s="12" t="s">
        <v>80</v>
      </c>
      <c r="AW1120" s="12" t="s">
        <v>35</v>
      </c>
      <c r="AX1120" s="12" t="s">
        <v>72</v>
      </c>
      <c r="AY1120" s="224" t="s">
        <v>168</v>
      </c>
    </row>
    <row r="1121" s="13" customFormat="1">
      <c r="B1121" s="231"/>
      <c r="D1121" s="216" t="s">
        <v>176</v>
      </c>
      <c r="E1121" s="232" t="s">
        <v>5</v>
      </c>
      <c r="F1121" s="233" t="s">
        <v>195</v>
      </c>
      <c r="H1121" s="234">
        <v>60.799999999999997</v>
      </c>
      <c r="I1121" s="235"/>
      <c r="L1121" s="231"/>
      <c r="M1121" s="236"/>
      <c r="N1121" s="237"/>
      <c r="O1121" s="237"/>
      <c r="P1121" s="237"/>
      <c r="Q1121" s="237"/>
      <c r="R1121" s="237"/>
      <c r="S1121" s="237"/>
      <c r="T1121" s="238"/>
      <c r="AT1121" s="232" t="s">
        <v>176</v>
      </c>
      <c r="AU1121" s="232" t="s">
        <v>83</v>
      </c>
      <c r="AV1121" s="13" t="s">
        <v>86</v>
      </c>
      <c r="AW1121" s="13" t="s">
        <v>35</v>
      </c>
      <c r="AX1121" s="13" t="s">
        <v>17</v>
      </c>
      <c r="AY1121" s="232" t="s">
        <v>168</v>
      </c>
    </row>
    <row r="1122" s="1" customFormat="1" ht="25.5" customHeight="1">
      <c r="B1122" s="202"/>
      <c r="C1122" s="203" t="s">
        <v>1255</v>
      </c>
      <c r="D1122" s="203" t="s">
        <v>170</v>
      </c>
      <c r="E1122" s="204" t="s">
        <v>1256</v>
      </c>
      <c r="F1122" s="205" t="s">
        <v>1257</v>
      </c>
      <c r="G1122" s="206" t="s">
        <v>173</v>
      </c>
      <c r="H1122" s="207">
        <v>50</v>
      </c>
      <c r="I1122" s="208"/>
      <c r="J1122" s="209">
        <f>ROUND(I1122*H1122,2)</f>
        <v>0</v>
      </c>
      <c r="K1122" s="205" t="s">
        <v>174</v>
      </c>
      <c r="L1122" s="47"/>
      <c r="M1122" s="210" t="s">
        <v>5</v>
      </c>
      <c r="N1122" s="211" t="s">
        <v>43</v>
      </c>
      <c r="O1122" s="48"/>
      <c r="P1122" s="212">
        <f>O1122*H1122</f>
        <v>0</v>
      </c>
      <c r="Q1122" s="212">
        <v>0.0051999999999999998</v>
      </c>
      <c r="R1122" s="212">
        <f>Q1122*H1122</f>
        <v>0.26000000000000001</v>
      </c>
      <c r="S1122" s="212">
        <v>0</v>
      </c>
      <c r="T1122" s="213">
        <f>S1122*H1122</f>
        <v>0</v>
      </c>
      <c r="AR1122" s="25" t="s">
        <v>86</v>
      </c>
      <c r="AT1122" s="25" t="s">
        <v>170</v>
      </c>
      <c r="AU1122" s="25" t="s">
        <v>83</v>
      </c>
      <c r="AY1122" s="25" t="s">
        <v>168</v>
      </c>
      <c r="BE1122" s="214">
        <f>IF(N1122="základní",J1122,0)</f>
        <v>0</v>
      </c>
      <c r="BF1122" s="214">
        <f>IF(N1122="snížená",J1122,0)</f>
        <v>0</v>
      </c>
      <c r="BG1122" s="214">
        <f>IF(N1122="zákl. přenesená",J1122,0)</f>
        <v>0</v>
      </c>
      <c r="BH1122" s="214">
        <f>IF(N1122="sníž. přenesená",J1122,0)</f>
        <v>0</v>
      </c>
      <c r="BI1122" s="214">
        <f>IF(N1122="nulová",J1122,0)</f>
        <v>0</v>
      </c>
      <c r="BJ1122" s="25" t="s">
        <v>17</v>
      </c>
      <c r="BK1122" s="214">
        <f>ROUND(I1122*H1122,2)</f>
        <v>0</v>
      </c>
      <c r="BL1122" s="25" t="s">
        <v>86</v>
      </c>
      <c r="BM1122" s="25" t="s">
        <v>1258</v>
      </c>
    </row>
    <row r="1123" s="11" customFormat="1">
      <c r="B1123" s="215"/>
      <c r="D1123" s="216" t="s">
        <v>176</v>
      </c>
      <c r="E1123" s="217" t="s">
        <v>5</v>
      </c>
      <c r="F1123" s="218" t="s">
        <v>576</v>
      </c>
      <c r="H1123" s="217" t="s">
        <v>5</v>
      </c>
      <c r="I1123" s="219"/>
      <c r="L1123" s="215"/>
      <c r="M1123" s="220"/>
      <c r="N1123" s="221"/>
      <c r="O1123" s="221"/>
      <c r="P1123" s="221"/>
      <c r="Q1123" s="221"/>
      <c r="R1123" s="221"/>
      <c r="S1123" s="221"/>
      <c r="T1123" s="222"/>
      <c r="AT1123" s="217" t="s">
        <v>176</v>
      </c>
      <c r="AU1123" s="217" t="s">
        <v>83</v>
      </c>
      <c r="AV1123" s="11" t="s">
        <v>17</v>
      </c>
      <c r="AW1123" s="11" t="s">
        <v>35</v>
      </c>
      <c r="AX1123" s="11" t="s">
        <v>72</v>
      </c>
      <c r="AY1123" s="217" t="s">
        <v>168</v>
      </c>
    </row>
    <row r="1124" s="11" customFormat="1">
      <c r="B1124" s="215"/>
      <c r="D1124" s="216" t="s">
        <v>176</v>
      </c>
      <c r="E1124" s="217" t="s">
        <v>5</v>
      </c>
      <c r="F1124" s="218" t="s">
        <v>1203</v>
      </c>
      <c r="H1124" s="217" t="s">
        <v>5</v>
      </c>
      <c r="I1124" s="219"/>
      <c r="L1124" s="215"/>
      <c r="M1124" s="220"/>
      <c r="N1124" s="221"/>
      <c r="O1124" s="221"/>
      <c r="P1124" s="221"/>
      <c r="Q1124" s="221"/>
      <c r="R1124" s="221"/>
      <c r="S1124" s="221"/>
      <c r="T1124" s="222"/>
      <c r="AT1124" s="217" t="s">
        <v>176</v>
      </c>
      <c r="AU1124" s="217" t="s">
        <v>83</v>
      </c>
      <c r="AV1124" s="11" t="s">
        <v>17</v>
      </c>
      <c r="AW1124" s="11" t="s">
        <v>35</v>
      </c>
      <c r="AX1124" s="11" t="s">
        <v>72</v>
      </c>
      <c r="AY1124" s="217" t="s">
        <v>168</v>
      </c>
    </row>
    <row r="1125" s="11" customFormat="1">
      <c r="B1125" s="215"/>
      <c r="D1125" s="216" t="s">
        <v>176</v>
      </c>
      <c r="E1125" s="217" t="s">
        <v>5</v>
      </c>
      <c r="F1125" s="218" t="s">
        <v>1259</v>
      </c>
      <c r="H1125" s="217" t="s">
        <v>5</v>
      </c>
      <c r="I1125" s="219"/>
      <c r="L1125" s="215"/>
      <c r="M1125" s="220"/>
      <c r="N1125" s="221"/>
      <c r="O1125" s="221"/>
      <c r="P1125" s="221"/>
      <c r="Q1125" s="221"/>
      <c r="R1125" s="221"/>
      <c r="S1125" s="221"/>
      <c r="T1125" s="222"/>
      <c r="AT1125" s="217" t="s">
        <v>176</v>
      </c>
      <c r="AU1125" s="217" t="s">
        <v>83</v>
      </c>
      <c r="AV1125" s="11" t="s">
        <v>17</v>
      </c>
      <c r="AW1125" s="11" t="s">
        <v>35</v>
      </c>
      <c r="AX1125" s="11" t="s">
        <v>72</v>
      </c>
      <c r="AY1125" s="217" t="s">
        <v>168</v>
      </c>
    </row>
    <row r="1126" s="12" customFormat="1">
      <c r="B1126" s="223"/>
      <c r="D1126" s="216" t="s">
        <v>176</v>
      </c>
      <c r="E1126" s="224" t="s">
        <v>5</v>
      </c>
      <c r="F1126" s="225" t="s">
        <v>1260</v>
      </c>
      <c r="H1126" s="226">
        <v>50</v>
      </c>
      <c r="I1126" s="227"/>
      <c r="L1126" s="223"/>
      <c r="M1126" s="228"/>
      <c r="N1126" s="229"/>
      <c r="O1126" s="229"/>
      <c r="P1126" s="229"/>
      <c r="Q1126" s="229"/>
      <c r="R1126" s="229"/>
      <c r="S1126" s="229"/>
      <c r="T1126" s="230"/>
      <c r="AT1126" s="224" t="s">
        <v>176</v>
      </c>
      <c r="AU1126" s="224" t="s">
        <v>83</v>
      </c>
      <c r="AV1126" s="12" t="s">
        <v>80</v>
      </c>
      <c r="AW1126" s="12" t="s">
        <v>35</v>
      </c>
      <c r="AX1126" s="12" t="s">
        <v>17</v>
      </c>
      <c r="AY1126" s="224" t="s">
        <v>168</v>
      </c>
    </row>
    <row r="1127" s="1" customFormat="1" ht="25.5" customHeight="1">
      <c r="B1127" s="202"/>
      <c r="C1127" s="203" t="s">
        <v>1261</v>
      </c>
      <c r="D1127" s="203" t="s">
        <v>170</v>
      </c>
      <c r="E1127" s="204" t="s">
        <v>1262</v>
      </c>
      <c r="F1127" s="205" t="s">
        <v>1263</v>
      </c>
      <c r="G1127" s="206" t="s">
        <v>173</v>
      </c>
      <c r="H1127" s="207">
        <v>11.914999999999999</v>
      </c>
      <c r="I1127" s="208"/>
      <c r="J1127" s="209">
        <f>ROUND(I1127*H1127,2)</f>
        <v>0</v>
      </c>
      <c r="K1127" s="205" t="s">
        <v>174</v>
      </c>
      <c r="L1127" s="47"/>
      <c r="M1127" s="210" t="s">
        <v>5</v>
      </c>
      <c r="N1127" s="211" t="s">
        <v>43</v>
      </c>
      <c r="O1127" s="48"/>
      <c r="P1127" s="212">
        <f>O1127*H1127</f>
        <v>0</v>
      </c>
      <c r="Q1127" s="212">
        <v>0.0043800000000000002</v>
      </c>
      <c r="R1127" s="212">
        <f>Q1127*H1127</f>
        <v>0.052187699999999997</v>
      </c>
      <c r="S1127" s="212">
        <v>0</v>
      </c>
      <c r="T1127" s="213">
        <f>S1127*H1127</f>
        <v>0</v>
      </c>
      <c r="AR1127" s="25" t="s">
        <v>86</v>
      </c>
      <c r="AT1127" s="25" t="s">
        <v>170</v>
      </c>
      <c r="AU1127" s="25" t="s">
        <v>83</v>
      </c>
      <c r="AY1127" s="25" t="s">
        <v>168</v>
      </c>
      <c r="BE1127" s="214">
        <f>IF(N1127="základní",J1127,0)</f>
        <v>0</v>
      </c>
      <c r="BF1127" s="214">
        <f>IF(N1127="snížená",J1127,0)</f>
        <v>0</v>
      </c>
      <c r="BG1127" s="214">
        <f>IF(N1127="zákl. přenesená",J1127,0)</f>
        <v>0</v>
      </c>
      <c r="BH1127" s="214">
        <f>IF(N1127="sníž. přenesená",J1127,0)</f>
        <v>0</v>
      </c>
      <c r="BI1127" s="214">
        <f>IF(N1127="nulová",J1127,0)</f>
        <v>0</v>
      </c>
      <c r="BJ1127" s="25" t="s">
        <v>17</v>
      </c>
      <c r="BK1127" s="214">
        <f>ROUND(I1127*H1127,2)</f>
        <v>0</v>
      </c>
      <c r="BL1127" s="25" t="s">
        <v>86</v>
      </c>
      <c r="BM1127" s="25" t="s">
        <v>1264</v>
      </c>
    </row>
    <row r="1128" s="11" customFormat="1">
      <c r="B1128" s="215"/>
      <c r="D1128" s="216" t="s">
        <v>176</v>
      </c>
      <c r="E1128" s="217" t="s">
        <v>5</v>
      </c>
      <c r="F1128" s="218" t="s">
        <v>575</v>
      </c>
      <c r="H1128" s="217" t="s">
        <v>5</v>
      </c>
      <c r="I1128" s="219"/>
      <c r="L1128" s="215"/>
      <c r="M1128" s="220"/>
      <c r="N1128" s="221"/>
      <c r="O1128" s="221"/>
      <c r="P1128" s="221"/>
      <c r="Q1128" s="221"/>
      <c r="R1128" s="221"/>
      <c r="S1128" s="221"/>
      <c r="T1128" s="222"/>
      <c r="AT1128" s="217" t="s">
        <v>176</v>
      </c>
      <c r="AU1128" s="217" t="s">
        <v>83</v>
      </c>
      <c r="AV1128" s="11" t="s">
        <v>17</v>
      </c>
      <c r="AW1128" s="11" t="s">
        <v>35</v>
      </c>
      <c r="AX1128" s="11" t="s">
        <v>72</v>
      </c>
      <c r="AY1128" s="217" t="s">
        <v>168</v>
      </c>
    </row>
    <row r="1129" s="11" customFormat="1">
      <c r="B1129" s="215"/>
      <c r="D1129" s="216" t="s">
        <v>176</v>
      </c>
      <c r="E1129" s="217" t="s">
        <v>5</v>
      </c>
      <c r="F1129" s="218" t="s">
        <v>576</v>
      </c>
      <c r="H1129" s="217" t="s">
        <v>5</v>
      </c>
      <c r="I1129" s="219"/>
      <c r="L1129" s="215"/>
      <c r="M1129" s="220"/>
      <c r="N1129" s="221"/>
      <c r="O1129" s="221"/>
      <c r="P1129" s="221"/>
      <c r="Q1129" s="221"/>
      <c r="R1129" s="221"/>
      <c r="S1129" s="221"/>
      <c r="T1129" s="222"/>
      <c r="AT1129" s="217" t="s">
        <v>176</v>
      </c>
      <c r="AU1129" s="217" t="s">
        <v>83</v>
      </c>
      <c r="AV1129" s="11" t="s">
        <v>17</v>
      </c>
      <c r="AW1129" s="11" t="s">
        <v>35</v>
      </c>
      <c r="AX1129" s="11" t="s">
        <v>72</v>
      </c>
      <c r="AY1129" s="217" t="s">
        <v>168</v>
      </c>
    </row>
    <row r="1130" s="11" customFormat="1">
      <c r="B1130" s="215"/>
      <c r="D1130" s="216" t="s">
        <v>176</v>
      </c>
      <c r="E1130" s="217" t="s">
        <v>5</v>
      </c>
      <c r="F1130" s="218" t="s">
        <v>1265</v>
      </c>
      <c r="H1130" s="217" t="s">
        <v>5</v>
      </c>
      <c r="I1130" s="219"/>
      <c r="L1130" s="215"/>
      <c r="M1130" s="220"/>
      <c r="N1130" s="221"/>
      <c r="O1130" s="221"/>
      <c r="P1130" s="221"/>
      <c r="Q1130" s="221"/>
      <c r="R1130" s="221"/>
      <c r="S1130" s="221"/>
      <c r="T1130" s="222"/>
      <c r="AT1130" s="217" t="s">
        <v>176</v>
      </c>
      <c r="AU1130" s="217" t="s">
        <v>83</v>
      </c>
      <c r="AV1130" s="11" t="s">
        <v>17</v>
      </c>
      <c r="AW1130" s="11" t="s">
        <v>35</v>
      </c>
      <c r="AX1130" s="11" t="s">
        <v>72</v>
      </c>
      <c r="AY1130" s="217" t="s">
        <v>168</v>
      </c>
    </row>
    <row r="1131" s="11" customFormat="1">
      <c r="B1131" s="215"/>
      <c r="D1131" s="216" t="s">
        <v>176</v>
      </c>
      <c r="E1131" s="217" t="s">
        <v>5</v>
      </c>
      <c r="F1131" s="218" t="s">
        <v>578</v>
      </c>
      <c r="H1131" s="217" t="s">
        <v>5</v>
      </c>
      <c r="I1131" s="219"/>
      <c r="L1131" s="215"/>
      <c r="M1131" s="220"/>
      <c r="N1131" s="221"/>
      <c r="O1131" s="221"/>
      <c r="P1131" s="221"/>
      <c r="Q1131" s="221"/>
      <c r="R1131" s="221"/>
      <c r="S1131" s="221"/>
      <c r="T1131" s="222"/>
      <c r="AT1131" s="217" t="s">
        <v>176</v>
      </c>
      <c r="AU1131" s="217" t="s">
        <v>83</v>
      </c>
      <c r="AV1131" s="11" t="s">
        <v>17</v>
      </c>
      <c r="AW1131" s="11" t="s">
        <v>35</v>
      </c>
      <c r="AX1131" s="11" t="s">
        <v>72</v>
      </c>
      <c r="AY1131" s="217" t="s">
        <v>168</v>
      </c>
    </row>
    <row r="1132" s="12" customFormat="1">
      <c r="B1132" s="223"/>
      <c r="D1132" s="216" t="s">
        <v>176</v>
      </c>
      <c r="E1132" s="224" t="s">
        <v>5</v>
      </c>
      <c r="F1132" s="225" t="s">
        <v>1266</v>
      </c>
      <c r="H1132" s="226">
        <v>0.98999999999999999</v>
      </c>
      <c r="I1132" s="227"/>
      <c r="L1132" s="223"/>
      <c r="M1132" s="228"/>
      <c r="N1132" s="229"/>
      <c r="O1132" s="229"/>
      <c r="P1132" s="229"/>
      <c r="Q1132" s="229"/>
      <c r="R1132" s="229"/>
      <c r="S1132" s="229"/>
      <c r="T1132" s="230"/>
      <c r="AT1132" s="224" t="s">
        <v>176</v>
      </c>
      <c r="AU1132" s="224" t="s">
        <v>83</v>
      </c>
      <c r="AV1132" s="12" t="s">
        <v>80</v>
      </c>
      <c r="AW1132" s="12" t="s">
        <v>35</v>
      </c>
      <c r="AX1132" s="12" t="s">
        <v>72</v>
      </c>
      <c r="AY1132" s="224" t="s">
        <v>168</v>
      </c>
    </row>
    <row r="1133" s="11" customFormat="1">
      <c r="B1133" s="215"/>
      <c r="D1133" s="216" t="s">
        <v>176</v>
      </c>
      <c r="E1133" s="217" t="s">
        <v>5</v>
      </c>
      <c r="F1133" s="218" t="s">
        <v>582</v>
      </c>
      <c r="H1133" s="217" t="s">
        <v>5</v>
      </c>
      <c r="I1133" s="219"/>
      <c r="L1133" s="215"/>
      <c r="M1133" s="220"/>
      <c r="N1133" s="221"/>
      <c r="O1133" s="221"/>
      <c r="P1133" s="221"/>
      <c r="Q1133" s="221"/>
      <c r="R1133" s="221"/>
      <c r="S1133" s="221"/>
      <c r="T1133" s="222"/>
      <c r="AT1133" s="217" t="s">
        <v>176</v>
      </c>
      <c r="AU1133" s="217" t="s">
        <v>83</v>
      </c>
      <c r="AV1133" s="11" t="s">
        <v>17</v>
      </c>
      <c r="AW1133" s="11" t="s">
        <v>35</v>
      </c>
      <c r="AX1133" s="11" t="s">
        <v>72</v>
      </c>
      <c r="AY1133" s="217" t="s">
        <v>168</v>
      </c>
    </row>
    <row r="1134" s="12" customFormat="1">
      <c r="B1134" s="223"/>
      <c r="D1134" s="216" t="s">
        <v>176</v>
      </c>
      <c r="E1134" s="224" t="s">
        <v>5</v>
      </c>
      <c r="F1134" s="225" t="s">
        <v>1267</v>
      </c>
      <c r="H1134" s="226">
        <v>3.5649999999999999</v>
      </c>
      <c r="I1134" s="227"/>
      <c r="L1134" s="223"/>
      <c r="M1134" s="228"/>
      <c r="N1134" s="229"/>
      <c r="O1134" s="229"/>
      <c r="P1134" s="229"/>
      <c r="Q1134" s="229"/>
      <c r="R1134" s="229"/>
      <c r="S1134" s="229"/>
      <c r="T1134" s="230"/>
      <c r="AT1134" s="224" t="s">
        <v>176</v>
      </c>
      <c r="AU1134" s="224" t="s">
        <v>83</v>
      </c>
      <c r="AV1134" s="12" t="s">
        <v>80</v>
      </c>
      <c r="AW1134" s="12" t="s">
        <v>35</v>
      </c>
      <c r="AX1134" s="12" t="s">
        <v>72</v>
      </c>
      <c r="AY1134" s="224" t="s">
        <v>168</v>
      </c>
    </row>
    <row r="1135" s="12" customFormat="1">
      <c r="B1135" s="223"/>
      <c r="D1135" s="216" t="s">
        <v>176</v>
      </c>
      <c r="E1135" s="224" t="s">
        <v>5</v>
      </c>
      <c r="F1135" s="225" t="s">
        <v>1268</v>
      </c>
      <c r="H1135" s="226">
        <v>6.0949999999999998</v>
      </c>
      <c r="I1135" s="227"/>
      <c r="L1135" s="223"/>
      <c r="M1135" s="228"/>
      <c r="N1135" s="229"/>
      <c r="O1135" s="229"/>
      <c r="P1135" s="229"/>
      <c r="Q1135" s="229"/>
      <c r="R1135" s="229"/>
      <c r="S1135" s="229"/>
      <c r="T1135" s="230"/>
      <c r="AT1135" s="224" t="s">
        <v>176</v>
      </c>
      <c r="AU1135" s="224" t="s">
        <v>83</v>
      </c>
      <c r="AV1135" s="12" t="s">
        <v>80</v>
      </c>
      <c r="AW1135" s="12" t="s">
        <v>35</v>
      </c>
      <c r="AX1135" s="12" t="s">
        <v>72</v>
      </c>
      <c r="AY1135" s="224" t="s">
        <v>168</v>
      </c>
    </row>
    <row r="1136" s="12" customFormat="1">
      <c r="B1136" s="223"/>
      <c r="D1136" s="216" t="s">
        <v>176</v>
      </c>
      <c r="E1136" s="224" t="s">
        <v>5</v>
      </c>
      <c r="F1136" s="225" t="s">
        <v>1269</v>
      </c>
      <c r="H1136" s="226">
        <v>1.2649999999999999</v>
      </c>
      <c r="I1136" s="227"/>
      <c r="L1136" s="223"/>
      <c r="M1136" s="228"/>
      <c r="N1136" s="229"/>
      <c r="O1136" s="229"/>
      <c r="P1136" s="229"/>
      <c r="Q1136" s="229"/>
      <c r="R1136" s="229"/>
      <c r="S1136" s="229"/>
      <c r="T1136" s="230"/>
      <c r="AT1136" s="224" t="s">
        <v>176</v>
      </c>
      <c r="AU1136" s="224" t="s">
        <v>83</v>
      </c>
      <c r="AV1136" s="12" t="s">
        <v>80</v>
      </c>
      <c r="AW1136" s="12" t="s">
        <v>35</v>
      </c>
      <c r="AX1136" s="12" t="s">
        <v>72</v>
      </c>
      <c r="AY1136" s="224" t="s">
        <v>168</v>
      </c>
    </row>
    <row r="1137" s="13" customFormat="1">
      <c r="B1137" s="231"/>
      <c r="D1137" s="216" t="s">
        <v>176</v>
      </c>
      <c r="E1137" s="232" t="s">
        <v>5</v>
      </c>
      <c r="F1137" s="233" t="s">
        <v>195</v>
      </c>
      <c r="H1137" s="234">
        <v>11.914999999999999</v>
      </c>
      <c r="I1137" s="235"/>
      <c r="L1137" s="231"/>
      <c r="M1137" s="236"/>
      <c r="N1137" s="237"/>
      <c r="O1137" s="237"/>
      <c r="P1137" s="237"/>
      <c r="Q1137" s="237"/>
      <c r="R1137" s="237"/>
      <c r="S1137" s="237"/>
      <c r="T1137" s="238"/>
      <c r="AT1137" s="232" t="s">
        <v>176</v>
      </c>
      <c r="AU1137" s="232" t="s">
        <v>83</v>
      </c>
      <c r="AV1137" s="13" t="s">
        <v>86</v>
      </c>
      <c r="AW1137" s="13" t="s">
        <v>35</v>
      </c>
      <c r="AX1137" s="13" t="s">
        <v>17</v>
      </c>
      <c r="AY1137" s="232" t="s">
        <v>168</v>
      </c>
    </row>
    <row r="1138" s="1" customFormat="1" ht="25.5" customHeight="1">
      <c r="B1138" s="202"/>
      <c r="C1138" s="203" t="s">
        <v>1270</v>
      </c>
      <c r="D1138" s="203" t="s">
        <v>170</v>
      </c>
      <c r="E1138" s="204" t="s">
        <v>1271</v>
      </c>
      <c r="F1138" s="205" t="s">
        <v>1272</v>
      </c>
      <c r="G1138" s="206" t="s">
        <v>173</v>
      </c>
      <c r="H1138" s="207">
        <v>61.914999999999999</v>
      </c>
      <c r="I1138" s="208"/>
      <c r="J1138" s="209">
        <f>ROUND(I1138*H1138,2)</f>
        <v>0</v>
      </c>
      <c r="K1138" s="205" t="s">
        <v>174</v>
      </c>
      <c r="L1138" s="47"/>
      <c r="M1138" s="210" t="s">
        <v>5</v>
      </c>
      <c r="N1138" s="211" t="s">
        <v>43</v>
      </c>
      <c r="O1138" s="48"/>
      <c r="P1138" s="212">
        <f>O1138*H1138</f>
        <v>0</v>
      </c>
      <c r="Q1138" s="212">
        <v>0.0030000000000000001</v>
      </c>
      <c r="R1138" s="212">
        <f>Q1138*H1138</f>
        <v>0.18574499999999999</v>
      </c>
      <c r="S1138" s="212">
        <v>0</v>
      </c>
      <c r="T1138" s="213">
        <f>S1138*H1138</f>
        <v>0</v>
      </c>
      <c r="AR1138" s="25" t="s">
        <v>86</v>
      </c>
      <c r="AT1138" s="25" t="s">
        <v>170</v>
      </c>
      <c r="AU1138" s="25" t="s">
        <v>83</v>
      </c>
      <c r="AY1138" s="25" t="s">
        <v>168</v>
      </c>
      <c r="BE1138" s="214">
        <f>IF(N1138="základní",J1138,0)</f>
        <v>0</v>
      </c>
      <c r="BF1138" s="214">
        <f>IF(N1138="snížená",J1138,0)</f>
        <v>0</v>
      </c>
      <c r="BG1138" s="214">
        <f>IF(N1138="zákl. přenesená",J1138,0)</f>
        <v>0</v>
      </c>
      <c r="BH1138" s="214">
        <f>IF(N1138="sníž. přenesená",J1138,0)</f>
        <v>0</v>
      </c>
      <c r="BI1138" s="214">
        <f>IF(N1138="nulová",J1138,0)</f>
        <v>0</v>
      </c>
      <c r="BJ1138" s="25" t="s">
        <v>17</v>
      </c>
      <c r="BK1138" s="214">
        <f>ROUND(I1138*H1138,2)</f>
        <v>0</v>
      </c>
      <c r="BL1138" s="25" t="s">
        <v>86</v>
      </c>
      <c r="BM1138" s="25" t="s">
        <v>1273</v>
      </c>
    </row>
    <row r="1139" s="11" customFormat="1">
      <c r="B1139" s="215"/>
      <c r="D1139" s="216" t="s">
        <v>176</v>
      </c>
      <c r="E1139" s="217" t="s">
        <v>5</v>
      </c>
      <c r="F1139" s="218" t="s">
        <v>1274</v>
      </c>
      <c r="H1139" s="217" t="s">
        <v>5</v>
      </c>
      <c r="I1139" s="219"/>
      <c r="L1139" s="215"/>
      <c r="M1139" s="220"/>
      <c r="N1139" s="221"/>
      <c r="O1139" s="221"/>
      <c r="P1139" s="221"/>
      <c r="Q1139" s="221"/>
      <c r="R1139" s="221"/>
      <c r="S1139" s="221"/>
      <c r="T1139" s="222"/>
      <c r="AT1139" s="217" t="s">
        <v>176</v>
      </c>
      <c r="AU1139" s="217" t="s">
        <v>83</v>
      </c>
      <c r="AV1139" s="11" t="s">
        <v>17</v>
      </c>
      <c r="AW1139" s="11" t="s">
        <v>35</v>
      </c>
      <c r="AX1139" s="11" t="s">
        <v>72</v>
      </c>
      <c r="AY1139" s="217" t="s">
        <v>168</v>
      </c>
    </row>
    <row r="1140" s="12" customFormat="1">
      <c r="B1140" s="223"/>
      <c r="D1140" s="216" t="s">
        <v>176</v>
      </c>
      <c r="E1140" s="224" t="s">
        <v>5</v>
      </c>
      <c r="F1140" s="225" t="s">
        <v>1275</v>
      </c>
      <c r="H1140" s="226">
        <v>11.914999999999999</v>
      </c>
      <c r="I1140" s="227"/>
      <c r="L1140" s="223"/>
      <c r="M1140" s="228"/>
      <c r="N1140" s="229"/>
      <c r="O1140" s="229"/>
      <c r="P1140" s="229"/>
      <c r="Q1140" s="229"/>
      <c r="R1140" s="229"/>
      <c r="S1140" s="229"/>
      <c r="T1140" s="230"/>
      <c r="AT1140" s="224" t="s">
        <v>176</v>
      </c>
      <c r="AU1140" s="224" t="s">
        <v>83</v>
      </c>
      <c r="AV1140" s="12" t="s">
        <v>80</v>
      </c>
      <c r="AW1140" s="12" t="s">
        <v>35</v>
      </c>
      <c r="AX1140" s="12" t="s">
        <v>72</v>
      </c>
      <c r="AY1140" s="224" t="s">
        <v>168</v>
      </c>
    </row>
    <row r="1141" s="11" customFormat="1">
      <c r="B1141" s="215"/>
      <c r="D1141" s="216" t="s">
        <v>176</v>
      </c>
      <c r="E1141" s="217" t="s">
        <v>5</v>
      </c>
      <c r="F1141" s="218" t="s">
        <v>1276</v>
      </c>
      <c r="H1141" s="217" t="s">
        <v>5</v>
      </c>
      <c r="I1141" s="219"/>
      <c r="L1141" s="215"/>
      <c r="M1141" s="220"/>
      <c r="N1141" s="221"/>
      <c r="O1141" s="221"/>
      <c r="P1141" s="221"/>
      <c r="Q1141" s="221"/>
      <c r="R1141" s="221"/>
      <c r="S1141" s="221"/>
      <c r="T1141" s="222"/>
      <c r="AT1141" s="217" t="s">
        <v>176</v>
      </c>
      <c r="AU1141" s="217" t="s">
        <v>83</v>
      </c>
      <c r="AV1141" s="11" t="s">
        <v>17</v>
      </c>
      <c r="AW1141" s="11" t="s">
        <v>35</v>
      </c>
      <c r="AX1141" s="11" t="s">
        <v>72</v>
      </c>
      <c r="AY1141" s="217" t="s">
        <v>168</v>
      </c>
    </row>
    <row r="1142" s="12" customFormat="1">
      <c r="B1142" s="223"/>
      <c r="D1142" s="216" t="s">
        <v>176</v>
      </c>
      <c r="E1142" s="224" t="s">
        <v>5</v>
      </c>
      <c r="F1142" s="225" t="s">
        <v>1260</v>
      </c>
      <c r="H1142" s="226">
        <v>50</v>
      </c>
      <c r="I1142" s="227"/>
      <c r="L1142" s="223"/>
      <c r="M1142" s="228"/>
      <c r="N1142" s="229"/>
      <c r="O1142" s="229"/>
      <c r="P1142" s="229"/>
      <c r="Q1142" s="229"/>
      <c r="R1142" s="229"/>
      <c r="S1142" s="229"/>
      <c r="T1142" s="230"/>
      <c r="AT1142" s="224" t="s">
        <v>176</v>
      </c>
      <c r="AU1142" s="224" t="s">
        <v>83</v>
      </c>
      <c r="AV1142" s="12" t="s">
        <v>80</v>
      </c>
      <c r="AW1142" s="12" t="s">
        <v>35</v>
      </c>
      <c r="AX1142" s="12" t="s">
        <v>72</v>
      </c>
      <c r="AY1142" s="224" t="s">
        <v>168</v>
      </c>
    </row>
    <row r="1143" s="13" customFormat="1">
      <c r="B1143" s="231"/>
      <c r="D1143" s="216" t="s">
        <v>176</v>
      </c>
      <c r="E1143" s="232" t="s">
        <v>5</v>
      </c>
      <c r="F1143" s="233" t="s">
        <v>195</v>
      </c>
      <c r="H1143" s="234">
        <v>61.914999999999999</v>
      </c>
      <c r="I1143" s="235"/>
      <c r="L1143" s="231"/>
      <c r="M1143" s="236"/>
      <c r="N1143" s="237"/>
      <c r="O1143" s="237"/>
      <c r="P1143" s="237"/>
      <c r="Q1143" s="237"/>
      <c r="R1143" s="237"/>
      <c r="S1143" s="237"/>
      <c r="T1143" s="238"/>
      <c r="AT1143" s="232" t="s">
        <v>176</v>
      </c>
      <c r="AU1143" s="232" t="s">
        <v>83</v>
      </c>
      <c r="AV1143" s="13" t="s">
        <v>86</v>
      </c>
      <c r="AW1143" s="13" t="s">
        <v>35</v>
      </c>
      <c r="AX1143" s="13" t="s">
        <v>17</v>
      </c>
      <c r="AY1143" s="232" t="s">
        <v>168</v>
      </c>
    </row>
    <row r="1144" s="1" customFormat="1" ht="25.5" customHeight="1">
      <c r="B1144" s="202"/>
      <c r="C1144" s="203" t="s">
        <v>1277</v>
      </c>
      <c r="D1144" s="203" t="s">
        <v>170</v>
      </c>
      <c r="E1144" s="204" t="s">
        <v>1278</v>
      </c>
      <c r="F1144" s="205" t="s">
        <v>1279</v>
      </c>
      <c r="G1144" s="206" t="s">
        <v>173</v>
      </c>
      <c r="H1144" s="207">
        <v>359.25999999999999</v>
      </c>
      <c r="I1144" s="208"/>
      <c r="J1144" s="209">
        <f>ROUND(I1144*H1144,2)</f>
        <v>0</v>
      </c>
      <c r="K1144" s="205" t="s">
        <v>174</v>
      </c>
      <c r="L1144" s="47"/>
      <c r="M1144" s="210" t="s">
        <v>5</v>
      </c>
      <c r="N1144" s="211" t="s">
        <v>43</v>
      </c>
      <c r="O1144" s="48"/>
      <c r="P1144" s="212">
        <f>O1144*H1144</f>
        <v>0</v>
      </c>
      <c r="Q1144" s="212">
        <v>0</v>
      </c>
      <c r="R1144" s="212">
        <f>Q1144*H1144</f>
        <v>0</v>
      </c>
      <c r="S1144" s="212">
        <v>0</v>
      </c>
      <c r="T1144" s="213">
        <f>S1144*H1144</f>
        <v>0</v>
      </c>
      <c r="AR1144" s="25" t="s">
        <v>86</v>
      </c>
      <c r="AT1144" s="25" t="s">
        <v>170</v>
      </c>
      <c r="AU1144" s="25" t="s">
        <v>83</v>
      </c>
      <c r="AY1144" s="25" t="s">
        <v>168</v>
      </c>
      <c r="BE1144" s="214">
        <f>IF(N1144="základní",J1144,0)</f>
        <v>0</v>
      </c>
      <c r="BF1144" s="214">
        <f>IF(N1144="snížená",J1144,0)</f>
        <v>0</v>
      </c>
      <c r="BG1144" s="214">
        <f>IF(N1144="zákl. přenesená",J1144,0)</f>
        <v>0</v>
      </c>
      <c r="BH1144" s="214">
        <f>IF(N1144="sníž. přenesená",J1144,0)</f>
        <v>0</v>
      </c>
      <c r="BI1144" s="214">
        <f>IF(N1144="nulová",J1144,0)</f>
        <v>0</v>
      </c>
      <c r="BJ1144" s="25" t="s">
        <v>17</v>
      </c>
      <c r="BK1144" s="214">
        <f>ROUND(I1144*H1144,2)</f>
        <v>0</v>
      </c>
      <c r="BL1144" s="25" t="s">
        <v>86</v>
      </c>
      <c r="BM1144" s="25" t="s">
        <v>1280</v>
      </c>
    </row>
    <row r="1145" s="11" customFormat="1">
      <c r="B1145" s="215"/>
      <c r="D1145" s="216" t="s">
        <v>176</v>
      </c>
      <c r="E1145" s="217" t="s">
        <v>5</v>
      </c>
      <c r="F1145" s="218" t="s">
        <v>575</v>
      </c>
      <c r="H1145" s="217" t="s">
        <v>5</v>
      </c>
      <c r="I1145" s="219"/>
      <c r="L1145" s="215"/>
      <c r="M1145" s="220"/>
      <c r="N1145" s="221"/>
      <c r="O1145" s="221"/>
      <c r="P1145" s="221"/>
      <c r="Q1145" s="221"/>
      <c r="R1145" s="221"/>
      <c r="S1145" s="221"/>
      <c r="T1145" s="222"/>
      <c r="AT1145" s="217" t="s">
        <v>176</v>
      </c>
      <c r="AU1145" s="217" t="s">
        <v>83</v>
      </c>
      <c r="AV1145" s="11" t="s">
        <v>17</v>
      </c>
      <c r="AW1145" s="11" t="s">
        <v>35</v>
      </c>
      <c r="AX1145" s="11" t="s">
        <v>72</v>
      </c>
      <c r="AY1145" s="217" t="s">
        <v>168</v>
      </c>
    </row>
    <row r="1146" s="11" customFormat="1">
      <c r="B1146" s="215"/>
      <c r="D1146" s="216" t="s">
        <v>176</v>
      </c>
      <c r="E1146" s="217" t="s">
        <v>5</v>
      </c>
      <c r="F1146" s="218" t="s">
        <v>576</v>
      </c>
      <c r="H1146" s="217" t="s">
        <v>5</v>
      </c>
      <c r="I1146" s="219"/>
      <c r="L1146" s="215"/>
      <c r="M1146" s="220"/>
      <c r="N1146" s="221"/>
      <c r="O1146" s="221"/>
      <c r="P1146" s="221"/>
      <c r="Q1146" s="221"/>
      <c r="R1146" s="221"/>
      <c r="S1146" s="221"/>
      <c r="T1146" s="222"/>
      <c r="AT1146" s="217" t="s">
        <v>176</v>
      </c>
      <c r="AU1146" s="217" t="s">
        <v>83</v>
      </c>
      <c r="AV1146" s="11" t="s">
        <v>17</v>
      </c>
      <c r="AW1146" s="11" t="s">
        <v>35</v>
      </c>
      <c r="AX1146" s="11" t="s">
        <v>72</v>
      </c>
      <c r="AY1146" s="217" t="s">
        <v>168</v>
      </c>
    </row>
    <row r="1147" s="11" customFormat="1">
      <c r="B1147" s="215"/>
      <c r="D1147" s="216" t="s">
        <v>176</v>
      </c>
      <c r="E1147" s="217" t="s">
        <v>5</v>
      </c>
      <c r="F1147" s="218" t="s">
        <v>578</v>
      </c>
      <c r="H1147" s="217" t="s">
        <v>5</v>
      </c>
      <c r="I1147" s="219"/>
      <c r="L1147" s="215"/>
      <c r="M1147" s="220"/>
      <c r="N1147" s="221"/>
      <c r="O1147" s="221"/>
      <c r="P1147" s="221"/>
      <c r="Q1147" s="221"/>
      <c r="R1147" s="221"/>
      <c r="S1147" s="221"/>
      <c r="T1147" s="222"/>
      <c r="AT1147" s="217" t="s">
        <v>176</v>
      </c>
      <c r="AU1147" s="217" t="s">
        <v>83</v>
      </c>
      <c r="AV1147" s="11" t="s">
        <v>17</v>
      </c>
      <c r="AW1147" s="11" t="s">
        <v>35</v>
      </c>
      <c r="AX1147" s="11" t="s">
        <v>72</v>
      </c>
      <c r="AY1147" s="217" t="s">
        <v>168</v>
      </c>
    </row>
    <row r="1148" s="12" customFormat="1">
      <c r="B1148" s="223"/>
      <c r="D1148" s="216" t="s">
        <v>176</v>
      </c>
      <c r="E1148" s="224" t="s">
        <v>5</v>
      </c>
      <c r="F1148" s="225" t="s">
        <v>1281</v>
      </c>
      <c r="H1148" s="226">
        <v>173.18000000000001</v>
      </c>
      <c r="I1148" s="227"/>
      <c r="L1148" s="223"/>
      <c r="M1148" s="228"/>
      <c r="N1148" s="229"/>
      <c r="O1148" s="229"/>
      <c r="P1148" s="229"/>
      <c r="Q1148" s="229"/>
      <c r="R1148" s="229"/>
      <c r="S1148" s="229"/>
      <c r="T1148" s="230"/>
      <c r="AT1148" s="224" t="s">
        <v>176</v>
      </c>
      <c r="AU1148" s="224" t="s">
        <v>83</v>
      </c>
      <c r="AV1148" s="12" t="s">
        <v>80</v>
      </c>
      <c r="AW1148" s="12" t="s">
        <v>35</v>
      </c>
      <c r="AX1148" s="12" t="s">
        <v>72</v>
      </c>
      <c r="AY1148" s="224" t="s">
        <v>168</v>
      </c>
    </row>
    <row r="1149" s="11" customFormat="1">
      <c r="B1149" s="215"/>
      <c r="D1149" s="216" t="s">
        <v>176</v>
      </c>
      <c r="E1149" s="217" t="s">
        <v>5</v>
      </c>
      <c r="F1149" s="218" t="s">
        <v>582</v>
      </c>
      <c r="H1149" s="217" t="s">
        <v>5</v>
      </c>
      <c r="I1149" s="219"/>
      <c r="L1149" s="215"/>
      <c r="M1149" s="220"/>
      <c r="N1149" s="221"/>
      <c r="O1149" s="221"/>
      <c r="P1149" s="221"/>
      <c r="Q1149" s="221"/>
      <c r="R1149" s="221"/>
      <c r="S1149" s="221"/>
      <c r="T1149" s="222"/>
      <c r="AT1149" s="217" t="s">
        <v>176</v>
      </c>
      <c r="AU1149" s="217" t="s">
        <v>83</v>
      </c>
      <c r="AV1149" s="11" t="s">
        <v>17</v>
      </c>
      <c r="AW1149" s="11" t="s">
        <v>35</v>
      </c>
      <c r="AX1149" s="11" t="s">
        <v>72</v>
      </c>
      <c r="AY1149" s="217" t="s">
        <v>168</v>
      </c>
    </row>
    <row r="1150" s="12" customFormat="1">
      <c r="B1150" s="223"/>
      <c r="D1150" s="216" t="s">
        <v>176</v>
      </c>
      <c r="E1150" s="224" t="s">
        <v>5</v>
      </c>
      <c r="F1150" s="225" t="s">
        <v>1282</v>
      </c>
      <c r="H1150" s="226">
        <v>186.08000000000001</v>
      </c>
      <c r="I1150" s="227"/>
      <c r="L1150" s="223"/>
      <c r="M1150" s="228"/>
      <c r="N1150" s="229"/>
      <c r="O1150" s="229"/>
      <c r="P1150" s="229"/>
      <c r="Q1150" s="229"/>
      <c r="R1150" s="229"/>
      <c r="S1150" s="229"/>
      <c r="T1150" s="230"/>
      <c r="AT1150" s="224" t="s">
        <v>176</v>
      </c>
      <c r="AU1150" s="224" t="s">
        <v>83</v>
      </c>
      <c r="AV1150" s="12" t="s">
        <v>80</v>
      </c>
      <c r="AW1150" s="12" t="s">
        <v>35</v>
      </c>
      <c r="AX1150" s="12" t="s">
        <v>72</v>
      </c>
      <c r="AY1150" s="224" t="s">
        <v>168</v>
      </c>
    </row>
    <row r="1151" s="13" customFormat="1">
      <c r="B1151" s="231"/>
      <c r="D1151" s="216" t="s">
        <v>176</v>
      </c>
      <c r="E1151" s="232" t="s">
        <v>5</v>
      </c>
      <c r="F1151" s="233" t="s">
        <v>195</v>
      </c>
      <c r="H1151" s="234">
        <v>359.25999999999999</v>
      </c>
      <c r="I1151" s="235"/>
      <c r="L1151" s="231"/>
      <c r="M1151" s="236"/>
      <c r="N1151" s="237"/>
      <c r="O1151" s="237"/>
      <c r="P1151" s="237"/>
      <c r="Q1151" s="237"/>
      <c r="R1151" s="237"/>
      <c r="S1151" s="237"/>
      <c r="T1151" s="238"/>
      <c r="AT1151" s="232" t="s">
        <v>176</v>
      </c>
      <c r="AU1151" s="232" t="s">
        <v>83</v>
      </c>
      <c r="AV1151" s="13" t="s">
        <v>86</v>
      </c>
      <c r="AW1151" s="13" t="s">
        <v>35</v>
      </c>
      <c r="AX1151" s="13" t="s">
        <v>17</v>
      </c>
      <c r="AY1151" s="232" t="s">
        <v>168</v>
      </c>
    </row>
    <row r="1152" s="1" customFormat="1" ht="25.5" customHeight="1">
      <c r="B1152" s="202"/>
      <c r="C1152" s="203" t="s">
        <v>1283</v>
      </c>
      <c r="D1152" s="203" t="s">
        <v>170</v>
      </c>
      <c r="E1152" s="204" t="s">
        <v>1284</v>
      </c>
      <c r="F1152" s="205" t="s">
        <v>1285</v>
      </c>
      <c r="G1152" s="206" t="s">
        <v>173</v>
      </c>
      <c r="H1152" s="207">
        <v>76.350999999999999</v>
      </c>
      <c r="I1152" s="208"/>
      <c r="J1152" s="209">
        <f>ROUND(I1152*H1152,2)</f>
        <v>0</v>
      </c>
      <c r="K1152" s="205" t="s">
        <v>174</v>
      </c>
      <c r="L1152" s="47"/>
      <c r="M1152" s="210" t="s">
        <v>5</v>
      </c>
      <c r="N1152" s="211" t="s">
        <v>43</v>
      </c>
      <c r="O1152" s="48"/>
      <c r="P1152" s="212">
        <f>O1152*H1152</f>
        <v>0</v>
      </c>
      <c r="Q1152" s="212">
        <v>0</v>
      </c>
      <c r="R1152" s="212">
        <f>Q1152*H1152</f>
        <v>0</v>
      </c>
      <c r="S1152" s="212">
        <v>0</v>
      </c>
      <c r="T1152" s="213">
        <f>S1152*H1152</f>
        <v>0</v>
      </c>
      <c r="AR1152" s="25" t="s">
        <v>86</v>
      </c>
      <c r="AT1152" s="25" t="s">
        <v>170</v>
      </c>
      <c r="AU1152" s="25" t="s">
        <v>83</v>
      </c>
      <c r="AY1152" s="25" t="s">
        <v>168</v>
      </c>
      <c r="BE1152" s="214">
        <f>IF(N1152="základní",J1152,0)</f>
        <v>0</v>
      </c>
      <c r="BF1152" s="214">
        <f>IF(N1152="snížená",J1152,0)</f>
        <v>0</v>
      </c>
      <c r="BG1152" s="214">
        <f>IF(N1152="zákl. přenesená",J1152,0)</f>
        <v>0</v>
      </c>
      <c r="BH1152" s="214">
        <f>IF(N1152="sníž. přenesená",J1152,0)</f>
        <v>0</v>
      </c>
      <c r="BI1152" s="214">
        <f>IF(N1152="nulová",J1152,0)</f>
        <v>0</v>
      </c>
      <c r="BJ1152" s="25" t="s">
        <v>17</v>
      </c>
      <c r="BK1152" s="214">
        <f>ROUND(I1152*H1152,2)</f>
        <v>0</v>
      </c>
      <c r="BL1152" s="25" t="s">
        <v>86</v>
      </c>
      <c r="BM1152" s="25" t="s">
        <v>1286</v>
      </c>
    </row>
    <row r="1153" s="11" customFormat="1">
      <c r="B1153" s="215"/>
      <c r="D1153" s="216" t="s">
        <v>176</v>
      </c>
      <c r="E1153" s="217" t="s">
        <v>5</v>
      </c>
      <c r="F1153" s="218" t="s">
        <v>575</v>
      </c>
      <c r="H1153" s="217" t="s">
        <v>5</v>
      </c>
      <c r="I1153" s="219"/>
      <c r="L1153" s="215"/>
      <c r="M1153" s="220"/>
      <c r="N1153" s="221"/>
      <c r="O1153" s="221"/>
      <c r="P1153" s="221"/>
      <c r="Q1153" s="221"/>
      <c r="R1153" s="221"/>
      <c r="S1153" s="221"/>
      <c r="T1153" s="222"/>
      <c r="AT1153" s="217" t="s">
        <v>176</v>
      </c>
      <c r="AU1153" s="217" t="s">
        <v>83</v>
      </c>
      <c r="AV1153" s="11" t="s">
        <v>17</v>
      </c>
      <c r="AW1153" s="11" t="s">
        <v>35</v>
      </c>
      <c r="AX1153" s="11" t="s">
        <v>72</v>
      </c>
      <c r="AY1153" s="217" t="s">
        <v>168</v>
      </c>
    </row>
    <row r="1154" s="11" customFormat="1">
      <c r="B1154" s="215"/>
      <c r="D1154" s="216" t="s">
        <v>176</v>
      </c>
      <c r="E1154" s="217" t="s">
        <v>5</v>
      </c>
      <c r="F1154" s="218" t="s">
        <v>576</v>
      </c>
      <c r="H1154" s="217" t="s">
        <v>5</v>
      </c>
      <c r="I1154" s="219"/>
      <c r="L1154" s="215"/>
      <c r="M1154" s="220"/>
      <c r="N1154" s="221"/>
      <c r="O1154" s="221"/>
      <c r="P1154" s="221"/>
      <c r="Q1154" s="221"/>
      <c r="R1154" s="221"/>
      <c r="S1154" s="221"/>
      <c r="T1154" s="222"/>
      <c r="AT1154" s="217" t="s">
        <v>176</v>
      </c>
      <c r="AU1154" s="217" t="s">
        <v>83</v>
      </c>
      <c r="AV1154" s="11" t="s">
        <v>17</v>
      </c>
      <c r="AW1154" s="11" t="s">
        <v>35</v>
      </c>
      <c r="AX1154" s="11" t="s">
        <v>72</v>
      </c>
      <c r="AY1154" s="217" t="s">
        <v>168</v>
      </c>
    </row>
    <row r="1155" s="11" customFormat="1">
      <c r="B1155" s="215"/>
      <c r="D1155" s="216" t="s">
        <v>176</v>
      </c>
      <c r="E1155" s="217" t="s">
        <v>5</v>
      </c>
      <c r="F1155" s="218" t="s">
        <v>1287</v>
      </c>
      <c r="H1155" s="217" t="s">
        <v>5</v>
      </c>
      <c r="I1155" s="219"/>
      <c r="L1155" s="215"/>
      <c r="M1155" s="220"/>
      <c r="N1155" s="221"/>
      <c r="O1155" s="221"/>
      <c r="P1155" s="221"/>
      <c r="Q1155" s="221"/>
      <c r="R1155" s="221"/>
      <c r="S1155" s="221"/>
      <c r="T1155" s="222"/>
      <c r="AT1155" s="217" t="s">
        <v>176</v>
      </c>
      <c r="AU1155" s="217" t="s">
        <v>83</v>
      </c>
      <c r="AV1155" s="11" t="s">
        <v>17</v>
      </c>
      <c r="AW1155" s="11" t="s">
        <v>35</v>
      </c>
      <c r="AX1155" s="11" t="s">
        <v>72</v>
      </c>
      <c r="AY1155" s="217" t="s">
        <v>168</v>
      </c>
    </row>
    <row r="1156" s="12" customFormat="1">
      <c r="B1156" s="223"/>
      <c r="D1156" s="216" t="s">
        <v>176</v>
      </c>
      <c r="E1156" s="224" t="s">
        <v>5</v>
      </c>
      <c r="F1156" s="225" t="s">
        <v>1288</v>
      </c>
      <c r="H1156" s="226">
        <v>3.3999999999999999</v>
      </c>
      <c r="I1156" s="227"/>
      <c r="L1156" s="223"/>
      <c r="M1156" s="228"/>
      <c r="N1156" s="229"/>
      <c r="O1156" s="229"/>
      <c r="P1156" s="229"/>
      <c r="Q1156" s="229"/>
      <c r="R1156" s="229"/>
      <c r="S1156" s="229"/>
      <c r="T1156" s="230"/>
      <c r="AT1156" s="224" t="s">
        <v>176</v>
      </c>
      <c r="AU1156" s="224" t="s">
        <v>83</v>
      </c>
      <c r="AV1156" s="12" t="s">
        <v>80</v>
      </c>
      <c r="AW1156" s="12" t="s">
        <v>35</v>
      </c>
      <c r="AX1156" s="12" t="s">
        <v>72</v>
      </c>
      <c r="AY1156" s="224" t="s">
        <v>168</v>
      </c>
    </row>
    <row r="1157" s="12" customFormat="1">
      <c r="B1157" s="223"/>
      <c r="D1157" s="216" t="s">
        <v>176</v>
      </c>
      <c r="E1157" s="224" t="s">
        <v>5</v>
      </c>
      <c r="F1157" s="225" t="s">
        <v>1289</v>
      </c>
      <c r="H1157" s="226">
        <v>6</v>
      </c>
      <c r="I1157" s="227"/>
      <c r="L1157" s="223"/>
      <c r="M1157" s="228"/>
      <c r="N1157" s="229"/>
      <c r="O1157" s="229"/>
      <c r="P1157" s="229"/>
      <c r="Q1157" s="229"/>
      <c r="R1157" s="229"/>
      <c r="S1157" s="229"/>
      <c r="T1157" s="230"/>
      <c r="AT1157" s="224" t="s">
        <v>176</v>
      </c>
      <c r="AU1157" s="224" t="s">
        <v>83</v>
      </c>
      <c r="AV1157" s="12" t="s">
        <v>80</v>
      </c>
      <c r="AW1157" s="12" t="s">
        <v>35</v>
      </c>
      <c r="AX1157" s="12" t="s">
        <v>72</v>
      </c>
      <c r="AY1157" s="224" t="s">
        <v>168</v>
      </c>
    </row>
    <row r="1158" s="12" customFormat="1">
      <c r="B1158" s="223"/>
      <c r="D1158" s="216" t="s">
        <v>176</v>
      </c>
      <c r="E1158" s="224" t="s">
        <v>5</v>
      </c>
      <c r="F1158" s="225" t="s">
        <v>1290</v>
      </c>
      <c r="H1158" s="226">
        <v>9.2989999999999995</v>
      </c>
      <c r="I1158" s="227"/>
      <c r="L1158" s="223"/>
      <c r="M1158" s="228"/>
      <c r="N1158" s="229"/>
      <c r="O1158" s="229"/>
      <c r="P1158" s="229"/>
      <c r="Q1158" s="229"/>
      <c r="R1158" s="229"/>
      <c r="S1158" s="229"/>
      <c r="T1158" s="230"/>
      <c r="AT1158" s="224" t="s">
        <v>176</v>
      </c>
      <c r="AU1158" s="224" t="s">
        <v>83</v>
      </c>
      <c r="AV1158" s="12" t="s">
        <v>80</v>
      </c>
      <c r="AW1158" s="12" t="s">
        <v>35</v>
      </c>
      <c r="AX1158" s="12" t="s">
        <v>72</v>
      </c>
      <c r="AY1158" s="224" t="s">
        <v>168</v>
      </c>
    </row>
    <row r="1159" s="12" customFormat="1">
      <c r="B1159" s="223"/>
      <c r="D1159" s="216" t="s">
        <v>176</v>
      </c>
      <c r="E1159" s="224" t="s">
        <v>5</v>
      </c>
      <c r="F1159" s="225" t="s">
        <v>1291</v>
      </c>
      <c r="H1159" s="226">
        <v>8.4149999999999991</v>
      </c>
      <c r="I1159" s="227"/>
      <c r="L1159" s="223"/>
      <c r="M1159" s="228"/>
      <c r="N1159" s="229"/>
      <c r="O1159" s="229"/>
      <c r="P1159" s="229"/>
      <c r="Q1159" s="229"/>
      <c r="R1159" s="229"/>
      <c r="S1159" s="229"/>
      <c r="T1159" s="230"/>
      <c r="AT1159" s="224" t="s">
        <v>176</v>
      </c>
      <c r="AU1159" s="224" t="s">
        <v>83</v>
      </c>
      <c r="AV1159" s="12" t="s">
        <v>80</v>
      </c>
      <c r="AW1159" s="12" t="s">
        <v>35</v>
      </c>
      <c r="AX1159" s="12" t="s">
        <v>72</v>
      </c>
      <c r="AY1159" s="224" t="s">
        <v>168</v>
      </c>
    </row>
    <row r="1160" s="12" customFormat="1">
      <c r="B1160" s="223"/>
      <c r="D1160" s="216" t="s">
        <v>176</v>
      </c>
      <c r="E1160" s="224" t="s">
        <v>5</v>
      </c>
      <c r="F1160" s="225" t="s">
        <v>1292</v>
      </c>
      <c r="H1160" s="226">
        <v>16.882000000000001</v>
      </c>
      <c r="I1160" s="227"/>
      <c r="L1160" s="223"/>
      <c r="M1160" s="228"/>
      <c r="N1160" s="229"/>
      <c r="O1160" s="229"/>
      <c r="P1160" s="229"/>
      <c r="Q1160" s="229"/>
      <c r="R1160" s="229"/>
      <c r="S1160" s="229"/>
      <c r="T1160" s="230"/>
      <c r="AT1160" s="224" t="s">
        <v>176</v>
      </c>
      <c r="AU1160" s="224" t="s">
        <v>83</v>
      </c>
      <c r="AV1160" s="12" t="s">
        <v>80</v>
      </c>
      <c r="AW1160" s="12" t="s">
        <v>35</v>
      </c>
      <c r="AX1160" s="12" t="s">
        <v>72</v>
      </c>
      <c r="AY1160" s="224" t="s">
        <v>168</v>
      </c>
    </row>
    <row r="1161" s="12" customFormat="1">
      <c r="B1161" s="223"/>
      <c r="D1161" s="216" t="s">
        <v>176</v>
      </c>
      <c r="E1161" s="224" t="s">
        <v>5</v>
      </c>
      <c r="F1161" s="225" t="s">
        <v>1293</v>
      </c>
      <c r="H1161" s="226">
        <v>12.074999999999999</v>
      </c>
      <c r="I1161" s="227"/>
      <c r="L1161" s="223"/>
      <c r="M1161" s="228"/>
      <c r="N1161" s="229"/>
      <c r="O1161" s="229"/>
      <c r="P1161" s="229"/>
      <c r="Q1161" s="229"/>
      <c r="R1161" s="229"/>
      <c r="S1161" s="229"/>
      <c r="T1161" s="230"/>
      <c r="AT1161" s="224" t="s">
        <v>176</v>
      </c>
      <c r="AU1161" s="224" t="s">
        <v>83</v>
      </c>
      <c r="AV1161" s="12" t="s">
        <v>80</v>
      </c>
      <c r="AW1161" s="12" t="s">
        <v>35</v>
      </c>
      <c r="AX1161" s="12" t="s">
        <v>72</v>
      </c>
      <c r="AY1161" s="224" t="s">
        <v>168</v>
      </c>
    </row>
    <row r="1162" s="12" customFormat="1">
      <c r="B1162" s="223"/>
      <c r="D1162" s="216" t="s">
        <v>176</v>
      </c>
      <c r="E1162" s="224" t="s">
        <v>5</v>
      </c>
      <c r="F1162" s="225" t="s">
        <v>1294</v>
      </c>
      <c r="H1162" s="226">
        <v>2.1000000000000001</v>
      </c>
      <c r="I1162" s="227"/>
      <c r="L1162" s="223"/>
      <c r="M1162" s="228"/>
      <c r="N1162" s="229"/>
      <c r="O1162" s="229"/>
      <c r="P1162" s="229"/>
      <c r="Q1162" s="229"/>
      <c r="R1162" s="229"/>
      <c r="S1162" s="229"/>
      <c r="T1162" s="230"/>
      <c r="AT1162" s="224" t="s">
        <v>176</v>
      </c>
      <c r="AU1162" s="224" t="s">
        <v>83</v>
      </c>
      <c r="AV1162" s="12" t="s">
        <v>80</v>
      </c>
      <c r="AW1162" s="12" t="s">
        <v>35</v>
      </c>
      <c r="AX1162" s="12" t="s">
        <v>72</v>
      </c>
      <c r="AY1162" s="224" t="s">
        <v>168</v>
      </c>
    </row>
    <row r="1163" s="11" customFormat="1">
      <c r="B1163" s="215"/>
      <c r="D1163" s="216" t="s">
        <v>176</v>
      </c>
      <c r="E1163" s="217" t="s">
        <v>5</v>
      </c>
      <c r="F1163" s="218" t="s">
        <v>1295</v>
      </c>
      <c r="H1163" s="217" t="s">
        <v>5</v>
      </c>
      <c r="I1163" s="219"/>
      <c r="L1163" s="215"/>
      <c r="M1163" s="220"/>
      <c r="N1163" s="221"/>
      <c r="O1163" s="221"/>
      <c r="P1163" s="221"/>
      <c r="Q1163" s="221"/>
      <c r="R1163" s="221"/>
      <c r="S1163" s="221"/>
      <c r="T1163" s="222"/>
      <c r="AT1163" s="217" t="s">
        <v>176</v>
      </c>
      <c r="AU1163" s="217" t="s">
        <v>83</v>
      </c>
      <c r="AV1163" s="11" t="s">
        <v>17</v>
      </c>
      <c r="AW1163" s="11" t="s">
        <v>35</v>
      </c>
      <c r="AX1163" s="11" t="s">
        <v>72</v>
      </c>
      <c r="AY1163" s="217" t="s">
        <v>168</v>
      </c>
    </row>
    <row r="1164" s="12" customFormat="1">
      <c r="B1164" s="223"/>
      <c r="D1164" s="216" t="s">
        <v>176</v>
      </c>
      <c r="E1164" s="224" t="s">
        <v>5</v>
      </c>
      <c r="F1164" s="225" t="s">
        <v>1296</v>
      </c>
      <c r="H1164" s="226">
        <v>4.3200000000000003</v>
      </c>
      <c r="I1164" s="227"/>
      <c r="L1164" s="223"/>
      <c r="M1164" s="228"/>
      <c r="N1164" s="229"/>
      <c r="O1164" s="229"/>
      <c r="P1164" s="229"/>
      <c r="Q1164" s="229"/>
      <c r="R1164" s="229"/>
      <c r="S1164" s="229"/>
      <c r="T1164" s="230"/>
      <c r="AT1164" s="224" t="s">
        <v>176</v>
      </c>
      <c r="AU1164" s="224" t="s">
        <v>83</v>
      </c>
      <c r="AV1164" s="12" t="s">
        <v>80</v>
      </c>
      <c r="AW1164" s="12" t="s">
        <v>35</v>
      </c>
      <c r="AX1164" s="12" t="s">
        <v>72</v>
      </c>
      <c r="AY1164" s="224" t="s">
        <v>168</v>
      </c>
    </row>
    <row r="1165" s="12" customFormat="1">
      <c r="B1165" s="223"/>
      <c r="D1165" s="216" t="s">
        <v>176</v>
      </c>
      <c r="E1165" s="224" t="s">
        <v>5</v>
      </c>
      <c r="F1165" s="225" t="s">
        <v>1297</v>
      </c>
      <c r="H1165" s="226">
        <v>2.52</v>
      </c>
      <c r="I1165" s="227"/>
      <c r="L1165" s="223"/>
      <c r="M1165" s="228"/>
      <c r="N1165" s="229"/>
      <c r="O1165" s="229"/>
      <c r="P1165" s="229"/>
      <c r="Q1165" s="229"/>
      <c r="R1165" s="229"/>
      <c r="S1165" s="229"/>
      <c r="T1165" s="230"/>
      <c r="AT1165" s="224" t="s">
        <v>176</v>
      </c>
      <c r="AU1165" s="224" t="s">
        <v>83</v>
      </c>
      <c r="AV1165" s="12" t="s">
        <v>80</v>
      </c>
      <c r="AW1165" s="12" t="s">
        <v>35</v>
      </c>
      <c r="AX1165" s="12" t="s">
        <v>72</v>
      </c>
      <c r="AY1165" s="224" t="s">
        <v>168</v>
      </c>
    </row>
    <row r="1166" s="12" customFormat="1">
      <c r="B1166" s="223"/>
      <c r="D1166" s="216" t="s">
        <v>176</v>
      </c>
      <c r="E1166" s="224" t="s">
        <v>5</v>
      </c>
      <c r="F1166" s="225" t="s">
        <v>1298</v>
      </c>
      <c r="H1166" s="226">
        <v>11.34</v>
      </c>
      <c r="I1166" s="227"/>
      <c r="L1166" s="223"/>
      <c r="M1166" s="228"/>
      <c r="N1166" s="229"/>
      <c r="O1166" s="229"/>
      <c r="P1166" s="229"/>
      <c r="Q1166" s="229"/>
      <c r="R1166" s="229"/>
      <c r="S1166" s="229"/>
      <c r="T1166" s="230"/>
      <c r="AT1166" s="224" t="s">
        <v>176</v>
      </c>
      <c r="AU1166" s="224" t="s">
        <v>83</v>
      </c>
      <c r="AV1166" s="12" t="s">
        <v>80</v>
      </c>
      <c r="AW1166" s="12" t="s">
        <v>35</v>
      </c>
      <c r="AX1166" s="12" t="s">
        <v>72</v>
      </c>
      <c r="AY1166" s="224" t="s">
        <v>168</v>
      </c>
    </row>
    <row r="1167" s="13" customFormat="1">
      <c r="B1167" s="231"/>
      <c r="D1167" s="216" t="s">
        <v>176</v>
      </c>
      <c r="E1167" s="232" t="s">
        <v>5</v>
      </c>
      <c r="F1167" s="233" t="s">
        <v>195</v>
      </c>
      <c r="H1167" s="234">
        <v>76.350999999999999</v>
      </c>
      <c r="I1167" s="235"/>
      <c r="L1167" s="231"/>
      <c r="M1167" s="236"/>
      <c r="N1167" s="237"/>
      <c r="O1167" s="237"/>
      <c r="P1167" s="237"/>
      <c r="Q1167" s="237"/>
      <c r="R1167" s="237"/>
      <c r="S1167" s="237"/>
      <c r="T1167" s="238"/>
      <c r="AT1167" s="232" t="s">
        <v>176</v>
      </c>
      <c r="AU1167" s="232" t="s">
        <v>83</v>
      </c>
      <c r="AV1167" s="13" t="s">
        <v>86</v>
      </c>
      <c r="AW1167" s="13" t="s">
        <v>35</v>
      </c>
      <c r="AX1167" s="13" t="s">
        <v>17</v>
      </c>
      <c r="AY1167" s="232" t="s">
        <v>168</v>
      </c>
    </row>
    <row r="1168" s="10" customFormat="1" ht="22.32" customHeight="1">
      <c r="B1168" s="189"/>
      <c r="D1168" s="190" t="s">
        <v>71</v>
      </c>
      <c r="E1168" s="200" t="s">
        <v>590</v>
      </c>
      <c r="F1168" s="200" t="s">
        <v>1299</v>
      </c>
      <c r="I1168" s="192"/>
      <c r="J1168" s="201">
        <f>BK1168</f>
        <v>0</v>
      </c>
      <c r="L1168" s="189"/>
      <c r="M1168" s="194"/>
      <c r="N1168" s="195"/>
      <c r="O1168" s="195"/>
      <c r="P1168" s="196">
        <f>SUM(P1169:P1299)</f>
        <v>0</v>
      </c>
      <c r="Q1168" s="195"/>
      <c r="R1168" s="196">
        <f>SUM(R1169:R1299)</f>
        <v>10.039796680000002</v>
      </c>
      <c r="S1168" s="195"/>
      <c r="T1168" s="197">
        <f>SUM(T1169:T1299)</f>
        <v>0</v>
      </c>
      <c r="AR1168" s="190" t="s">
        <v>17</v>
      </c>
      <c r="AT1168" s="198" t="s">
        <v>71</v>
      </c>
      <c r="AU1168" s="198" t="s">
        <v>80</v>
      </c>
      <c r="AY1168" s="190" t="s">
        <v>168</v>
      </c>
      <c r="BK1168" s="199">
        <f>SUM(BK1169:BK1299)</f>
        <v>0</v>
      </c>
    </row>
    <row r="1169" s="1" customFormat="1" ht="25.5" customHeight="1">
      <c r="B1169" s="202"/>
      <c r="C1169" s="203" t="s">
        <v>1300</v>
      </c>
      <c r="D1169" s="203" t="s">
        <v>170</v>
      </c>
      <c r="E1169" s="204" t="s">
        <v>1301</v>
      </c>
      <c r="F1169" s="205" t="s">
        <v>1302</v>
      </c>
      <c r="G1169" s="206" t="s">
        <v>173</v>
      </c>
      <c r="H1169" s="207">
        <v>6</v>
      </c>
      <c r="I1169" s="208"/>
      <c r="J1169" s="209">
        <f>ROUND(I1169*H1169,2)</f>
        <v>0</v>
      </c>
      <c r="K1169" s="205" t="s">
        <v>174</v>
      </c>
      <c r="L1169" s="47"/>
      <c r="M1169" s="210" t="s">
        <v>5</v>
      </c>
      <c r="N1169" s="211" t="s">
        <v>43</v>
      </c>
      <c r="O1169" s="48"/>
      <c r="P1169" s="212">
        <f>O1169*H1169</f>
        <v>0</v>
      </c>
      <c r="Q1169" s="212">
        <v>0.00025999999999999998</v>
      </c>
      <c r="R1169" s="212">
        <f>Q1169*H1169</f>
        <v>0.0015599999999999998</v>
      </c>
      <c r="S1169" s="212">
        <v>0</v>
      </c>
      <c r="T1169" s="213">
        <f>S1169*H1169</f>
        <v>0</v>
      </c>
      <c r="AR1169" s="25" t="s">
        <v>86</v>
      </c>
      <c r="AT1169" s="25" t="s">
        <v>170</v>
      </c>
      <c r="AU1169" s="25" t="s">
        <v>83</v>
      </c>
      <c r="AY1169" s="25" t="s">
        <v>168</v>
      </c>
      <c r="BE1169" s="214">
        <f>IF(N1169="základní",J1169,0)</f>
        <v>0</v>
      </c>
      <c r="BF1169" s="214">
        <f>IF(N1169="snížená",J1169,0)</f>
        <v>0</v>
      </c>
      <c r="BG1169" s="214">
        <f>IF(N1169="zákl. přenesená",J1169,0)</f>
        <v>0</v>
      </c>
      <c r="BH1169" s="214">
        <f>IF(N1169="sníž. přenesená",J1169,0)</f>
        <v>0</v>
      </c>
      <c r="BI1169" s="214">
        <f>IF(N1169="nulová",J1169,0)</f>
        <v>0</v>
      </c>
      <c r="BJ1169" s="25" t="s">
        <v>17</v>
      </c>
      <c r="BK1169" s="214">
        <f>ROUND(I1169*H1169,2)</f>
        <v>0</v>
      </c>
      <c r="BL1169" s="25" t="s">
        <v>86</v>
      </c>
      <c r="BM1169" s="25" t="s">
        <v>1303</v>
      </c>
    </row>
    <row r="1170" s="11" customFormat="1">
      <c r="B1170" s="215"/>
      <c r="D1170" s="216" t="s">
        <v>176</v>
      </c>
      <c r="E1170" s="217" t="s">
        <v>5</v>
      </c>
      <c r="F1170" s="218" t="s">
        <v>1304</v>
      </c>
      <c r="H1170" s="217" t="s">
        <v>5</v>
      </c>
      <c r="I1170" s="219"/>
      <c r="L1170" s="215"/>
      <c r="M1170" s="220"/>
      <c r="N1170" s="221"/>
      <c r="O1170" s="221"/>
      <c r="P1170" s="221"/>
      <c r="Q1170" s="221"/>
      <c r="R1170" s="221"/>
      <c r="S1170" s="221"/>
      <c r="T1170" s="222"/>
      <c r="AT1170" s="217" t="s">
        <v>176</v>
      </c>
      <c r="AU1170" s="217" t="s">
        <v>83</v>
      </c>
      <c r="AV1170" s="11" t="s">
        <v>17</v>
      </c>
      <c r="AW1170" s="11" t="s">
        <v>35</v>
      </c>
      <c r="AX1170" s="11" t="s">
        <v>72</v>
      </c>
      <c r="AY1170" s="217" t="s">
        <v>168</v>
      </c>
    </row>
    <row r="1171" s="12" customFormat="1">
      <c r="B1171" s="223"/>
      <c r="D1171" s="216" t="s">
        <v>176</v>
      </c>
      <c r="E1171" s="224" t="s">
        <v>5</v>
      </c>
      <c r="F1171" s="225" t="s">
        <v>1305</v>
      </c>
      <c r="H1171" s="226">
        <v>6</v>
      </c>
      <c r="I1171" s="227"/>
      <c r="L1171" s="223"/>
      <c r="M1171" s="228"/>
      <c r="N1171" s="229"/>
      <c r="O1171" s="229"/>
      <c r="P1171" s="229"/>
      <c r="Q1171" s="229"/>
      <c r="R1171" s="229"/>
      <c r="S1171" s="229"/>
      <c r="T1171" s="230"/>
      <c r="AT1171" s="224" t="s">
        <v>176</v>
      </c>
      <c r="AU1171" s="224" t="s">
        <v>83</v>
      </c>
      <c r="AV1171" s="12" t="s">
        <v>80</v>
      </c>
      <c r="AW1171" s="12" t="s">
        <v>35</v>
      </c>
      <c r="AX1171" s="12" t="s">
        <v>17</v>
      </c>
      <c r="AY1171" s="224" t="s">
        <v>168</v>
      </c>
    </row>
    <row r="1172" s="1" customFormat="1" ht="25.5" customHeight="1">
      <c r="B1172" s="202"/>
      <c r="C1172" s="203" t="s">
        <v>1306</v>
      </c>
      <c r="D1172" s="203" t="s">
        <v>170</v>
      </c>
      <c r="E1172" s="204" t="s">
        <v>1307</v>
      </c>
      <c r="F1172" s="205" t="s">
        <v>1308</v>
      </c>
      <c r="G1172" s="206" t="s">
        <v>173</v>
      </c>
      <c r="H1172" s="207">
        <v>6</v>
      </c>
      <c r="I1172" s="208"/>
      <c r="J1172" s="209">
        <f>ROUND(I1172*H1172,2)</f>
        <v>0</v>
      </c>
      <c r="K1172" s="205" t="s">
        <v>174</v>
      </c>
      <c r="L1172" s="47"/>
      <c r="M1172" s="210" t="s">
        <v>5</v>
      </c>
      <c r="N1172" s="211" t="s">
        <v>43</v>
      </c>
      <c r="O1172" s="48"/>
      <c r="P1172" s="212">
        <f>O1172*H1172</f>
        <v>0</v>
      </c>
      <c r="Q1172" s="212">
        <v>0.0094699999999999993</v>
      </c>
      <c r="R1172" s="212">
        <f>Q1172*H1172</f>
        <v>0.056819999999999996</v>
      </c>
      <c r="S1172" s="212">
        <v>0</v>
      </c>
      <c r="T1172" s="213">
        <f>S1172*H1172</f>
        <v>0</v>
      </c>
      <c r="AR1172" s="25" t="s">
        <v>86</v>
      </c>
      <c r="AT1172" s="25" t="s">
        <v>170</v>
      </c>
      <c r="AU1172" s="25" t="s">
        <v>83</v>
      </c>
      <c r="AY1172" s="25" t="s">
        <v>168</v>
      </c>
      <c r="BE1172" s="214">
        <f>IF(N1172="základní",J1172,0)</f>
        <v>0</v>
      </c>
      <c r="BF1172" s="214">
        <f>IF(N1172="snížená",J1172,0)</f>
        <v>0</v>
      </c>
      <c r="BG1172" s="214">
        <f>IF(N1172="zákl. přenesená",J1172,0)</f>
        <v>0</v>
      </c>
      <c r="BH1172" s="214">
        <f>IF(N1172="sníž. přenesená",J1172,0)</f>
        <v>0</v>
      </c>
      <c r="BI1172" s="214">
        <f>IF(N1172="nulová",J1172,0)</f>
        <v>0</v>
      </c>
      <c r="BJ1172" s="25" t="s">
        <v>17</v>
      </c>
      <c r="BK1172" s="214">
        <f>ROUND(I1172*H1172,2)</f>
        <v>0</v>
      </c>
      <c r="BL1172" s="25" t="s">
        <v>86</v>
      </c>
      <c r="BM1172" s="25" t="s">
        <v>1309</v>
      </c>
    </row>
    <row r="1173" s="11" customFormat="1">
      <c r="B1173" s="215"/>
      <c r="D1173" s="216" t="s">
        <v>176</v>
      </c>
      <c r="E1173" s="217" t="s">
        <v>5</v>
      </c>
      <c r="F1173" s="218" t="s">
        <v>216</v>
      </c>
      <c r="H1173" s="217" t="s">
        <v>5</v>
      </c>
      <c r="I1173" s="219"/>
      <c r="L1173" s="215"/>
      <c r="M1173" s="220"/>
      <c r="N1173" s="221"/>
      <c r="O1173" s="221"/>
      <c r="P1173" s="221"/>
      <c r="Q1173" s="221"/>
      <c r="R1173" s="221"/>
      <c r="S1173" s="221"/>
      <c r="T1173" s="222"/>
      <c r="AT1173" s="217" t="s">
        <v>176</v>
      </c>
      <c r="AU1173" s="217" t="s">
        <v>83</v>
      </c>
      <c r="AV1173" s="11" t="s">
        <v>17</v>
      </c>
      <c r="AW1173" s="11" t="s">
        <v>35</v>
      </c>
      <c r="AX1173" s="11" t="s">
        <v>72</v>
      </c>
      <c r="AY1173" s="217" t="s">
        <v>168</v>
      </c>
    </row>
    <row r="1174" s="11" customFormat="1">
      <c r="B1174" s="215"/>
      <c r="D1174" s="216" t="s">
        <v>176</v>
      </c>
      <c r="E1174" s="217" t="s">
        <v>5</v>
      </c>
      <c r="F1174" s="218" t="s">
        <v>1310</v>
      </c>
      <c r="H1174" s="217" t="s">
        <v>5</v>
      </c>
      <c r="I1174" s="219"/>
      <c r="L1174" s="215"/>
      <c r="M1174" s="220"/>
      <c r="N1174" s="221"/>
      <c r="O1174" s="221"/>
      <c r="P1174" s="221"/>
      <c r="Q1174" s="221"/>
      <c r="R1174" s="221"/>
      <c r="S1174" s="221"/>
      <c r="T1174" s="222"/>
      <c r="AT1174" s="217" t="s">
        <v>176</v>
      </c>
      <c r="AU1174" s="217" t="s">
        <v>83</v>
      </c>
      <c r="AV1174" s="11" t="s">
        <v>17</v>
      </c>
      <c r="AW1174" s="11" t="s">
        <v>35</v>
      </c>
      <c r="AX1174" s="11" t="s">
        <v>72</v>
      </c>
      <c r="AY1174" s="217" t="s">
        <v>168</v>
      </c>
    </row>
    <row r="1175" s="12" customFormat="1">
      <c r="B1175" s="223"/>
      <c r="D1175" s="216" t="s">
        <v>176</v>
      </c>
      <c r="E1175" s="224" t="s">
        <v>5</v>
      </c>
      <c r="F1175" s="225" t="s">
        <v>1305</v>
      </c>
      <c r="H1175" s="226">
        <v>6</v>
      </c>
      <c r="I1175" s="227"/>
      <c r="L1175" s="223"/>
      <c r="M1175" s="228"/>
      <c r="N1175" s="229"/>
      <c r="O1175" s="229"/>
      <c r="P1175" s="229"/>
      <c r="Q1175" s="229"/>
      <c r="R1175" s="229"/>
      <c r="S1175" s="229"/>
      <c r="T1175" s="230"/>
      <c r="AT1175" s="224" t="s">
        <v>176</v>
      </c>
      <c r="AU1175" s="224" t="s">
        <v>83</v>
      </c>
      <c r="AV1175" s="12" t="s">
        <v>80</v>
      </c>
      <c r="AW1175" s="12" t="s">
        <v>35</v>
      </c>
      <c r="AX1175" s="12" t="s">
        <v>17</v>
      </c>
      <c r="AY1175" s="224" t="s">
        <v>168</v>
      </c>
    </row>
    <row r="1176" s="1" customFormat="1" ht="25.5" customHeight="1">
      <c r="B1176" s="202"/>
      <c r="C1176" s="239" t="s">
        <v>1311</v>
      </c>
      <c r="D1176" s="239" t="s">
        <v>337</v>
      </c>
      <c r="E1176" s="240" t="s">
        <v>1312</v>
      </c>
      <c r="F1176" s="241" t="s">
        <v>1313</v>
      </c>
      <c r="G1176" s="242" t="s">
        <v>173</v>
      </c>
      <c r="H1176" s="243">
        <v>6.1200000000000001</v>
      </c>
      <c r="I1176" s="244"/>
      <c r="J1176" s="245">
        <f>ROUND(I1176*H1176,2)</f>
        <v>0</v>
      </c>
      <c r="K1176" s="241" t="s">
        <v>174</v>
      </c>
      <c r="L1176" s="246"/>
      <c r="M1176" s="247" t="s">
        <v>5</v>
      </c>
      <c r="N1176" s="248" t="s">
        <v>43</v>
      </c>
      <c r="O1176" s="48"/>
      <c r="P1176" s="212">
        <f>O1176*H1176</f>
        <v>0</v>
      </c>
      <c r="Q1176" s="212">
        <v>0.0135</v>
      </c>
      <c r="R1176" s="212">
        <f>Q1176*H1176</f>
        <v>0.082619999999999999</v>
      </c>
      <c r="S1176" s="212">
        <v>0</v>
      </c>
      <c r="T1176" s="213">
        <f>S1176*H1176</f>
        <v>0</v>
      </c>
      <c r="AR1176" s="25" t="s">
        <v>98</v>
      </c>
      <c r="AT1176" s="25" t="s">
        <v>337</v>
      </c>
      <c r="AU1176" s="25" t="s">
        <v>83</v>
      </c>
      <c r="AY1176" s="25" t="s">
        <v>168</v>
      </c>
      <c r="BE1176" s="214">
        <f>IF(N1176="základní",J1176,0)</f>
        <v>0</v>
      </c>
      <c r="BF1176" s="214">
        <f>IF(N1176="snížená",J1176,0)</f>
        <v>0</v>
      </c>
      <c r="BG1176" s="214">
        <f>IF(N1176="zákl. přenesená",J1176,0)</f>
        <v>0</v>
      </c>
      <c r="BH1176" s="214">
        <f>IF(N1176="sníž. přenesená",J1176,0)</f>
        <v>0</v>
      </c>
      <c r="BI1176" s="214">
        <f>IF(N1176="nulová",J1176,0)</f>
        <v>0</v>
      </c>
      <c r="BJ1176" s="25" t="s">
        <v>17</v>
      </c>
      <c r="BK1176" s="214">
        <f>ROUND(I1176*H1176,2)</f>
        <v>0</v>
      </c>
      <c r="BL1176" s="25" t="s">
        <v>86</v>
      </c>
      <c r="BM1176" s="25" t="s">
        <v>1314</v>
      </c>
    </row>
    <row r="1177" s="12" customFormat="1">
      <c r="B1177" s="223"/>
      <c r="D1177" s="216" t="s">
        <v>176</v>
      </c>
      <c r="F1177" s="225" t="s">
        <v>1315</v>
      </c>
      <c r="H1177" s="226">
        <v>6.1200000000000001</v>
      </c>
      <c r="I1177" s="227"/>
      <c r="L1177" s="223"/>
      <c r="M1177" s="228"/>
      <c r="N1177" s="229"/>
      <c r="O1177" s="229"/>
      <c r="P1177" s="229"/>
      <c r="Q1177" s="229"/>
      <c r="R1177" s="229"/>
      <c r="S1177" s="229"/>
      <c r="T1177" s="230"/>
      <c r="AT1177" s="224" t="s">
        <v>176</v>
      </c>
      <c r="AU1177" s="224" t="s">
        <v>83</v>
      </c>
      <c r="AV1177" s="12" t="s">
        <v>80</v>
      </c>
      <c r="AW1177" s="12" t="s">
        <v>6</v>
      </c>
      <c r="AX1177" s="12" t="s">
        <v>17</v>
      </c>
      <c r="AY1177" s="224" t="s">
        <v>168</v>
      </c>
    </row>
    <row r="1178" s="1" customFormat="1" ht="38.25" customHeight="1">
      <c r="B1178" s="202"/>
      <c r="C1178" s="203" t="s">
        <v>1316</v>
      </c>
      <c r="D1178" s="203" t="s">
        <v>170</v>
      </c>
      <c r="E1178" s="204" t="s">
        <v>1317</v>
      </c>
      <c r="F1178" s="205" t="s">
        <v>1318</v>
      </c>
      <c r="G1178" s="206" t="s">
        <v>173</v>
      </c>
      <c r="H1178" s="207">
        <v>6</v>
      </c>
      <c r="I1178" s="208"/>
      <c r="J1178" s="209">
        <f>ROUND(I1178*H1178,2)</f>
        <v>0</v>
      </c>
      <c r="K1178" s="205" t="s">
        <v>174</v>
      </c>
      <c r="L1178" s="47"/>
      <c r="M1178" s="210" t="s">
        <v>5</v>
      </c>
      <c r="N1178" s="211" t="s">
        <v>43</v>
      </c>
      <c r="O1178" s="48"/>
      <c r="P1178" s="212">
        <f>O1178*H1178</f>
        <v>0</v>
      </c>
      <c r="Q1178" s="212">
        <v>9.0000000000000006E-05</v>
      </c>
      <c r="R1178" s="212">
        <f>Q1178*H1178</f>
        <v>0.00054000000000000001</v>
      </c>
      <c r="S1178" s="212">
        <v>0</v>
      </c>
      <c r="T1178" s="213">
        <f>S1178*H1178</f>
        <v>0</v>
      </c>
      <c r="AR1178" s="25" t="s">
        <v>86</v>
      </c>
      <c r="AT1178" s="25" t="s">
        <v>170</v>
      </c>
      <c r="AU1178" s="25" t="s">
        <v>83</v>
      </c>
      <c r="AY1178" s="25" t="s">
        <v>168</v>
      </c>
      <c r="BE1178" s="214">
        <f>IF(N1178="základní",J1178,0)</f>
        <v>0</v>
      </c>
      <c r="BF1178" s="214">
        <f>IF(N1178="snížená",J1178,0)</f>
        <v>0</v>
      </c>
      <c r="BG1178" s="214">
        <f>IF(N1178="zákl. přenesená",J1178,0)</f>
        <v>0</v>
      </c>
      <c r="BH1178" s="214">
        <f>IF(N1178="sníž. přenesená",J1178,0)</f>
        <v>0</v>
      </c>
      <c r="BI1178" s="214">
        <f>IF(N1178="nulová",J1178,0)</f>
        <v>0</v>
      </c>
      <c r="BJ1178" s="25" t="s">
        <v>17</v>
      </c>
      <c r="BK1178" s="214">
        <f>ROUND(I1178*H1178,2)</f>
        <v>0</v>
      </c>
      <c r="BL1178" s="25" t="s">
        <v>86</v>
      </c>
      <c r="BM1178" s="25" t="s">
        <v>1319</v>
      </c>
    </row>
    <row r="1179" s="11" customFormat="1">
      <c r="B1179" s="215"/>
      <c r="D1179" s="216" t="s">
        <v>176</v>
      </c>
      <c r="E1179" s="217" t="s">
        <v>5</v>
      </c>
      <c r="F1179" s="218" t="s">
        <v>1304</v>
      </c>
      <c r="H1179" s="217" t="s">
        <v>5</v>
      </c>
      <c r="I1179" s="219"/>
      <c r="L1179" s="215"/>
      <c r="M1179" s="220"/>
      <c r="N1179" s="221"/>
      <c r="O1179" s="221"/>
      <c r="P1179" s="221"/>
      <c r="Q1179" s="221"/>
      <c r="R1179" s="221"/>
      <c r="S1179" s="221"/>
      <c r="T1179" s="222"/>
      <c r="AT1179" s="217" t="s">
        <v>176</v>
      </c>
      <c r="AU1179" s="217" t="s">
        <v>83</v>
      </c>
      <c r="AV1179" s="11" t="s">
        <v>17</v>
      </c>
      <c r="AW1179" s="11" t="s">
        <v>35</v>
      </c>
      <c r="AX1179" s="11" t="s">
        <v>72</v>
      </c>
      <c r="AY1179" s="217" t="s">
        <v>168</v>
      </c>
    </row>
    <row r="1180" s="12" customFormat="1">
      <c r="B1180" s="223"/>
      <c r="D1180" s="216" t="s">
        <v>176</v>
      </c>
      <c r="E1180" s="224" t="s">
        <v>5</v>
      </c>
      <c r="F1180" s="225" t="s">
        <v>1305</v>
      </c>
      <c r="H1180" s="226">
        <v>6</v>
      </c>
      <c r="I1180" s="227"/>
      <c r="L1180" s="223"/>
      <c r="M1180" s="228"/>
      <c r="N1180" s="229"/>
      <c r="O1180" s="229"/>
      <c r="P1180" s="229"/>
      <c r="Q1180" s="229"/>
      <c r="R1180" s="229"/>
      <c r="S1180" s="229"/>
      <c r="T1180" s="230"/>
      <c r="AT1180" s="224" t="s">
        <v>176</v>
      </c>
      <c r="AU1180" s="224" t="s">
        <v>83</v>
      </c>
      <c r="AV1180" s="12" t="s">
        <v>80</v>
      </c>
      <c r="AW1180" s="12" t="s">
        <v>35</v>
      </c>
      <c r="AX1180" s="12" t="s">
        <v>17</v>
      </c>
      <c r="AY1180" s="224" t="s">
        <v>168</v>
      </c>
    </row>
    <row r="1181" s="1" customFormat="1" ht="38.25" customHeight="1">
      <c r="B1181" s="202"/>
      <c r="C1181" s="203" t="s">
        <v>1320</v>
      </c>
      <c r="D1181" s="203" t="s">
        <v>170</v>
      </c>
      <c r="E1181" s="204" t="s">
        <v>1321</v>
      </c>
      <c r="F1181" s="205" t="s">
        <v>1322</v>
      </c>
      <c r="G1181" s="206" t="s">
        <v>173</v>
      </c>
      <c r="H1181" s="207">
        <v>6</v>
      </c>
      <c r="I1181" s="208"/>
      <c r="J1181" s="209">
        <f>ROUND(I1181*H1181,2)</f>
        <v>0</v>
      </c>
      <c r="K1181" s="205" t="s">
        <v>174</v>
      </c>
      <c r="L1181" s="47"/>
      <c r="M1181" s="210" t="s">
        <v>5</v>
      </c>
      <c r="N1181" s="211" t="s">
        <v>43</v>
      </c>
      <c r="O1181" s="48"/>
      <c r="P1181" s="212">
        <f>O1181*H1181</f>
        <v>0</v>
      </c>
      <c r="Q1181" s="212">
        <v>0.0026800000000000001</v>
      </c>
      <c r="R1181" s="212">
        <f>Q1181*H1181</f>
        <v>0.016080000000000001</v>
      </c>
      <c r="S1181" s="212">
        <v>0</v>
      </c>
      <c r="T1181" s="213">
        <f>S1181*H1181</f>
        <v>0</v>
      </c>
      <c r="AR1181" s="25" t="s">
        <v>86</v>
      </c>
      <c r="AT1181" s="25" t="s">
        <v>170</v>
      </c>
      <c r="AU1181" s="25" t="s">
        <v>83</v>
      </c>
      <c r="AY1181" s="25" t="s">
        <v>168</v>
      </c>
      <c r="BE1181" s="214">
        <f>IF(N1181="základní",J1181,0)</f>
        <v>0</v>
      </c>
      <c r="BF1181" s="214">
        <f>IF(N1181="snížená",J1181,0)</f>
        <v>0</v>
      </c>
      <c r="BG1181" s="214">
        <f>IF(N1181="zákl. přenesená",J1181,0)</f>
        <v>0</v>
      </c>
      <c r="BH1181" s="214">
        <f>IF(N1181="sníž. přenesená",J1181,0)</f>
        <v>0</v>
      </c>
      <c r="BI1181" s="214">
        <f>IF(N1181="nulová",J1181,0)</f>
        <v>0</v>
      </c>
      <c r="BJ1181" s="25" t="s">
        <v>17</v>
      </c>
      <c r="BK1181" s="214">
        <f>ROUND(I1181*H1181,2)</f>
        <v>0</v>
      </c>
      <c r="BL1181" s="25" t="s">
        <v>86</v>
      </c>
      <c r="BM1181" s="25" t="s">
        <v>1323</v>
      </c>
    </row>
    <row r="1182" s="11" customFormat="1">
      <c r="B1182" s="215"/>
      <c r="D1182" s="216" t="s">
        <v>176</v>
      </c>
      <c r="E1182" s="217" t="s">
        <v>5</v>
      </c>
      <c r="F1182" s="218" t="s">
        <v>1304</v>
      </c>
      <c r="H1182" s="217" t="s">
        <v>5</v>
      </c>
      <c r="I1182" s="219"/>
      <c r="L1182" s="215"/>
      <c r="M1182" s="220"/>
      <c r="N1182" s="221"/>
      <c r="O1182" s="221"/>
      <c r="P1182" s="221"/>
      <c r="Q1182" s="221"/>
      <c r="R1182" s="221"/>
      <c r="S1182" s="221"/>
      <c r="T1182" s="222"/>
      <c r="AT1182" s="217" t="s">
        <v>176</v>
      </c>
      <c r="AU1182" s="217" t="s">
        <v>83</v>
      </c>
      <c r="AV1182" s="11" t="s">
        <v>17</v>
      </c>
      <c r="AW1182" s="11" t="s">
        <v>35</v>
      </c>
      <c r="AX1182" s="11" t="s">
        <v>72</v>
      </c>
      <c r="AY1182" s="217" t="s">
        <v>168</v>
      </c>
    </row>
    <row r="1183" s="12" customFormat="1">
      <c r="B1183" s="223"/>
      <c r="D1183" s="216" t="s">
        <v>176</v>
      </c>
      <c r="E1183" s="224" t="s">
        <v>5</v>
      </c>
      <c r="F1183" s="225" t="s">
        <v>1305</v>
      </c>
      <c r="H1183" s="226">
        <v>6</v>
      </c>
      <c r="I1183" s="227"/>
      <c r="L1183" s="223"/>
      <c r="M1183" s="228"/>
      <c r="N1183" s="229"/>
      <c r="O1183" s="229"/>
      <c r="P1183" s="229"/>
      <c r="Q1183" s="229"/>
      <c r="R1183" s="229"/>
      <c r="S1183" s="229"/>
      <c r="T1183" s="230"/>
      <c r="AT1183" s="224" t="s">
        <v>176</v>
      </c>
      <c r="AU1183" s="224" t="s">
        <v>83</v>
      </c>
      <c r="AV1183" s="12" t="s">
        <v>80</v>
      </c>
      <c r="AW1183" s="12" t="s">
        <v>35</v>
      </c>
      <c r="AX1183" s="12" t="s">
        <v>17</v>
      </c>
      <c r="AY1183" s="224" t="s">
        <v>168</v>
      </c>
    </row>
    <row r="1184" s="1" customFormat="1" ht="25.5" customHeight="1">
      <c r="B1184" s="202"/>
      <c r="C1184" s="203" t="s">
        <v>1324</v>
      </c>
      <c r="D1184" s="203" t="s">
        <v>170</v>
      </c>
      <c r="E1184" s="204" t="s">
        <v>1325</v>
      </c>
      <c r="F1184" s="205" t="s">
        <v>1326</v>
      </c>
      <c r="G1184" s="206" t="s">
        <v>173</v>
      </c>
      <c r="H1184" s="207">
        <v>359.95800000000003</v>
      </c>
      <c r="I1184" s="208"/>
      <c r="J1184" s="209">
        <f>ROUND(I1184*H1184,2)</f>
        <v>0</v>
      </c>
      <c r="K1184" s="205" t="s">
        <v>174</v>
      </c>
      <c r="L1184" s="47"/>
      <c r="M1184" s="210" t="s">
        <v>5</v>
      </c>
      <c r="N1184" s="211" t="s">
        <v>43</v>
      </c>
      <c r="O1184" s="48"/>
      <c r="P1184" s="212">
        <f>O1184*H1184</f>
        <v>0</v>
      </c>
      <c r="Q1184" s="212">
        <v>0.00025999999999999998</v>
      </c>
      <c r="R1184" s="212">
        <f>Q1184*H1184</f>
        <v>0.093589080000000005</v>
      </c>
      <c r="S1184" s="212">
        <v>0</v>
      </c>
      <c r="T1184" s="213">
        <f>S1184*H1184</f>
        <v>0</v>
      </c>
      <c r="AR1184" s="25" t="s">
        <v>86</v>
      </c>
      <c r="AT1184" s="25" t="s">
        <v>170</v>
      </c>
      <c r="AU1184" s="25" t="s">
        <v>83</v>
      </c>
      <c r="AY1184" s="25" t="s">
        <v>168</v>
      </c>
      <c r="BE1184" s="214">
        <f>IF(N1184="základní",J1184,0)</f>
        <v>0</v>
      </c>
      <c r="BF1184" s="214">
        <f>IF(N1184="snížená",J1184,0)</f>
        <v>0</v>
      </c>
      <c r="BG1184" s="214">
        <f>IF(N1184="zákl. přenesená",J1184,0)</f>
        <v>0</v>
      </c>
      <c r="BH1184" s="214">
        <f>IF(N1184="sníž. přenesená",J1184,0)</f>
        <v>0</v>
      </c>
      <c r="BI1184" s="214">
        <f>IF(N1184="nulová",J1184,0)</f>
        <v>0</v>
      </c>
      <c r="BJ1184" s="25" t="s">
        <v>17</v>
      </c>
      <c r="BK1184" s="214">
        <f>ROUND(I1184*H1184,2)</f>
        <v>0</v>
      </c>
      <c r="BL1184" s="25" t="s">
        <v>86</v>
      </c>
      <c r="BM1184" s="25" t="s">
        <v>1327</v>
      </c>
    </row>
    <row r="1185" s="11" customFormat="1">
      <c r="B1185" s="215"/>
      <c r="D1185" s="216" t="s">
        <v>176</v>
      </c>
      <c r="E1185" s="217" t="s">
        <v>5</v>
      </c>
      <c r="F1185" s="218" t="s">
        <v>1328</v>
      </c>
      <c r="H1185" s="217" t="s">
        <v>5</v>
      </c>
      <c r="I1185" s="219"/>
      <c r="L1185" s="215"/>
      <c r="M1185" s="220"/>
      <c r="N1185" s="221"/>
      <c r="O1185" s="221"/>
      <c r="P1185" s="221"/>
      <c r="Q1185" s="221"/>
      <c r="R1185" s="221"/>
      <c r="S1185" s="221"/>
      <c r="T1185" s="222"/>
      <c r="AT1185" s="217" t="s">
        <v>176</v>
      </c>
      <c r="AU1185" s="217" t="s">
        <v>83</v>
      </c>
      <c r="AV1185" s="11" t="s">
        <v>17</v>
      </c>
      <c r="AW1185" s="11" t="s">
        <v>35</v>
      </c>
      <c r="AX1185" s="11" t="s">
        <v>72</v>
      </c>
      <c r="AY1185" s="217" t="s">
        <v>168</v>
      </c>
    </row>
    <row r="1186" s="11" customFormat="1">
      <c r="B1186" s="215"/>
      <c r="D1186" s="216" t="s">
        <v>176</v>
      </c>
      <c r="E1186" s="217" t="s">
        <v>5</v>
      </c>
      <c r="F1186" s="218" t="s">
        <v>1329</v>
      </c>
      <c r="H1186" s="217" t="s">
        <v>5</v>
      </c>
      <c r="I1186" s="219"/>
      <c r="L1186" s="215"/>
      <c r="M1186" s="220"/>
      <c r="N1186" s="221"/>
      <c r="O1186" s="221"/>
      <c r="P1186" s="221"/>
      <c r="Q1186" s="221"/>
      <c r="R1186" s="221"/>
      <c r="S1186" s="221"/>
      <c r="T1186" s="222"/>
      <c r="AT1186" s="217" t="s">
        <v>176</v>
      </c>
      <c r="AU1186" s="217" t="s">
        <v>83</v>
      </c>
      <c r="AV1186" s="11" t="s">
        <v>17</v>
      </c>
      <c r="AW1186" s="11" t="s">
        <v>35</v>
      </c>
      <c r="AX1186" s="11" t="s">
        <v>72</v>
      </c>
      <c r="AY1186" s="217" t="s">
        <v>168</v>
      </c>
    </row>
    <row r="1187" s="12" customFormat="1">
      <c r="B1187" s="223"/>
      <c r="D1187" s="216" t="s">
        <v>176</v>
      </c>
      <c r="E1187" s="224" t="s">
        <v>5</v>
      </c>
      <c r="F1187" s="225" t="s">
        <v>1330</v>
      </c>
      <c r="H1187" s="226">
        <v>154.273</v>
      </c>
      <c r="I1187" s="227"/>
      <c r="L1187" s="223"/>
      <c r="M1187" s="228"/>
      <c r="N1187" s="229"/>
      <c r="O1187" s="229"/>
      <c r="P1187" s="229"/>
      <c r="Q1187" s="229"/>
      <c r="R1187" s="229"/>
      <c r="S1187" s="229"/>
      <c r="T1187" s="230"/>
      <c r="AT1187" s="224" t="s">
        <v>176</v>
      </c>
      <c r="AU1187" s="224" t="s">
        <v>83</v>
      </c>
      <c r="AV1187" s="12" t="s">
        <v>80</v>
      </c>
      <c r="AW1187" s="12" t="s">
        <v>35</v>
      </c>
      <c r="AX1187" s="12" t="s">
        <v>72</v>
      </c>
      <c r="AY1187" s="224" t="s">
        <v>168</v>
      </c>
    </row>
    <row r="1188" s="11" customFormat="1">
      <c r="B1188" s="215"/>
      <c r="D1188" s="216" t="s">
        <v>176</v>
      </c>
      <c r="E1188" s="217" t="s">
        <v>5</v>
      </c>
      <c r="F1188" s="218" t="s">
        <v>1331</v>
      </c>
      <c r="H1188" s="217" t="s">
        <v>5</v>
      </c>
      <c r="I1188" s="219"/>
      <c r="L1188" s="215"/>
      <c r="M1188" s="220"/>
      <c r="N1188" s="221"/>
      <c r="O1188" s="221"/>
      <c r="P1188" s="221"/>
      <c r="Q1188" s="221"/>
      <c r="R1188" s="221"/>
      <c r="S1188" s="221"/>
      <c r="T1188" s="222"/>
      <c r="AT1188" s="217" t="s">
        <v>176</v>
      </c>
      <c r="AU1188" s="217" t="s">
        <v>83</v>
      </c>
      <c r="AV1188" s="11" t="s">
        <v>17</v>
      </c>
      <c r="AW1188" s="11" t="s">
        <v>35</v>
      </c>
      <c r="AX1188" s="11" t="s">
        <v>72</v>
      </c>
      <c r="AY1188" s="217" t="s">
        <v>168</v>
      </c>
    </row>
    <row r="1189" s="12" customFormat="1">
      <c r="B1189" s="223"/>
      <c r="D1189" s="216" t="s">
        <v>176</v>
      </c>
      <c r="E1189" s="224" t="s">
        <v>5</v>
      </c>
      <c r="F1189" s="225" t="s">
        <v>1332</v>
      </c>
      <c r="H1189" s="226">
        <v>205.685</v>
      </c>
      <c r="I1189" s="227"/>
      <c r="L1189" s="223"/>
      <c r="M1189" s="228"/>
      <c r="N1189" s="229"/>
      <c r="O1189" s="229"/>
      <c r="P1189" s="229"/>
      <c r="Q1189" s="229"/>
      <c r="R1189" s="229"/>
      <c r="S1189" s="229"/>
      <c r="T1189" s="230"/>
      <c r="AT1189" s="224" t="s">
        <v>176</v>
      </c>
      <c r="AU1189" s="224" t="s">
        <v>83</v>
      </c>
      <c r="AV1189" s="12" t="s">
        <v>80</v>
      </c>
      <c r="AW1189" s="12" t="s">
        <v>35</v>
      </c>
      <c r="AX1189" s="12" t="s">
        <v>72</v>
      </c>
      <c r="AY1189" s="224" t="s">
        <v>168</v>
      </c>
    </row>
    <row r="1190" s="13" customFormat="1">
      <c r="B1190" s="231"/>
      <c r="D1190" s="216" t="s">
        <v>176</v>
      </c>
      <c r="E1190" s="232" t="s">
        <v>5</v>
      </c>
      <c r="F1190" s="233" t="s">
        <v>195</v>
      </c>
      <c r="H1190" s="234">
        <v>359.95800000000003</v>
      </c>
      <c r="I1190" s="235"/>
      <c r="L1190" s="231"/>
      <c r="M1190" s="236"/>
      <c r="N1190" s="237"/>
      <c r="O1190" s="237"/>
      <c r="P1190" s="237"/>
      <c r="Q1190" s="237"/>
      <c r="R1190" s="237"/>
      <c r="S1190" s="237"/>
      <c r="T1190" s="238"/>
      <c r="AT1190" s="232" t="s">
        <v>176</v>
      </c>
      <c r="AU1190" s="232" t="s">
        <v>83</v>
      </c>
      <c r="AV1190" s="13" t="s">
        <v>86</v>
      </c>
      <c r="AW1190" s="13" t="s">
        <v>35</v>
      </c>
      <c r="AX1190" s="13" t="s">
        <v>17</v>
      </c>
      <c r="AY1190" s="232" t="s">
        <v>168</v>
      </c>
    </row>
    <row r="1191" s="1" customFormat="1" ht="25.5" customHeight="1">
      <c r="B1191" s="202"/>
      <c r="C1191" s="203" t="s">
        <v>1333</v>
      </c>
      <c r="D1191" s="203" t="s">
        <v>170</v>
      </c>
      <c r="E1191" s="204" t="s">
        <v>1334</v>
      </c>
      <c r="F1191" s="205" t="s">
        <v>1335</v>
      </c>
      <c r="G1191" s="206" t="s">
        <v>173</v>
      </c>
      <c r="H1191" s="207">
        <v>207.785</v>
      </c>
      <c r="I1191" s="208"/>
      <c r="J1191" s="209">
        <f>ROUND(I1191*H1191,2)</f>
        <v>0</v>
      </c>
      <c r="K1191" s="205" t="s">
        <v>174</v>
      </c>
      <c r="L1191" s="47"/>
      <c r="M1191" s="210" t="s">
        <v>5</v>
      </c>
      <c r="N1191" s="211" t="s">
        <v>43</v>
      </c>
      <c r="O1191" s="48"/>
      <c r="P1191" s="212">
        <f>O1191*H1191</f>
        <v>0</v>
      </c>
      <c r="Q1191" s="212">
        <v>0.0043800000000000002</v>
      </c>
      <c r="R1191" s="212">
        <f>Q1191*H1191</f>
        <v>0.91009830000000003</v>
      </c>
      <c r="S1191" s="212">
        <v>0</v>
      </c>
      <c r="T1191" s="213">
        <f>S1191*H1191</f>
        <v>0</v>
      </c>
      <c r="AR1191" s="25" t="s">
        <v>86</v>
      </c>
      <c r="AT1191" s="25" t="s">
        <v>170</v>
      </c>
      <c r="AU1191" s="25" t="s">
        <v>83</v>
      </c>
      <c r="AY1191" s="25" t="s">
        <v>168</v>
      </c>
      <c r="BE1191" s="214">
        <f>IF(N1191="základní",J1191,0)</f>
        <v>0</v>
      </c>
      <c r="BF1191" s="214">
        <f>IF(N1191="snížená",J1191,0)</f>
        <v>0</v>
      </c>
      <c r="BG1191" s="214">
        <f>IF(N1191="zákl. přenesená",J1191,0)</f>
        <v>0</v>
      </c>
      <c r="BH1191" s="214">
        <f>IF(N1191="sníž. přenesená",J1191,0)</f>
        <v>0</v>
      </c>
      <c r="BI1191" s="214">
        <f>IF(N1191="nulová",J1191,0)</f>
        <v>0</v>
      </c>
      <c r="BJ1191" s="25" t="s">
        <v>17</v>
      </c>
      <c r="BK1191" s="214">
        <f>ROUND(I1191*H1191,2)</f>
        <v>0</v>
      </c>
      <c r="BL1191" s="25" t="s">
        <v>86</v>
      </c>
      <c r="BM1191" s="25" t="s">
        <v>1336</v>
      </c>
    </row>
    <row r="1192" s="11" customFormat="1">
      <c r="B1192" s="215"/>
      <c r="D1192" s="216" t="s">
        <v>176</v>
      </c>
      <c r="E1192" s="217" t="s">
        <v>5</v>
      </c>
      <c r="F1192" s="218" t="s">
        <v>1328</v>
      </c>
      <c r="H1192" s="217" t="s">
        <v>5</v>
      </c>
      <c r="I1192" s="219"/>
      <c r="L1192" s="215"/>
      <c r="M1192" s="220"/>
      <c r="N1192" s="221"/>
      <c r="O1192" s="221"/>
      <c r="P1192" s="221"/>
      <c r="Q1192" s="221"/>
      <c r="R1192" s="221"/>
      <c r="S1192" s="221"/>
      <c r="T1192" s="222"/>
      <c r="AT1192" s="217" t="s">
        <v>176</v>
      </c>
      <c r="AU1192" s="217" t="s">
        <v>83</v>
      </c>
      <c r="AV1192" s="11" t="s">
        <v>17</v>
      </c>
      <c r="AW1192" s="11" t="s">
        <v>35</v>
      </c>
      <c r="AX1192" s="11" t="s">
        <v>72</v>
      </c>
      <c r="AY1192" s="217" t="s">
        <v>168</v>
      </c>
    </row>
    <row r="1193" s="11" customFormat="1">
      <c r="B1193" s="215"/>
      <c r="D1193" s="216" t="s">
        <v>176</v>
      </c>
      <c r="E1193" s="217" t="s">
        <v>5</v>
      </c>
      <c r="F1193" s="218" t="s">
        <v>1337</v>
      </c>
      <c r="H1193" s="217" t="s">
        <v>5</v>
      </c>
      <c r="I1193" s="219"/>
      <c r="L1193" s="215"/>
      <c r="M1193" s="220"/>
      <c r="N1193" s="221"/>
      <c r="O1193" s="221"/>
      <c r="P1193" s="221"/>
      <c r="Q1193" s="221"/>
      <c r="R1193" s="221"/>
      <c r="S1193" s="221"/>
      <c r="T1193" s="222"/>
      <c r="AT1193" s="217" t="s">
        <v>176</v>
      </c>
      <c r="AU1193" s="217" t="s">
        <v>83</v>
      </c>
      <c r="AV1193" s="11" t="s">
        <v>17</v>
      </c>
      <c r="AW1193" s="11" t="s">
        <v>35</v>
      </c>
      <c r="AX1193" s="11" t="s">
        <v>72</v>
      </c>
      <c r="AY1193" s="217" t="s">
        <v>168</v>
      </c>
    </row>
    <row r="1194" s="12" customFormat="1">
      <c r="B1194" s="223"/>
      <c r="D1194" s="216" t="s">
        <v>176</v>
      </c>
      <c r="E1194" s="224" t="s">
        <v>5</v>
      </c>
      <c r="F1194" s="225" t="s">
        <v>1338</v>
      </c>
      <c r="H1194" s="226">
        <v>105.05</v>
      </c>
      <c r="I1194" s="227"/>
      <c r="L1194" s="223"/>
      <c r="M1194" s="228"/>
      <c r="N1194" s="229"/>
      <c r="O1194" s="229"/>
      <c r="P1194" s="229"/>
      <c r="Q1194" s="229"/>
      <c r="R1194" s="229"/>
      <c r="S1194" s="229"/>
      <c r="T1194" s="230"/>
      <c r="AT1194" s="224" t="s">
        <v>176</v>
      </c>
      <c r="AU1194" s="224" t="s">
        <v>83</v>
      </c>
      <c r="AV1194" s="12" t="s">
        <v>80</v>
      </c>
      <c r="AW1194" s="12" t="s">
        <v>35</v>
      </c>
      <c r="AX1194" s="12" t="s">
        <v>72</v>
      </c>
      <c r="AY1194" s="224" t="s">
        <v>168</v>
      </c>
    </row>
    <row r="1195" s="12" customFormat="1">
      <c r="B1195" s="223"/>
      <c r="D1195" s="216" t="s">
        <v>176</v>
      </c>
      <c r="E1195" s="224" t="s">
        <v>5</v>
      </c>
      <c r="F1195" s="225" t="s">
        <v>1339</v>
      </c>
      <c r="H1195" s="226">
        <v>133.47999999999999</v>
      </c>
      <c r="I1195" s="227"/>
      <c r="L1195" s="223"/>
      <c r="M1195" s="228"/>
      <c r="N1195" s="229"/>
      <c r="O1195" s="229"/>
      <c r="P1195" s="229"/>
      <c r="Q1195" s="229"/>
      <c r="R1195" s="229"/>
      <c r="S1195" s="229"/>
      <c r="T1195" s="230"/>
      <c r="AT1195" s="224" t="s">
        <v>176</v>
      </c>
      <c r="AU1195" s="224" t="s">
        <v>83</v>
      </c>
      <c r="AV1195" s="12" t="s">
        <v>80</v>
      </c>
      <c r="AW1195" s="12" t="s">
        <v>35</v>
      </c>
      <c r="AX1195" s="12" t="s">
        <v>72</v>
      </c>
      <c r="AY1195" s="224" t="s">
        <v>168</v>
      </c>
    </row>
    <row r="1196" s="11" customFormat="1">
      <c r="B1196" s="215"/>
      <c r="D1196" s="216" t="s">
        <v>176</v>
      </c>
      <c r="E1196" s="217" t="s">
        <v>5</v>
      </c>
      <c r="F1196" s="218" t="s">
        <v>1340</v>
      </c>
      <c r="H1196" s="217" t="s">
        <v>5</v>
      </c>
      <c r="I1196" s="219"/>
      <c r="L1196" s="215"/>
      <c r="M1196" s="220"/>
      <c r="N1196" s="221"/>
      <c r="O1196" s="221"/>
      <c r="P1196" s="221"/>
      <c r="Q1196" s="221"/>
      <c r="R1196" s="221"/>
      <c r="S1196" s="221"/>
      <c r="T1196" s="222"/>
      <c r="AT1196" s="217" t="s">
        <v>176</v>
      </c>
      <c r="AU1196" s="217" t="s">
        <v>83</v>
      </c>
      <c r="AV1196" s="11" t="s">
        <v>17</v>
      </c>
      <c r="AW1196" s="11" t="s">
        <v>35</v>
      </c>
      <c r="AX1196" s="11" t="s">
        <v>72</v>
      </c>
      <c r="AY1196" s="217" t="s">
        <v>168</v>
      </c>
    </row>
    <row r="1197" s="12" customFormat="1">
      <c r="B1197" s="223"/>
      <c r="D1197" s="216" t="s">
        <v>176</v>
      </c>
      <c r="E1197" s="224" t="s">
        <v>5</v>
      </c>
      <c r="F1197" s="225" t="s">
        <v>1341</v>
      </c>
      <c r="H1197" s="226">
        <v>-56.070999999999998</v>
      </c>
      <c r="I1197" s="227"/>
      <c r="L1197" s="223"/>
      <c r="M1197" s="228"/>
      <c r="N1197" s="229"/>
      <c r="O1197" s="229"/>
      <c r="P1197" s="229"/>
      <c r="Q1197" s="229"/>
      <c r="R1197" s="229"/>
      <c r="S1197" s="229"/>
      <c r="T1197" s="230"/>
      <c r="AT1197" s="224" t="s">
        <v>176</v>
      </c>
      <c r="AU1197" s="224" t="s">
        <v>83</v>
      </c>
      <c r="AV1197" s="12" t="s">
        <v>80</v>
      </c>
      <c r="AW1197" s="12" t="s">
        <v>35</v>
      </c>
      <c r="AX1197" s="12" t="s">
        <v>72</v>
      </c>
      <c r="AY1197" s="224" t="s">
        <v>168</v>
      </c>
    </row>
    <row r="1198" s="11" customFormat="1">
      <c r="B1198" s="215"/>
      <c r="D1198" s="216" t="s">
        <v>176</v>
      </c>
      <c r="E1198" s="217" t="s">
        <v>5</v>
      </c>
      <c r="F1198" s="218" t="s">
        <v>1342</v>
      </c>
      <c r="H1198" s="217" t="s">
        <v>5</v>
      </c>
      <c r="I1198" s="219"/>
      <c r="L1198" s="215"/>
      <c r="M1198" s="220"/>
      <c r="N1198" s="221"/>
      <c r="O1198" s="221"/>
      <c r="P1198" s="221"/>
      <c r="Q1198" s="221"/>
      <c r="R1198" s="221"/>
      <c r="S1198" s="221"/>
      <c r="T1198" s="222"/>
      <c r="AT1198" s="217" t="s">
        <v>176</v>
      </c>
      <c r="AU1198" s="217" t="s">
        <v>83</v>
      </c>
      <c r="AV1198" s="11" t="s">
        <v>17</v>
      </c>
      <c r="AW1198" s="11" t="s">
        <v>35</v>
      </c>
      <c r="AX1198" s="11" t="s">
        <v>72</v>
      </c>
      <c r="AY1198" s="217" t="s">
        <v>168</v>
      </c>
    </row>
    <row r="1199" s="12" customFormat="1">
      <c r="B1199" s="223"/>
      <c r="D1199" s="216" t="s">
        <v>176</v>
      </c>
      <c r="E1199" s="224" t="s">
        <v>5</v>
      </c>
      <c r="F1199" s="225" t="s">
        <v>1343</v>
      </c>
      <c r="H1199" s="226">
        <v>25.326000000000001</v>
      </c>
      <c r="I1199" s="227"/>
      <c r="L1199" s="223"/>
      <c r="M1199" s="228"/>
      <c r="N1199" s="229"/>
      <c r="O1199" s="229"/>
      <c r="P1199" s="229"/>
      <c r="Q1199" s="229"/>
      <c r="R1199" s="229"/>
      <c r="S1199" s="229"/>
      <c r="T1199" s="230"/>
      <c r="AT1199" s="224" t="s">
        <v>176</v>
      </c>
      <c r="AU1199" s="224" t="s">
        <v>83</v>
      </c>
      <c r="AV1199" s="12" t="s">
        <v>80</v>
      </c>
      <c r="AW1199" s="12" t="s">
        <v>35</v>
      </c>
      <c r="AX1199" s="12" t="s">
        <v>72</v>
      </c>
      <c r="AY1199" s="224" t="s">
        <v>168</v>
      </c>
    </row>
    <row r="1200" s="13" customFormat="1">
      <c r="B1200" s="231"/>
      <c r="D1200" s="216" t="s">
        <v>176</v>
      </c>
      <c r="E1200" s="232" t="s">
        <v>5</v>
      </c>
      <c r="F1200" s="233" t="s">
        <v>195</v>
      </c>
      <c r="H1200" s="234">
        <v>207.785</v>
      </c>
      <c r="I1200" s="235"/>
      <c r="L1200" s="231"/>
      <c r="M1200" s="236"/>
      <c r="N1200" s="237"/>
      <c r="O1200" s="237"/>
      <c r="P1200" s="237"/>
      <c r="Q1200" s="237"/>
      <c r="R1200" s="237"/>
      <c r="S1200" s="237"/>
      <c r="T1200" s="238"/>
      <c r="AT1200" s="232" t="s">
        <v>176</v>
      </c>
      <c r="AU1200" s="232" t="s">
        <v>83</v>
      </c>
      <c r="AV1200" s="13" t="s">
        <v>86</v>
      </c>
      <c r="AW1200" s="13" t="s">
        <v>35</v>
      </c>
      <c r="AX1200" s="13" t="s">
        <v>17</v>
      </c>
      <c r="AY1200" s="232" t="s">
        <v>168</v>
      </c>
    </row>
    <row r="1201" s="1" customFormat="1" ht="25.5" customHeight="1">
      <c r="B1201" s="202"/>
      <c r="C1201" s="203" t="s">
        <v>1344</v>
      </c>
      <c r="D1201" s="203" t="s">
        <v>170</v>
      </c>
      <c r="E1201" s="204" t="s">
        <v>1345</v>
      </c>
      <c r="F1201" s="205" t="s">
        <v>1346</v>
      </c>
      <c r="G1201" s="206" t="s">
        <v>173</v>
      </c>
      <c r="H1201" s="207">
        <v>207.785</v>
      </c>
      <c r="I1201" s="208"/>
      <c r="J1201" s="209">
        <f>ROUND(I1201*H1201,2)</f>
        <v>0</v>
      </c>
      <c r="K1201" s="205" t="s">
        <v>174</v>
      </c>
      <c r="L1201" s="47"/>
      <c r="M1201" s="210" t="s">
        <v>5</v>
      </c>
      <c r="N1201" s="211" t="s">
        <v>43</v>
      </c>
      <c r="O1201" s="48"/>
      <c r="P1201" s="212">
        <f>O1201*H1201</f>
        <v>0</v>
      </c>
      <c r="Q1201" s="212">
        <v>0.023630000000000002</v>
      </c>
      <c r="R1201" s="212">
        <f>Q1201*H1201</f>
        <v>4.90995955</v>
      </c>
      <c r="S1201" s="212">
        <v>0</v>
      </c>
      <c r="T1201" s="213">
        <f>S1201*H1201</f>
        <v>0</v>
      </c>
      <c r="AR1201" s="25" t="s">
        <v>86</v>
      </c>
      <c r="AT1201" s="25" t="s">
        <v>170</v>
      </c>
      <c r="AU1201" s="25" t="s">
        <v>83</v>
      </c>
      <c r="AY1201" s="25" t="s">
        <v>168</v>
      </c>
      <c r="BE1201" s="214">
        <f>IF(N1201="základní",J1201,0)</f>
        <v>0</v>
      </c>
      <c r="BF1201" s="214">
        <f>IF(N1201="snížená",J1201,0)</f>
        <v>0</v>
      </c>
      <c r="BG1201" s="214">
        <f>IF(N1201="zákl. přenesená",J1201,0)</f>
        <v>0</v>
      </c>
      <c r="BH1201" s="214">
        <f>IF(N1201="sníž. přenesená",J1201,0)</f>
        <v>0</v>
      </c>
      <c r="BI1201" s="214">
        <f>IF(N1201="nulová",J1201,0)</f>
        <v>0</v>
      </c>
      <c r="BJ1201" s="25" t="s">
        <v>17</v>
      </c>
      <c r="BK1201" s="214">
        <f>ROUND(I1201*H1201,2)</f>
        <v>0</v>
      </c>
      <c r="BL1201" s="25" t="s">
        <v>86</v>
      </c>
      <c r="BM1201" s="25" t="s">
        <v>1347</v>
      </c>
    </row>
    <row r="1202" s="11" customFormat="1">
      <c r="B1202" s="215"/>
      <c r="D1202" s="216" t="s">
        <v>176</v>
      </c>
      <c r="E1202" s="217" t="s">
        <v>5</v>
      </c>
      <c r="F1202" s="218" t="s">
        <v>1328</v>
      </c>
      <c r="H1202" s="217" t="s">
        <v>5</v>
      </c>
      <c r="I1202" s="219"/>
      <c r="L1202" s="215"/>
      <c r="M1202" s="220"/>
      <c r="N1202" s="221"/>
      <c r="O1202" s="221"/>
      <c r="P1202" s="221"/>
      <c r="Q1202" s="221"/>
      <c r="R1202" s="221"/>
      <c r="S1202" s="221"/>
      <c r="T1202" s="222"/>
      <c r="AT1202" s="217" t="s">
        <v>176</v>
      </c>
      <c r="AU1202" s="217" t="s">
        <v>83</v>
      </c>
      <c r="AV1202" s="11" t="s">
        <v>17</v>
      </c>
      <c r="AW1202" s="11" t="s">
        <v>35</v>
      </c>
      <c r="AX1202" s="11" t="s">
        <v>72</v>
      </c>
      <c r="AY1202" s="217" t="s">
        <v>168</v>
      </c>
    </row>
    <row r="1203" s="11" customFormat="1">
      <c r="B1203" s="215"/>
      <c r="D1203" s="216" t="s">
        <v>176</v>
      </c>
      <c r="E1203" s="217" t="s">
        <v>5</v>
      </c>
      <c r="F1203" s="218" t="s">
        <v>1337</v>
      </c>
      <c r="H1203" s="217" t="s">
        <v>5</v>
      </c>
      <c r="I1203" s="219"/>
      <c r="L1203" s="215"/>
      <c r="M1203" s="220"/>
      <c r="N1203" s="221"/>
      <c r="O1203" s="221"/>
      <c r="P1203" s="221"/>
      <c r="Q1203" s="221"/>
      <c r="R1203" s="221"/>
      <c r="S1203" s="221"/>
      <c r="T1203" s="222"/>
      <c r="AT1203" s="217" t="s">
        <v>176</v>
      </c>
      <c r="AU1203" s="217" t="s">
        <v>83</v>
      </c>
      <c r="AV1203" s="11" t="s">
        <v>17</v>
      </c>
      <c r="AW1203" s="11" t="s">
        <v>35</v>
      </c>
      <c r="AX1203" s="11" t="s">
        <v>72</v>
      </c>
      <c r="AY1203" s="217" t="s">
        <v>168</v>
      </c>
    </row>
    <row r="1204" s="12" customFormat="1">
      <c r="B1204" s="223"/>
      <c r="D1204" s="216" t="s">
        <v>176</v>
      </c>
      <c r="E1204" s="224" t="s">
        <v>5</v>
      </c>
      <c r="F1204" s="225" t="s">
        <v>1338</v>
      </c>
      <c r="H1204" s="226">
        <v>105.05</v>
      </c>
      <c r="I1204" s="227"/>
      <c r="L1204" s="223"/>
      <c r="M1204" s="228"/>
      <c r="N1204" s="229"/>
      <c r="O1204" s="229"/>
      <c r="P1204" s="229"/>
      <c r="Q1204" s="229"/>
      <c r="R1204" s="229"/>
      <c r="S1204" s="229"/>
      <c r="T1204" s="230"/>
      <c r="AT1204" s="224" t="s">
        <v>176</v>
      </c>
      <c r="AU1204" s="224" t="s">
        <v>83</v>
      </c>
      <c r="AV1204" s="12" t="s">
        <v>80</v>
      </c>
      <c r="AW1204" s="12" t="s">
        <v>35</v>
      </c>
      <c r="AX1204" s="12" t="s">
        <v>72</v>
      </c>
      <c r="AY1204" s="224" t="s">
        <v>168</v>
      </c>
    </row>
    <row r="1205" s="12" customFormat="1">
      <c r="B1205" s="223"/>
      <c r="D1205" s="216" t="s">
        <v>176</v>
      </c>
      <c r="E1205" s="224" t="s">
        <v>5</v>
      </c>
      <c r="F1205" s="225" t="s">
        <v>1339</v>
      </c>
      <c r="H1205" s="226">
        <v>133.47999999999999</v>
      </c>
      <c r="I1205" s="227"/>
      <c r="L1205" s="223"/>
      <c r="M1205" s="228"/>
      <c r="N1205" s="229"/>
      <c r="O1205" s="229"/>
      <c r="P1205" s="229"/>
      <c r="Q1205" s="229"/>
      <c r="R1205" s="229"/>
      <c r="S1205" s="229"/>
      <c r="T1205" s="230"/>
      <c r="AT1205" s="224" t="s">
        <v>176</v>
      </c>
      <c r="AU1205" s="224" t="s">
        <v>83</v>
      </c>
      <c r="AV1205" s="12" t="s">
        <v>80</v>
      </c>
      <c r="AW1205" s="12" t="s">
        <v>35</v>
      </c>
      <c r="AX1205" s="12" t="s">
        <v>72</v>
      </c>
      <c r="AY1205" s="224" t="s">
        <v>168</v>
      </c>
    </row>
    <row r="1206" s="11" customFormat="1">
      <c r="B1206" s="215"/>
      <c r="D1206" s="216" t="s">
        <v>176</v>
      </c>
      <c r="E1206" s="217" t="s">
        <v>5</v>
      </c>
      <c r="F1206" s="218" t="s">
        <v>1340</v>
      </c>
      <c r="H1206" s="217" t="s">
        <v>5</v>
      </c>
      <c r="I1206" s="219"/>
      <c r="L1206" s="215"/>
      <c r="M1206" s="220"/>
      <c r="N1206" s="221"/>
      <c r="O1206" s="221"/>
      <c r="P1206" s="221"/>
      <c r="Q1206" s="221"/>
      <c r="R1206" s="221"/>
      <c r="S1206" s="221"/>
      <c r="T1206" s="222"/>
      <c r="AT1206" s="217" t="s">
        <v>176</v>
      </c>
      <c r="AU1206" s="217" t="s">
        <v>83</v>
      </c>
      <c r="AV1206" s="11" t="s">
        <v>17</v>
      </c>
      <c r="AW1206" s="11" t="s">
        <v>35</v>
      </c>
      <c r="AX1206" s="11" t="s">
        <v>72</v>
      </c>
      <c r="AY1206" s="217" t="s">
        <v>168</v>
      </c>
    </row>
    <row r="1207" s="12" customFormat="1">
      <c r="B1207" s="223"/>
      <c r="D1207" s="216" t="s">
        <v>176</v>
      </c>
      <c r="E1207" s="224" t="s">
        <v>5</v>
      </c>
      <c r="F1207" s="225" t="s">
        <v>1341</v>
      </c>
      <c r="H1207" s="226">
        <v>-56.070999999999998</v>
      </c>
      <c r="I1207" s="227"/>
      <c r="L1207" s="223"/>
      <c r="M1207" s="228"/>
      <c r="N1207" s="229"/>
      <c r="O1207" s="229"/>
      <c r="P1207" s="229"/>
      <c r="Q1207" s="229"/>
      <c r="R1207" s="229"/>
      <c r="S1207" s="229"/>
      <c r="T1207" s="230"/>
      <c r="AT1207" s="224" t="s">
        <v>176</v>
      </c>
      <c r="AU1207" s="224" t="s">
        <v>83</v>
      </c>
      <c r="AV1207" s="12" t="s">
        <v>80</v>
      </c>
      <c r="AW1207" s="12" t="s">
        <v>35</v>
      </c>
      <c r="AX1207" s="12" t="s">
        <v>72</v>
      </c>
      <c r="AY1207" s="224" t="s">
        <v>168</v>
      </c>
    </row>
    <row r="1208" s="11" customFormat="1">
      <c r="B1208" s="215"/>
      <c r="D1208" s="216" t="s">
        <v>176</v>
      </c>
      <c r="E1208" s="217" t="s">
        <v>5</v>
      </c>
      <c r="F1208" s="218" t="s">
        <v>1342</v>
      </c>
      <c r="H1208" s="217" t="s">
        <v>5</v>
      </c>
      <c r="I1208" s="219"/>
      <c r="L1208" s="215"/>
      <c r="M1208" s="220"/>
      <c r="N1208" s="221"/>
      <c r="O1208" s="221"/>
      <c r="P1208" s="221"/>
      <c r="Q1208" s="221"/>
      <c r="R1208" s="221"/>
      <c r="S1208" s="221"/>
      <c r="T1208" s="222"/>
      <c r="AT1208" s="217" t="s">
        <v>176</v>
      </c>
      <c r="AU1208" s="217" t="s">
        <v>83</v>
      </c>
      <c r="AV1208" s="11" t="s">
        <v>17</v>
      </c>
      <c r="AW1208" s="11" t="s">
        <v>35</v>
      </c>
      <c r="AX1208" s="11" t="s">
        <v>72</v>
      </c>
      <c r="AY1208" s="217" t="s">
        <v>168</v>
      </c>
    </row>
    <row r="1209" s="12" customFormat="1">
      <c r="B1209" s="223"/>
      <c r="D1209" s="216" t="s">
        <v>176</v>
      </c>
      <c r="E1209" s="224" t="s">
        <v>5</v>
      </c>
      <c r="F1209" s="225" t="s">
        <v>1343</v>
      </c>
      <c r="H1209" s="226">
        <v>25.326000000000001</v>
      </c>
      <c r="I1209" s="227"/>
      <c r="L1209" s="223"/>
      <c r="M1209" s="228"/>
      <c r="N1209" s="229"/>
      <c r="O1209" s="229"/>
      <c r="P1209" s="229"/>
      <c r="Q1209" s="229"/>
      <c r="R1209" s="229"/>
      <c r="S1209" s="229"/>
      <c r="T1209" s="230"/>
      <c r="AT1209" s="224" t="s">
        <v>176</v>
      </c>
      <c r="AU1209" s="224" t="s">
        <v>83</v>
      </c>
      <c r="AV1209" s="12" t="s">
        <v>80</v>
      </c>
      <c r="AW1209" s="12" t="s">
        <v>35</v>
      </c>
      <c r="AX1209" s="12" t="s">
        <v>72</v>
      </c>
      <c r="AY1209" s="224" t="s">
        <v>168</v>
      </c>
    </row>
    <row r="1210" s="13" customFormat="1">
      <c r="B1210" s="231"/>
      <c r="D1210" s="216" t="s">
        <v>176</v>
      </c>
      <c r="E1210" s="232" t="s">
        <v>5</v>
      </c>
      <c r="F1210" s="233" t="s">
        <v>195</v>
      </c>
      <c r="H1210" s="234">
        <v>207.785</v>
      </c>
      <c r="I1210" s="235"/>
      <c r="L1210" s="231"/>
      <c r="M1210" s="236"/>
      <c r="N1210" s="237"/>
      <c r="O1210" s="237"/>
      <c r="P1210" s="237"/>
      <c r="Q1210" s="237"/>
      <c r="R1210" s="237"/>
      <c r="S1210" s="237"/>
      <c r="T1210" s="238"/>
      <c r="AT1210" s="232" t="s">
        <v>176</v>
      </c>
      <c r="AU1210" s="232" t="s">
        <v>83</v>
      </c>
      <c r="AV1210" s="13" t="s">
        <v>86</v>
      </c>
      <c r="AW1210" s="13" t="s">
        <v>35</v>
      </c>
      <c r="AX1210" s="13" t="s">
        <v>17</v>
      </c>
      <c r="AY1210" s="232" t="s">
        <v>168</v>
      </c>
    </row>
    <row r="1211" s="1" customFormat="1" ht="38.25" customHeight="1">
      <c r="B1211" s="202"/>
      <c r="C1211" s="203" t="s">
        <v>1348</v>
      </c>
      <c r="D1211" s="203" t="s">
        <v>170</v>
      </c>
      <c r="E1211" s="204" t="s">
        <v>1349</v>
      </c>
      <c r="F1211" s="205" t="s">
        <v>1350</v>
      </c>
      <c r="G1211" s="206" t="s">
        <v>173</v>
      </c>
      <c r="H1211" s="207">
        <v>327.80000000000001</v>
      </c>
      <c r="I1211" s="208"/>
      <c r="J1211" s="209">
        <f>ROUND(I1211*H1211,2)</f>
        <v>0</v>
      </c>
      <c r="K1211" s="205" t="s">
        <v>174</v>
      </c>
      <c r="L1211" s="47"/>
      <c r="M1211" s="210" t="s">
        <v>5</v>
      </c>
      <c r="N1211" s="211" t="s">
        <v>43</v>
      </c>
      <c r="O1211" s="48"/>
      <c r="P1211" s="212">
        <f>O1211*H1211</f>
        <v>0</v>
      </c>
      <c r="Q1211" s="212">
        <v>0.0026800000000000001</v>
      </c>
      <c r="R1211" s="212">
        <f>Q1211*H1211</f>
        <v>0.87850400000000006</v>
      </c>
      <c r="S1211" s="212">
        <v>0</v>
      </c>
      <c r="T1211" s="213">
        <f>S1211*H1211</f>
        <v>0</v>
      </c>
      <c r="AR1211" s="25" t="s">
        <v>86</v>
      </c>
      <c r="AT1211" s="25" t="s">
        <v>170</v>
      </c>
      <c r="AU1211" s="25" t="s">
        <v>83</v>
      </c>
      <c r="AY1211" s="25" t="s">
        <v>168</v>
      </c>
      <c r="BE1211" s="214">
        <f>IF(N1211="základní",J1211,0)</f>
        <v>0</v>
      </c>
      <c r="BF1211" s="214">
        <f>IF(N1211="snížená",J1211,0)</f>
        <v>0</v>
      </c>
      <c r="BG1211" s="214">
        <f>IF(N1211="zákl. přenesená",J1211,0)</f>
        <v>0</v>
      </c>
      <c r="BH1211" s="214">
        <f>IF(N1211="sníž. přenesená",J1211,0)</f>
        <v>0</v>
      </c>
      <c r="BI1211" s="214">
        <f>IF(N1211="nulová",J1211,0)</f>
        <v>0</v>
      </c>
      <c r="BJ1211" s="25" t="s">
        <v>17</v>
      </c>
      <c r="BK1211" s="214">
        <f>ROUND(I1211*H1211,2)</f>
        <v>0</v>
      </c>
      <c r="BL1211" s="25" t="s">
        <v>86</v>
      </c>
      <c r="BM1211" s="25" t="s">
        <v>1351</v>
      </c>
    </row>
    <row r="1212" s="11" customFormat="1">
      <c r="B1212" s="215"/>
      <c r="D1212" s="216" t="s">
        <v>176</v>
      </c>
      <c r="E1212" s="217" t="s">
        <v>5</v>
      </c>
      <c r="F1212" s="218" t="s">
        <v>1328</v>
      </c>
      <c r="H1212" s="217" t="s">
        <v>5</v>
      </c>
      <c r="I1212" s="219"/>
      <c r="L1212" s="215"/>
      <c r="M1212" s="220"/>
      <c r="N1212" s="221"/>
      <c r="O1212" s="221"/>
      <c r="P1212" s="221"/>
      <c r="Q1212" s="221"/>
      <c r="R1212" s="221"/>
      <c r="S1212" s="221"/>
      <c r="T1212" s="222"/>
      <c r="AT1212" s="217" t="s">
        <v>176</v>
      </c>
      <c r="AU1212" s="217" t="s">
        <v>83</v>
      </c>
      <c r="AV1212" s="11" t="s">
        <v>17</v>
      </c>
      <c r="AW1212" s="11" t="s">
        <v>35</v>
      </c>
      <c r="AX1212" s="11" t="s">
        <v>72</v>
      </c>
      <c r="AY1212" s="217" t="s">
        <v>168</v>
      </c>
    </row>
    <row r="1213" s="11" customFormat="1">
      <c r="B1213" s="215"/>
      <c r="D1213" s="216" t="s">
        <v>176</v>
      </c>
      <c r="E1213" s="217" t="s">
        <v>5</v>
      </c>
      <c r="F1213" s="218" t="s">
        <v>1352</v>
      </c>
      <c r="H1213" s="217" t="s">
        <v>5</v>
      </c>
      <c r="I1213" s="219"/>
      <c r="L1213" s="215"/>
      <c r="M1213" s="220"/>
      <c r="N1213" s="221"/>
      <c r="O1213" s="221"/>
      <c r="P1213" s="221"/>
      <c r="Q1213" s="221"/>
      <c r="R1213" s="221"/>
      <c r="S1213" s="221"/>
      <c r="T1213" s="222"/>
      <c r="AT1213" s="217" t="s">
        <v>176</v>
      </c>
      <c r="AU1213" s="217" t="s">
        <v>83</v>
      </c>
      <c r="AV1213" s="11" t="s">
        <v>17</v>
      </c>
      <c r="AW1213" s="11" t="s">
        <v>35</v>
      </c>
      <c r="AX1213" s="11" t="s">
        <v>72</v>
      </c>
      <c r="AY1213" s="217" t="s">
        <v>168</v>
      </c>
    </row>
    <row r="1214" s="11" customFormat="1">
      <c r="B1214" s="215"/>
      <c r="D1214" s="216" t="s">
        <v>176</v>
      </c>
      <c r="E1214" s="217" t="s">
        <v>5</v>
      </c>
      <c r="F1214" s="218" t="s">
        <v>1353</v>
      </c>
      <c r="H1214" s="217" t="s">
        <v>5</v>
      </c>
      <c r="I1214" s="219"/>
      <c r="L1214" s="215"/>
      <c r="M1214" s="220"/>
      <c r="N1214" s="221"/>
      <c r="O1214" s="221"/>
      <c r="P1214" s="221"/>
      <c r="Q1214" s="221"/>
      <c r="R1214" s="221"/>
      <c r="S1214" s="221"/>
      <c r="T1214" s="222"/>
      <c r="AT1214" s="217" t="s">
        <v>176</v>
      </c>
      <c r="AU1214" s="217" t="s">
        <v>83</v>
      </c>
      <c r="AV1214" s="11" t="s">
        <v>17</v>
      </c>
      <c r="AW1214" s="11" t="s">
        <v>35</v>
      </c>
      <c r="AX1214" s="11" t="s">
        <v>72</v>
      </c>
      <c r="AY1214" s="217" t="s">
        <v>168</v>
      </c>
    </row>
    <row r="1215" s="12" customFormat="1">
      <c r="B1215" s="223"/>
      <c r="D1215" s="216" t="s">
        <v>176</v>
      </c>
      <c r="E1215" s="224" t="s">
        <v>5</v>
      </c>
      <c r="F1215" s="225" t="s">
        <v>1354</v>
      </c>
      <c r="H1215" s="226">
        <v>289</v>
      </c>
      <c r="I1215" s="227"/>
      <c r="L1215" s="223"/>
      <c r="M1215" s="228"/>
      <c r="N1215" s="229"/>
      <c r="O1215" s="229"/>
      <c r="P1215" s="229"/>
      <c r="Q1215" s="229"/>
      <c r="R1215" s="229"/>
      <c r="S1215" s="229"/>
      <c r="T1215" s="230"/>
      <c r="AT1215" s="224" t="s">
        <v>176</v>
      </c>
      <c r="AU1215" s="224" t="s">
        <v>83</v>
      </c>
      <c r="AV1215" s="12" t="s">
        <v>80</v>
      </c>
      <c r="AW1215" s="12" t="s">
        <v>35</v>
      </c>
      <c r="AX1215" s="12" t="s">
        <v>72</v>
      </c>
      <c r="AY1215" s="224" t="s">
        <v>168</v>
      </c>
    </row>
    <row r="1216" s="11" customFormat="1">
      <c r="B1216" s="215"/>
      <c r="D1216" s="216" t="s">
        <v>176</v>
      </c>
      <c r="E1216" s="217" t="s">
        <v>5</v>
      </c>
      <c r="F1216" s="218" t="s">
        <v>1355</v>
      </c>
      <c r="H1216" s="217" t="s">
        <v>5</v>
      </c>
      <c r="I1216" s="219"/>
      <c r="L1216" s="215"/>
      <c r="M1216" s="220"/>
      <c r="N1216" s="221"/>
      <c r="O1216" s="221"/>
      <c r="P1216" s="221"/>
      <c r="Q1216" s="221"/>
      <c r="R1216" s="221"/>
      <c r="S1216" s="221"/>
      <c r="T1216" s="222"/>
      <c r="AT1216" s="217" t="s">
        <v>176</v>
      </c>
      <c r="AU1216" s="217" t="s">
        <v>83</v>
      </c>
      <c r="AV1216" s="11" t="s">
        <v>17</v>
      </c>
      <c r="AW1216" s="11" t="s">
        <v>35</v>
      </c>
      <c r="AX1216" s="11" t="s">
        <v>72</v>
      </c>
      <c r="AY1216" s="217" t="s">
        <v>168</v>
      </c>
    </row>
    <row r="1217" s="12" customFormat="1">
      <c r="B1217" s="223"/>
      <c r="D1217" s="216" t="s">
        <v>176</v>
      </c>
      <c r="E1217" s="224" t="s">
        <v>5</v>
      </c>
      <c r="F1217" s="225" t="s">
        <v>1356</v>
      </c>
      <c r="H1217" s="226">
        <v>37.799999999999997</v>
      </c>
      <c r="I1217" s="227"/>
      <c r="L1217" s="223"/>
      <c r="M1217" s="228"/>
      <c r="N1217" s="229"/>
      <c r="O1217" s="229"/>
      <c r="P1217" s="229"/>
      <c r="Q1217" s="229"/>
      <c r="R1217" s="229"/>
      <c r="S1217" s="229"/>
      <c r="T1217" s="230"/>
      <c r="AT1217" s="224" t="s">
        <v>176</v>
      </c>
      <c r="AU1217" s="224" t="s">
        <v>83</v>
      </c>
      <c r="AV1217" s="12" t="s">
        <v>80</v>
      </c>
      <c r="AW1217" s="12" t="s">
        <v>35</v>
      </c>
      <c r="AX1217" s="12" t="s">
        <v>72</v>
      </c>
      <c r="AY1217" s="224" t="s">
        <v>168</v>
      </c>
    </row>
    <row r="1218" s="12" customFormat="1">
      <c r="B1218" s="223"/>
      <c r="D1218" s="216" t="s">
        <v>176</v>
      </c>
      <c r="E1218" s="224" t="s">
        <v>5</v>
      </c>
      <c r="F1218" s="225" t="s">
        <v>1357</v>
      </c>
      <c r="H1218" s="226">
        <v>1</v>
      </c>
      <c r="I1218" s="227"/>
      <c r="L1218" s="223"/>
      <c r="M1218" s="228"/>
      <c r="N1218" s="229"/>
      <c r="O1218" s="229"/>
      <c r="P1218" s="229"/>
      <c r="Q1218" s="229"/>
      <c r="R1218" s="229"/>
      <c r="S1218" s="229"/>
      <c r="T1218" s="230"/>
      <c r="AT1218" s="224" t="s">
        <v>176</v>
      </c>
      <c r="AU1218" s="224" t="s">
        <v>83</v>
      </c>
      <c r="AV1218" s="12" t="s">
        <v>80</v>
      </c>
      <c r="AW1218" s="12" t="s">
        <v>35</v>
      </c>
      <c r="AX1218" s="12" t="s">
        <v>72</v>
      </c>
      <c r="AY1218" s="224" t="s">
        <v>168</v>
      </c>
    </row>
    <row r="1219" s="13" customFormat="1">
      <c r="B1219" s="231"/>
      <c r="D1219" s="216" t="s">
        <v>176</v>
      </c>
      <c r="E1219" s="232" t="s">
        <v>5</v>
      </c>
      <c r="F1219" s="233" t="s">
        <v>195</v>
      </c>
      <c r="H1219" s="234">
        <v>327.80000000000001</v>
      </c>
      <c r="I1219" s="235"/>
      <c r="L1219" s="231"/>
      <c r="M1219" s="236"/>
      <c r="N1219" s="237"/>
      <c r="O1219" s="237"/>
      <c r="P1219" s="237"/>
      <c r="Q1219" s="237"/>
      <c r="R1219" s="237"/>
      <c r="S1219" s="237"/>
      <c r="T1219" s="238"/>
      <c r="AT1219" s="232" t="s">
        <v>176</v>
      </c>
      <c r="AU1219" s="232" t="s">
        <v>83</v>
      </c>
      <c r="AV1219" s="13" t="s">
        <v>86</v>
      </c>
      <c r="AW1219" s="13" t="s">
        <v>35</v>
      </c>
      <c r="AX1219" s="13" t="s">
        <v>17</v>
      </c>
      <c r="AY1219" s="232" t="s">
        <v>168</v>
      </c>
    </row>
    <row r="1220" s="1" customFormat="1" ht="25.5" customHeight="1">
      <c r="B1220" s="202"/>
      <c r="C1220" s="203" t="s">
        <v>1358</v>
      </c>
      <c r="D1220" s="203" t="s">
        <v>170</v>
      </c>
      <c r="E1220" s="204" t="s">
        <v>1138</v>
      </c>
      <c r="F1220" s="205" t="s">
        <v>1139</v>
      </c>
      <c r="G1220" s="206" t="s">
        <v>198</v>
      </c>
      <c r="H1220" s="207">
        <v>135.196</v>
      </c>
      <c r="I1220" s="208"/>
      <c r="J1220" s="209">
        <f>ROUND(I1220*H1220,2)</f>
        <v>0</v>
      </c>
      <c r="K1220" s="205" t="s">
        <v>174</v>
      </c>
      <c r="L1220" s="47"/>
      <c r="M1220" s="210" t="s">
        <v>5</v>
      </c>
      <c r="N1220" s="211" t="s">
        <v>43</v>
      </c>
      <c r="O1220" s="48"/>
      <c r="P1220" s="212">
        <f>O1220*H1220</f>
        <v>0</v>
      </c>
      <c r="Q1220" s="212">
        <v>0</v>
      </c>
      <c r="R1220" s="212">
        <f>Q1220*H1220</f>
        <v>0</v>
      </c>
      <c r="S1220" s="212">
        <v>0</v>
      </c>
      <c r="T1220" s="213">
        <f>S1220*H1220</f>
        <v>0</v>
      </c>
      <c r="AR1220" s="25" t="s">
        <v>86</v>
      </c>
      <c r="AT1220" s="25" t="s">
        <v>170</v>
      </c>
      <c r="AU1220" s="25" t="s">
        <v>83</v>
      </c>
      <c r="AY1220" s="25" t="s">
        <v>168</v>
      </c>
      <c r="BE1220" s="214">
        <f>IF(N1220="základní",J1220,0)</f>
        <v>0</v>
      </c>
      <c r="BF1220" s="214">
        <f>IF(N1220="snížená",J1220,0)</f>
        <v>0</v>
      </c>
      <c r="BG1220" s="214">
        <f>IF(N1220="zákl. přenesená",J1220,0)</f>
        <v>0</v>
      </c>
      <c r="BH1220" s="214">
        <f>IF(N1220="sníž. přenesená",J1220,0)</f>
        <v>0</v>
      </c>
      <c r="BI1220" s="214">
        <f>IF(N1220="nulová",J1220,0)</f>
        <v>0</v>
      </c>
      <c r="BJ1220" s="25" t="s">
        <v>17</v>
      </c>
      <c r="BK1220" s="214">
        <f>ROUND(I1220*H1220,2)</f>
        <v>0</v>
      </c>
      <c r="BL1220" s="25" t="s">
        <v>86</v>
      </c>
      <c r="BM1220" s="25" t="s">
        <v>1359</v>
      </c>
    </row>
    <row r="1221" s="11" customFormat="1">
      <c r="B1221" s="215"/>
      <c r="D1221" s="216" t="s">
        <v>176</v>
      </c>
      <c r="E1221" s="217" t="s">
        <v>5</v>
      </c>
      <c r="F1221" s="218" t="s">
        <v>1328</v>
      </c>
      <c r="H1221" s="217" t="s">
        <v>5</v>
      </c>
      <c r="I1221" s="219"/>
      <c r="L1221" s="215"/>
      <c r="M1221" s="220"/>
      <c r="N1221" s="221"/>
      <c r="O1221" s="221"/>
      <c r="P1221" s="221"/>
      <c r="Q1221" s="221"/>
      <c r="R1221" s="221"/>
      <c r="S1221" s="221"/>
      <c r="T1221" s="222"/>
      <c r="AT1221" s="217" t="s">
        <v>176</v>
      </c>
      <c r="AU1221" s="217" t="s">
        <v>83</v>
      </c>
      <c r="AV1221" s="11" t="s">
        <v>17</v>
      </c>
      <c r="AW1221" s="11" t="s">
        <v>35</v>
      </c>
      <c r="AX1221" s="11" t="s">
        <v>72</v>
      </c>
      <c r="AY1221" s="217" t="s">
        <v>168</v>
      </c>
    </row>
    <row r="1222" s="11" customFormat="1">
      <c r="B1222" s="215"/>
      <c r="D1222" s="216" t="s">
        <v>176</v>
      </c>
      <c r="E1222" s="217" t="s">
        <v>5</v>
      </c>
      <c r="F1222" s="218" t="s">
        <v>1141</v>
      </c>
      <c r="H1222" s="217" t="s">
        <v>5</v>
      </c>
      <c r="I1222" s="219"/>
      <c r="L1222" s="215"/>
      <c r="M1222" s="220"/>
      <c r="N1222" s="221"/>
      <c r="O1222" s="221"/>
      <c r="P1222" s="221"/>
      <c r="Q1222" s="221"/>
      <c r="R1222" s="221"/>
      <c r="S1222" s="221"/>
      <c r="T1222" s="222"/>
      <c r="AT1222" s="217" t="s">
        <v>176</v>
      </c>
      <c r="AU1222" s="217" t="s">
        <v>83</v>
      </c>
      <c r="AV1222" s="11" t="s">
        <v>17</v>
      </c>
      <c r="AW1222" s="11" t="s">
        <v>35</v>
      </c>
      <c r="AX1222" s="11" t="s">
        <v>72</v>
      </c>
      <c r="AY1222" s="217" t="s">
        <v>168</v>
      </c>
    </row>
    <row r="1223" s="12" customFormat="1">
      <c r="B1223" s="223"/>
      <c r="D1223" s="216" t="s">
        <v>176</v>
      </c>
      <c r="E1223" s="224" t="s">
        <v>5</v>
      </c>
      <c r="F1223" s="225" t="s">
        <v>1360</v>
      </c>
      <c r="H1223" s="226">
        <v>101.30500000000001</v>
      </c>
      <c r="I1223" s="227"/>
      <c r="L1223" s="223"/>
      <c r="M1223" s="228"/>
      <c r="N1223" s="229"/>
      <c r="O1223" s="229"/>
      <c r="P1223" s="229"/>
      <c r="Q1223" s="229"/>
      <c r="R1223" s="229"/>
      <c r="S1223" s="229"/>
      <c r="T1223" s="230"/>
      <c r="AT1223" s="224" t="s">
        <v>176</v>
      </c>
      <c r="AU1223" s="224" t="s">
        <v>83</v>
      </c>
      <c r="AV1223" s="12" t="s">
        <v>80</v>
      </c>
      <c r="AW1223" s="12" t="s">
        <v>35</v>
      </c>
      <c r="AX1223" s="12" t="s">
        <v>72</v>
      </c>
      <c r="AY1223" s="224" t="s">
        <v>168</v>
      </c>
    </row>
    <row r="1224" s="11" customFormat="1">
      <c r="B1224" s="215"/>
      <c r="D1224" s="216" t="s">
        <v>176</v>
      </c>
      <c r="E1224" s="217" t="s">
        <v>5</v>
      </c>
      <c r="F1224" s="218" t="s">
        <v>1361</v>
      </c>
      <c r="H1224" s="217" t="s">
        <v>5</v>
      </c>
      <c r="I1224" s="219"/>
      <c r="L1224" s="215"/>
      <c r="M1224" s="220"/>
      <c r="N1224" s="221"/>
      <c r="O1224" s="221"/>
      <c r="P1224" s="221"/>
      <c r="Q1224" s="221"/>
      <c r="R1224" s="221"/>
      <c r="S1224" s="221"/>
      <c r="T1224" s="222"/>
      <c r="AT1224" s="217" t="s">
        <v>176</v>
      </c>
      <c r="AU1224" s="217" t="s">
        <v>83</v>
      </c>
      <c r="AV1224" s="11" t="s">
        <v>17</v>
      </c>
      <c r="AW1224" s="11" t="s">
        <v>35</v>
      </c>
      <c r="AX1224" s="11" t="s">
        <v>72</v>
      </c>
      <c r="AY1224" s="217" t="s">
        <v>168</v>
      </c>
    </row>
    <row r="1225" s="12" customFormat="1">
      <c r="B1225" s="223"/>
      <c r="D1225" s="216" t="s">
        <v>176</v>
      </c>
      <c r="E1225" s="224" t="s">
        <v>5</v>
      </c>
      <c r="F1225" s="225" t="s">
        <v>1362</v>
      </c>
      <c r="H1225" s="226">
        <v>21.600000000000001</v>
      </c>
      <c r="I1225" s="227"/>
      <c r="L1225" s="223"/>
      <c r="M1225" s="228"/>
      <c r="N1225" s="229"/>
      <c r="O1225" s="229"/>
      <c r="P1225" s="229"/>
      <c r="Q1225" s="229"/>
      <c r="R1225" s="229"/>
      <c r="S1225" s="229"/>
      <c r="T1225" s="230"/>
      <c r="AT1225" s="224" t="s">
        <v>176</v>
      </c>
      <c r="AU1225" s="224" t="s">
        <v>83</v>
      </c>
      <c r="AV1225" s="12" t="s">
        <v>80</v>
      </c>
      <c r="AW1225" s="12" t="s">
        <v>35</v>
      </c>
      <c r="AX1225" s="12" t="s">
        <v>72</v>
      </c>
      <c r="AY1225" s="224" t="s">
        <v>168</v>
      </c>
    </row>
    <row r="1226" s="14" customFormat="1">
      <c r="B1226" s="249"/>
      <c r="D1226" s="216" t="s">
        <v>176</v>
      </c>
      <c r="E1226" s="250" t="s">
        <v>5</v>
      </c>
      <c r="F1226" s="251" t="s">
        <v>1152</v>
      </c>
      <c r="H1226" s="252">
        <v>122.905</v>
      </c>
      <c r="I1226" s="253"/>
      <c r="L1226" s="249"/>
      <c r="M1226" s="254"/>
      <c r="N1226" s="255"/>
      <c r="O1226" s="255"/>
      <c r="P1226" s="255"/>
      <c r="Q1226" s="255"/>
      <c r="R1226" s="255"/>
      <c r="S1226" s="255"/>
      <c r="T1226" s="256"/>
      <c r="AT1226" s="250" t="s">
        <v>176</v>
      </c>
      <c r="AU1226" s="250" t="s">
        <v>83</v>
      </c>
      <c r="AV1226" s="14" t="s">
        <v>83</v>
      </c>
      <c r="AW1226" s="14" t="s">
        <v>35</v>
      </c>
      <c r="AX1226" s="14" t="s">
        <v>72</v>
      </c>
      <c r="AY1226" s="250" t="s">
        <v>168</v>
      </c>
    </row>
    <row r="1227" s="11" customFormat="1">
      <c r="B1227" s="215"/>
      <c r="D1227" s="216" t="s">
        <v>176</v>
      </c>
      <c r="E1227" s="217" t="s">
        <v>5</v>
      </c>
      <c r="F1227" s="218" t="s">
        <v>1153</v>
      </c>
      <c r="H1227" s="217" t="s">
        <v>5</v>
      </c>
      <c r="I1227" s="219"/>
      <c r="L1227" s="215"/>
      <c r="M1227" s="220"/>
      <c r="N1227" s="221"/>
      <c r="O1227" s="221"/>
      <c r="P1227" s="221"/>
      <c r="Q1227" s="221"/>
      <c r="R1227" s="221"/>
      <c r="S1227" s="221"/>
      <c r="T1227" s="222"/>
      <c r="AT1227" s="217" t="s">
        <v>176</v>
      </c>
      <c r="AU1227" s="217" t="s">
        <v>83</v>
      </c>
      <c r="AV1227" s="11" t="s">
        <v>17</v>
      </c>
      <c r="AW1227" s="11" t="s">
        <v>35</v>
      </c>
      <c r="AX1227" s="11" t="s">
        <v>72</v>
      </c>
      <c r="AY1227" s="217" t="s">
        <v>168</v>
      </c>
    </row>
    <row r="1228" s="12" customFormat="1">
      <c r="B1228" s="223"/>
      <c r="D1228" s="216" t="s">
        <v>176</v>
      </c>
      <c r="E1228" s="224" t="s">
        <v>5</v>
      </c>
      <c r="F1228" s="225" t="s">
        <v>1363</v>
      </c>
      <c r="H1228" s="226">
        <v>12.291</v>
      </c>
      <c r="I1228" s="227"/>
      <c r="L1228" s="223"/>
      <c r="M1228" s="228"/>
      <c r="N1228" s="229"/>
      <c r="O1228" s="229"/>
      <c r="P1228" s="229"/>
      <c r="Q1228" s="229"/>
      <c r="R1228" s="229"/>
      <c r="S1228" s="229"/>
      <c r="T1228" s="230"/>
      <c r="AT1228" s="224" t="s">
        <v>176</v>
      </c>
      <c r="AU1228" s="224" t="s">
        <v>83</v>
      </c>
      <c r="AV1228" s="12" t="s">
        <v>80</v>
      </c>
      <c r="AW1228" s="12" t="s">
        <v>35</v>
      </c>
      <c r="AX1228" s="12" t="s">
        <v>72</v>
      </c>
      <c r="AY1228" s="224" t="s">
        <v>168</v>
      </c>
    </row>
    <row r="1229" s="13" customFormat="1">
      <c r="B1229" s="231"/>
      <c r="D1229" s="216" t="s">
        <v>176</v>
      </c>
      <c r="E1229" s="232" t="s">
        <v>5</v>
      </c>
      <c r="F1229" s="233" t="s">
        <v>195</v>
      </c>
      <c r="H1229" s="234">
        <v>135.196</v>
      </c>
      <c r="I1229" s="235"/>
      <c r="L1229" s="231"/>
      <c r="M1229" s="236"/>
      <c r="N1229" s="237"/>
      <c r="O1229" s="237"/>
      <c r="P1229" s="237"/>
      <c r="Q1229" s="237"/>
      <c r="R1229" s="237"/>
      <c r="S1229" s="237"/>
      <c r="T1229" s="238"/>
      <c r="AT1229" s="232" t="s">
        <v>176</v>
      </c>
      <c r="AU1229" s="232" t="s">
        <v>83</v>
      </c>
      <c r="AV1229" s="13" t="s">
        <v>86</v>
      </c>
      <c r="AW1229" s="13" t="s">
        <v>35</v>
      </c>
      <c r="AX1229" s="13" t="s">
        <v>17</v>
      </c>
      <c r="AY1229" s="232" t="s">
        <v>168</v>
      </c>
    </row>
    <row r="1230" s="1" customFormat="1" ht="16.5" customHeight="1">
      <c r="B1230" s="202"/>
      <c r="C1230" s="239" t="s">
        <v>1364</v>
      </c>
      <c r="D1230" s="239" t="s">
        <v>337</v>
      </c>
      <c r="E1230" s="240" t="s">
        <v>1156</v>
      </c>
      <c r="F1230" s="241" t="s">
        <v>1157</v>
      </c>
      <c r="G1230" s="242" t="s">
        <v>198</v>
      </c>
      <c r="H1230" s="243">
        <v>141.95599999999999</v>
      </c>
      <c r="I1230" s="244"/>
      <c r="J1230" s="245">
        <f>ROUND(I1230*H1230,2)</f>
        <v>0</v>
      </c>
      <c r="K1230" s="241" t="s">
        <v>174</v>
      </c>
      <c r="L1230" s="246"/>
      <c r="M1230" s="247" t="s">
        <v>5</v>
      </c>
      <c r="N1230" s="248" t="s">
        <v>43</v>
      </c>
      <c r="O1230" s="48"/>
      <c r="P1230" s="212">
        <f>O1230*H1230</f>
        <v>0</v>
      </c>
      <c r="Q1230" s="212">
        <v>3.0000000000000001E-05</v>
      </c>
      <c r="R1230" s="212">
        <f>Q1230*H1230</f>
        <v>0.0042586799999999999</v>
      </c>
      <c r="S1230" s="212">
        <v>0</v>
      </c>
      <c r="T1230" s="213">
        <f>S1230*H1230</f>
        <v>0</v>
      </c>
      <c r="AR1230" s="25" t="s">
        <v>98</v>
      </c>
      <c r="AT1230" s="25" t="s">
        <v>337</v>
      </c>
      <c r="AU1230" s="25" t="s">
        <v>83</v>
      </c>
      <c r="AY1230" s="25" t="s">
        <v>168</v>
      </c>
      <c r="BE1230" s="214">
        <f>IF(N1230="základní",J1230,0)</f>
        <v>0</v>
      </c>
      <c r="BF1230" s="214">
        <f>IF(N1230="snížená",J1230,0)</f>
        <v>0</v>
      </c>
      <c r="BG1230" s="214">
        <f>IF(N1230="zákl. přenesená",J1230,0)</f>
        <v>0</v>
      </c>
      <c r="BH1230" s="214">
        <f>IF(N1230="sníž. přenesená",J1230,0)</f>
        <v>0</v>
      </c>
      <c r="BI1230" s="214">
        <f>IF(N1230="nulová",J1230,0)</f>
        <v>0</v>
      </c>
      <c r="BJ1230" s="25" t="s">
        <v>17</v>
      </c>
      <c r="BK1230" s="214">
        <f>ROUND(I1230*H1230,2)</f>
        <v>0</v>
      </c>
      <c r="BL1230" s="25" t="s">
        <v>86</v>
      </c>
      <c r="BM1230" s="25" t="s">
        <v>1365</v>
      </c>
    </row>
    <row r="1231" s="12" customFormat="1">
      <c r="B1231" s="223"/>
      <c r="D1231" s="216" t="s">
        <v>176</v>
      </c>
      <c r="F1231" s="225" t="s">
        <v>1366</v>
      </c>
      <c r="H1231" s="226">
        <v>141.95599999999999</v>
      </c>
      <c r="I1231" s="227"/>
      <c r="L1231" s="223"/>
      <c r="M1231" s="228"/>
      <c r="N1231" s="229"/>
      <c r="O1231" s="229"/>
      <c r="P1231" s="229"/>
      <c r="Q1231" s="229"/>
      <c r="R1231" s="229"/>
      <c r="S1231" s="229"/>
      <c r="T1231" s="230"/>
      <c r="AT1231" s="224" t="s">
        <v>176</v>
      </c>
      <c r="AU1231" s="224" t="s">
        <v>83</v>
      </c>
      <c r="AV1231" s="12" t="s">
        <v>80</v>
      </c>
      <c r="AW1231" s="12" t="s">
        <v>6</v>
      </c>
      <c r="AX1231" s="12" t="s">
        <v>17</v>
      </c>
      <c r="AY1231" s="224" t="s">
        <v>168</v>
      </c>
    </row>
    <row r="1232" s="1" customFormat="1" ht="38.25" customHeight="1">
      <c r="B1232" s="202"/>
      <c r="C1232" s="203" t="s">
        <v>1367</v>
      </c>
      <c r="D1232" s="203" t="s">
        <v>170</v>
      </c>
      <c r="E1232" s="204" t="s">
        <v>1118</v>
      </c>
      <c r="F1232" s="205" t="s">
        <v>1119</v>
      </c>
      <c r="G1232" s="206" t="s">
        <v>198</v>
      </c>
      <c r="H1232" s="207">
        <v>101.30500000000001</v>
      </c>
      <c r="I1232" s="208"/>
      <c r="J1232" s="209">
        <f>ROUND(I1232*H1232,2)</f>
        <v>0</v>
      </c>
      <c r="K1232" s="205" t="s">
        <v>174</v>
      </c>
      <c r="L1232" s="47"/>
      <c r="M1232" s="210" t="s">
        <v>5</v>
      </c>
      <c r="N1232" s="211" t="s">
        <v>43</v>
      </c>
      <c r="O1232" s="48"/>
      <c r="P1232" s="212">
        <f>O1232*H1232</f>
        <v>0</v>
      </c>
      <c r="Q1232" s="212">
        <v>0</v>
      </c>
      <c r="R1232" s="212">
        <f>Q1232*H1232</f>
        <v>0</v>
      </c>
      <c r="S1232" s="212">
        <v>0</v>
      </c>
      <c r="T1232" s="213">
        <f>S1232*H1232</f>
        <v>0</v>
      </c>
      <c r="AR1232" s="25" t="s">
        <v>86</v>
      </c>
      <c r="AT1232" s="25" t="s">
        <v>170</v>
      </c>
      <c r="AU1232" s="25" t="s">
        <v>83</v>
      </c>
      <c r="AY1232" s="25" t="s">
        <v>168</v>
      </c>
      <c r="BE1232" s="214">
        <f>IF(N1232="základní",J1232,0)</f>
        <v>0</v>
      </c>
      <c r="BF1232" s="214">
        <f>IF(N1232="snížená",J1232,0)</f>
        <v>0</v>
      </c>
      <c r="BG1232" s="214">
        <f>IF(N1232="zákl. přenesená",J1232,0)</f>
        <v>0</v>
      </c>
      <c r="BH1232" s="214">
        <f>IF(N1232="sníž. přenesená",J1232,0)</f>
        <v>0</v>
      </c>
      <c r="BI1232" s="214">
        <f>IF(N1232="nulová",J1232,0)</f>
        <v>0</v>
      </c>
      <c r="BJ1232" s="25" t="s">
        <v>17</v>
      </c>
      <c r="BK1232" s="214">
        <f>ROUND(I1232*H1232,2)</f>
        <v>0</v>
      </c>
      <c r="BL1232" s="25" t="s">
        <v>86</v>
      </c>
      <c r="BM1232" s="25" t="s">
        <v>1368</v>
      </c>
    </row>
    <row r="1233" s="11" customFormat="1">
      <c r="B1233" s="215"/>
      <c r="D1233" s="216" t="s">
        <v>176</v>
      </c>
      <c r="E1233" s="217" t="s">
        <v>5</v>
      </c>
      <c r="F1233" s="218" t="s">
        <v>1328</v>
      </c>
      <c r="H1233" s="217" t="s">
        <v>5</v>
      </c>
      <c r="I1233" s="219"/>
      <c r="L1233" s="215"/>
      <c r="M1233" s="220"/>
      <c r="N1233" s="221"/>
      <c r="O1233" s="221"/>
      <c r="P1233" s="221"/>
      <c r="Q1233" s="221"/>
      <c r="R1233" s="221"/>
      <c r="S1233" s="221"/>
      <c r="T1233" s="222"/>
      <c r="AT1233" s="217" t="s">
        <v>176</v>
      </c>
      <c r="AU1233" s="217" t="s">
        <v>83</v>
      </c>
      <c r="AV1233" s="11" t="s">
        <v>17</v>
      </c>
      <c r="AW1233" s="11" t="s">
        <v>35</v>
      </c>
      <c r="AX1233" s="11" t="s">
        <v>72</v>
      </c>
      <c r="AY1233" s="217" t="s">
        <v>168</v>
      </c>
    </row>
    <row r="1234" s="11" customFormat="1">
      <c r="B1234" s="215"/>
      <c r="D1234" s="216" t="s">
        <v>176</v>
      </c>
      <c r="E1234" s="217" t="s">
        <v>5</v>
      </c>
      <c r="F1234" s="218" t="s">
        <v>578</v>
      </c>
      <c r="H1234" s="217" t="s">
        <v>5</v>
      </c>
      <c r="I1234" s="219"/>
      <c r="L1234" s="215"/>
      <c r="M1234" s="220"/>
      <c r="N1234" s="221"/>
      <c r="O1234" s="221"/>
      <c r="P1234" s="221"/>
      <c r="Q1234" s="221"/>
      <c r="R1234" s="221"/>
      <c r="S1234" s="221"/>
      <c r="T1234" s="222"/>
      <c r="AT1234" s="217" t="s">
        <v>176</v>
      </c>
      <c r="AU1234" s="217" t="s">
        <v>83</v>
      </c>
      <c r="AV1234" s="11" t="s">
        <v>17</v>
      </c>
      <c r="AW1234" s="11" t="s">
        <v>35</v>
      </c>
      <c r="AX1234" s="11" t="s">
        <v>72</v>
      </c>
      <c r="AY1234" s="217" t="s">
        <v>168</v>
      </c>
    </row>
    <row r="1235" s="12" customFormat="1">
      <c r="B1235" s="223"/>
      <c r="D1235" s="216" t="s">
        <v>176</v>
      </c>
      <c r="E1235" s="224" t="s">
        <v>5</v>
      </c>
      <c r="F1235" s="225" t="s">
        <v>1121</v>
      </c>
      <c r="H1235" s="226">
        <v>9.5999999999999996</v>
      </c>
      <c r="I1235" s="227"/>
      <c r="L1235" s="223"/>
      <c r="M1235" s="228"/>
      <c r="N1235" s="229"/>
      <c r="O1235" s="229"/>
      <c r="P1235" s="229"/>
      <c r="Q1235" s="229"/>
      <c r="R1235" s="229"/>
      <c r="S1235" s="229"/>
      <c r="T1235" s="230"/>
      <c r="AT1235" s="224" t="s">
        <v>176</v>
      </c>
      <c r="AU1235" s="224" t="s">
        <v>83</v>
      </c>
      <c r="AV1235" s="12" t="s">
        <v>80</v>
      </c>
      <c r="AW1235" s="12" t="s">
        <v>35</v>
      </c>
      <c r="AX1235" s="12" t="s">
        <v>72</v>
      </c>
      <c r="AY1235" s="224" t="s">
        <v>168</v>
      </c>
    </row>
    <row r="1236" s="12" customFormat="1">
      <c r="B1236" s="223"/>
      <c r="D1236" s="216" t="s">
        <v>176</v>
      </c>
      <c r="E1236" s="224" t="s">
        <v>5</v>
      </c>
      <c r="F1236" s="225" t="s">
        <v>1122</v>
      </c>
      <c r="H1236" s="226">
        <v>8.8000000000000007</v>
      </c>
      <c r="I1236" s="227"/>
      <c r="L1236" s="223"/>
      <c r="M1236" s="228"/>
      <c r="N1236" s="229"/>
      <c r="O1236" s="229"/>
      <c r="P1236" s="229"/>
      <c r="Q1236" s="229"/>
      <c r="R1236" s="229"/>
      <c r="S1236" s="229"/>
      <c r="T1236" s="230"/>
      <c r="AT1236" s="224" t="s">
        <v>176</v>
      </c>
      <c r="AU1236" s="224" t="s">
        <v>83</v>
      </c>
      <c r="AV1236" s="12" t="s">
        <v>80</v>
      </c>
      <c r="AW1236" s="12" t="s">
        <v>35</v>
      </c>
      <c r="AX1236" s="12" t="s">
        <v>72</v>
      </c>
      <c r="AY1236" s="224" t="s">
        <v>168</v>
      </c>
    </row>
    <row r="1237" s="12" customFormat="1">
      <c r="B1237" s="223"/>
      <c r="D1237" s="216" t="s">
        <v>176</v>
      </c>
      <c r="E1237" s="224" t="s">
        <v>5</v>
      </c>
      <c r="F1237" s="225" t="s">
        <v>1123</v>
      </c>
      <c r="H1237" s="226">
        <v>8</v>
      </c>
      <c r="I1237" s="227"/>
      <c r="L1237" s="223"/>
      <c r="M1237" s="228"/>
      <c r="N1237" s="229"/>
      <c r="O1237" s="229"/>
      <c r="P1237" s="229"/>
      <c r="Q1237" s="229"/>
      <c r="R1237" s="229"/>
      <c r="S1237" s="229"/>
      <c r="T1237" s="230"/>
      <c r="AT1237" s="224" t="s">
        <v>176</v>
      </c>
      <c r="AU1237" s="224" t="s">
        <v>83</v>
      </c>
      <c r="AV1237" s="12" t="s">
        <v>80</v>
      </c>
      <c r="AW1237" s="12" t="s">
        <v>35</v>
      </c>
      <c r="AX1237" s="12" t="s">
        <v>72</v>
      </c>
      <c r="AY1237" s="224" t="s">
        <v>168</v>
      </c>
    </row>
    <row r="1238" s="12" customFormat="1">
      <c r="B1238" s="223"/>
      <c r="D1238" s="216" t="s">
        <v>176</v>
      </c>
      <c r="E1238" s="224" t="s">
        <v>5</v>
      </c>
      <c r="F1238" s="225" t="s">
        <v>1124</v>
      </c>
      <c r="H1238" s="226">
        <v>12.27</v>
      </c>
      <c r="I1238" s="227"/>
      <c r="L1238" s="223"/>
      <c r="M1238" s="228"/>
      <c r="N1238" s="229"/>
      <c r="O1238" s="229"/>
      <c r="P1238" s="229"/>
      <c r="Q1238" s="229"/>
      <c r="R1238" s="229"/>
      <c r="S1238" s="229"/>
      <c r="T1238" s="230"/>
      <c r="AT1238" s="224" t="s">
        <v>176</v>
      </c>
      <c r="AU1238" s="224" t="s">
        <v>83</v>
      </c>
      <c r="AV1238" s="12" t="s">
        <v>80</v>
      </c>
      <c r="AW1238" s="12" t="s">
        <v>35</v>
      </c>
      <c r="AX1238" s="12" t="s">
        <v>72</v>
      </c>
      <c r="AY1238" s="224" t="s">
        <v>168</v>
      </c>
    </row>
    <row r="1239" s="12" customFormat="1">
      <c r="B1239" s="223"/>
      <c r="D1239" s="216" t="s">
        <v>176</v>
      </c>
      <c r="E1239" s="224" t="s">
        <v>5</v>
      </c>
      <c r="F1239" s="225" t="s">
        <v>1369</v>
      </c>
      <c r="H1239" s="226">
        <v>8.5999999999999996</v>
      </c>
      <c r="I1239" s="227"/>
      <c r="L1239" s="223"/>
      <c r="M1239" s="228"/>
      <c r="N1239" s="229"/>
      <c r="O1239" s="229"/>
      <c r="P1239" s="229"/>
      <c r="Q1239" s="229"/>
      <c r="R1239" s="229"/>
      <c r="S1239" s="229"/>
      <c r="T1239" s="230"/>
      <c r="AT1239" s="224" t="s">
        <v>176</v>
      </c>
      <c r="AU1239" s="224" t="s">
        <v>83</v>
      </c>
      <c r="AV1239" s="12" t="s">
        <v>80</v>
      </c>
      <c r="AW1239" s="12" t="s">
        <v>35</v>
      </c>
      <c r="AX1239" s="12" t="s">
        <v>72</v>
      </c>
      <c r="AY1239" s="224" t="s">
        <v>168</v>
      </c>
    </row>
    <row r="1240" s="11" customFormat="1">
      <c r="B1240" s="215"/>
      <c r="D1240" s="216" t="s">
        <v>176</v>
      </c>
      <c r="E1240" s="217" t="s">
        <v>5</v>
      </c>
      <c r="F1240" s="218" t="s">
        <v>582</v>
      </c>
      <c r="H1240" s="217" t="s">
        <v>5</v>
      </c>
      <c r="I1240" s="219"/>
      <c r="L1240" s="215"/>
      <c r="M1240" s="220"/>
      <c r="N1240" s="221"/>
      <c r="O1240" s="221"/>
      <c r="P1240" s="221"/>
      <c r="Q1240" s="221"/>
      <c r="R1240" s="221"/>
      <c r="S1240" s="221"/>
      <c r="T1240" s="222"/>
      <c r="AT1240" s="217" t="s">
        <v>176</v>
      </c>
      <c r="AU1240" s="217" t="s">
        <v>83</v>
      </c>
      <c r="AV1240" s="11" t="s">
        <v>17</v>
      </c>
      <c r="AW1240" s="11" t="s">
        <v>35</v>
      </c>
      <c r="AX1240" s="11" t="s">
        <v>72</v>
      </c>
      <c r="AY1240" s="217" t="s">
        <v>168</v>
      </c>
    </row>
    <row r="1241" s="12" customFormat="1">
      <c r="B1241" s="223"/>
      <c r="D1241" s="216" t="s">
        <v>176</v>
      </c>
      <c r="E1241" s="224" t="s">
        <v>5</v>
      </c>
      <c r="F1241" s="225" t="s">
        <v>1126</v>
      </c>
      <c r="H1241" s="226">
        <v>5.4000000000000004</v>
      </c>
      <c r="I1241" s="227"/>
      <c r="L1241" s="223"/>
      <c r="M1241" s="228"/>
      <c r="N1241" s="229"/>
      <c r="O1241" s="229"/>
      <c r="P1241" s="229"/>
      <c r="Q1241" s="229"/>
      <c r="R1241" s="229"/>
      <c r="S1241" s="229"/>
      <c r="T1241" s="230"/>
      <c r="AT1241" s="224" t="s">
        <v>176</v>
      </c>
      <c r="AU1241" s="224" t="s">
        <v>83</v>
      </c>
      <c r="AV1241" s="12" t="s">
        <v>80</v>
      </c>
      <c r="AW1241" s="12" t="s">
        <v>35</v>
      </c>
      <c r="AX1241" s="12" t="s">
        <v>72</v>
      </c>
      <c r="AY1241" s="224" t="s">
        <v>168</v>
      </c>
    </row>
    <row r="1242" s="12" customFormat="1">
      <c r="B1242" s="223"/>
      <c r="D1242" s="216" t="s">
        <v>176</v>
      </c>
      <c r="E1242" s="224" t="s">
        <v>5</v>
      </c>
      <c r="F1242" s="225" t="s">
        <v>1127</v>
      </c>
      <c r="H1242" s="226">
        <v>4</v>
      </c>
      <c r="I1242" s="227"/>
      <c r="L1242" s="223"/>
      <c r="M1242" s="228"/>
      <c r="N1242" s="229"/>
      <c r="O1242" s="229"/>
      <c r="P1242" s="229"/>
      <c r="Q1242" s="229"/>
      <c r="R1242" s="229"/>
      <c r="S1242" s="229"/>
      <c r="T1242" s="230"/>
      <c r="AT1242" s="224" t="s">
        <v>176</v>
      </c>
      <c r="AU1242" s="224" t="s">
        <v>83</v>
      </c>
      <c r="AV1242" s="12" t="s">
        <v>80</v>
      </c>
      <c r="AW1242" s="12" t="s">
        <v>35</v>
      </c>
      <c r="AX1242" s="12" t="s">
        <v>72</v>
      </c>
      <c r="AY1242" s="224" t="s">
        <v>168</v>
      </c>
    </row>
    <row r="1243" s="12" customFormat="1">
      <c r="B1243" s="223"/>
      <c r="D1243" s="216" t="s">
        <v>176</v>
      </c>
      <c r="E1243" s="224" t="s">
        <v>5</v>
      </c>
      <c r="F1243" s="225" t="s">
        <v>1370</v>
      </c>
      <c r="H1243" s="226">
        <v>16.539999999999999</v>
      </c>
      <c r="I1243" s="227"/>
      <c r="L1243" s="223"/>
      <c r="M1243" s="228"/>
      <c r="N1243" s="229"/>
      <c r="O1243" s="229"/>
      <c r="P1243" s="229"/>
      <c r="Q1243" s="229"/>
      <c r="R1243" s="229"/>
      <c r="S1243" s="229"/>
      <c r="T1243" s="230"/>
      <c r="AT1243" s="224" t="s">
        <v>176</v>
      </c>
      <c r="AU1243" s="224" t="s">
        <v>83</v>
      </c>
      <c r="AV1243" s="12" t="s">
        <v>80</v>
      </c>
      <c r="AW1243" s="12" t="s">
        <v>35</v>
      </c>
      <c r="AX1243" s="12" t="s">
        <v>72</v>
      </c>
      <c r="AY1243" s="224" t="s">
        <v>168</v>
      </c>
    </row>
    <row r="1244" s="12" customFormat="1">
      <c r="B1244" s="223"/>
      <c r="D1244" s="216" t="s">
        <v>176</v>
      </c>
      <c r="E1244" s="224" t="s">
        <v>5</v>
      </c>
      <c r="F1244" s="225" t="s">
        <v>1130</v>
      </c>
      <c r="H1244" s="226">
        <v>10.095000000000001</v>
      </c>
      <c r="I1244" s="227"/>
      <c r="L1244" s="223"/>
      <c r="M1244" s="228"/>
      <c r="N1244" s="229"/>
      <c r="O1244" s="229"/>
      <c r="P1244" s="229"/>
      <c r="Q1244" s="229"/>
      <c r="R1244" s="229"/>
      <c r="S1244" s="229"/>
      <c r="T1244" s="230"/>
      <c r="AT1244" s="224" t="s">
        <v>176</v>
      </c>
      <c r="AU1244" s="224" t="s">
        <v>83</v>
      </c>
      <c r="AV1244" s="12" t="s">
        <v>80</v>
      </c>
      <c r="AW1244" s="12" t="s">
        <v>35</v>
      </c>
      <c r="AX1244" s="12" t="s">
        <v>72</v>
      </c>
      <c r="AY1244" s="224" t="s">
        <v>168</v>
      </c>
    </row>
    <row r="1245" s="12" customFormat="1">
      <c r="B1245" s="223"/>
      <c r="D1245" s="216" t="s">
        <v>176</v>
      </c>
      <c r="E1245" s="224" t="s">
        <v>5</v>
      </c>
      <c r="F1245" s="225" t="s">
        <v>1131</v>
      </c>
      <c r="H1245" s="226">
        <v>18</v>
      </c>
      <c r="I1245" s="227"/>
      <c r="L1245" s="223"/>
      <c r="M1245" s="228"/>
      <c r="N1245" s="229"/>
      <c r="O1245" s="229"/>
      <c r="P1245" s="229"/>
      <c r="Q1245" s="229"/>
      <c r="R1245" s="229"/>
      <c r="S1245" s="229"/>
      <c r="T1245" s="230"/>
      <c r="AT1245" s="224" t="s">
        <v>176</v>
      </c>
      <c r="AU1245" s="224" t="s">
        <v>83</v>
      </c>
      <c r="AV1245" s="12" t="s">
        <v>80</v>
      </c>
      <c r="AW1245" s="12" t="s">
        <v>35</v>
      </c>
      <c r="AX1245" s="12" t="s">
        <v>72</v>
      </c>
      <c r="AY1245" s="224" t="s">
        <v>168</v>
      </c>
    </row>
    <row r="1246" s="13" customFormat="1">
      <c r="B1246" s="231"/>
      <c r="D1246" s="216" t="s">
        <v>176</v>
      </c>
      <c r="E1246" s="232" t="s">
        <v>5</v>
      </c>
      <c r="F1246" s="233" t="s">
        <v>195</v>
      </c>
      <c r="H1246" s="234">
        <v>101.30500000000001</v>
      </c>
      <c r="I1246" s="235"/>
      <c r="L1246" s="231"/>
      <c r="M1246" s="236"/>
      <c r="N1246" s="237"/>
      <c r="O1246" s="237"/>
      <c r="P1246" s="237"/>
      <c r="Q1246" s="237"/>
      <c r="R1246" s="237"/>
      <c r="S1246" s="237"/>
      <c r="T1246" s="238"/>
      <c r="AT1246" s="232" t="s">
        <v>176</v>
      </c>
      <c r="AU1246" s="232" t="s">
        <v>83</v>
      </c>
      <c r="AV1246" s="13" t="s">
        <v>86</v>
      </c>
      <c r="AW1246" s="13" t="s">
        <v>35</v>
      </c>
      <c r="AX1246" s="13" t="s">
        <v>17</v>
      </c>
      <c r="AY1246" s="232" t="s">
        <v>168</v>
      </c>
    </row>
    <row r="1247" s="1" customFormat="1" ht="25.5" customHeight="1">
      <c r="B1247" s="202"/>
      <c r="C1247" s="239" t="s">
        <v>1371</v>
      </c>
      <c r="D1247" s="239" t="s">
        <v>337</v>
      </c>
      <c r="E1247" s="240" t="s">
        <v>1133</v>
      </c>
      <c r="F1247" s="241" t="s">
        <v>1134</v>
      </c>
      <c r="G1247" s="242" t="s">
        <v>198</v>
      </c>
      <c r="H1247" s="243">
        <v>106.37000000000001</v>
      </c>
      <c r="I1247" s="244"/>
      <c r="J1247" s="245">
        <f>ROUND(I1247*H1247,2)</f>
        <v>0</v>
      </c>
      <c r="K1247" s="241" t="s">
        <v>174</v>
      </c>
      <c r="L1247" s="246"/>
      <c r="M1247" s="247" t="s">
        <v>5</v>
      </c>
      <c r="N1247" s="248" t="s">
        <v>43</v>
      </c>
      <c r="O1247" s="48"/>
      <c r="P1247" s="212">
        <f>O1247*H1247</f>
        <v>0</v>
      </c>
      <c r="Q1247" s="212">
        <v>4.0000000000000003E-05</v>
      </c>
      <c r="R1247" s="212">
        <f>Q1247*H1247</f>
        <v>0.0042548000000000004</v>
      </c>
      <c r="S1247" s="212">
        <v>0</v>
      </c>
      <c r="T1247" s="213">
        <f>S1247*H1247</f>
        <v>0</v>
      </c>
      <c r="AR1247" s="25" t="s">
        <v>98</v>
      </c>
      <c r="AT1247" s="25" t="s">
        <v>337</v>
      </c>
      <c r="AU1247" s="25" t="s">
        <v>83</v>
      </c>
      <c r="AY1247" s="25" t="s">
        <v>168</v>
      </c>
      <c r="BE1247" s="214">
        <f>IF(N1247="základní",J1247,0)</f>
        <v>0</v>
      </c>
      <c r="BF1247" s="214">
        <f>IF(N1247="snížená",J1247,0)</f>
        <v>0</v>
      </c>
      <c r="BG1247" s="214">
        <f>IF(N1247="zákl. přenesená",J1247,0)</f>
        <v>0</v>
      </c>
      <c r="BH1247" s="214">
        <f>IF(N1247="sníž. přenesená",J1247,0)</f>
        <v>0</v>
      </c>
      <c r="BI1247" s="214">
        <f>IF(N1247="nulová",J1247,0)</f>
        <v>0</v>
      </c>
      <c r="BJ1247" s="25" t="s">
        <v>17</v>
      </c>
      <c r="BK1247" s="214">
        <f>ROUND(I1247*H1247,2)</f>
        <v>0</v>
      </c>
      <c r="BL1247" s="25" t="s">
        <v>86</v>
      </c>
      <c r="BM1247" s="25" t="s">
        <v>1372</v>
      </c>
    </row>
    <row r="1248" s="12" customFormat="1">
      <c r="B1248" s="223"/>
      <c r="D1248" s="216" t="s">
        <v>176</v>
      </c>
      <c r="F1248" s="225" t="s">
        <v>1373</v>
      </c>
      <c r="H1248" s="226">
        <v>106.37000000000001</v>
      </c>
      <c r="I1248" s="227"/>
      <c r="L1248" s="223"/>
      <c r="M1248" s="228"/>
      <c r="N1248" s="229"/>
      <c r="O1248" s="229"/>
      <c r="P1248" s="229"/>
      <c r="Q1248" s="229"/>
      <c r="R1248" s="229"/>
      <c r="S1248" s="229"/>
      <c r="T1248" s="230"/>
      <c r="AT1248" s="224" t="s">
        <v>176</v>
      </c>
      <c r="AU1248" s="224" t="s">
        <v>83</v>
      </c>
      <c r="AV1248" s="12" t="s">
        <v>80</v>
      </c>
      <c r="AW1248" s="12" t="s">
        <v>6</v>
      </c>
      <c r="AX1248" s="12" t="s">
        <v>17</v>
      </c>
      <c r="AY1248" s="224" t="s">
        <v>168</v>
      </c>
    </row>
    <row r="1249" s="1" customFormat="1" ht="25.5" customHeight="1">
      <c r="B1249" s="202"/>
      <c r="C1249" s="203" t="s">
        <v>1374</v>
      </c>
      <c r="D1249" s="203" t="s">
        <v>170</v>
      </c>
      <c r="E1249" s="204" t="s">
        <v>1375</v>
      </c>
      <c r="F1249" s="205" t="s">
        <v>1376</v>
      </c>
      <c r="G1249" s="206" t="s">
        <v>173</v>
      </c>
      <c r="H1249" s="207">
        <v>61.844999999999999</v>
      </c>
      <c r="I1249" s="208"/>
      <c r="J1249" s="209">
        <f>ROUND(I1249*H1249,2)</f>
        <v>0</v>
      </c>
      <c r="K1249" s="205" t="s">
        <v>174</v>
      </c>
      <c r="L1249" s="47"/>
      <c r="M1249" s="210" t="s">
        <v>5</v>
      </c>
      <c r="N1249" s="211" t="s">
        <v>43</v>
      </c>
      <c r="O1249" s="48"/>
      <c r="P1249" s="212">
        <f>O1249*H1249</f>
        <v>0</v>
      </c>
      <c r="Q1249" s="212">
        <v>0.0082500000000000004</v>
      </c>
      <c r="R1249" s="212">
        <f>Q1249*H1249</f>
        <v>0.51022124999999996</v>
      </c>
      <c r="S1249" s="212">
        <v>0</v>
      </c>
      <c r="T1249" s="213">
        <f>S1249*H1249</f>
        <v>0</v>
      </c>
      <c r="AR1249" s="25" t="s">
        <v>86</v>
      </c>
      <c r="AT1249" s="25" t="s">
        <v>170</v>
      </c>
      <c r="AU1249" s="25" t="s">
        <v>83</v>
      </c>
      <c r="AY1249" s="25" t="s">
        <v>168</v>
      </c>
      <c r="BE1249" s="214">
        <f>IF(N1249="základní",J1249,0)</f>
        <v>0</v>
      </c>
      <c r="BF1249" s="214">
        <f>IF(N1249="snížená",J1249,0)</f>
        <v>0</v>
      </c>
      <c r="BG1249" s="214">
        <f>IF(N1249="zákl. přenesená",J1249,0)</f>
        <v>0</v>
      </c>
      <c r="BH1249" s="214">
        <f>IF(N1249="sníž. přenesená",J1249,0)</f>
        <v>0</v>
      </c>
      <c r="BI1249" s="214">
        <f>IF(N1249="nulová",J1249,0)</f>
        <v>0</v>
      </c>
      <c r="BJ1249" s="25" t="s">
        <v>17</v>
      </c>
      <c r="BK1249" s="214">
        <f>ROUND(I1249*H1249,2)</f>
        <v>0</v>
      </c>
      <c r="BL1249" s="25" t="s">
        <v>86</v>
      </c>
      <c r="BM1249" s="25" t="s">
        <v>1377</v>
      </c>
    </row>
    <row r="1250" s="11" customFormat="1">
      <c r="B1250" s="215"/>
      <c r="D1250" s="216" t="s">
        <v>176</v>
      </c>
      <c r="E1250" s="217" t="s">
        <v>5</v>
      </c>
      <c r="F1250" s="218" t="s">
        <v>1328</v>
      </c>
      <c r="H1250" s="217" t="s">
        <v>5</v>
      </c>
      <c r="I1250" s="219"/>
      <c r="L1250" s="215"/>
      <c r="M1250" s="220"/>
      <c r="N1250" s="221"/>
      <c r="O1250" s="221"/>
      <c r="P1250" s="221"/>
      <c r="Q1250" s="221"/>
      <c r="R1250" s="221"/>
      <c r="S1250" s="221"/>
      <c r="T1250" s="222"/>
      <c r="AT1250" s="217" t="s">
        <v>176</v>
      </c>
      <c r="AU1250" s="217" t="s">
        <v>83</v>
      </c>
      <c r="AV1250" s="11" t="s">
        <v>17</v>
      </c>
      <c r="AW1250" s="11" t="s">
        <v>35</v>
      </c>
      <c r="AX1250" s="11" t="s">
        <v>72</v>
      </c>
      <c r="AY1250" s="217" t="s">
        <v>168</v>
      </c>
    </row>
    <row r="1251" s="11" customFormat="1">
      <c r="B1251" s="215"/>
      <c r="D1251" s="216" t="s">
        <v>176</v>
      </c>
      <c r="E1251" s="217" t="s">
        <v>5</v>
      </c>
      <c r="F1251" s="218" t="s">
        <v>1378</v>
      </c>
      <c r="H1251" s="217" t="s">
        <v>5</v>
      </c>
      <c r="I1251" s="219"/>
      <c r="L1251" s="215"/>
      <c r="M1251" s="220"/>
      <c r="N1251" s="221"/>
      <c r="O1251" s="221"/>
      <c r="P1251" s="221"/>
      <c r="Q1251" s="221"/>
      <c r="R1251" s="221"/>
      <c r="S1251" s="221"/>
      <c r="T1251" s="222"/>
      <c r="AT1251" s="217" t="s">
        <v>176</v>
      </c>
      <c r="AU1251" s="217" t="s">
        <v>83</v>
      </c>
      <c r="AV1251" s="11" t="s">
        <v>17</v>
      </c>
      <c r="AW1251" s="11" t="s">
        <v>35</v>
      </c>
      <c r="AX1251" s="11" t="s">
        <v>72</v>
      </c>
      <c r="AY1251" s="217" t="s">
        <v>168</v>
      </c>
    </row>
    <row r="1252" s="12" customFormat="1">
      <c r="B1252" s="223"/>
      <c r="D1252" s="216" t="s">
        <v>176</v>
      </c>
      <c r="E1252" s="224" t="s">
        <v>5</v>
      </c>
      <c r="F1252" s="225" t="s">
        <v>1379</v>
      </c>
      <c r="H1252" s="226">
        <v>48.299999999999997</v>
      </c>
      <c r="I1252" s="227"/>
      <c r="L1252" s="223"/>
      <c r="M1252" s="228"/>
      <c r="N1252" s="229"/>
      <c r="O1252" s="229"/>
      <c r="P1252" s="229"/>
      <c r="Q1252" s="229"/>
      <c r="R1252" s="229"/>
      <c r="S1252" s="229"/>
      <c r="T1252" s="230"/>
      <c r="AT1252" s="224" t="s">
        <v>176</v>
      </c>
      <c r="AU1252" s="224" t="s">
        <v>83</v>
      </c>
      <c r="AV1252" s="12" t="s">
        <v>80</v>
      </c>
      <c r="AW1252" s="12" t="s">
        <v>35</v>
      </c>
      <c r="AX1252" s="12" t="s">
        <v>72</v>
      </c>
      <c r="AY1252" s="224" t="s">
        <v>168</v>
      </c>
    </row>
    <row r="1253" s="12" customFormat="1">
      <c r="B1253" s="223"/>
      <c r="D1253" s="216" t="s">
        <v>176</v>
      </c>
      <c r="E1253" s="224" t="s">
        <v>5</v>
      </c>
      <c r="F1253" s="225" t="s">
        <v>1380</v>
      </c>
      <c r="H1253" s="226">
        <v>13.545</v>
      </c>
      <c r="I1253" s="227"/>
      <c r="L1253" s="223"/>
      <c r="M1253" s="228"/>
      <c r="N1253" s="229"/>
      <c r="O1253" s="229"/>
      <c r="P1253" s="229"/>
      <c r="Q1253" s="229"/>
      <c r="R1253" s="229"/>
      <c r="S1253" s="229"/>
      <c r="T1253" s="230"/>
      <c r="AT1253" s="224" t="s">
        <v>176</v>
      </c>
      <c r="AU1253" s="224" t="s">
        <v>83</v>
      </c>
      <c r="AV1253" s="12" t="s">
        <v>80</v>
      </c>
      <c r="AW1253" s="12" t="s">
        <v>35</v>
      </c>
      <c r="AX1253" s="12" t="s">
        <v>72</v>
      </c>
      <c r="AY1253" s="224" t="s">
        <v>168</v>
      </c>
    </row>
    <row r="1254" s="13" customFormat="1">
      <c r="B1254" s="231"/>
      <c r="D1254" s="216" t="s">
        <v>176</v>
      </c>
      <c r="E1254" s="232" t="s">
        <v>5</v>
      </c>
      <c r="F1254" s="233" t="s">
        <v>195</v>
      </c>
      <c r="H1254" s="234">
        <v>61.844999999999999</v>
      </c>
      <c r="I1254" s="235"/>
      <c r="L1254" s="231"/>
      <c r="M1254" s="236"/>
      <c r="N1254" s="237"/>
      <c r="O1254" s="237"/>
      <c r="P1254" s="237"/>
      <c r="Q1254" s="237"/>
      <c r="R1254" s="237"/>
      <c r="S1254" s="237"/>
      <c r="T1254" s="238"/>
      <c r="AT1254" s="232" t="s">
        <v>176</v>
      </c>
      <c r="AU1254" s="232" t="s">
        <v>83</v>
      </c>
      <c r="AV1254" s="13" t="s">
        <v>86</v>
      </c>
      <c r="AW1254" s="13" t="s">
        <v>35</v>
      </c>
      <c r="AX1254" s="13" t="s">
        <v>17</v>
      </c>
      <c r="AY1254" s="232" t="s">
        <v>168</v>
      </c>
    </row>
    <row r="1255" s="1" customFormat="1" ht="25.5" customHeight="1">
      <c r="B1255" s="202"/>
      <c r="C1255" s="239" t="s">
        <v>1381</v>
      </c>
      <c r="D1255" s="239" t="s">
        <v>337</v>
      </c>
      <c r="E1255" s="240" t="s">
        <v>1382</v>
      </c>
      <c r="F1255" s="241" t="s">
        <v>1383</v>
      </c>
      <c r="G1255" s="242" t="s">
        <v>173</v>
      </c>
      <c r="H1255" s="243">
        <v>63.082000000000001</v>
      </c>
      <c r="I1255" s="244"/>
      <c r="J1255" s="245">
        <f>ROUND(I1255*H1255,2)</f>
        <v>0</v>
      </c>
      <c r="K1255" s="241" t="s">
        <v>174</v>
      </c>
      <c r="L1255" s="246"/>
      <c r="M1255" s="247" t="s">
        <v>5</v>
      </c>
      <c r="N1255" s="248" t="s">
        <v>43</v>
      </c>
      <c r="O1255" s="48"/>
      <c r="P1255" s="212">
        <f>O1255*H1255</f>
        <v>0</v>
      </c>
      <c r="Q1255" s="212">
        <v>0.0018</v>
      </c>
      <c r="R1255" s="212">
        <f>Q1255*H1255</f>
        <v>0.1135476</v>
      </c>
      <c r="S1255" s="212">
        <v>0</v>
      </c>
      <c r="T1255" s="213">
        <f>S1255*H1255</f>
        <v>0</v>
      </c>
      <c r="AR1255" s="25" t="s">
        <v>98</v>
      </c>
      <c r="AT1255" s="25" t="s">
        <v>337</v>
      </c>
      <c r="AU1255" s="25" t="s">
        <v>83</v>
      </c>
      <c r="AY1255" s="25" t="s">
        <v>168</v>
      </c>
      <c r="BE1255" s="214">
        <f>IF(N1255="základní",J1255,0)</f>
        <v>0</v>
      </c>
      <c r="BF1255" s="214">
        <f>IF(N1255="snížená",J1255,0)</f>
        <v>0</v>
      </c>
      <c r="BG1255" s="214">
        <f>IF(N1255="zákl. přenesená",J1255,0)</f>
        <v>0</v>
      </c>
      <c r="BH1255" s="214">
        <f>IF(N1255="sníž. přenesená",J1255,0)</f>
        <v>0</v>
      </c>
      <c r="BI1255" s="214">
        <f>IF(N1255="nulová",J1255,0)</f>
        <v>0</v>
      </c>
      <c r="BJ1255" s="25" t="s">
        <v>17</v>
      </c>
      <c r="BK1255" s="214">
        <f>ROUND(I1255*H1255,2)</f>
        <v>0</v>
      </c>
      <c r="BL1255" s="25" t="s">
        <v>86</v>
      </c>
      <c r="BM1255" s="25" t="s">
        <v>1384</v>
      </c>
    </row>
    <row r="1256" s="12" customFormat="1">
      <c r="B1256" s="223"/>
      <c r="D1256" s="216" t="s">
        <v>176</v>
      </c>
      <c r="F1256" s="225" t="s">
        <v>1385</v>
      </c>
      <c r="H1256" s="226">
        <v>63.082000000000001</v>
      </c>
      <c r="I1256" s="227"/>
      <c r="L1256" s="223"/>
      <c r="M1256" s="228"/>
      <c r="N1256" s="229"/>
      <c r="O1256" s="229"/>
      <c r="P1256" s="229"/>
      <c r="Q1256" s="229"/>
      <c r="R1256" s="229"/>
      <c r="S1256" s="229"/>
      <c r="T1256" s="230"/>
      <c r="AT1256" s="224" t="s">
        <v>176</v>
      </c>
      <c r="AU1256" s="224" t="s">
        <v>83</v>
      </c>
      <c r="AV1256" s="12" t="s">
        <v>80</v>
      </c>
      <c r="AW1256" s="12" t="s">
        <v>6</v>
      </c>
      <c r="AX1256" s="12" t="s">
        <v>17</v>
      </c>
      <c r="AY1256" s="224" t="s">
        <v>168</v>
      </c>
    </row>
    <row r="1257" s="1" customFormat="1" ht="25.5" customHeight="1">
      <c r="B1257" s="202"/>
      <c r="C1257" s="203" t="s">
        <v>1386</v>
      </c>
      <c r="D1257" s="203" t="s">
        <v>170</v>
      </c>
      <c r="E1257" s="204" t="s">
        <v>1387</v>
      </c>
      <c r="F1257" s="205" t="s">
        <v>1388</v>
      </c>
      <c r="G1257" s="206" t="s">
        <v>173</v>
      </c>
      <c r="H1257" s="207">
        <v>61.844999999999999</v>
      </c>
      <c r="I1257" s="208"/>
      <c r="J1257" s="209">
        <f>ROUND(I1257*H1257,2)</f>
        <v>0</v>
      </c>
      <c r="K1257" s="205" t="s">
        <v>174</v>
      </c>
      <c r="L1257" s="47"/>
      <c r="M1257" s="210" t="s">
        <v>5</v>
      </c>
      <c r="N1257" s="211" t="s">
        <v>43</v>
      </c>
      <c r="O1257" s="48"/>
      <c r="P1257" s="212">
        <f>O1257*H1257</f>
        <v>0</v>
      </c>
      <c r="Q1257" s="212">
        <v>6.0000000000000002E-05</v>
      </c>
      <c r="R1257" s="212">
        <f>Q1257*H1257</f>
        <v>0.0037106999999999999</v>
      </c>
      <c r="S1257" s="212">
        <v>0</v>
      </c>
      <c r="T1257" s="213">
        <f>S1257*H1257</f>
        <v>0</v>
      </c>
      <c r="AR1257" s="25" t="s">
        <v>86</v>
      </c>
      <c r="AT1257" s="25" t="s">
        <v>170</v>
      </c>
      <c r="AU1257" s="25" t="s">
        <v>83</v>
      </c>
      <c r="AY1257" s="25" t="s">
        <v>168</v>
      </c>
      <c r="BE1257" s="214">
        <f>IF(N1257="základní",J1257,0)</f>
        <v>0</v>
      </c>
      <c r="BF1257" s="214">
        <f>IF(N1257="snížená",J1257,0)</f>
        <v>0</v>
      </c>
      <c r="BG1257" s="214">
        <f>IF(N1257="zákl. přenesená",J1257,0)</f>
        <v>0</v>
      </c>
      <c r="BH1257" s="214">
        <f>IF(N1257="sníž. přenesená",J1257,0)</f>
        <v>0</v>
      </c>
      <c r="BI1257" s="214">
        <f>IF(N1257="nulová",J1257,0)</f>
        <v>0</v>
      </c>
      <c r="BJ1257" s="25" t="s">
        <v>17</v>
      </c>
      <c r="BK1257" s="214">
        <f>ROUND(I1257*H1257,2)</f>
        <v>0</v>
      </c>
      <c r="BL1257" s="25" t="s">
        <v>86</v>
      </c>
      <c r="BM1257" s="25" t="s">
        <v>1389</v>
      </c>
    </row>
    <row r="1258" s="11" customFormat="1">
      <c r="B1258" s="215"/>
      <c r="D1258" s="216" t="s">
        <v>176</v>
      </c>
      <c r="E1258" s="217" t="s">
        <v>5</v>
      </c>
      <c r="F1258" s="218" t="s">
        <v>1390</v>
      </c>
      <c r="H1258" s="217" t="s">
        <v>5</v>
      </c>
      <c r="I1258" s="219"/>
      <c r="L1258" s="215"/>
      <c r="M1258" s="220"/>
      <c r="N1258" s="221"/>
      <c r="O1258" s="221"/>
      <c r="P1258" s="221"/>
      <c r="Q1258" s="221"/>
      <c r="R1258" s="221"/>
      <c r="S1258" s="221"/>
      <c r="T1258" s="222"/>
      <c r="AT1258" s="217" t="s">
        <v>176</v>
      </c>
      <c r="AU1258" s="217" t="s">
        <v>83</v>
      </c>
      <c r="AV1258" s="11" t="s">
        <v>17</v>
      </c>
      <c r="AW1258" s="11" t="s">
        <v>35</v>
      </c>
      <c r="AX1258" s="11" t="s">
        <v>72</v>
      </c>
      <c r="AY1258" s="217" t="s">
        <v>168</v>
      </c>
    </row>
    <row r="1259" s="12" customFormat="1">
      <c r="B1259" s="223"/>
      <c r="D1259" s="216" t="s">
        <v>176</v>
      </c>
      <c r="E1259" s="224" t="s">
        <v>5</v>
      </c>
      <c r="F1259" s="225" t="s">
        <v>1391</v>
      </c>
      <c r="H1259" s="226">
        <v>61.844999999999999</v>
      </c>
      <c r="I1259" s="227"/>
      <c r="L1259" s="223"/>
      <c r="M1259" s="228"/>
      <c r="N1259" s="229"/>
      <c r="O1259" s="229"/>
      <c r="P1259" s="229"/>
      <c r="Q1259" s="229"/>
      <c r="R1259" s="229"/>
      <c r="S1259" s="229"/>
      <c r="T1259" s="230"/>
      <c r="AT1259" s="224" t="s">
        <v>176</v>
      </c>
      <c r="AU1259" s="224" t="s">
        <v>83</v>
      </c>
      <c r="AV1259" s="12" t="s">
        <v>80</v>
      </c>
      <c r="AW1259" s="12" t="s">
        <v>35</v>
      </c>
      <c r="AX1259" s="12" t="s">
        <v>17</v>
      </c>
      <c r="AY1259" s="224" t="s">
        <v>168</v>
      </c>
    </row>
    <row r="1260" s="1" customFormat="1" ht="25.5" customHeight="1">
      <c r="B1260" s="202"/>
      <c r="C1260" s="203" t="s">
        <v>1392</v>
      </c>
      <c r="D1260" s="203" t="s">
        <v>170</v>
      </c>
      <c r="E1260" s="204" t="s">
        <v>1393</v>
      </c>
      <c r="F1260" s="205" t="s">
        <v>1394</v>
      </c>
      <c r="G1260" s="206" t="s">
        <v>173</v>
      </c>
      <c r="H1260" s="207">
        <v>51.387999999999998</v>
      </c>
      <c r="I1260" s="208"/>
      <c r="J1260" s="209">
        <f>ROUND(I1260*H1260,2)</f>
        <v>0</v>
      </c>
      <c r="K1260" s="205" t="s">
        <v>174</v>
      </c>
      <c r="L1260" s="47"/>
      <c r="M1260" s="210" t="s">
        <v>5</v>
      </c>
      <c r="N1260" s="211" t="s">
        <v>43</v>
      </c>
      <c r="O1260" s="48"/>
      <c r="P1260" s="212">
        <f>O1260*H1260</f>
        <v>0</v>
      </c>
      <c r="Q1260" s="212">
        <v>0.0093799999999999994</v>
      </c>
      <c r="R1260" s="212">
        <f>Q1260*H1260</f>
        <v>0.48201943999999997</v>
      </c>
      <c r="S1260" s="212">
        <v>0</v>
      </c>
      <c r="T1260" s="213">
        <f>S1260*H1260</f>
        <v>0</v>
      </c>
      <c r="AR1260" s="25" t="s">
        <v>86</v>
      </c>
      <c r="AT1260" s="25" t="s">
        <v>170</v>
      </c>
      <c r="AU1260" s="25" t="s">
        <v>83</v>
      </c>
      <c r="AY1260" s="25" t="s">
        <v>168</v>
      </c>
      <c r="BE1260" s="214">
        <f>IF(N1260="základní",J1260,0)</f>
        <v>0</v>
      </c>
      <c r="BF1260" s="214">
        <f>IF(N1260="snížená",J1260,0)</f>
        <v>0</v>
      </c>
      <c r="BG1260" s="214">
        <f>IF(N1260="zákl. přenesená",J1260,0)</f>
        <v>0</v>
      </c>
      <c r="BH1260" s="214">
        <f>IF(N1260="sníž. přenesená",J1260,0)</f>
        <v>0</v>
      </c>
      <c r="BI1260" s="214">
        <f>IF(N1260="nulová",J1260,0)</f>
        <v>0</v>
      </c>
      <c r="BJ1260" s="25" t="s">
        <v>17</v>
      </c>
      <c r="BK1260" s="214">
        <f>ROUND(I1260*H1260,2)</f>
        <v>0</v>
      </c>
      <c r="BL1260" s="25" t="s">
        <v>86</v>
      </c>
      <c r="BM1260" s="25" t="s">
        <v>1395</v>
      </c>
    </row>
    <row r="1261" s="11" customFormat="1">
      <c r="B1261" s="215"/>
      <c r="D1261" s="216" t="s">
        <v>176</v>
      </c>
      <c r="E1261" s="217" t="s">
        <v>5</v>
      </c>
      <c r="F1261" s="218" t="s">
        <v>1328</v>
      </c>
      <c r="H1261" s="217" t="s">
        <v>5</v>
      </c>
      <c r="I1261" s="219"/>
      <c r="L1261" s="215"/>
      <c r="M1261" s="220"/>
      <c r="N1261" s="221"/>
      <c r="O1261" s="221"/>
      <c r="P1261" s="221"/>
      <c r="Q1261" s="221"/>
      <c r="R1261" s="221"/>
      <c r="S1261" s="221"/>
      <c r="T1261" s="222"/>
      <c r="AT1261" s="217" t="s">
        <v>176</v>
      </c>
      <c r="AU1261" s="217" t="s">
        <v>83</v>
      </c>
      <c r="AV1261" s="11" t="s">
        <v>17</v>
      </c>
      <c r="AW1261" s="11" t="s">
        <v>35</v>
      </c>
      <c r="AX1261" s="11" t="s">
        <v>72</v>
      </c>
      <c r="AY1261" s="217" t="s">
        <v>168</v>
      </c>
    </row>
    <row r="1262" s="12" customFormat="1">
      <c r="B1262" s="223"/>
      <c r="D1262" s="216" t="s">
        <v>176</v>
      </c>
      <c r="E1262" s="224" t="s">
        <v>5</v>
      </c>
      <c r="F1262" s="225" t="s">
        <v>1396</v>
      </c>
      <c r="H1262" s="226">
        <v>49.439999999999998</v>
      </c>
      <c r="I1262" s="227"/>
      <c r="L1262" s="223"/>
      <c r="M1262" s="228"/>
      <c r="N1262" s="229"/>
      <c r="O1262" s="229"/>
      <c r="P1262" s="229"/>
      <c r="Q1262" s="229"/>
      <c r="R1262" s="229"/>
      <c r="S1262" s="229"/>
      <c r="T1262" s="230"/>
      <c r="AT1262" s="224" t="s">
        <v>176</v>
      </c>
      <c r="AU1262" s="224" t="s">
        <v>83</v>
      </c>
      <c r="AV1262" s="12" t="s">
        <v>80</v>
      </c>
      <c r="AW1262" s="12" t="s">
        <v>35</v>
      </c>
      <c r="AX1262" s="12" t="s">
        <v>72</v>
      </c>
      <c r="AY1262" s="224" t="s">
        <v>168</v>
      </c>
    </row>
    <row r="1263" s="12" customFormat="1">
      <c r="B1263" s="223"/>
      <c r="D1263" s="216" t="s">
        <v>176</v>
      </c>
      <c r="E1263" s="224" t="s">
        <v>5</v>
      </c>
      <c r="F1263" s="225" t="s">
        <v>1397</v>
      </c>
      <c r="H1263" s="226">
        <v>1.948</v>
      </c>
      <c r="I1263" s="227"/>
      <c r="L1263" s="223"/>
      <c r="M1263" s="228"/>
      <c r="N1263" s="229"/>
      <c r="O1263" s="229"/>
      <c r="P1263" s="229"/>
      <c r="Q1263" s="229"/>
      <c r="R1263" s="229"/>
      <c r="S1263" s="229"/>
      <c r="T1263" s="230"/>
      <c r="AT1263" s="224" t="s">
        <v>176</v>
      </c>
      <c r="AU1263" s="224" t="s">
        <v>83</v>
      </c>
      <c r="AV1263" s="12" t="s">
        <v>80</v>
      </c>
      <c r="AW1263" s="12" t="s">
        <v>35</v>
      </c>
      <c r="AX1263" s="12" t="s">
        <v>72</v>
      </c>
      <c r="AY1263" s="224" t="s">
        <v>168</v>
      </c>
    </row>
    <row r="1264" s="13" customFormat="1">
      <c r="B1264" s="231"/>
      <c r="D1264" s="216" t="s">
        <v>176</v>
      </c>
      <c r="E1264" s="232" t="s">
        <v>5</v>
      </c>
      <c r="F1264" s="233" t="s">
        <v>195</v>
      </c>
      <c r="H1264" s="234">
        <v>51.387999999999998</v>
      </c>
      <c r="I1264" s="235"/>
      <c r="L1264" s="231"/>
      <c r="M1264" s="236"/>
      <c r="N1264" s="237"/>
      <c r="O1264" s="237"/>
      <c r="P1264" s="237"/>
      <c r="Q1264" s="237"/>
      <c r="R1264" s="237"/>
      <c r="S1264" s="237"/>
      <c r="T1264" s="238"/>
      <c r="AT1264" s="232" t="s">
        <v>176</v>
      </c>
      <c r="AU1264" s="232" t="s">
        <v>83</v>
      </c>
      <c r="AV1264" s="13" t="s">
        <v>86</v>
      </c>
      <c r="AW1264" s="13" t="s">
        <v>35</v>
      </c>
      <c r="AX1264" s="13" t="s">
        <v>17</v>
      </c>
      <c r="AY1264" s="232" t="s">
        <v>168</v>
      </c>
    </row>
    <row r="1265" s="1" customFormat="1" ht="25.5" customHeight="1">
      <c r="B1265" s="202"/>
      <c r="C1265" s="239" t="s">
        <v>1398</v>
      </c>
      <c r="D1265" s="239" t="s">
        <v>337</v>
      </c>
      <c r="E1265" s="240" t="s">
        <v>1312</v>
      </c>
      <c r="F1265" s="241" t="s">
        <v>1313</v>
      </c>
      <c r="G1265" s="242" t="s">
        <v>173</v>
      </c>
      <c r="H1265" s="243">
        <v>52.415999999999997</v>
      </c>
      <c r="I1265" s="244"/>
      <c r="J1265" s="245">
        <f>ROUND(I1265*H1265,2)</f>
        <v>0</v>
      </c>
      <c r="K1265" s="241" t="s">
        <v>174</v>
      </c>
      <c r="L1265" s="246"/>
      <c r="M1265" s="247" t="s">
        <v>5</v>
      </c>
      <c r="N1265" s="248" t="s">
        <v>43</v>
      </c>
      <c r="O1265" s="48"/>
      <c r="P1265" s="212">
        <f>O1265*H1265</f>
        <v>0</v>
      </c>
      <c r="Q1265" s="212">
        <v>0.0135</v>
      </c>
      <c r="R1265" s="212">
        <f>Q1265*H1265</f>
        <v>0.70761599999999991</v>
      </c>
      <c r="S1265" s="212">
        <v>0</v>
      </c>
      <c r="T1265" s="213">
        <f>S1265*H1265</f>
        <v>0</v>
      </c>
      <c r="AR1265" s="25" t="s">
        <v>98</v>
      </c>
      <c r="AT1265" s="25" t="s">
        <v>337</v>
      </c>
      <c r="AU1265" s="25" t="s">
        <v>83</v>
      </c>
      <c r="AY1265" s="25" t="s">
        <v>168</v>
      </c>
      <c r="BE1265" s="214">
        <f>IF(N1265="základní",J1265,0)</f>
        <v>0</v>
      </c>
      <c r="BF1265" s="214">
        <f>IF(N1265="snížená",J1265,0)</f>
        <v>0</v>
      </c>
      <c r="BG1265" s="214">
        <f>IF(N1265="zákl. přenesená",J1265,0)</f>
        <v>0</v>
      </c>
      <c r="BH1265" s="214">
        <f>IF(N1265="sníž. přenesená",J1265,0)</f>
        <v>0</v>
      </c>
      <c r="BI1265" s="214">
        <f>IF(N1265="nulová",J1265,0)</f>
        <v>0</v>
      </c>
      <c r="BJ1265" s="25" t="s">
        <v>17</v>
      </c>
      <c r="BK1265" s="214">
        <f>ROUND(I1265*H1265,2)</f>
        <v>0</v>
      </c>
      <c r="BL1265" s="25" t="s">
        <v>86</v>
      </c>
      <c r="BM1265" s="25" t="s">
        <v>1399</v>
      </c>
    </row>
    <row r="1266" s="12" customFormat="1">
      <c r="B1266" s="223"/>
      <c r="D1266" s="216" t="s">
        <v>176</v>
      </c>
      <c r="F1266" s="225" t="s">
        <v>1400</v>
      </c>
      <c r="H1266" s="226">
        <v>52.415999999999997</v>
      </c>
      <c r="I1266" s="227"/>
      <c r="L1266" s="223"/>
      <c r="M1266" s="228"/>
      <c r="N1266" s="229"/>
      <c r="O1266" s="229"/>
      <c r="P1266" s="229"/>
      <c r="Q1266" s="229"/>
      <c r="R1266" s="229"/>
      <c r="S1266" s="229"/>
      <c r="T1266" s="230"/>
      <c r="AT1266" s="224" t="s">
        <v>176</v>
      </c>
      <c r="AU1266" s="224" t="s">
        <v>83</v>
      </c>
      <c r="AV1266" s="12" t="s">
        <v>80</v>
      </c>
      <c r="AW1266" s="12" t="s">
        <v>6</v>
      </c>
      <c r="AX1266" s="12" t="s">
        <v>17</v>
      </c>
      <c r="AY1266" s="224" t="s">
        <v>168</v>
      </c>
    </row>
    <row r="1267" s="1" customFormat="1" ht="25.5" customHeight="1">
      <c r="B1267" s="202"/>
      <c r="C1267" s="203" t="s">
        <v>1401</v>
      </c>
      <c r="D1267" s="203" t="s">
        <v>170</v>
      </c>
      <c r="E1267" s="204" t="s">
        <v>1402</v>
      </c>
      <c r="F1267" s="205" t="s">
        <v>1403</v>
      </c>
      <c r="G1267" s="206" t="s">
        <v>173</v>
      </c>
      <c r="H1267" s="207">
        <v>37.799999999999997</v>
      </c>
      <c r="I1267" s="208"/>
      <c r="J1267" s="209">
        <f>ROUND(I1267*H1267,2)</f>
        <v>0</v>
      </c>
      <c r="K1267" s="205" t="s">
        <v>174</v>
      </c>
      <c r="L1267" s="47"/>
      <c r="M1267" s="210" t="s">
        <v>5</v>
      </c>
      <c r="N1267" s="211" t="s">
        <v>43</v>
      </c>
      <c r="O1267" s="48"/>
      <c r="P1267" s="212">
        <f>O1267*H1267</f>
        <v>0</v>
      </c>
      <c r="Q1267" s="212">
        <v>0.0094999999999999998</v>
      </c>
      <c r="R1267" s="212">
        <f>Q1267*H1267</f>
        <v>0.35909999999999997</v>
      </c>
      <c r="S1267" s="212">
        <v>0</v>
      </c>
      <c r="T1267" s="213">
        <f>S1267*H1267</f>
        <v>0</v>
      </c>
      <c r="AR1267" s="25" t="s">
        <v>86</v>
      </c>
      <c r="AT1267" s="25" t="s">
        <v>170</v>
      </c>
      <c r="AU1267" s="25" t="s">
        <v>83</v>
      </c>
      <c r="AY1267" s="25" t="s">
        <v>168</v>
      </c>
      <c r="BE1267" s="214">
        <f>IF(N1267="základní",J1267,0)</f>
        <v>0</v>
      </c>
      <c r="BF1267" s="214">
        <f>IF(N1267="snížená",J1267,0)</f>
        <v>0</v>
      </c>
      <c r="BG1267" s="214">
        <f>IF(N1267="zákl. přenesená",J1267,0)</f>
        <v>0</v>
      </c>
      <c r="BH1267" s="214">
        <f>IF(N1267="sníž. přenesená",J1267,0)</f>
        <v>0</v>
      </c>
      <c r="BI1267" s="214">
        <f>IF(N1267="nulová",J1267,0)</f>
        <v>0</v>
      </c>
      <c r="BJ1267" s="25" t="s">
        <v>17</v>
      </c>
      <c r="BK1267" s="214">
        <f>ROUND(I1267*H1267,2)</f>
        <v>0</v>
      </c>
      <c r="BL1267" s="25" t="s">
        <v>86</v>
      </c>
      <c r="BM1267" s="25" t="s">
        <v>1404</v>
      </c>
    </row>
    <row r="1268" s="11" customFormat="1">
      <c r="B1268" s="215"/>
      <c r="D1268" s="216" t="s">
        <v>176</v>
      </c>
      <c r="E1268" s="217" t="s">
        <v>5</v>
      </c>
      <c r="F1268" s="218" t="s">
        <v>1328</v>
      </c>
      <c r="H1268" s="217" t="s">
        <v>5</v>
      </c>
      <c r="I1268" s="219"/>
      <c r="L1268" s="215"/>
      <c r="M1268" s="220"/>
      <c r="N1268" s="221"/>
      <c r="O1268" s="221"/>
      <c r="P1268" s="221"/>
      <c r="Q1268" s="221"/>
      <c r="R1268" s="221"/>
      <c r="S1268" s="221"/>
      <c r="T1268" s="222"/>
      <c r="AT1268" s="217" t="s">
        <v>176</v>
      </c>
      <c r="AU1268" s="217" t="s">
        <v>83</v>
      </c>
      <c r="AV1268" s="11" t="s">
        <v>17</v>
      </c>
      <c r="AW1268" s="11" t="s">
        <v>35</v>
      </c>
      <c r="AX1268" s="11" t="s">
        <v>72</v>
      </c>
      <c r="AY1268" s="217" t="s">
        <v>168</v>
      </c>
    </row>
    <row r="1269" s="12" customFormat="1">
      <c r="B1269" s="223"/>
      <c r="D1269" s="216" t="s">
        <v>176</v>
      </c>
      <c r="E1269" s="224" t="s">
        <v>5</v>
      </c>
      <c r="F1269" s="225" t="s">
        <v>1405</v>
      </c>
      <c r="H1269" s="226">
        <v>39.899999999999999</v>
      </c>
      <c r="I1269" s="227"/>
      <c r="L1269" s="223"/>
      <c r="M1269" s="228"/>
      <c r="N1269" s="229"/>
      <c r="O1269" s="229"/>
      <c r="P1269" s="229"/>
      <c r="Q1269" s="229"/>
      <c r="R1269" s="229"/>
      <c r="S1269" s="229"/>
      <c r="T1269" s="230"/>
      <c r="AT1269" s="224" t="s">
        <v>176</v>
      </c>
      <c r="AU1269" s="224" t="s">
        <v>83</v>
      </c>
      <c r="AV1269" s="12" t="s">
        <v>80</v>
      </c>
      <c r="AW1269" s="12" t="s">
        <v>35</v>
      </c>
      <c r="AX1269" s="12" t="s">
        <v>72</v>
      </c>
      <c r="AY1269" s="224" t="s">
        <v>168</v>
      </c>
    </row>
    <row r="1270" s="12" customFormat="1">
      <c r="B1270" s="223"/>
      <c r="D1270" s="216" t="s">
        <v>176</v>
      </c>
      <c r="E1270" s="224" t="s">
        <v>5</v>
      </c>
      <c r="F1270" s="225" t="s">
        <v>1406</v>
      </c>
      <c r="H1270" s="226">
        <v>-2.1000000000000001</v>
      </c>
      <c r="I1270" s="227"/>
      <c r="L1270" s="223"/>
      <c r="M1270" s="228"/>
      <c r="N1270" s="229"/>
      <c r="O1270" s="229"/>
      <c r="P1270" s="229"/>
      <c r="Q1270" s="229"/>
      <c r="R1270" s="229"/>
      <c r="S1270" s="229"/>
      <c r="T1270" s="230"/>
      <c r="AT1270" s="224" t="s">
        <v>176</v>
      </c>
      <c r="AU1270" s="224" t="s">
        <v>83</v>
      </c>
      <c r="AV1270" s="12" t="s">
        <v>80</v>
      </c>
      <c r="AW1270" s="12" t="s">
        <v>35</v>
      </c>
      <c r="AX1270" s="12" t="s">
        <v>72</v>
      </c>
      <c r="AY1270" s="224" t="s">
        <v>168</v>
      </c>
    </row>
    <row r="1271" s="13" customFormat="1">
      <c r="B1271" s="231"/>
      <c r="D1271" s="216" t="s">
        <v>176</v>
      </c>
      <c r="E1271" s="232" t="s">
        <v>5</v>
      </c>
      <c r="F1271" s="233" t="s">
        <v>195</v>
      </c>
      <c r="H1271" s="234">
        <v>37.799999999999997</v>
      </c>
      <c r="I1271" s="235"/>
      <c r="L1271" s="231"/>
      <c r="M1271" s="236"/>
      <c r="N1271" s="237"/>
      <c r="O1271" s="237"/>
      <c r="P1271" s="237"/>
      <c r="Q1271" s="237"/>
      <c r="R1271" s="237"/>
      <c r="S1271" s="237"/>
      <c r="T1271" s="238"/>
      <c r="AT1271" s="232" t="s">
        <v>176</v>
      </c>
      <c r="AU1271" s="232" t="s">
        <v>83</v>
      </c>
      <c r="AV1271" s="13" t="s">
        <v>86</v>
      </c>
      <c r="AW1271" s="13" t="s">
        <v>35</v>
      </c>
      <c r="AX1271" s="13" t="s">
        <v>17</v>
      </c>
      <c r="AY1271" s="232" t="s">
        <v>168</v>
      </c>
    </row>
    <row r="1272" s="1" customFormat="1" ht="25.5" customHeight="1">
      <c r="B1272" s="202"/>
      <c r="C1272" s="239" t="s">
        <v>1407</v>
      </c>
      <c r="D1272" s="239" t="s">
        <v>337</v>
      </c>
      <c r="E1272" s="240" t="s">
        <v>1408</v>
      </c>
      <c r="F1272" s="241" t="s">
        <v>1409</v>
      </c>
      <c r="G1272" s="242" t="s">
        <v>173</v>
      </c>
      <c r="H1272" s="243">
        <v>38.555999999999997</v>
      </c>
      <c r="I1272" s="244"/>
      <c r="J1272" s="245">
        <f>ROUND(I1272*H1272,2)</f>
        <v>0</v>
      </c>
      <c r="K1272" s="241" t="s">
        <v>174</v>
      </c>
      <c r="L1272" s="246"/>
      <c r="M1272" s="247" t="s">
        <v>5</v>
      </c>
      <c r="N1272" s="248" t="s">
        <v>43</v>
      </c>
      <c r="O1272" s="48"/>
      <c r="P1272" s="212">
        <f>O1272*H1272</f>
        <v>0</v>
      </c>
      <c r="Q1272" s="212">
        <v>0.021000000000000001</v>
      </c>
      <c r="R1272" s="212">
        <f>Q1272*H1272</f>
        <v>0.80967599999999995</v>
      </c>
      <c r="S1272" s="212">
        <v>0</v>
      </c>
      <c r="T1272" s="213">
        <f>S1272*H1272</f>
        <v>0</v>
      </c>
      <c r="AR1272" s="25" t="s">
        <v>98</v>
      </c>
      <c r="AT1272" s="25" t="s">
        <v>337</v>
      </c>
      <c r="AU1272" s="25" t="s">
        <v>83</v>
      </c>
      <c r="AY1272" s="25" t="s">
        <v>168</v>
      </c>
      <c r="BE1272" s="214">
        <f>IF(N1272="základní",J1272,0)</f>
        <v>0</v>
      </c>
      <c r="BF1272" s="214">
        <f>IF(N1272="snížená",J1272,0)</f>
        <v>0</v>
      </c>
      <c r="BG1272" s="214">
        <f>IF(N1272="zákl. přenesená",J1272,0)</f>
        <v>0</v>
      </c>
      <c r="BH1272" s="214">
        <f>IF(N1272="sníž. přenesená",J1272,0)</f>
        <v>0</v>
      </c>
      <c r="BI1272" s="214">
        <f>IF(N1272="nulová",J1272,0)</f>
        <v>0</v>
      </c>
      <c r="BJ1272" s="25" t="s">
        <v>17</v>
      </c>
      <c r="BK1272" s="214">
        <f>ROUND(I1272*H1272,2)</f>
        <v>0</v>
      </c>
      <c r="BL1272" s="25" t="s">
        <v>86</v>
      </c>
      <c r="BM1272" s="25" t="s">
        <v>1410</v>
      </c>
    </row>
    <row r="1273" s="12" customFormat="1">
      <c r="B1273" s="223"/>
      <c r="D1273" s="216" t="s">
        <v>176</v>
      </c>
      <c r="F1273" s="225" t="s">
        <v>1411</v>
      </c>
      <c r="H1273" s="226">
        <v>38.555999999999997</v>
      </c>
      <c r="I1273" s="227"/>
      <c r="L1273" s="223"/>
      <c r="M1273" s="228"/>
      <c r="N1273" s="229"/>
      <c r="O1273" s="229"/>
      <c r="P1273" s="229"/>
      <c r="Q1273" s="229"/>
      <c r="R1273" s="229"/>
      <c r="S1273" s="229"/>
      <c r="T1273" s="230"/>
      <c r="AT1273" s="224" t="s">
        <v>176</v>
      </c>
      <c r="AU1273" s="224" t="s">
        <v>83</v>
      </c>
      <c r="AV1273" s="12" t="s">
        <v>80</v>
      </c>
      <c r="AW1273" s="12" t="s">
        <v>6</v>
      </c>
      <c r="AX1273" s="12" t="s">
        <v>17</v>
      </c>
      <c r="AY1273" s="224" t="s">
        <v>168</v>
      </c>
    </row>
    <row r="1274" s="1" customFormat="1" ht="25.5" customHeight="1">
      <c r="B1274" s="202"/>
      <c r="C1274" s="203" t="s">
        <v>1412</v>
      </c>
      <c r="D1274" s="203" t="s">
        <v>170</v>
      </c>
      <c r="E1274" s="204" t="s">
        <v>1413</v>
      </c>
      <c r="F1274" s="205" t="s">
        <v>1414</v>
      </c>
      <c r="G1274" s="206" t="s">
        <v>173</v>
      </c>
      <c r="H1274" s="207">
        <v>3.2400000000000002</v>
      </c>
      <c r="I1274" s="208"/>
      <c r="J1274" s="209">
        <f>ROUND(I1274*H1274,2)</f>
        <v>0</v>
      </c>
      <c r="K1274" s="205" t="s">
        <v>174</v>
      </c>
      <c r="L1274" s="47"/>
      <c r="M1274" s="210" t="s">
        <v>5</v>
      </c>
      <c r="N1274" s="211" t="s">
        <v>43</v>
      </c>
      <c r="O1274" s="48"/>
      <c r="P1274" s="212">
        <f>O1274*H1274</f>
        <v>0</v>
      </c>
      <c r="Q1274" s="212">
        <v>0.0094400000000000005</v>
      </c>
      <c r="R1274" s="212">
        <f>Q1274*H1274</f>
        <v>0.030585600000000004</v>
      </c>
      <c r="S1274" s="212">
        <v>0</v>
      </c>
      <c r="T1274" s="213">
        <f>S1274*H1274</f>
        <v>0</v>
      </c>
      <c r="AR1274" s="25" t="s">
        <v>86</v>
      </c>
      <c r="AT1274" s="25" t="s">
        <v>170</v>
      </c>
      <c r="AU1274" s="25" t="s">
        <v>83</v>
      </c>
      <c r="AY1274" s="25" t="s">
        <v>168</v>
      </c>
      <c r="BE1274" s="214">
        <f>IF(N1274="základní",J1274,0)</f>
        <v>0</v>
      </c>
      <c r="BF1274" s="214">
        <f>IF(N1274="snížená",J1274,0)</f>
        <v>0</v>
      </c>
      <c r="BG1274" s="214">
        <f>IF(N1274="zákl. přenesená",J1274,0)</f>
        <v>0</v>
      </c>
      <c r="BH1274" s="214">
        <f>IF(N1274="sníž. přenesená",J1274,0)</f>
        <v>0</v>
      </c>
      <c r="BI1274" s="214">
        <f>IF(N1274="nulová",J1274,0)</f>
        <v>0</v>
      </c>
      <c r="BJ1274" s="25" t="s">
        <v>17</v>
      </c>
      <c r="BK1274" s="214">
        <f>ROUND(I1274*H1274,2)</f>
        <v>0</v>
      </c>
      <c r="BL1274" s="25" t="s">
        <v>86</v>
      </c>
      <c r="BM1274" s="25" t="s">
        <v>1415</v>
      </c>
    </row>
    <row r="1275" s="11" customFormat="1">
      <c r="B1275" s="215"/>
      <c r="D1275" s="216" t="s">
        <v>176</v>
      </c>
      <c r="E1275" s="217" t="s">
        <v>5</v>
      </c>
      <c r="F1275" s="218" t="s">
        <v>1328</v>
      </c>
      <c r="H1275" s="217" t="s">
        <v>5</v>
      </c>
      <c r="I1275" s="219"/>
      <c r="L1275" s="215"/>
      <c r="M1275" s="220"/>
      <c r="N1275" s="221"/>
      <c r="O1275" s="221"/>
      <c r="P1275" s="221"/>
      <c r="Q1275" s="221"/>
      <c r="R1275" s="221"/>
      <c r="S1275" s="221"/>
      <c r="T1275" s="222"/>
      <c r="AT1275" s="217" t="s">
        <v>176</v>
      </c>
      <c r="AU1275" s="217" t="s">
        <v>83</v>
      </c>
      <c r="AV1275" s="11" t="s">
        <v>17</v>
      </c>
      <c r="AW1275" s="11" t="s">
        <v>35</v>
      </c>
      <c r="AX1275" s="11" t="s">
        <v>72</v>
      </c>
      <c r="AY1275" s="217" t="s">
        <v>168</v>
      </c>
    </row>
    <row r="1276" s="12" customFormat="1">
      <c r="B1276" s="223"/>
      <c r="D1276" s="216" t="s">
        <v>176</v>
      </c>
      <c r="E1276" s="224" t="s">
        <v>5</v>
      </c>
      <c r="F1276" s="225" t="s">
        <v>1416</v>
      </c>
      <c r="H1276" s="226">
        <v>3.2400000000000002</v>
      </c>
      <c r="I1276" s="227"/>
      <c r="L1276" s="223"/>
      <c r="M1276" s="228"/>
      <c r="N1276" s="229"/>
      <c r="O1276" s="229"/>
      <c r="P1276" s="229"/>
      <c r="Q1276" s="229"/>
      <c r="R1276" s="229"/>
      <c r="S1276" s="229"/>
      <c r="T1276" s="230"/>
      <c r="AT1276" s="224" t="s">
        <v>176</v>
      </c>
      <c r="AU1276" s="224" t="s">
        <v>83</v>
      </c>
      <c r="AV1276" s="12" t="s">
        <v>80</v>
      </c>
      <c r="AW1276" s="12" t="s">
        <v>35</v>
      </c>
      <c r="AX1276" s="12" t="s">
        <v>17</v>
      </c>
      <c r="AY1276" s="224" t="s">
        <v>168</v>
      </c>
    </row>
    <row r="1277" s="1" customFormat="1" ht="25.5" customHeight="1">
      <c r="B1277" s="202"/>
      <c r="C1277" s="239" t="s">
        <v>1417</v>
      </c>
      <c r="D1277" s="239" t="s">
        <v>337</v>
      </c>
      <c r="E1277" s="240" t="s">
        <v>1418</v>
      </c>
      <c r="F1277" s="241" t="s">
        <v>1419</v>
      </c>
      <c r="G1277" s="242" t="s">
        <v>173</v>
      </c>
      <c r="H1277" s="243">
        <v>3.3050000000000002</v>
      </c>
      <c r="I1277" s="244"/>
      <c r="J1277" s="245">
        <f>ROUND(I1277*H1277,2)</f>
        <v>0</v>
      </c>
      <c r="K1277" s="241" t="s">
        <v>174</v>
      </c>
      <c r="L1277" s="246"/>
      <c r="M1277" s="247" t="s">
        <v>5</v>
      </c>
      <c r="N1277" s="248" t="s">
        <v>43</v>
      </c>
      <c r="O1277" s="48"/>
      <c r="P1277" s="212">
        <f>O1277*H1277</f>
        <v>0</v>
      </c>
      <c r="Q1277" s="212">
        <v>0.017999999999999999</v>
      </c>
      <c r="R1277" s="212">
        <f>Q1277*H1277</f>
        <v>0.059490000000000001</v>
      </c>
      <c r="S1277" s="212">
        <v>0</v>
      </c>
      <c r="T1277" s="213">
        <f>S1277*H1277</f>
        <v>0</v>
      </c>
      <c r="AR1277" s="25" t="s">
        <v>98</v>
      </c>
      <c r="AT1277" s="25" t="s">
        <v>337</v>
      </c>
      <c r="AU1277" s="25" t="s">
        <v>83</v>
      </c>
      <c r="AY1277" s="25" t="s">
        <v>168</v>
      </c>
      <c r="BE1277" s="214">
        <f>IF(N1277="základní",J1277,0)</f>
        <v>0</v>
      </c>
      <c r="BF1277" s="214">
        <f>IF(N1277="snížená",J1277,0)</f>
        <v>0</v>
      </c>
      <c r="BG1277" s="214">
        <f>IF(N1277="zákl. přenesená",J1277,0)</f>
        <v>0</v>
      </c>
      <c r="BH1277" s="214">
        <f>IF(N1277="sníž. přenesená",J1277,0)</f>
        <v>0</v>
      </c>
      <c r="BI1277" s="214">
        <f>IF(N1277="nulová",J1277,0)</f>
        <v>0</v>
      </c>
      <c r="BJ1277" s="25" t="s">
        <v>17</v>
      </c>
      <c r="BK1277" s="214">
        <f>ROUND(I1277*H1277,2)</f>
        <v>0</v>
      </c>
      <c r="BL1277" s="25" t="s">
        <v>86</v>
      </c>
      <c r="BM1277" s="25" t="s">
        <v>1420</v>
      </c>
    </row>
    <row r="1278" s="12" customFormat="1">
      <c r="B1278" s="223"/>
      <c r="D1278" s="216" t="s">
        <v>176</v>
      </c>
      <c r="F1278" s="225" t="s">
        <v>1421</v>
      </c>
      <c r="H1278" s="226">
        <v>3.3050000000000002</v>
      </c>
      <c r="I1278" s="227"/>
      <c r="L1278" s="223"/>
      <c r="M1278" s="228"/>
      <c r="N1278" s="229"/>
      <c r="O1278" s="229"/>
      <c r="P1278" s="229"/>
      <c r="Q1278" s="229"/>
      <c r="R1278" s="229"/>
      <c r="S1278" s="229"/>
      <c r="T1278" s="230"/>
      <c r="AT1278" s="224" t="s">
        <v>176</v>
      </c>
      <c r="AU1278" s="224" t="s">
        <v>83</v>
      </c>
      <c r="AV1278" s="12" t="s">
        <v>80</v>
      </c>
      <c r="AW1278" s="12" t="s">
        <v>6</v>
      </c>
      <c r="AX1278" s="12" t="s">
        <v>17</v>
      </c>
      <c r="AY1278" s="224" t="s">
        <v>168</v>
      </c>
    </row>
    <row r="1279" s="1" customFormat="1" ht="25.5" customHeight="1">
      <c r="B1279" s="202"/>
      <c r="C1279" s="203" t="s">
        <v>1422</v>
      </c>
      <c r="D1279" s="203" t="s">
        <v>170</v>
      </c>
      <c r="E1279" s="204" t="s">
        <v>1423</v>
      </c>
      <c r="F1279" s="205" t="s">
        <v>1424</v>
      </c>
      <c r="G1279" s="206" t="s">
        <v>173</v>
      </c>
      <c r="H1279" s="207">
        <v>92.427999999999997</v>
      </c>
      <c r="I1279" s="208"/>
      <c r="J1279" s="209">
        <f>ROUND(I1279*H1279,2)</f>
        <v>0</v>
      </c>
      <c r="K1279" s="205" t="s">
        <v>174</v>
      </c>
      <c r="L1279" s="47"/>
      <c r="M1279" s="210" t="s">
        <v>5</v>
      </c>
      <c r="N1279" s="211" t="s">
        <v>43</v>
      </c>
      <c r="O1279" s="48"/>
      <c r="P1279" s="212">
        <f>O1279*H1279</f>
        <v>0</v>
      </c>
      <c r="Q1279" s="212">
        <v>6.0000000000000002E-05</v>
      </c>
      <c r="R1279" s="212">
        <f>Q1279*H1279</f>
        <v>0.0055456799999999999</v>
      </c>
      <c r="S1279" s="212">
        <v>0</v>
      </c>
      <c r="T1279" s="213">
        <f>S1279*H1279</f>
        <v>0</v>
      </c>
      <c r="AR1279" s="25" t="s">
        <v>86</v>
      </c>
      <c r="AT1279" s="25" t="s">
        <v>170</v>
      </c>
      <c r="AU1279" s="25" t="s">
        <v>83</v>
      </c>
      <c r="AY1279" s="25" t="s">
        <v>168</v>
      </c>
      <c r="BE1279" s="214">
        <f>IF(N1279="základní",J1279,0)</f>
        <v>0</v>
      </c>
      <c r="BF1279" s="214">
        <f>IF(N1279="snížená",J1279,0)</f>
        <v>0</v>
      </c>
      <c r="BG1279" s="214">
        <f>IF(N1279="zákl. přenesená",J1279,0)</f>
        <v>0</v>
      </c>
      <c r="BH1279" s="214">
        <f>IF(N1279="sníž. přenesená",J1279,0)</f>
        <v>0</v>
      </c>
      <c r="BI1279" s="214">
        <f>IF(N1279="nulová",J1279,0)</f>
        <v>0</v>
      </c>
      <c r="BJ1279" s="25" t="s">
        <v>17</v>
      </c>
      <c r="BK1279" s="214">
        <f>ROUND(I1279*H1279,2)</f>
        <v>0</v>
      </c>
      <c r="BL1279" s="25" t="s">
        <v>86</v>
      </c>
      <c r="BM1279" s="25" t="s">
        <v>1425</v>
      </c>
    </row>
    <row r="1280" s="12" customFormat="1">
      <c r="B1280" s="223"/>
      <c r="D1280" s="216" t="s">
        <v>176</v>
      </c>
      <c r="E1280" s="224" t="s">
        <v>5</v>
      </c>
      <c r="F1280" s="225" t="s">
        <v>1426</v>
      </c>
      <c r="H1280" s="226">
        <v>92.427999999999997</v>
      </c>
      <c r="I1280" s="227"/>
      <c r="L1280" s="223"/>
      <c r="M1280" s="228"/>
      <c r="N1280" s="229"/>
      <c r="O1280" s="229"/>
      <c r="P1280" s="229"/>
      <c r="Q1280" s="229"/>
      <c r="R1280" s="229"/>
      <c r="S1280" s="229"/>
      <c r="T1280" s="230"/>
      <c r="AT1280" s="224" t="s">
        <v>176</v>
      </c>
      <c r="AU1280" s="224" t="s">
        <v>83</v>
      </c>
      <c r="AV1280" s="12" t="s">
        <v>80</v>
      </c>
      <c r="AW1280" s="12" t="s">
        <v>35</v>
      </c>
      <c r="AX1280" s="12" t="s">
        <v>17</v>
      </c>
      <c r="AY1280" s="224" t="s">
        <v>168</v>
      </c>
    </row>
    <row r="1281" s="1" customFormat="1" ht="25.5" customHeight="1">
      <c r="B1281" s="202"/>
      <c r="C1281" s="203" t="s">
        <v>1427</v>
      </c>
      <c r="D1281" s="203" t="s">
        <v>170</v>
      </c>
      <c r="E1281" s="204" t="s">
        <v>1284</v>
      </c>
      <c r="F1281" s="205" t="s">
        <v>1285</v>
      </c>
      <c r="G1281" s="206" t="s">
        <v>173</v>
      </c>
      <c r="H1281" s="207">
        <v>76.350999999999999</v>
      </c>
      <c r="I1281" s="208"/>
      <c r="J1281" s="209">
        <f>ROUND(I1281*H1281,2)</f>
        <v>0</v>
      </c>
      <c r="K1281" s="205" t="s">
        <v>174</v>
      </c>
      <c r="L1281" s="47"/>
      <c r="M1281" s="210" t="s">
        <v>5</v>
      </c>
      <c r="N1281" s="211" t="s">
        <v>43</v>
      </c>
      <c r="O1281" s="48"/>
      <c r="P1281" s="212">
        <f>O1281*H1281</f>
        <v>0</v>
      </c>
      <c r="Q1281" s="212">
        <v>0</v>
      </c>
      <c r="R1281" s="212">
        <f>Q1281*H1281</f>
        <v>0</v>
      </c>
      <c r="S1281" s="212">
        <v>0</v>
      </c>
      <c r="T1281" s="213">
        <f>S1281*H1281</f>
        <v>0</v>
      </c>
      <c r="AR1281" s="25" t="s">
        <v>86</v>
      </c>
      <c r="AT1281" s="25" t="s">
        <v>170</v>
      </c>
      <c r="AU1281" s="25" t="s">
        <v>83</v>
      </c>
      <c r="AY1281" s="25" t="s">
        <v>168</v>
      </c>
      <c r="BE1281" s="214">
        <f>IF(N1281="základní",J1281,0)</f>
        <v>0</v>
      </c>
      <c r="BF1281" s="214">
        <f>IF(N1281="snížená",J1281,0)</f>
        <v>0</v>
      </c>
      <c r="BG1281" s="214">
        <f>IF(N1281="zákl. přenesená",J1281,0)</f>
        <v>0</v>
      </c>
      <c r="BH1281" s="214">
        <f>IF(N1281="sníž. přenesená",J1281,0)</f>
        <v>0</v>
      </c>
      <c r="BI1281" s="214">
        <f>IF(N1281="nulová",J1281,0)</f>
        <v>0</v>
      </c>
      <c r="BJ1281" s="25" t="s">
        <v>17</v>
      </c>
      <c r="BK1281" s="214">
        <f>ROUND(I1281*H1281,2)</f>
        <v>0</v>
      </c>
      <c r="BL1281" s="25" t="s">
        <v>86</v>
      </c>
      <c r="BM1281" s="25" t="s">
        <v>1428</v>
      </c>
    </row>
    <row r="1282" s="11" customFormat="1">
      <c r="B1282" s="215"/>
      <c r="D1282" s="216" t="s">
        <v>176</v>
      </c>
      <c r="E1282" s="217" t="s">
        <v>5</v>
      </c>
      <c r="F1282" s="218" t="s">
        <v>1287</v>
      </c>
      <c r="H1282" s="217" t="s">
        <v>5</v>
      </c>
      <c r="I1282" s="219"/>
      <c r="L1282" s="215"/>
      <c r="M1282" s="220"/>
      <c r="N1282" s="221"/>
      <c r="O1282" s="221"/>
      <c r="P1282" s="221"/>
      <c r="Q1282" s="221"/>
      <c r="R1282" s="221"/>
      <c r="S1282" s="221"/>
      <c r="T1282" s="222"/>
      <c r="AT1282" s="217" t="s">
        <v>176</v>
      </c>
      <c r="AU1282" s="217" t="s">
        <v>83</v>
      </c>
      <c r="AV1282" s="11" t="s">
        <v>17</v>
      </c>
      <c r="AW1282" s="11" t="s">
        <v>35</v>
      </c>
      <c r="AX1282" s="11" t="s">
        <v>72</v>
      </c>
      <c r="AY1282" s="217" t="s">
        <v>168</v>
      </c>
    </row>
    <row r="1283" s="12" customFormat="1">
      <c r="B1283" s="223"/>
      <c r="D1283" s="216" t="s">
        <v>176</v>
      </c>
      <c r="E1283" s="224" t="s">
        <v>5</v>
      </c>
      <c r="F1283" s="225" t="s">
        <v>1288</v>
      </c>
      <c r="H1283" s="226">
        <v>3.3999999999999999</v>
      </c>
      <c r="I1283" s="227"/>
      <c r="L1283" s="223"/>
      <c r="M1283" s="228"/>
      <c r="N1283" s="229"/>
      <c r="O1283" s="229"/>
      <c r="P1283" s="229"/>
      <c r="Q1283" s="229"/>
      <c r="R1283" s="229"/>
      <c r="S1283" s="229"/>
      <c r="T1283" s="230"/>
      <c r="AT1283" s="224" t="s">
        <v>176</v>
      </c>
      <c r="AU1283" s="224" t="s">
        <v>83</v>
      </c>
      <c r="AV1283" s="12" t="s">
        <v>80</v>
      </c>
      <c r="AW1283" s="12" t="s">
        <v>35</v>
      </c>
      <c r="AX1283" s="12" t="s">
        <v>72</v>
      </c>
      <c r="AY1283" s="224" t="s">
        <v>168</v>
      </c>
    </row>
    <row r="1284" s="12" customFormat="1">
      <c r="B1284" s="223"/>
      <c r="D1284" s="216" t="s">
        <v>176</v>
      </c>
      <c r="E1284" s="224" t="s">
        <v>5</v>
      </c>
      <c r="F1284" s="225" t="s">
        <v>1289</v>
      </c>
      <c r="H1284" s="226">
        <v>6</v>
      </c>
      <c r="I1284" s="227"/>
      <c r="L1284" s="223"/>
      <c r="M1284" s="228"/>
      <c r="N1284" s="229"/>
      <c r="O1284" s="229"/>
      <c r="P1284" s="229"/>
      <c r="Q1284" s="229"/>
      <c r="R1284" s="229"/>
      <c r="S1284" s="229"/>
      <c r="T1284" s="230"/>
      <c r="AT1284" s="224" t="s">
        <v>176</v>
      </c>
      <c r="AU1284" s="224" t="s">
        <v>83</v>
      </c>
      <c r="AV1284" s="12" t="s">
        <v>80</v>
      </c>
      <c r="AW1284" s="12" t="s">
        <v>35</v>
      </c>
      <c r="AX1284" s="12" t="s">
        <v>72</v>
      </c>
      <c r="AY1284" s="224" t="s">
        <v>168</v>
      </c>
    </row>
    <row r="1285" s="12" customFormat="1">
      <c r="B1285" s="223"/>
      <c r="D1285" s="216" t="s">
        <v>176</v>
      </c>
      <c r="E1285" s="224" t="s">
        <v>5</v>
      </c>
      <c r="F1285" s="225" t="s">
        <v>1290</v>
      </c>
      <c r="H1285" s="226">
        <v>9.2989999999999995</v>
      </c>
      <c r="I1285" s="227"/>
      <c r="L1285" s="223"/>
      <c r="M1285" s="228"/>
      <c r="N1285" s="229"/>
      <c r="O1285" s="229"/>
      <c r="P1285" s="229"/>
      <c r="Q1285" s="229"/>
      <c r="R1285" s="229"/>
      <c r="S1285" s="229"/>
      <c r="T1285" s="230"/>
      <c r="AT1285" s="224" t="s">
        <v>176</v>
      </c>
      <c r="AU1285" s="224" t="s">
        <v>83</v>
      </c>
      <c r="AV1285" s="12" t="s">
        <v>80</v>
      </c>
      <c r="AW1285" s="12" t="s">
        <v>35</v>
      </c>
      <c r="AX1285" s="12" t="s">
        <v>72</v>
      </c>
      <c r="AY1285" s="224" t="s">
        <v>168</v>
      </c>
    </row>
    <row r="1286" s="12" customFormat="1">
      <c r="B1286" s="223"/>
      <c r="D1286" s="216" t="s">
        <v>176</v>
      </c>
      <c r="E1286" s="224" t="s">
        <v>5</v>
      </c>
      <c r="F1286" s="225" t="s">
        <v>1291</v>
      </c>
      <c r="H1286" s="226">
        <v>8.4149999999999991</v>
      </c>
      <c r="I1286" s="227"/>
      <c r="L1286" s="223"/>
      <c r="M1286" s="228"/>
      <c r="N1286" s="229"/>
      <c r="O1286" s="229"/>
      <c r="P1286" s="229"/>
      <c r="Q1286" s="229"/>
      <c r="R1286" s="229"/>
      <c r="S1286" s="229"/>
      <c r="T1286" s="230"/>
      <c r="AT1286" s="224" t="s">
        <v>176</v>
      </c>
      <c r="AU1286" s="224" t="s">
        <v>83</v>
      </c>
      <c r="AV1286" s="12" t="s">
        <v>80</v>
      </c>
      <c r="AW1286" s="12" t="s">
        <v>35</v>
      </c>
      <c r="AX1286" s="12" t="s">
        <v>72</v>
      </c>
      <c r="AY1286" s="224" t="s">
        <v>168</v>
      </c>
    </row>
    <row r="1287" s="12" customFormat="1">
      <c r="B1287" s="223"/>
      <c r="D1287" s="216" t="s">
        <v>176</v>
      </c>
      <c r="E1287" s="224" t="s">
        <v>5</v>
      </c>
      <c r="F1287" s="225" t="s">
        <v>1292</v>
      </c>
      <c r="H1287" s="226">
        <v>16.882000000000001</v>
      </c>
      <c r="I1287" s="227"/>
      <c r="L1287" s="223"/>
      <c r="M1287" s="228"/>
      <c r="N1287" s="229"/>
      <c r="O1287" s="229"/>
      <c r="P1287" s="229"/>
      <c r="Q1287" s="229"/>
      <c r="R1287" s="229"/>
      <c r="S1287" s="229"/>
      <c r="T1287" s="230"/>
      <c r="AT1287" s="224" t="s">
        <v>176</v>
      </c>
      <c r="AU1287" s="224" t="s">
        <v>83</v>
      </c>
      <c r="AV1287" s="12" t="s">
        <v>80</v>
      </c>
      <c r="AW1287" s="12" t="s">
        <v>35</v>
      </c>
      <c r="AX1287" s="12" t="s">
        <v>72</v>
      </c>
      <c r="AY1287" s="224" t="s">
        <v>168</v>
      </c>
    </row>
    <row r="1288" s="12" customFormat="1">
      <c r="B1288" s="223"/>
      <c r="D1288" s="216" t="s">
        <v>176</v>
      </c>
      <c r="E1288" s="224" t="s">
        <v>5</v>
      </c>
      <c r="F1288" s="225" t="s">
        <v>1293</v>
      </c>
      <c r="H1288" s="226">
        <v>12.074999999999999</v>
      </c>
      <c r="I1288" s="227"/>
      <c r="L1288" s="223"/>
      <c r="M1288" s="228"/>
      <c r="N1288" s="229"/>
      <c r="O1288" s="229"/>
      <c r="P1288" s="229"/>
      <c r="Q1288" s="229"/>
      <c r="R1288" s="229"/>
      <c r="S1288" s="229"/>
      <c r="T1288" s="230"/>
      <c r="AT1288" s="224" t="s">
        <v>176</v>
      </c>
      <c r="AU1288" s="224" t="s">
        <v>83</v>
      </c>
      <c r="AV1288" s="12" t="s">
        <v>80</v>
      </c>
      <c r="AW1288" s="12" t="s">
        <v>35</v>
      </c>
      <c r="AX1288" s="12" t="s">
        <v>72</v>
      </c>
      <c r="AY1288" s="224" t="s">
        <v>168</v>
      </c>
    </row>
    <row r="1289" s="12" customFormat="1">
      <c r="B1289" s="223"/>
      <c r="D1289" s="216" t="s">
        <v>176</v>
      </c>
      <c r="E1289" s="224" t="s">
        <v>5</v>
      </c>
      <c r="F1289" s="225" t="s">
        <v>1294</v>
      </c>
      <c r="H1289" s="226">
        <v>2.1000000000000001</v>
      </c>
      <c r="I1289" s="227"/>
      <c r="L1289" s="223"/>
      <c r="M1289" s="228"/>
      <c r="N1289" s="229"/>
      <c r="O1289" s="229"/>
      <c r="P1289" s="229"/>
      <c r="Q1289" s="229"/>
      <c r="R1289" s="229"/>
      <c r="S1289" s="229"/>
      <c r="T1289" s="230"/>
      <c r="AT1289" s="224" t="s">
        <v>176</v>
      </c>
      <c r="AU1289" s="224" t="s">
        <v>83</v>
      </c>
      <c r="AV1289" s="12" t="s">
        <v>80</v>
      </c>
      <c r="AW1289" s="12" t="s">
        <v>35</v>
      </c>
      <c r="AX1289" s="12" t="s">
        <v>72</v>
      </c>
      <c r="AY1289" s="224" t="s">
        <v>168</v>
      </c>
    </row>
    <row r="1290" s="14" customFormat="1">
      <c r="B1290" s="249"/>
      <c r="D1290" s="216" t="s">
        <v>176</v>
      </c>
      <c r="E1290" s="250" t="s">
        <v>5</v>
      </c>
      <c r="F1290" s="251" t="s">
        <v>1152</v>
      </c>
      <c r="H1290" s="252">
        <v>58.170999999999999</v>
      </c>
      <c r="I1290" s="253"/>
      <c r="L1290" s="249"/>
      <c r="M1290" s="254"/>
      <c r="N1290" s="255"/>
      <c r="O1290" s="255"/>
      <c r="P1290" s="255"/>
      <c r="Q1290" s="255"/>
      <c r="R1290" s="255"/>
      <c r="S1290" s="255"/>
      <c r="T1290" s="256"/>
      <c r="AT1290" s="250" t="s">
        <v>176</v>
      </c>
      <c r="AU1290" s="250" t="s">
        <v>83</v>
      </c>
      <c r="AV1290" s="14" t="s">
        <v>83</v>
      </c>
      <c r="AW1290" s="14" t="s">
        <v>35</v>
      </c>
      <c r="AX1290" s="14" t="s">
        <v>72</v>
      </c>
      <c r="AY1290" s="250" t="s">
        <v>168</v>
      </c>
    </row>
    <row r="1291" s="11" customFormat="1">
      <c r="B1291" s="215"/>
      <c r="D1291" s="216" t="s">
        <v>176</v>
      </c>
      <c r="E1291" s="217" t="s">
        <v>5</v>
      </c>
      <c r="F1291" s="218" t="s">
        <v>1295</v>
      </c>
      <c r="H1291" s="217" t="s">
        <v>5</v>
      </c>
      <c r="I1291" s="219"/>
      <c r="L1291" s="215"/>
      <c r="M1291" s="220"/>
      <c r="N1291" s="221"/>
      <c r="O1291" s="221"/>
      <c r="P1291" s="221"/>
      <c r="Q1291" s="221"/>
      <c r="R1291" s="221"/>
      <c r="S1291" s="221"/>
      <c r="T1291" s="222"/>
      <c r="AT1291" s="217" t="s">
        <v>176</v>
      </c>
      <c r="AU1291" s="217" t="s">
        <v>83</v>
      </c>
      <c r="AV1291" s="11" t="s">
        <v>17</v>
      </c>
      <c r="AW1291" s="11" t="s">
        <v>35</v>
      </c>
      <c r="AX1291" s="11" t="s">
        <v>72</v>
      </c>
      <c r="AY1291" s="217" t="s">
        <v>168</v>
      </c>
    </row>
    <row r="1292" s="12" customFormat="1">
      <c r="B1292" s="223"/>
      <c r="D1292" s="216" t="s">
        <v>176</v>
      </c>
      <c r="E1292" s="224" t="s">
        <v>5</v>
      </c>
      <c r="F1292" s="225" t="s">
        <v>1296</v>
      </c>
      <c r="H1292" s="226">
        <v>4.3200000000000003</v>
      </c>
      <c r="I1292" s="227"/>
      <c r="L1292" s="223"/>
      <c r="M1292" s="228"/>
      <c r="N1292" s="229"/>
      <c r="O1292" s="229"/>
      <c r="P1292" s="229"/>
      <c r="Q1292" s="229"/>
      <c r="R1292" s="229"/>
      <c r="S1292" s="229"/>
      <c r="T1292" s="230"/>
      <c r="AT1292" s="224" t="s">
        <v>176</v>
      </c>
      <c r="AU1292" s="224" t="s">
        <v>83</v>
      </c>
      <c r="AV1292" s="12" t="s">
        <v>80</v>
      </c>
      <c r="AW1292" s="12" t="s">
        <v>35</v>
      </c>
      <c r="AX1292" s="12" t="s">
        <v>72</v>
      </c>
      <c r="AY1292" s="224" t="s">
        <v>168</v>
      </c>
    </row>
    <row r="1293" s="12" customFormat="1">
      <c r="B1293" s="223"/>
      <c r="D1293" s="216" t="s">
        <v>176</v>
      </c>
      <c r="E1293" s="224" t="s">
        <v>5</v>
      </c>
      <c r="F1293" s="225" t="s">
        <v>1297</v>
      </c>
      <c r="H1293" s="226">
        <v>2.52</v>
      </c>
      <c r="I1293" s="227"/>
      <c r="L1293" s="223"/>
      <c r="M1293" s="228"/>
      <c r="N1293" s="229"/>
      <c r="O1293" s="229"/>
      <c r="P1293" s="229"/>
      <c r="Q1293" s="229"/>
      <c r="R1293" s="229"/>
      <c r="S1293" s="229"/>
      <c r="T1293" s="230"/>
      <c r="AT1293" s="224" t="s">
        <v>176</v>
      </c>
      <c r="AU1293" s="224" t="s">
        <v>83</v>
      </c>
      <c r="AV1293" s="12" t="s">
        <v>80</v>
      </c>
      <c r="AW1293" s="12" t="s">
        <v>35</v>
      </c>
      <c r="AX1293" s="12" t="s">
        <v>72</v>
      </c>
      <c r="AY1293" s="224" t="s">
        <v>168</v>
      </c>
    </row>
    <row r="1294" s="12" customFormat="1">
      <c r="B1294" s="223"/>
      <c r="D1294" s="216" t="s">
        <v>176</v>
      </c>
      <c r="E1294" s="224" t="s">
        <v>5</v>
      </c>
      <c r="F1294" s="225" t="s">
        <v>1298</v>
      </c>
      <c r="H1294" s="226">
        <v>11.34</v>
      </c>
      <c r="I1294" s="227"/>
      <c r="L1294" s="223"/>
      <c r="M1294" s="228"/>
      <c r="N1294" s="229"/>
      <c r="O1294" s="229"/>
      <c r="P1294" s="229"/>
      <c r="Q1294" s="229"/>
      <c r="R1294" s="229"/>
      <c r="S1294" s="229"/>
      <c r="T1294" s="230"/>
      <c r="AT1294" s="224" t="s">
        <v>176</v>
      </c>
      <c r="AU1294" s="224" t="s">
        <v>83</v>
      </c>
      <c r="AV1294" s="12" t="s">
        <v>80</v>
      </c>
      <c r="AW1294" s="12" t="s">
        <v>35</v>
      </c>
      <c r="AX1294" s="12" t="s">
        <v>72</v>
      </c>
      <c r="AY1294" s="224" t="s">
        <v>168</v>
      </c>
    </row>
    <row r="1295" s="14" customFormat="1">
      <c r="B1295" s="249"/>
      <c r="D1295" s="216" t="s">
        <v>176</v>
      </c>
      <c r="E1295" s="250" t="s">
        <v>5</v>
      </c>
      <c r="F1295" s="251" t="s">
        <v>1152</v>
      </c>
      <c r="H1295" s="252">
        <v>18.18</v>
      </c>
      <c r="I1295" s="253"/>
      <c r="L1295" s="249"/>
      <c r="M1295" s="254"/>
      <c r="N1295" s="255"/>
      <c r="O1295" s="255"/>
      <c r="P1295" s="255"/>
      <c r="Q1295" s="255"/>
      <c r="R1295" s="255"/>
      <c r="S1295" s="255"/>
      <c r="T1295" s="256"/>
      <c r="AT1295" s="250" t="s">
        <v>176</v>
      </c>
      <c r="AU1295" s="250" t="s">
        <v>83</v>
      </c>
      <c r="AV1295" s="14" t="s">
        <v>83</v>
      </c>
      <c r="AW1295" s="14" t="s">
        <v>35</v>
      </c>
      <c r="AX1295" s="14" t="s">
        <v>72</v>
      </c>
      <c r="AY1295" s="250" t="s">
        <v>168</v>
      </c>
    </row>
    <row r="1296" s="13" customFormat="1">
      <c r="B1296" s="231"/>
      <c r="D1296" s="216" t="s">
        <v>176</v>
      </c>
      <c r="E1296" s="232" t="s">
        <v>5</v>
      </c>
      <c r="F1296" s="233" t="s">
        <v>195</v>
      </c>
      <c r="H1296" s="234">
        <v>76.350999999999999</v>
      </c>
      <c r="I1296" s="235"/>
      <c r="L1296" s="231"/>
      <c r="M1296" s="236"/>
      <c r="N1296" s="237"/>
      <c r="O1296" s="237"/>
      <c r="P1296" s="237"/>
      <c r="Q1296" s="237"/>
      <c r="R1296" s="237"/>
      <c r="S1296" s="237"/>
      <c r="T1296" s="238"/>
      <c r="AT1296" s="232" t="s">
        <v>176</v>
      </c>
      <c r="AU1296" s="232" t="s">
        <v>83</v>
      </c>
      <c r="AV1296" s="13" t="s">
        <v>86</v>
      </c>
      <c r="AW1296" s="13" t="s">
        <v>35</v>
      </c>
      <c r="AX1296" s="13" t="s">
        <v>17</v>
      </c>
      <c r="AY1296" s="232" t="s">
        <v>168</v>
      </c>
    </row>
    <row r="1297" s="1" customFormat="1" ht="16.5" customHeight="1">
      <c r="B1297" s="202"/>
      <c r="C1297" s="203" t="s">
        <v>1429</v>
      </c>
      <c r="D1297" s="203" t="s">
        <v>170</v>
      </c>
      <c r="E1297" s="204" t="s">
        <v>1430</v>
      </c>
      <c r="F1297" s="205" t="s">
        <v>1431</v>
      </c>
      <c r="G1297" s="206" t="s">
        <v>173</v>
      </c>
      <c r="H1297" s="207">
        <v>333.80000000000001</v>
      </c>
      <c r="I1297" s="208"/>
      <c r="J1297" s="209">
        <f>ROUND(I1297*H1297,2)</f>
        <v>0</v>
      </c>
      <c r="K1297" s="205" t="s">
        <v>5</v>
      </c>
      <c r="L1297" s="47"/>
      <c r="M1297" s="210" t="s">
        <v>5</v>
      </c>
      <c r="N1297" s="211" t="s">
        <v>43</v>
      </c>
      <c r="O1297" s="48"/>
      <c r="P1297" s="212">
        <f>O1297*H1297</f>
        <v>0</v>
      </c>
      <c r="Q1297" s="212">
        <v>0</v>
      </c>
      <c r="R1297" s="212">
        <f>Q1297*H1297</f>
        <v>0</v>
      </c>
      <c r="S1297" s="212">
        <v>0</v>
      </c>
      <c r="T1297" s="213">
        <f>S1297*H1297</f>
        <v>0</v>
      </c>
      <c r="AR1297" s="25" t="s">
        <v>86</v>
      </c>
      <c r="AT1297" s="25" t="s">
        <v>170</v>
      </c>
      <c r="AU1297" s="25" t="s">
        <v>83</v>
      </c>
      <c r="AY1297" s="25" t="s">
        <v>168</v>
      </c>
      <c r="BE1297" s="214">
        <f>IF(N1297="základní",J1297,0)</f>
        <v>0</v>
      </c>
      <c r="BF1297" s="214">
        <f>IF(N1297="snížená",J1297,0)</f>
        <v>0</v>
      </c>
      <c r="BG1297" s="214">
        <f>IF(N1297="zákl. přenesená",J1297,0)</f>
        <v>0</v>
      </c>
      <c r="BH1297" s="214">
        <f>IF(N1297="sníž. přenesená",J1297,0)</f>
        <v>0</v>
      </c>
      <c r="BI1297" s="214">
        <f>IF(N1297="nulová",J1297,0)</f>
        <v>0</v>
      </c>
      <c r="BJ1297" s="25" t="s">
        <v>17</v>
      </c>
      <c r="BK1297" s="214">
        <f>ROUND(I1297*H1297,2)</f>
        <v>0</v>
      </c>
      <c r="BL1297" s="25" t="s">
        <v>86</v>
      </c>
      <c r="BM1297" s="25" t="s">
        <v>1432</v>
      </c>
    </row>
    <row r="1298" s="11" customFormat="1">
      <c r="B1298" s="215"/>
      <c r="D1298" s="216" t="s">
        <v>176</v>
      </c>
      <c r="E1298" s="217" t="s">
        <v>5</v>
      </c>
      <c r="F1298" s="218" t="s">
        <v>1433</v>
      </c>
      <c r="H1298" s="217" t="s">
        <v>5</v>
      </c>
      <c r="I1298" s="219"/>
      <c r="L1298" s="215"/>
      <c r="M1298" s="220"/>
      <c r="N1298" s="221"/>
      <c r="O1298" s="221"/>
      <c r="P1298" s="221"/>
      <c r="Q1298" s="221"/>
      <c r="R1298" s="221"/>
      <c r="S1298" s="221"/>
      <c r="T1298" s="222"/>
      <c r="AT1298" s="217" t="s">
        <v>176</v>
      </c>
      <c r="AU1298" s="217" t="s">
        <v>83</v>
      </c>
      <c r="AV1298" s="11" t="s">
        <v>17</v>
      </c>
      <c r="AW1298" s="11" t="s">
        <v>35</v>
      </c>
      <c r="AX1298" s="11" t="s">
        <v>72</v>
      </c>
      <c r="AY1298" s="217" t="s">
        <v>168</v>
      </c>
    </row>
    <row r="1299" s="12" customFormat="1">
      <c r="B1299" s="223"/>
      <c r="D1299" s="216" t="s">
        <v>176</v>
      </c>
      <c r="E1299" s="224" t="s">
        <v>5</v>
      </c>
      <c r="F1299" s="225" t="s">
        <v>1434</v>
      </c>
      <c r="H1299" s="226">
        <v>333.80000000000001</v>
      </c>
      <c r="I1299" s="227"/>
      <c r="L1299" s="223"/>
      <c r="M1299" s="228"/>
      <c r="N1299" s="229"/>
      <c r="O1299" s="229"/>
      <c r="P1299" s="229"/>
      <c r="Q1299" s="229"/>
      <c r="R1299" s="229"/>
      <c r="S1299" s="229"/>
      <c r="T1299" s="230"/>
      <c r="AT1299" s="224" t="s">
        <v>176</v>
      </c>
      <c r="AU1299" s="224" t="s">
        <v>83</v>
      </c>
      <c r="AV1299" s="12" t="s">
        <v>80</v>
      </c>
      <c r="AW1299" s="12" t="s">
        <v>35</v>
      </c>
      <c r="AX1299" s="12" t="s">
        <v>17</v>
      </c>
      <c r="AY1299" s="224" t="s">
        <v>168</v>
      </c>
    </row>
    <row r="1300" s="10" customFormat="1" ht="22.32" customHeight="1">
      <c r="B1300" s="189"/>
      <c r="D1300" s="190" t="s">
        <v>71</v>
      </c>
      <c r="E1300" s="200" t="s">
        <v>596</v>
      </c>
      <c r="F1300" s="200" t="s">
        <v>1435</v>
      </c>
      <c r="I1300" s="192"/>
      <c r="J1300" s="201">
        <f>BK1300</f>
        <v>0</v>
      </c>
      <c r="L1300" s="189"/>
      <c r="M1300" s="194"/>
      <c r="N1300" s="195"/>
      <c r="O1300" s="195"/>
      <c r="P1300" s="196">
        <f>SUM(P1301:P1384)</f>
        <v>0</v>
      </c>
      <c r="Q1300" s="195"/>
      <c r="R1300" s="196">
        <f>SUM(R1301:R1384)</f>
        <v>43.094206750000005</v>
      </c>
      <c r="S1300" s="195"/>
      <c r="T1300" s="197">
        <f>SUM(T1301:T1384)</f>
        <v>0</v>
      </c>
      <c r="AR1300" s="190" t="s">
        <v>17</v>
      </c>
      <c r="AT1300" s="198" t="s">
        <v>71</v>
      </c>
      <c r="AU1300" s="198" t="s">
        <v>80</v>
      </c>
      <c r="AY1300" s="190" t="s">
        <v>168</v>
      </c>
      <c r="BK1300" s="199">
        <f>SUM(BK1301:BK1384)</f>
        <v>0</v>
      </c>
    </row>
    <row r="1301" s="1" customFormat="1" ht="25.5" customHeight="1">
      <c r="B1301" s="202"/>
      <c r="C1301" s="203" t="s">
        <v>1436</v>
      </c>
      <c r="D1301" s="203" t="s">
        <v>170</v>
      </c>
      <c r="E1301" s="204" t="s">
        <v>1437</v>
      </c>
      <c r="F1301" s="205" t="s">
        <v>1438</v>
      </c>
      <c r="G1301" s="206" t="s">
        <v>203</v>
      </c>
      <c r="H1301" s="207">
        <v>18.943000000000001</v>
      </c>
      <c r="I1301" s="208"/>
      <c r="J1301" s="209">
        <f>ROUND(I1301*H1301,2)</f>
        <v>0</v>
      </c>
      <c r="K1301" s="205" t="s">
        <v>174</v>
      </c>
      <c r="L1301" s="47"/>
      <c r="M1301" s="210" t="s">
        <v>5</v>
      </c>
      <c r="N1301" s="211" t="s">
        <v>43</v>
      </c>
      <c r="O1301" s="48"/>
      <c r="P1301" s="212">
        <f>O1301*H1301</f>
        <v>0</v>
      </c>
      <c r="Q1301" s="212">
        <v>2.2563399999999998</v>
      </c>
      <c r="R1301" s="212">
        <f>Q1301*H1301</f>
        <v>42.741848619999999</v>
      </c>
      <c r="S1301" s="212">
        <v>0</v>
      </c>
      <c r="T1301" s="213">
        <f>S1301*H1301</f>
        <v>0</v>
      </c>
      <c r="AR1301" s="25" t="s">
        <v>86</v>
      </c>
      <c r="AT1301" s="25" t="s">
        <v>170</v>
      </c>
      <c r="AU1301" s="25" t="s">
        <v>83</v>
      </c>
      <c r="AY1301" s="25" t="s">
        <v>168</v>
      </c>
      <c r="BE1301" s="214">
        <f>IF(N1301="základní",J1301,0)</f>
        <v>0</v>
      </c>
      <c r="BF1301" s="214">
        <f>IF(N1301="snížená",J1301,0)</f>
        <v>0</v>
      </c>
      <c r="BG1301" s="214">
        <f>IF(N1301="zákl. přenesená",J1301,0)</f>
        <v>0</v>
      </c>
      <c r="BH1301" s="214">
        <f>IF(N1301="sníž. přenesená",J1301,0)</f>
        <v>0</v>
      </c>
      <c r="BI1301" s="214">
        <f>IF(N1301="nulová",J1301,0)</f>
        <v>0</v>
      </c>
      <c r="BJ1301" s="25" t="s">
        <v>17</v>
      </c>
      <c r="BK1301" s="214">
        <f>ROUND(I1301*H1301,2)</f>
        <v>0</v>
      </c>
      <c r="BL1301" s="25" t="s">
        <v>86</v>
      </c>
      <c r="BM1301" s="25" t="s">
        <v>1439</v>
      </c>
    </row>
    <row r="1302" s="11" customFormat="1">
      <c r="B1302" s="215"/>
      <c r="D1302" s="216" t="s">
        <v>176</v>
      </c>
      <c r="E1302" s="217" t="s">
        <v>5</v>
      </c>
      <c r="F1302" s="218" t="s">
        <v>216</v>
      </c>
      <c r="H1302" s="217" t="s">
        <v>5</v>
      </c>
      <c r="I1302" s="219"/>
      <c r="L1302" s="215"/>
      <c r="M1302" s="220"/>
      <c r="N1302" s="221"/>
      <c r="O1302" s="221"/>
      <c r="P1302" s="221"/>
      <c r="Q1302" s="221"/>
      <c r="R1302" s="221"/>
      <c r="S1302" s="221"/>
      <c r="T1302" s="222"/>
      <c r="AT1302" s="217" t="s">
        <v>176</v>
      </c>
      <c r="AU1302" s="217" t="s">
        <v>83</v>
      </c>
      <c r="AV1302" s="11" t="s">
        <v>17</v>
      </c>
      <c r="AW1302" s="11" t="s">
        <v>35</v>
      </c>
      <c r="AX1302" s="11" t="s">
        <v>72</v>
      </c>
      <c r="AY1302" s="217" t="s">
        <v>168</v>
      </c>
    </row>
    <row r="1303" s="11" customFormat="1">
      <c r="B1303" s="215"/>
      <c r="D1303" s="216" t="s">
        <v>176</v>
      </c>
      <c r="E1303" s="217" t="s">
        <v>5</v>
      </c>
      <c r="F1303" s="218" t="s">
        <v>576</v>
      </c>
      <c r="H1303" s="217" t="s">
        <v>5</v>
      </c>
      <c r="I1303" s="219"/>
      <c r="L1303" s="215"/>
      <c r="M1303" s="220"/>
      <c r="N1303" s="221"/>
      <c r="O1303" s="221"/>
      <c r="P1303" s="221"/>
      <c r="Q1303" s="221"/>
      <c r="R1303" s="221"/>
      <c r="S1303" s="221"/>
      <c r="T1303" s="222"/>
      <c r="AT1303" s="217" t="s">
        <v>176</v>
      </c>
      <c r="AU1303" s="217" t="s">
        <v>83</v>
      </c>
      <c r="AV1303" s="11" t="s">
        <v>17</v>
      </c>
      <c r="AW1303" s="11" t="s">
        <v>35</v>
      </c>
      <c r="AX1303" s="11" t="s">
        <v>72</v>
      </c>
      <c r="AY1303" s="217" t="s">
        <v>168</v>
      </c>
    </row>
    <row r="1304" s="11" customFormat="1">
      <c r="B1304" s="215"/>
      <c r="D1304" s="216" t="s">
        <v>176</v>
      </c>
      <c r="E1304" s="217" t="s">
        <v>5</v>
      </c>
      <c r="F1304" s="218" t="s">
        <v>575</v>
      </c>
      <c r="H1304" s="217" t="s">
        <v>5</v>
      </c>
      <c r="I1304" s="219"/>
      <c r="L1304" s="215"/>
      <c r="M1304" s="220"/>
      <c r="N1304" s="221"/>
      <c r="O1304" s="221"/>
      <c r="P1304" s="221"/>
      <c r="Q1304" s="221"/>
      <c r="R1304" s="221"/>
      <c r="S1304" s="221"/>
      <c r="T1304" s="222"/>
      <c r="AT1304" s="217" t="s">
        <v>176</v>
      </c>
      <c r="AU1304" s="217" t="s">
        <v>83</v>
      </c>
      <c r="AV1304" s="11" t="s">
        <v>17</v>
      </c>
      <c r="AW1304" s="11" t="s">
        <v>35</v>
      </c>
      <c r="AX1304" s="11" t="s">
        <v>72</v>
      </c>
      <c r="AY1304" s="217" t="s">
        <v>168</v>
      </c>
    </row>
    <row r="1305" s="11" customFormat="1">
      <c r="B1305" s="215"/>
      <c r="D1305" s="216" t="s">
        <v>176</v>
      </c>
      <c r="E1305" s="217" t="s">
        <v>5</v>
      </c>
      <c r="F1305" s="218" t="s">
        <v>1440</v>
      </c>
      <c r="H1305" s="217" t="s">
        <v>5</v>
      </c>
      <c r="I1305" s="219"/>
      <c r="L1305" s="215"/>
      <c r="M1305" s="220"/>
      <c r="N1305" s="221"/>
      <c r="O1305" s="221"/>
      <c r="P1305" s="221"/>
      <c r="Q1305" s="221"/>
      <c r="R1305" s="221"/>
      <c r="S1305" s="221"/>
      <c r="T1305" s="222"/>
      <c r="AT1305" s="217" t="s">
        <v>176</v>
      </c>
      <c r="AU1305" s="217" t="s">
        <v>83</v>
      </c>
      <c r="AV1305" s="11" t="s">
        <v>17</v>
      </c>
      <c r="AW1305" s="11" t="s">
        <v>35</v>
      </c>
      <c r="AX1305" s="11" t="s">
        <v>72</v>
      </c>
      <c r="AY1305" s="217" t="s">
        <v>168</v>
      </c>
    </row>
    <row r="1306" s="12" customFormat="1">
      <c r="B1306" s="223"/>
      <c r="D1306" s="216" t="s">
        <v>176</v>
      </c>
      <c r="E1306" s="224" t="s">
        <v>5</v>
      </c>
      <c r="F1306" s="225" t="s">
        <v>1441</v>
      </c>
      <c r="H1306" s="226">
        <v>0.23400000000000001</v>
      </c>
      <c r="I1306" s="227"/>
      <c r="L1306" s="223"/>
      <c r="M1306" s="228"/>
      <c r="N1306" s="229"/>
      <c r="O1306" s="229"/>
      <c r="P1306" s="229"/>
      <c r="Q1306" s="229"/>
      <c r="R1306" s="229"/>
      <c r="S1306" s="229"/>
      <c r="T1306" s="230"/>
      <c r="AT1306" s="224" t="s">
        <v>176</v>
      </c>
      <c r="AU1306" s="224" t="s">
        <v>83</v>
      </c>
      <c r="AV1306" s="12" t="s">
        <v>80</v>
      </c>
      <c r="AW1306" s="12" t="s">
        <v>35</v>
      </c>
      <c r="AX1306" s="12" t="s">
        <v>72</v>
      </c>
      <c r="AY1306" s="224" t="s">
        <v>168</v>
      </c>
    </row>
    <row r="1307" s="11" customFormat="1">
      <c r="B1307" s="215"/>
      <c r="D1307" s="216" t="s">
        <v>176</v>
      </c>
      <c r="E1307" s="217" t="s">
        <v>5</v>
      </c>
      <c r="F1307" s="218" t="s">
        <v>1442</v>
      </c>
      <c r="H1307" s="217" t="s">
        <v>5</v>
      </c>
      <c r="I1307" s="219"/>
      <c r="L1307" s="215"/>
      <c r="M1307" s="220"/>
      <c r="N1307" s="221"/>
      <c r="O1307" s="221"/>
      <c r="P1307" s="221"/>
      <c r="Q1307" s="221"/>
      <c r="R1307" s="221"/>
      <c r="S1307" s="221"/>
      <c r="T1307" s="222"/>
      <c r="AT1307" s="217" t="s">
        <v>176</v>
      </c>
      <c r="AU1307" s="217" t="s">
        <v>83</v>
      </c>
      <c r="AV1307" s="11" t="s">
        <v>17</v>
      </c>
      <c r="AW1307" s="11" t="s">
        <v>35</v>
      </c>
      <c r="AX1307" s="11" t="s">
        <v>72</v>
      </c>
      <c r="AY1307" s="217" t="s">
        <v>168</v>
      </c>
    </row>
    <row r="1308" s="12" customFormat="1">
      <c r="B1308" s="223"/>
      <c r="D1308" s="216" t="s">
        <v>176</v>
      </c>
      <c r="E1308" s="224" t="s">
        <v>5</v>
      </c>
      <c r="F1308" s="225" t="s">
        <v>1443</v>
      </c>
      <c r="H1308" s="226">
        <v>10.157</v>
      </c>
      <c r="I1308" s="227"/>
      <c r="L1308" s="223"/>
      <c r="M1308" s="228"/>
      <c r="N1308" s="229"/>
      <c r="O1308" s="229"/>
      <c r="P1308" s="229"/>
      <c r="Q1308" s="229"/>
      <c r="R1308" s="229"/>
      <c r="S1308" s="229"/>
      <c r="T1308" s="230"/>
      <c r="AT1308" s="224" t="s">
        <v>176</v>
      </c>
      <c r="AU1308" s="224" t="s">
        <v>83</v>
      </c>
      <c r="AV1308" s="12" t="s">
        <v>80</v>
      </c>
      <c r="AW1308" s="12" t="s">
        <v>35</v>
      </c>
      <c r="AX1308" s="12" t="s">
        <v>72</v>
      </c>
      <c r="AY1308" s="224" t="s">
        <v>168</v>
      </c>
    </row>
    <row r="1309" s="11" customFormat="1">
      <c r="B1309" s="215"/>
      <c r="D1309" s="216" t="s">
        <v>176</v>
      </c>
      <c r="E1309" s="217" t="s">
        <v>5</v>
      </c>
      <c r="F1309" s="218" t="s">
        <v>1444</v>
      </c>
      <c r="H1309" s="217" t="s">
        <v>5</v>
      </c>
      <c r="I1309" s="219"/>
      <c r="L1309" s="215"/>
      <c r="M1309" s="220"/>
      <c r="N1309" s="221"/>
      <c r="O1309" s="221"/>
      <c r="P1309" s="221"/>
      <c r="Q1309" s="221"/>
      <c r="R1309" s="221"/>
      <c r="S1309" s="221"/>
      <c r="T1309" s="222"/>
      <c r="AT1309" s="217" t="s">
        <v>176</v>
      </c>
      <c r="AU1309" s="217" t="s">
        <v>83</v>
      </c>
      <c r="AV1309" s="11" t="s">
        <v>17</v>
      </c>
      <c r="AW1309" s="11" t="s">
        <v>35</v>
      </c>
      <c r="AX1309" s="11" t="s">
        <v>72</v>
      </c>
      <c r="AY1309" s="217" t="s">
        <v>168</v>
      </c>
    </row>
    <row r="1310" s="12" customFormat="1">
      <c r="B1310" s="223"/>
      <c r="D1310" s="216" t="s">
        <v>176</v>
      </c>
      <c r="E1310" s="224" t="s">
        <v>5</v>
      </c>
      <c r="F1310" s="225" t="s">
        <v>1445</v>
      </c>
      <c r="H1310" s="226">
        <v>0.26500000000000001</v>
      </c>
      <c r="I1310" s="227"/>
      <c r="L1310" s="223"/>
      <c r="M1310" s="228"/>
      <c r="N1310" s="229"/>
      <c r="O1310" s="229"/>
      <c r="P1310" s="229"/>
      <c r="Q1310" s="229"/>
      <c r="R1310" s="229"/>
      <c r="S1310" s="229"/>
      <c r="T1310" s="230"/>
      <c r="AT1310" s="224" t="s">
        <v>176</v>
      </c>
      <c r="AU1310" s="224" t="s">
        <v>83</v>
      </c>
      <c r="AV1310" s="12" t="s">
        <v>80</v>
      </c>
      <c r="AW1310" s="12" t="s">
        <v>35</v>
      </c>
      <c r="AX1310" s="12" t="s">
        <v>72</v>
      </c>
      <c r="AY1310" s="224" t="s">
        <v>168</v>
      </c>
    </row>
    <row r="1311" s="11" customFormat="1">
      <c r="B1311" s="215"/>
      <c r="D1311" s="216" t="s">
        <v>176</v>
      </c>
      <c r="E1311" s="217" t="s">
        <v>5</v>
      </c>
      <c r="F1311" s="218" t="s">
        <v>1446</v>
      </c>
      <c r="H1311" s="217" t="s">
        <v>5</v>
      </c>
      <c r="I1311" s="219"/>
      <c r="L1311" s="215"/>
      <c r="M1311" s="220"/>
      <c r="N1311" s="221"/>
      <c r="O1311" s="221"/>
      <c r="P1311" s="221"/>
      <c r="Q1311" s="221"/>
      <c r="R1311" s="221"/>
      <c r="S1311" s="221"/>
      <c r="T1311" s="222"/>
      <c r="AT1311" s="217" t="s">
        <v>176</v>
      </c>
      <c r="AU1311" s="217" t="s">
        <v>83</v>
      </c>
      <c r="AV1311" s="11" t="s">
        <v>17</v>
      </c>
      <c r="AW1311" s="11" t="s">
        <v>35</v>
      </c>
      <c r="AX1311" s="11" t="s">
        <v>72</v>
      </c>
      <c r="AY1311" s="217" t="s">
        <v>168</v>
      </c>
    </row>
    <row r="1312" s="12" customFormat="1">
      <c r="B1312" s="223"/>
      <c r="D1312" s="216" t="s">
        <v>176</v>
      </c>
      <c r="E1312" s="224" t="s">
        <v>5</v>
      </c>
      <c r="F1312" s="225" t="s">
        <v>1447</v>
      </c>
      <c r="H1312" s="226">
        <v>7.9290000000000003</v>
      </c>
      <c r="I1312" s="227"/>
      <c r="L1312" s="223"/>
      <c r="M1312" s="228"/>
      <c r="N1312" s="229"/>
      <c r="O1312" s="229"/>
      <c r="P1312" s="229"/>
      <c r="Q1312" s="229"/>
      <c r="R1312" s="229"/>
      <c r="S1312" s="229"/>
      <c r="T1312" s="230"/>
      <c r="AT1312" s="224" t="s">
        <v>176</v>
      </c>
      <c r="AU1312" s="224" t="s">
        <v>83</v>
      </c>
      <c r="AV1312" s="12" t="s">
        <v>80</v>
      </c>
      <c r="AW1312" s="12" t="s">
        <v>35</v>
      </c>
      <c r="AX1312" s="12" t="s">
        <v>72</v>
      </c>
      <c r="AY1312" s="224" t="s">
        <v>168</v>
      </c>
    </row>
    <row r="1313" s="11" customFormat="1">
      <c r="B1313" s="215"/>
      <c r="D1313" s="216" t="s">
        <v>176</v>
      </c>
      <c r="E1313" s="217" t="s">
        <v>5</v>
      </c>
      <c r="F1313" s="218" t="s">
        <v>1448</v>
      </c>
      <c r="H1313" s="217" t="s">
        <v>5</v>
      </c>
      <c r="I1313" s="219"/>
      <c r="L1313" s="215"/>
      <c r="M1313" s="220"/>
      <c r="N1313" s="221"/>
      <c r="O1313" s="221"/>
      <c r="P1313" s="221"/>
      <c r="Q1313" s="221"/>
      <c r="R1313" s="221"/>
      <c r="S1313" s="221"/>
      <c r="T1313" s="222"/>
      <c r="AT1313" s="217" t="s">
        <v>176</v>
      </c>
      <c r="AU1313" s="217" t="s">
        <v>83</v>
      </c>
      <c r="AV1313" s="11" t="s">
        <v>17</v>
      </c>
      <c r="AW1313" s="11" t="s">
        <v>35</v>
      </c>
      <c r="AX1313" s="11" t="s">
        <v>72</v>
      </c>
      <c r="AY1313" s="217" t="s">
        <v>168</v>
      </c>
    </row>
    <row r="1314" s="12" customFormat="1">
      <c r="B1314" s="223"/>
      <c r="D1314" s="216" t="s">
        <v>176</v>
      </c>
      <c r="E1314" s="224" t="s">
        <v>5</v>
      </c>
      <c r="F1314" s="225" t="s">
        <v>1449</v>
      </c>
      <c r="H1314" s="226">
        <v>0.25</v>
      </c>
      <c r="I1314" s="227"/>
      <c r="L1314" s="223"/>
      <c r="M1314" s="228"/>
      <c r="N1314" s="229"/>
      <c r="O1314" s="229"/>
      <c r="P1314" s="229"/>
      <c r="Q1314" s="229"/>
      <c r="R1314" s="229"/>
      <c r="S1314" s="229"/>
      <c r="T1314" s="230"/>
      <c r="AT1314" s="224" t="s">
        <v>176</v>
      </c>
      <c r="AU1314" s="224" t="s">
        <v>83</v>
      </c>
      <c r="AV1314" s="12" t="s">
        <v>80</v>
      </c>
      <c r="AW1314" s="12" t="s">
        <v>35</v>
      </c>
      <c r="AX1314" s="12" t="s">
        <v>72</v>
      </c>
      <c r="AY1314" s="224" t="s">
        <v>168</v>
      </c>
    </row>
    <row r="1315" s="11" customFormat="1">
      <c r="B1315" s="215"/>
      <c r="D1315" s="216" t="s">
        <v>176</v>
      </c>
      <c r="E1315" s="217" t="s">
        <v>5</v>
      </c>
      <c r="F1315" s="218" t="s">
        <v>1450</v>
      </c>
      <c r="H1315" s="217" t="s">
        <v>5</v>
      </c>
      <c r="I1315" s="219"/>
      <c r="L1315" s="215"/>
      <c r="M1315" s="220"/>
      <c r="N1315" s="221"/>
      <c r="O1315" s="221"/>
      <c r="P1315" s="221"/>
      <c r="Q1315" s="221"/>
      <c r="R1315" s="221"/>
      <c r="S1315" s="221"/>
      <c r="T1315" s="222"/>
      <c r="AT1315" s="217" t="s">
        <v>176</v>
      </c>
      <c r="AU1315" s="217" t="s">
        <v>83</v>
      </c>
      <c r="AV1315" s="11" t="s">
        <v>17</v>
      </c>
      <c r="AW1315" s="11" t="s">
        <v>35</v>
      </c>
      <c r="AX1315" s="11" t="s">
        <v>72</v>
      </c>
      <c r="AY1315" s="217" t="s">
        <v>168</v>
      </c>
    </row>
    <row r="1316" s="12" customFormat="1">
      <c r="B1316" s="223"/>
      <c r="D1316" s="216" t="s">
        <v>176</v>
      </c>
      <c r="E1316" s="224" t="s">
        <v>5</v>
      </c>
      <c r="F1316" s="225" t="s">
        <v>1451</v>
      </c>
      <c r="H1316" s="226">
        <v>0.066000000000000003</v>
      </c>
      <c r="I1316" s="227"/>
      <c r="L1316" s="223"/>
      <c r="M1316" s="228"/>
      <c r="N1316" s="229"/>
      <c r="O1316" s="229"/>
      <c r="P1316" s="229"/>
      <c r="Q1316" s="229"/>
      <c r="R1316" s="229"/>
      <c r="S1316" s="229"/>
      <c r="T1316" s="230"/>
      <c r="AT1316" s="224" t="s">
        <v>176</v>
      </c>
      <c r="AU1316" s="224" t="s">
        <v>83</v>
      </c>
      <c r="AV1316" s="12" t="s">
        <v>80</v>
      </c>
      <c r="AW1316" s="12" t="s">
        <v>35</v>
      </c>
      <c r="AX1316" s="12" t="s">
        <v>72</v>
      </c>
      <c r="AY1316" s="224" t="s">
        <v>168</v>
      </c>
    </row>
    <row r="1317" s="12" customFormat="1">
      <c r="B1317" s="223"/>
      <c r="D1317" s="216" t="s">
        <v>176</v>
      </c>
      <c r="E1317" s="224" t="s">
        <v>5</v>
      </c>
      <c r="F1317" s="225" t="s">
        <v>1452</v>
      </c>
      <c r="H1317" s="226">
        <v>0.033000000000000002</v>
      </c>
      <c r="I1317" s="227"/>
      <c r="L1317" s="223"/>
      <c r="M1317" s="228"/>
      <c r="N1317" s="229"/>
      <c r="O1317" s="229"/>
      <c r="P1317" s="229"/>
      <c r="Q1317" s="229"/>
      <c r="R1317" s="229"/>
      <c r="S1317" s="229"/>
      <c r="T1317" s="230"/>
      <c r="AT1317" s="224" t="s">
        <v>176</v>
      </c>
      <c r="AU1317" s="224" t="s">
        <v>83</v>
      </c>
      <c r="AV1317" s="12" t="s">
        <v>80</v>
      </c>
      <c r="AW1317" s="12" t="s">
        <v>35</v>
      </c>
      <c r="AX1317" s="12" t="s">
        <v>72</v>
      </c>
      <c r="AY1317" s="224" t="s">
        <v>168</v>
      </c>
    </row>
    <row r="1318" s="12" customFormat="1">
      <c r="B1318" s="223"/>
      <c r="D1318" s="216" t="s">
        <v>176</v>
      </c>
      <c r="E1318" s="224" t="s">
        <v>5</v>
      </c>
      <c r="F1318" s="225" t="s">
        <v>1453</v>
      </c>
      <c r="H1318" s="226">
        <v>0.0089999999999999993</v>
      </c>
      <c r="I1318" s="227"/>
      <c r="L1318" s="223"/>
      <c r="M1318" s="228"/>
      <c r="N1318" s="229"/>
      <c r="O1318" s="229"/>
      <c r="P1318" s="229"/>
      <c r="Q1318" s="229"/>
      <c r="R1318" s="229"/>
      <c r="S1318" s="229"/>
      <c r="T1318" s="230"/>
      <c r="AT1318" s="224" t="s">
        <v>176</v>
      </c>
      <c r="AU1318" s="224" t="s">
        <v>83</v>
      </c>
      <c r="AV1318" s="12" t="s">
        <v>80</v>
      </c>
      <c r="AW1318" s="12" t="s">
        <v>35</v>
      </c>
      <c r="AX1318" s="12" t="s">
        <v>72</v>
      </c>
      <c r="AY1318" s="224" t="s">
        <v>168</v>
      </c>
    </row>
    <row r="1319" s="13" customFormat="1">
      <c r="B1319" s="231"/>
      <c r="D1319" s="216" t="s">
        <v>176</v>
      </c>
      <c r="E1319" s="232" t="s">
        <v>5</v>
      </c>
      <c r="F1319" s="233" t="s">
        <v>195</v>
      </c>
      <c r="H1319" s="234">
        <v>18.943000000000001</v>
      </c>
      <c r="I1319" s="235"/>
      <c r="L1319" s="231"/>
      <c r="M1319" s="236"/>
      <c r="N1319" s="237"/>
      <c r="O1319" s="237"/>
      <c r="P1319" s="237"/>
      <c r="Q1319" s="237"/>
      <c r="R1319" s="237"/>
      <c r="S1319" s="237"/>
      <c r="T1319" s="238"/>
      <c r="AT1319" s="232" t="s">
        <v>176</v>
      </c>
      <c r="AU1319" s="232" t="s">
        <v>83</v>
      </c>
      <c r="AV1319" s="13" t="s">
        <v>86</v>
      </c>
      <c r="AW1319" s="13" t="s">
        <v>35</v>
      </c>
      <c r="AX1319" s="13" t="s">
        <v>17</v>
      </c>
      <c r="AY1319" s="232" t="s">
        <v>168</v>
      </c>
    </row>
    <row r="1320" s="1" customFormat="1" ht="25.5" customHeight="1">
      <c r="B1320" s="202"/>
      <c r="C1320" s="203" t="s">
        <v>1454</v>
      </c>
      <c r="D1320" s="203" t="s">
        <v>170</v>
      </c>
      <c r="E1320" s="204" t="s">
        <v>1455</v>
      </c>
      <c r="F1320" s="205" t="s">
        <v>1456</v>
      </c>
      <c r="G1320" s="206" t="s">
        <v>203</v>
      </c>
      <c r="H1320" s="207">
        <v>18.943000000000001</v>
      </c>
      <c r="I1320" s="208"/>
      <c r="J1320" s="209">
        <f>ROUND(I1320*H1320,2)</f>
        <v>0</v>
      </c>
      <c r="K1320" s="205" t="s">
        <v>174</v>
      </c>
      <c r="L1320" s="47"/>
      <c r="M1320" s="210" t="s">
        <v>5</v>
      </c>
      <c r="N1320" s="211" t="s">
        <v>43</v>
      </c>
      <c r="O1320" s="48"/>
      <c r="P1320" s="212">
        <f>O1320*H1320</f>
        <v>0</v>
      </c>
      <c r="Q1320" s="212">
        <v>0</v>
      </c>
      <c r="R1320" s="212">
        <f>Q1320*H1320</f>
        <v>0</v>
      </c>
      <c r="S1320" s="212">
        <v>0</v>
      </c>
      <c r="T1320" s="213">
        <f>S1320*H1320</f>
        <v>0</v>
      </c>
      <c r="AR1320" s="25" t="s">
        <v>86</v>
      </c>
      <c r="AT1320" s="25" t="s">
        <v>170</v>
      </c>
      <c r="AU1320" s="25" t="s">
        <v>83</v>
      </c>
      <c r="AY1320" s="25" t="s">
        <v>168</v>
      </c>
      <c r="BE1320" s="214">
        <f>IF(N1320="základní",J1320,0)</f>
        <v>0</v>
      </c>
      <c r="BF1320" s="214">
        <f>IF(N1320="snížená",J1320,0)</f>
        <v>0</v>
      </c>
      <c r="BG1320" s="214">
        <f>IF(N1320="zákl. přenesená",J1320,0)</f>
        <v>0</v>
      </c>
      <c r="BH1320" s="214">
        <f>IF(N1320="sníž. přenesená",J1320,0)</f>
        <v>0</v>
      </c>
      <c r="BI1320" s="214">
        <f>IF(N1320="nulová",J1320,0)</f>
        <v>0</v>
      </c>
      <c r="BJ1320" s="25" t="s">
        <v>17</v>
      </c>
      <c r="BK1320" s="214">
        <f>ROUND(I1320*H1320,2)</f>
        <v>0</v>
      </c>
      <c r="BL1320" s="25" t="s">
        <v>86</v>
      </c>
      <c r="BM1320" s="25" t="s">
        <v>1457</v>
      </c>
    </row>
    <row r="1321" s="11" customFormat="1">
      <c r="B1321" s="215"/>
      <c r="D1321" s="216" t="s">
        <v>176</v>
      </c>
      <c r="E1321" s="217" t="s">
        <v>5</v>
      </c>
      <c r="F1321" s="218" t="s">
        <v>1458</v>
      </c>
      <c r="H1321" s="217" t="s">
        <v>5</v>
      </c>
      <c r="I1321" s="219"/>
      <c r="L1321" s="215"/>
      <c r="M1321" s="220"/>
      <c r="N1321" s="221"/>
      <c r="O1321" s="221"/>
      <c r="P1321" s="221"/>
      <c r="Q1321" s="221"/>
      <c r="R1321" s="221"/>
      <c r="S1321" s="221"/>
      <c r="T1321" s="222"/>
      <c r="AT1321" s="217" t="s">
        <v>176</v>
      </c>
      <c r="AU1321" s="217" t="s">
        <v>83</v>
      </c>
      <c r="AV1321" s="11" t="s">
        <v>17</v>
      </c>
      <c r="AW1321" s="11" t="s">
        <v>35</v>
      </c>
      <c r="AX1321" s="11" t="s">
        <v>72</v>
      </c>
      <c r="AY1321" s="217" t="s">
        <v>168</v>
      </c>
    </row>
    <row r="1322" s="12" customFormat="1">
      <c r="B1322" s="223"/>
      <c r="D1322" s="216" t="s">
        <v>176</v>
      </c>
      <c r="E1322" s="224" t="s">
        <v>5</v>
      </c>
      <c r="F1322" s="225" t="s">
        <v>1459</v>
      </c>
      <c r="H1322" s="226">
        <v>18.943000000000001</v>
      </c>
      <c r="I1322" s="227"/>
      <c r="L1322" s="223"/>
      <c r="M1322" s="228"/>
      <c r="N1322" s="229"/>
      <c r="O1322" s="229"/>
      <c r="P1322" s="229"/>
      <c r="Q1322" s="229"/>
      <c r="R1322" s="229"/>
      <c r="S1322" s="229"/>
      <c r="T1322" s="230"/>
      <c r="AT1322" s="224" t="s">
        <v>176</v>
      </c>
      <c r="AU1322" s="224" t="s">
        <v>83</v>
      </c>
      <c r="AV1322" s="12" t="s">
        <v>80</v>
      </c>
      <c r="AW1322" s="12" t="s">
        <v>35</v>
      </c>
      <c r="AX1322" s="12" t="s">
        <v>17</v>
      </c>
      <c r="AY1322" s="224" t="s">
        <v>168</v>
      </c>
    </row>
    <row r="1323" s="1" customFormat="1" ht="25.5" customHeight="1">
      <c r="B1323" s="202"/>
      <c r="C1323" s="203" t="s">
        <v>1460</v>
      </c>
      <c r="D1323" s="203" t="s">
        <v>170</v>
      </c>
      <c r="E1323" s="204" t="s">
        <v>1461</v>
      </c>
      <c r="F1323" s="205" t="s">
        <v>1462</v>
      </c>
      <c r="G1323" s="206" t="s">
        <v>203</v>
      </c>
      <c r="H1323" s="207">
        <v>18.943000000000001</v>
      </c>
      <c r="I1323" s="208"/>
      <c r="J1323" s="209">
        <f>ROUND(I1323*H1323,2)</f>
        <v>0</v>
      </c>
      <c r="K1323" s="205" t="s">
        <v>174</v>
      </c>
      <c r="L1323" s="47"/>
      <c r="M1323" s="210" t="s">
        <v>5</v>
      </c>
      <c r="N1323" s="211" t="s">
        <v>43</v>
      </c>
      <c r="O1323" s="48"/>
      <c r="P1323" s="212">
        <f>O1323*H1323</f>
        <v>0</v>
      </c>
      <c r="Q1323" s="212">
        <v>0.00091</v>
      </c>
      <c r="R1323" s="212">
        <f>Q1323*H1323</f>
        <v>0.017238130000000001</v>
      </c>
      <c r="S1323" s="212">
        <v>0</v>
      </c>
      <c r="T1323" s="213">
        <f>S1323*H1323</f>
        <v>0</v>
      </c>
      <c r="AR1323" s="25" t="s">
        <v>86</v>
      </c>
      <c r="AT1323" s="25" t="s">
        <v>170</v>
      </c>
      <c r="AU1323" s="25" t="s">
        <v>83</v>
      </c>
      <c r="AY1323" s="25" t="s">
        <v>168</v>
      </c>
      <c r="BE1323" s="214">
        <f>IF(N1323="základní",J1323,0)</f>
        <v>0</v>
      </c>
      <c r="BF1323" s="214">
        <f>IF(N1323="snížená",J1323,0)</f>
        <v>0</v>
      </c>
      <c r="BG1323" s="214">
        <f>IF(N1323="zákl. přenesená",J1323,0)</f>
        <v>0</v>
      </c>
      <c r="BH1323" s="214">
        <f>IF(N1323="sníž. přenesená",J1323,0)</f>
        <v>0</v>
      </c>
      <c r="BI1323" s="214">
        <f>IF(N1323="nulová",J1323,0)</f>
        <v>0</v>
      </c>
      <c r="BJ1323" s="25" t="s">
        <v>17</v>
      </c>
      <c r="BK1323" s="214">
        <f>ROUND(I1323*H1323,2)</f>
        <v>0</v>
      </c>
      <c r="BL1323" s="25" t="s">
        <v>86</v>
      </c>
      <c r="BM1323" s="25" t="s">
        <v>1463</v>
      </c>
    </row>
    <row r="1324" s="11" customFormat="1">
      <c r="B1324" s="215"/>
      <c r="D1324" s="216" t="s">
        <v>176</v>
      </c>
      <c r="E1324" s="217" t="s">
        <v>5</v>
      </c>
      <c r="F1324" s="218" t="s">
        <v>1458</v>
      </c>
      <c r="H1324" s="217" t="s">
        <v>5</v>
      </c>
      <c r="I1324" s="219"/>
      <c r="L1324" s="215"/>
      <c r="M1324" s="220"/>
      <c r="N1324" s="221"/>
      <c r="O1324" s="221"/>
      <c r="P1324" s="221"/>
      <c r="Q1324" s="221"/>
      <c r="R1324" s="221"/>
      <c r="S1324" s="221"/>
      <c r="T1324" s="222"/>
      <c r="AT1324" s="217" t="s">
        <v>176</v>
      </c>
      <c r="AU1324" s="217" t="s">
        <v>83</v>
      </c>
      <c r="AV1324" s="11" t="s">
        <v>17</v>
      </c>
      <c r="AW1324" s="11" t="s">
        <v>35</v>
      </c>
      <c r="AX1324" s="11" t="s">
        <v>72</v>
      </c>
      <c r="AY1324" s="217" t="s">
        <v>168</v>
      </c>
    </row>
    <row r="1325" s="12" customFormat="1">
      <c r="B1325" s="223"/>
      <c r="D1325" s="216" t="s">
        <v>176</v>
      </c>
      <c r="E1325" s="224" t="s">
        <v>5</v>
      </c>
      <c r="F1325" s="225" t="s">
        <v>1459</v>
      </c>
      <c r="H1325" s="226">
        <v>18.943000000000001</v>
      </c>
      <c r="I1325" s="227"/>
      <c r="L1325" s="223"/>
      <c r="M1325" s="228"/>
      <c r="N1325" s="229"/>
      <c r="O1325" s="229"/>
      <c r="P1325" s="229"/>
      <c r="Q1325" s="229"/>
      <c r="R1325" s="229"/>
      <c r="S1325" s="229"/>
      <c r="T1325" s="230"/>
      <c r="AT1325" s="224" t="s">
        <v>176</v>
      </c>
      <c r="AU1325" s="224" t="s">
        <v>83</v>
      </c>
      <c r="AV1325" s="12" t="s">
        <v>80</v>
      </c>
      <c r="AW1325" s="12" t="s">
        <v>35</v>
      </c>
      <c r="AX1325" s="12" t="s">
        <v>17</v>
      </c>
      <c r="AY1325" s="224" t="s">
        <v>168</v>
      </c>
    </row>
    <row r="1326" s="1" customFormat="1" ht="16.5" customHeight="1">
      <c r="B1326" s="202"/>
      <c r="C1326" s="203" t="s">
        <v>1464</v>
      </c>
      <c r="D1326" s="203" t="s">
        <v>170</v>
      </c>
      <c r="E1326" s="204" t="s">
        <v>1465</v>
      </c>
      <c r="F1326" s="205" t="s">
        <v>1466</v>
      </c>
      <c r="G1326" s="206" t="s">
        <v>173</v>
      </c>
      <c r="H1326" s="207">
        <v>154.46000000000001</v>
      </c>
      <c r="I1326" s="208"/>
      <c r="J1326" s="209">
        <f>ROUND(I1326*H1326,2)</f>
        <v>0</v>
      </c>
      <c r="K1326" s="205" t="s">
        <v>174</v>
      </c>
      <c r="L1326" s="47"/>
      <c r="M1326" s="210" t="s">
        <v>5</v>
      </c>
      <c r="N1326" s="211" t="s">
        <v>43</v>
      </c>
      <c r="O1326" s="48"/>
      <c r="P1326" s="212">
        <f>O1326*H1326</f>
        <v>0</v>
      </c>
      <c r="Q1326" s="212">
        <v>0.00069999999999999999</v>
      </c>
      <c r="R1326" s="212">
        <f>Q1326*H1326</f>
        <v>0.10812200000000001</v>
      </c>
      <c r="S1326" s="212">
        <v>0</v>
      </c>
      <c r="T1326" s="213">
        <f>S1326*H1326</f>
        <v>0</v>
      </c>
      <c r="AR1326" s="25" t="s">
        <v>86</v>
      </c>
      <c r="AT1326" s="25" t="s">
        <v>170</v>
      </c>
      <c r="AU1326" s="25" t="s">
        <v>83</v>
      </c>
      <c r="AY1326" s="25" t="s">
        <v>168</v>
      </c>
      <c r="BE1326" s="214">
        <f>IF(N1326="základní",J1326,0)</f>
        <v>0</v>
      </c>
      <c r="BF1326" s="214">
        <f>IF(N1326="snížená",J1326,0)</f>
        <v>0</v>
      </c>
      <c r="BG1326" s="214">
        <f>IF(N1326="zákl. přenesená",J1326,0)</f>
        <v>0</v>
      </c>
      <c r="BH1326" s="214">
        <f>IF(N1326="sníž. přenesená",J1326,0)</f>
        <v>0</v>
      </c>
      <c r="BI1326" s="214">
        <f>IF(N1326="nulová",J1326,0)</f>
        <v>0</v>
      </c>
      <c r="BJ1326" s="25" t="s">
        <v>17</v>
      </c>
      <c r="BK1326" s="214">
        <f>ROUND(I1326*H1326,2)</f>
        <v>0</v>
      </c>
      <c r="BL1326" s="25" t="s">
        <v>86</v>
      </c>
      <c r="BM1326" s="25" t="s">
        <v>1467</v>
      </c>
    </row>
    <row r="1327" s="11" customFormat="1">
      <c r="B1327" s="215"/>
      <c r="D1327" s="216" t="s">
        <v>176</v>
      </c>
      <c r="E1327" s="217" t="s">
        <v>5</v>
      </c>
      <c r="F1327" s="218" t="s">
        <v>216</v>
      </c>
      <c r="H1327" s="217" t="s">
        <v>5</v>
      </c>
      <c r="I1327" s="219"/>
      <c r="L1327" s="215"/>
      <c r="M1327" s="220"/>
      <c r="N1327" s="221"/>
      <c r="O1327" s="221"/>
      <c r="P1327" s="221"/>
      <c r="Q1327" s="221"/>
      <c r="R1327" s="221"/>
      <c r="S1327" s="221"/>
      <c r="T1327" s="222"/>
      <c r="AT1327" s="217" t="s">
        <v>176</v>
      </c>
      <c r="AU1327" s="217" t="s">
        <v>83</v>
      </c>
      <c r="AV1327" s="11" t="s">
        <v>17</v>
      </c>
      <c r="AW1327" s="11" t="s">
        <v>35</v>
      </c>
      <c r="AX1327" s="11" t="s">
        <v>72</v>
      </c>
      <c r="AY1327" s="217" t="s">
        <v>168</v>
      </c>
    </row>
    <row r="1328" s="11" customFormat="1">
      <c r="B1328" s="215"/>
      <c r="D1328" s="216" t="s">
        <v>176</v>
      </c>
      <c r="E1328" s="217" t="s">
        <v>5</v>
      </c>
      <c r="F1328" s="218" t="s">
        <v>576</v>
      </c>
      <c r="H1328" s="217" t="s">
        <v>5</v>
      </c>
      <c r="I1328" s="219"/>
      <c r="L1328" s="215"/>
      <c r="M1328" s="220"/>
      <c r="N1328" s="221"/>
      <c r="O1328" s="221"/>
      <c r="P1328" s="221"/>
      <c r="Q1328" s="221"/>
      <c r="R1328" s="221"/>
      <c r="S1328" s="221"/>
      <c r="T1328" s="222"/>
      <c r="AT1328" s="217" t="s">
        <v>176</v>
      </c>
      <c r="AU1328" s="217" t="s">
        <v>83</v>
      </c>
      <c r="AV1328" s="11" t="s">
        <v>17</v>
      </c>
      <c r="AW1328" s="11" t="s">
        <v>35</v>
      </c>
      <c r="AX1328" s="11" t="s">
        <v>72</v>
      </c>
      <c r="AY1328" s="217" t="s">
        <v>168</v>
      </c>
    </row>
    <row r="1329" s="11" customFormat="1">
      <c r="B1329" s="215"/>
      <c r="D1329" s="216" t="s">
        <v>176</v>
      </c>
      <c r="E1329" s="217" t="s">
        <v>5</v>
      </c>
      <c r="F1329" s="218" t="s">
        <v>575</v>
      </c>
      <c r="H1329" s="217" t="s">
        <v>5</v>
      </c>
      <c r="I1329" s="219"/>
      <c r="L1329" s="215"/>
      <c r="M1329" s="220"/>
      <c r="N1329" s="221"/>
      <c r="O1329" s="221"/>
      <c r="P1329" s="221"/>
      <c r="Q1329" s="221"/>
      <c r="R1329" s="221"/>
      <c r="S1329" s="221"/>
      <c r="T1329" s="222"/>
      <c r="AT1329" s="217" t="s">
        <v>176</v>
      </c>
      <c r="AU1329" s="217" t="s">
        <v>83</v>
      </c>
      <c r="AV1329" s="11" t="s">
        <v>17</v>
      </c>
      <c r="AW1329" s="11" t="s">
        <v>35</v>
      </c>
      <c r="AX1329" s="11" t="s">
        <v>72</v>
      </c>
      <c r="AY1329" s="217" t="s">
        <v>168</v>
      </c>
    </row>
    <row r="1330" s="12" customFormat="1">
      <c r="B1330" s="223"/>
      <c r="D1330" s="216" t="s">
        <v>176</v>
      </c>
      <c r="E1330" s="224" t="s">
        <v>5</v>
      </c>
      <c r="F1330" s="225" t="s">
        <v>5</v>
      </c>
      <c r="H1330" s="226">
        <v>0</v>
      </c>
      <c r="I1330" s="227"/>
      <c r="L1330" s="223"/>
      <c r="M1330" s="228"/>
      <c r="N1330" s="229"/>
      <c r="O1330" s="229"/>
      <c r="P1330" s="229"/>
      <c r="Q1330" s="229"/>
      <c r="R1330" s="229"/>
      <c r="S1330" s="229"/>
      <c r="T1330" s="230"/>
      <c r="AT1330" s="224" t="s">
        <v>176</v>
      </c>
      <c r="AU1330" s="224" t="s">
        <v>83</v>
      </c>
      <c r="AV1330" s="12" t="s">
        <v>80</v>
      </c>
      <c r="AW1330" s="12" t="s">
        <v>35</v>
      </c>
      <c r="AX1330" s="12" t="s">
        <v>72</v>
      </c>
      <c r="AY1330" s="224" t="s">
        <v>168</v>
      </c>
    </row>
    <row r="1331" s="11" customFormat="1">
      <c r="B1331" s="215"/>
      <c r="D1331" s="216" t="s">
        <v>176</v>
      </c>
      <c r="E1331" s="217" t="s">
        <v>5</v>
      </c>
      <c r="F1331" s="218" t="s">
        <v>1444</v>
      </c>
      <c r="H1331" s="217" t="s">
        <v>5</v>
      </c>
      <c r="I1331" s="219"/>
      <c r="L1331" s="215"/>
      <c r="M1331" s="220"/>
      <c r="N1331" s="221"/>
      <c r="O1331" s="221"/>
      <c r="P1331" s="221"/>
      <c r="Q1331" s="221"/>
      <c r="R1331" s="221"/>
      <c r="S1331" s="221"/>
      <c r="T1331" s="222"/>
      <c r="AT1331" s="217" t="s">
        <v>176</v>
      </c>
      <c r="AU1331" s="217" t="s">
        <v>83</v>
      </c>
      <c r="AV1331" s="11" t="s">
        <v>17</v>
      </c>
      <c r="AW1331" s="11" t="s">
        <v>35</v>
      </c>
      <c r="AX1331" s="11" t="s">
        <v>72</v>
      </c>
      <c r="AY1331" s="217" t="s">
        <v>168</v>
      </c>
    </row>
    <row r="1332" s="12" customFormat="1">
      <c r="B1332" s="223"/>
      <c r="D1332" s="216" t="s">
        <v>176</v>
      </c>
      <c r="E1332" s="224" t="s">
        <v>5</v>
      </c>
      <c r="F1332" s="225" t="s">
        <v>1468</v>
      </c>
      <c r="H1332" s="226">
        <v>5.2999999999999998</v>
      </c>
      <c r="I1332" s="227"/>
      <c r="L1332" s="223"/>
      <c r="M1332" s="228"/>
      <c r="N1332" s="229"/>
      <c r="O1332" s="229"/>
      <c r="P1332" s="229"/>
      <c r="Q1332" s="229"/>
      <c r="R1332" s="229"/>
      <c r="S1332" s="229"/>
      <c r="T1332" s="230"/>
      <c r="AT1332" s="224" t="s">
        <v>176</v>
      </c>
      <c r="AU1332" s="224" t="s">
        <v>83</v>
      </c>
      <c r="AV1332" s="12" t="s">
        <v>80</v>
      </c>
      <c r="AW1332" s="12" t="s">
        <v>35</v>
      </c>
      <c r="AX1332" s="12" t="s">
        <v>72</v>
      </c>
      <c r="AY1332" s="224" t="s">
        <v>168</v>
      </c>
    </row>
    <row r="1333" s="11" customFormat="1">
      <c r="B1333" s="215"/>
      <c r="D1333" s="216" t="s">
        <v>176</v>
      </c>
      <c r="E1333" s="217" t="s">
        <v>5</v>
      </c>
      <c r="F1333" s="218" t="s">
        <v>1446</v>
      </c>
      <c r="H1333" s="217" t="s">
        <v>5</v>
      </c>
      <c r="I1333" s="219"/>
      <c r="L1333" s="215"/>
      <c r="M1333" s="220"/>
      <c r="N1333" s="221"/>
      <c r="O1333" s="221"/>
      <c r="P1333" s="221"/>
      <c r="Q1333" s="221"/>
      <c r="R1333" s="221"/>
      <c r="S1333" s="221"/>
      <c r="T1333" s="222"/>
      <c r="AT1333" s="217" t="s">
        <v>176</v>
      </c>
      <c r="AU1333" s="217" t="s">
        <v>83</v>
      </c>
      <c r="AV1333" s="11" t="s">
        <v>17</v>
      </c>
      <c r="AW1333" s="11" t="s">
        <v>35</v>
      </c>
      <c r="AX1333" s="11" t="s">
        <v>72</v>
      </c>
      <c r="AY1333" s="217" t="s">
        <v>168</v>
      </c>
    </row>
    <row r="1334" s="12" customFormat="1">
      <c r="B1334" s="223"/>
      <c r="D1334" s="216" t="s">
        <v>176</v>
      </c>
      <c r="E1334" s="224" t="s">
        <v>5</v>
      </c>
      <c r="F1334" s="225" t="s">
        <v>1469</v>
      </c>
      <c r="H1334" s="226">
        <v>144.16</v>
      </c>
      <c r="I1334" s="227"/>
      <c r="L1334" s="223"/>
      <c r="M1334" s="228"/>
      <c r="N1334" s="229"/>
      <c r="O1334" s="229"/>
      <c r="P1334" s="229"/>
      <c r="Q1334" s="229"/>
      <c r="R1334" s="229"/>
      <c r="S1334" s="229"/>
      <c r="T1334" s="230"/>
      <c r="AT1334" s="224" t="s">
        <v>176</v>
      </c>
      <c r="AU1334" s="224" t="s">
        <v>83</v>
      </c>
      <c r="AV1334" s="12" t="s">
        <v>80</v>
      </c>
      <c r="AW1334" s="12" t="s">
        <v>35</v>
      </c>
      <c r="AX1334" s="12" t="s">
        <v>72</v>
      </c>
      <c r="AY1334" s="224" t="s">
        <v>168</v>
      </c>
    </row>
    <row r="1335" s="11" customFormat="1">
      <c r="B1335" s="215"/>
      <c r="D1335" s="216" t="s">
        <v>176</v>
      </c>
      <c r="E1335" s="217" t="s">
        <v>5</v>
      </c>
      <c r="F1335" s="218" t="s">
        <v>1448</v>
      </c>
      <c r="H1335" s="217" t="s">
        <v>5</v>
      </c>
      <c r="I1335" s="219"/>
      <c r="L1335" s="215"/>
      <c r="M1335" s="220"/>
      <c r="N1335" s="221"/>
      <c r="O1335" s="221"/>
      <c r="P1335" s="221"/>
      <c r="Q1335" s="221"/>
      <c r="R1335" s="221"/>
      <c r="S1335" s="221"/>
      <c r="T1335" s="222"/>
      <c r="AT1335" s="217" t="s">
        <v>176</v>
      </c>
      <c r="AU1335" s="217" t="s">
        <v>83</v>
      </c>
      <c r="AV1335" s="11" t="s">
        <v>17</v>
      </c>
      <c r="AW1335" s="11" t="s">
        <v>35</v>
      </c>
      <c r="AX1335" s="11" t="s">
        <v>72</v>
      </c>
      <c r="AY1335" s="217" t="s">
        <v>168</v>
      </c>
    </row>
    <row r="1336" s="12" customFormat="1">
      <c r="B1336" s="223"/>
      <c r="D1336" s="216" t="s">
        <v>176</v>
      </c>
      <c r="E1336" s="224" t="s">
        <v>5</v>
      </c>
      <c r="F1336" s="225" t="s">
        <v>1470</v>
      </c>
      <c r="H1336" s="226">
        <v>5</v>
      </c>
      <c r="I1336" s="227"/>
      <c r="L1336" s="223"/>
      <c r="M1336" s="228"/>
      <c r="N1336" s="229"/>
      <c r="O1336" s="229"/>
      <c r="P1336" s="229"/>
      <c r="Q1336" s="229"/>
      <c r="R1336" s="229"/>
      <c r="S1336" s="229"/>
      <c r="T1336" s="230"/>
      <c r="AT1336" s="224" t="s">
        <v>176</v>
      </c>
      <c r="AU1336" s="224" t="s">
        <v>83</v>
      </c>
      <c r="AV1336" s="12" t="s">
        <v>80</v>
      </c>
      <c r="AW1336" s="12" t="s">
        <v>35</v>
      </c>
      <c r="AX1336" s="12" t="s">
        <v>72</v>
      </c>
      <c r="AY1336" s="224" t="s">
        <v>168</v>
      </c>
    </row>
    <row r="1337" s="13" customFormat="1">
      <c r="B1337" s="231"/>
      <c r="D1337" s="216" t="s">
        <v>176</v>
      </c>
      <c r="E1337" s="232" t="s">
        <v>5</v>
      </c>
      <c r="F1337" s="233" t="s">
        <v>195</v>
      </c>
      <c r="H1337" s="234">
        <v>154.46000000000001</v>
      </c>
      <c r="I1337" s="235"/>
      <c r="L1337" s="231"/>
      <c r="M1337" s="236"/>
      <c r="N1337" s="237"/>
      <c r="O1337" s="237"/>
      <c r="P1337" s="237"/>
      <c r="Q1337" s="237"/>
      <c r="R1337" s="237"/>
      <c r="S1337" s="237"/>
      <c r="T1337" s="238"/>
      <c r="AT1337" s="232" t="s">
        <v>176</v>
      </c>
      <c r="AU1337" s="232" t="s">
        <v>83</v>
      </c>
      <c r="AV1337" s="13" t="s">
        <v>86</v>
      </c>
      <c r="AW1337" s="13" t="s">
        <v>35</v>
      </c>
      <c r="AX1337" s="13" t="s">
        <v>17</v>
      </c>
      <c r="AY1337" s="232" t="s">
        <v>168</v>
      </c>
    </row>
    <row r="1338" s="1" customFormat="1" ht="25.5" customHeight="1">
      <c r="B1338" s="202"/>
      <c r="C1338" s="203" t="s">
        <v>1471</v>
      </c>
      <c r="D1338" s="203" t="s">
        <v>170</v>
      </c>
      <c r="E1338" s="204" t="s">
        <v>1472</v>
      </c>
      <c r="F1338" s="205" t="s">
        <v>1473</v>
      </c>
      <c r="G1338" s="206" t="s">
        <v>198</v>
      </c>
      <c r="H1338" s="207">
        <v>304.30000000000001</v>
      </c>
      <c r="I1338" s="208"/>
      <c r="J1338" s="209">
        <f>ROUND(I1338*H1338,2)</f>
        <v>0</v>
      </c>
      <c r="K1338" s="205" t="s">
        <v>174</v>
      </c>
      <c r="L1338" s="47"/>
      <c r="M1338" s="210" t="s">
        <v>5</v>
      </c>
      <c r="N1338" s="211" t="s">
        <v>43</v>
      </c>
      <c r="O1338" s="48"/>
      <c r="P1338" s="212">
        <f>O1338*H1338</f>
        <v>0</v>
      </c>
      <c r="Q1338" s="212">
        <v>6.0000000000000002E-05</v>
      </c>
      <c r="R1338" s="212">
        <f>Q1338*H1338</f>
        <v>0.018258</v>
      </c>
      <c r="S1338" s="212">
        <v>0</v>
      </c>
      <c r="T1338" s="213">
        <f>S1338*H1338</f>
        <v>0</v>
      </c>
      <c r="AR1338" s="25" t="s">
        <v>86</v>
      </c>
      <c r="AT1338" s="25" t="s">
        <v>170</v>
      </c>
      <c r="AU1338" s="25" t="s">
        <v>83</v>
      </c>
      <c r="AY1338" s="25" t="s">
        <v>168</v>
      </c>
      <c r="BE1338" s="214">
        <f>IF(N1338="základní",J1338,0)</f>
        <v>0</v>
      </c>
      <c r="BF1338" s="214">
        <f>IF(N1338="snížená",J1338,0)</f>
        <v>0</v>
      </c>
      <c r="BG1338" s="214">
        <f>IF(N1338="zákl. přenesená",J1338,0)</f>
        <v>0</v>
      </c>
      <c r="BH1338" s="214">
        <f>IF(N1338="sníž. přenesená",J1338,0)</f>
        <v>0</v>
      </c>
      <c r="BI1338" s="214">
        <f>IF(N1338="nulová",J1338,0)</f>
        <v>0</v>
      </c>
      <c r="BJ1338" s="25" t="s">
        <v>17</v>
      </c>
      <c r="BK1338" s="214">
        <f>ROUND(I1338*H1338,2)</f>
        <v>0</v>
      </c>
      <c r="BL1338" s="25" t="s">
        <v>86</v>
      </c>
      <c r="BM1338" s="25" t="s">
        <v>1474</v>
      </c>
    </row>
    <row r="1339" s="11" customFormat="1">
      <c r="B1339" s="215"/>
      <c r="D1339" s="216" t="s">
        <v>176</v>
      </c>
      <c r="E1339" s="217" t="s">
        <v>5</v>
      </c>
      <c r="F1339" s="218" t="s">
        <v>216</v>
      </c>
      <c r="H1339" s="217" t="s">
        <v>5</v>
      </c>
      <c r="I1339" s="219"/>
      <c r="L1339" s="215"/>
      <c r="M1339" s="220"/>
      <c r="N1339" s="221"/>
      <c r="O1339" s="221"/>
      <c r="P1339" s="221"/>
      <c r="Q1339" s="221"/>
      <c r="R1339" s="221"/>
      <c r="S1339" s="221"/>
      <c r="T1339" s="222"/>
      <c r="AT1339" s="217" t="s">
        <v>176</v>
      </c>
      <c r="AU1339" s="217" t="s">
        <v>83</v>
      </c>
      <c r="AV1339" s="11" t="s">
        <v>17</v>
      </c>
      <c r="AW1339" s="11" t="s">
        <v>35</v>
      </c>
      <c r="AX1339" s="11" t="s">
        <v>72</v>
      </c>
      <c r="AY1339" s="217" t="s">
        <v>168</v>
      </c>
    </row>
    <row r="1340" s="11" customFormat="1">
      <c r="B1340" s="215"/>
      <c r="D1340" s="216" t="s">
        <v>176</v>
      </c>
      <c r="E1340" s="217" t="s">
        <v>5</v>
      </c>
      <c r="F1340" s="218" t="s">
        <v>576</v>
      </c>
      <c r="H1340" s="217" t="s">
        <v>5</v>
      </c>
      <c r="I1340" s="219"/>
      <c r="L1340" s="215"/>
      <c r="M1340" s="220"/>
      <c r="N1340" s="221"/>
      <c r="O1340" s="221"/>
      <c r="P1340" s="221"/>
      <c r="Q1340" s="221"/>
      <c r="R1340" s="221"/>
      <c r="S1340" s="221"/>
      <c r="T1340" s="222"/>
      <c r="AT1340" s="217" t="s">
        <v>176</v>
      </c>
      <c r="AU1340" s="217" t="s">
        <v>83</v>
      </c>
      <c r="AV1340" s="11" t="s">
        <v>17</v>
      </c>
      <c r="AW1340" s="11" t="s">
        <v>35</v>
      </c>
      <c r="AX1340" s="11" t="s">
        <v>72</v>
      </c>
      <c r="AY1340" s="217" t="s">
        <v>168</v>
      </c>
    </row>
    <row r="1341" s="11" customFormat="1">
      <c r="B1341" s="215"/>
      <c r="D1341" s="216" t="s">
        <v>176</v>
      </c>
      <c r="E1341" s="217" t="s">
        <v>5</v>
      </c>
      <c r="F1341" s="218" t="s">
        <v>575</v>
      </c>
      <c r="H1341" s="217" t="s">
        <v>5</v>
      </c>
      <c r="I1341" s="219"/>
      <c r="L1341" s="215"/>
      <c r="M1341" s="220"/>
      <c r="N1341" s="221"/>
      <c r="O1341" s="221"/>
      <c r="P1341" s="221"/>
      <c r="Q1341" s="221"/>
      <c r="R1341" s="221"/>
      <c r="S1341" s="221"/>
      <c r="T1341" s="222"/>
      <c r="AT1341" s="217" t="s">
        <v>176</v>
      </c>
      <c r="AU1341" s="217" t="s">
        <v>83</v>
      </c>
      <c r="AV1341" s="11" t="s">
        <v>17</v>
      </c>
      <c r="AW1341" s="11" t="s">
        <v>35</v>
      </c>
      <c r="AX1341" s="11" t="s">
        <v>72</v>
      </c>
      <c r="AY1341" s="217" t="s">
        <v>168</v>
      </c>
    </row>
    <row r="1342" s="12" customFormat="1">
      <c r="B1342" s="223"/>
      <c r="D1342" s="216" t="s">
        <v>176</v>
      </c>
      <c r="E1342" s="224" t="s">
        <v>5</v>
      </c>
      <c r="F1342" s="225" t="s">
        <v>5</v>
      </c>
      <c r="H1342" s="226">
        <v>0</v>
      </c>
      <c r="I1342" s="227"/>
      <c r="L1342" s="223"/>
      <c r="M1342" s="228"/>
      <c r="N1342" s="229"/>
      <c r="O1342" s="229"/>
      <c r="P1342" s="229"/>
      <c r="Q1342" s="229"/>
      <c r="R1342" s="229"/>
      <c r="S1342" s="229"/>
      <c r="T1342" s="230"/>
      <c r="AT1342" s="224" t="s">
        <v>176</v>
      </c>
      <c r="AU1342" s="224" t="s">
        <v>83</v>
      </c>
      <c r="AV1342" s="12" t="s">
        <v>80</v>
      </c>
      <c r="AW1342" s="12" t="s">
        <v>35</v>
      </c>
      <c r="AX1342" s="12" t="s">
        <v>72</v>
      </c>
      <c r="AY1342" s="224" t="s">
        <v>168</v>
      </c>
    </row>
    <row r="1343" s="11" customFormat="1">
      <c r="B1343" s="215"/>
      <c r="D1343" s="216" t="s">
        <v>176</v>
      </c>
      <c r="E1343" s="217" t="s">
        <v>5</v>
      </c>
      <c r="F1343" s="218" t="s">
        <v>1175</v>
      </c>
      <c r="H1343" s="217" t="s">
        <v>5</v>
      </c>
      <c r="I1343" s="219"/>
      <c r="L1343" s="215"/>
      <c r="M1343" s="220"/>
      <c r="N1343" s="221"/>
      <c r="O1343" s="221"/>
      <c r="P1343" s="221"/>
      <c r="Q1343" s="221"/>
      <c r="R1343" s="221"/>
      <c r="S1343" s="221"/>
      <c r="T1343" s="222"/>
      <c r="AT1343" s="217" t="s">
        <v>176</v>
      </c>
      <c r="AU1343" s="217" t="s">
        <v>83</v>
      </c>
      <c r="AV1343" s="11" t="s">
        <v>17</v>
      </c>
      <c r="AW1343" s="11" t="s">
        <v>35</v>
      </c>
      <c r="AX1343" s="11" t="s">
        <v>72</v>
      </c>
      <c r="AY1343" s="217" t="s">
        <v>168</v>
      </c>
    </row>
    <row r="1344" s="12" customFormat="1">
      <c r="B1344" s="223"/>
      <c r="D1344" s="216" t="s">
        <v>176</v>
      </c>
      <c r="E1344" s="224" t="s">
        <v>5</v>
      </c>
      <c r="F1344" s="225" t="s">
        <v>1475</v>
      </c>
      <c r="H1344" s="226">
        <v>19.600000000000001</v>
      </c>
      <c r="I1344" s="227"/>
      <c r="L1344" s="223"/>
      <c r="M1344" s="228"/>
      <c r="N1344" s="229"/>
      <c r="O1344" s="229"/>
      <c r="P1344" s="229"/>
      <c r="Q1344" s="229"/>
      <c r="R1344" s="229"/>
      <c r="S1344" s="229"/>
      <c r="T1344" s="230"/>
      <c r="AT1344" s="224" t="s">
        <v>176</v>
      </c>
      <c r="AU1344" s="224" t="s">
        <v>83</v>
      </c>
      <c r="AV1344" s="12" t="s">
        <v>80</v>
      </c>
      <c r="AW1344" s="12" t="s">
        <v>35</v>
      </c>
      <c r="AX1344" s="12" t="s">
        <v>72</v>
      </c>
      <c r="AY1344" s="224" t="s">
        <v>168</v>
      </c>
    </row>
    <row r="1345" s="11" customFormat="1">
      <c r="B1345" s="215"/>
      <c r="D1345" s="216" t="s">
        <v>176</v>
      </c>
      <c r="E1345" s="217" t="s">
        <v>5</v>
      </c>
      <c r="F1345" s="218" t="s">
        <v>1179</v>
      </c>
      <c r="H1345" s="217" t="s">
        <v>5</v>
      </c>
      <c r="I1345" s="219"/>
      <c r="L1345" s="215"/>
      <c r="M1345" s="220"/>
      <c r="N1345" s="221"/>
      <c r="O1345" s="221"/>
      <c r="P1345" s="221"/>
      <c r="Q1345" s="221"/>
      <c r="R1345" s="221"/>
      <c r="S1345" s="221"/>
      <c r="T1345" s="222"/>
      <c r="AT1345" s="217" t="s">
        <v>176</v>
      </c>
      <c r="AU1345" s="217" t="s">
        <v>83</v>
      </c>
      <c r="AV1345" s="11" t="s">
        <v>17</v>
      </c>
      <c r="AW1345" s="11" t="s">
        <v>35</v>
      </c>
      <c r="AX1345" s="11" t="s">
        <v>72</v>
      </c>
      <c r="AY1345" s="217" t="s">
        <v>168</v>
      </c>
    </row>
    <row r="1346" s="12" customFormat="1">
      <c r="B1346" s="223"/>
      <c r="D1346" s="216" t="s">
        <v>176</v>
      </c>
      <c r="E1346" s="224" t="s">
        <v>5</v>
      </c>
      <c r="F1346" s="225" t="s">
        <v>1476</v>
      </c>
      <c r="H1346" s="226">
        <v>33</v>
      </c>
      <c r="I1346" s="227"/>
      <c r="L1346" s="223"/>
      <c r="M1346" s="228"/>
      <c r="N1346" s="229"/>
      <c r="O1346" s="229"/>
      <c r="P1346" s="229"/>
      <c r="Q1346" s="229"/>
      <c r="R1346" s="229"/>
      <c r="S1346" s="229"/>
      <c r="T1346" s="230"/>
      <c r="AT1346" s="224" t="s">
        <v>176</v>
      </c>
      <c r="AU1346" s="224" t="s">
        <v>83</v>
      </c>
      <c r="AV1346" s="12" t="s">
        <v>80</v>
      </c>
      <c r="AW1346" s="12" t="s">
        <v>35</v>
      </c>
      <c r="AX1346" s="12" t="s">
        <v>72</v>
      </c>
      <c r="AY1346" s="224" t="s">
        <v>168</v>
      </c>
    </row>
    <row r="1347" s="11" customFormat="1">
      <c r="B1347" s="215"/>
      <c r="D1347" s="216" t="s">
        <v>176</v>
      </c>
      <c r="E1347" s="217" t="s">
        <v>5</v>
      </c>
      <c r="F1347" s="218" t="s">
        <v>1182</v>
      </c>
      <c r="H1347" s="217" t="s">
        <v>5</v>
      </c>
      <c r="I1347" s="219"/>
      <c r="L1347" s="215"/>
      <c r="M1347" s="220"/>
      <c r="N1347" s="221"/>
      <c r="O1347" s="221"/>
      <c r="P1347" s="221"/>
      <c r="Q1347" s="221"/>
      <c r="R1347" s="221"/>
      <c r="S1347" s="221"/>
      <c r="T1347" s="222"/>
      <c r="AT1347" s="217" t="s">
        <v>176</v>
      </c>
      <c r="AU1347" s="217" t="s">
        <v>83</v>
      </c>
      <c r="AV1347" s="11" t="s">
        <v>17</v>
      </c>
      <c r="AW1347" s="11" t="s">
        <v>35</v>
      </c>
      <c r="AX1347" s="11" t="s">
        <v>72</v>
      </c>
      <c r="AY1347" s="217" t="s">
        <v>168</v>
      </c>
    </row>
    <row r="1348" s="12" customFormat="1">
      <c r="B1348" s="223"/>
      <c r="D1348" s="216" t="s">
        <v>176</v>
      </c>
      <c r="E1348" s="224" t="s">
        <v>5</v>
      </c>
      <c r="F1348" s="225" t="s">
        <v>1477</v>
      </c>
      <c r="H1348" s="226">
        <v>10.5</v>
      </c>
      <c r="I1348" s="227"/>
      <c r="L1348" s="223"/>
      <c r="M1348" s="228"/>
      <c r="N1348" s="229"/>
      <c r="O1348" s="229"/>
      <c r="P1348" s="229"/>
      <c r="Q1348" s="229"/>
      <c r="R1348" s="229"/>
      <c r="S1348" s="229"/>
      <c r="T1348" s="230"/>
      <c r="AT1348" s="224" t="s">
        <v>176</v>
      </c>
      <c r="AU1348" s="224" t="s">
        <v>83</v>
      </c>
      <c r="AV1348" s="12" t="s">
        <v>80</v>
      </c>
      <c r="AW1348" s="12" t="s">
        <v>35</v>
      </c>
      <c r="AX1348" s="12" t="s">
        <v>72</v>
      </c>
      <c r="AY1348" s="224" t="s">
        <v>168</v>
      </c>
    </row>
    <row r="1349" s="11" customFormat="1">
      <c r="B1349" s="215"/>
      <c r="D1349" s="216" t="s">
        <v>176</v>
      </c>
      <c r="E1349" s="217" t="s">
        <v>5</v>
      </c>
      <c r="F1349" s="218" t="s">
        <v>1184</v>
      </c>
      <c r="H1349" s="217" t="s">
        <v>5</v>
      </c>
      <c r="I1349" s="219"/>
      <c r="L1349" s="215"/>
      <c r="M1349" s="220"/>
      <c r="N1349" s="221"/>
      <c r="O1349" s="221"/>
      <c r="P1349" s="221"/>
      <c r="Q1349" s="221"/>
      <c r="R1349" s="221"/>
      <c r="S1349" s="221"/>
      <c r="T1349" s="222"/>
      <c r="AT1349" s="217" t="s">
        <v>176</v>
      </c>
      <c r="AU1349" s="217" t="s">
        <v>83</v>
      </c>
      <c r="AV1349" s="11" t="s">
        <v>17</v>
      </c>
      <c r="AW1349" s="11" t="s">
        <v>35</v>
      </c>
      <c r="AX1349" s="11" t="s">
        <v>72</v>
      </c>
      <c r="AY1349" s="217" t="s">
        <v>168</v>
      </c>
    </row>
    <row r="1350" s="12" customFormat="1">
      <c r="B1350" s="223"/>
      <c r="D1350" s="216" t="s">
        <v>176</v>
      </c>
      <c r="E1350" s="224" t="s">
        <v>5</v>
      </c>
      <c r="F1350" s="225" t="s">
        <v>1478</v>
      </c>
      <c r="H1350" s="226">
        <v>25.100000000000001</v>
      </c>
      <c r="I1350" s="227"/>
      <c r="L1350" s="223"/>
      <c r="M1350" s="228"/>
      <c r="N1350" s="229"/>
      <c r="O1350" s="229"/>
      <c r="P1350" s="229"/>
      <c r="Q1350" s="229"/>
      <c r="R1350" s="229"/>
      <c r="S1350" s="229"/>
      <c r="T1350" s="230"/>
      <c r="AT1350" s="224" t="s">
        <v>176</v>
      </c>
      <c r="AU1350" s="224" t="s">
        <v>83</v>
      </c>
      <c r="AV1350" s="12" t="s">
        <v>80</v>
      </c>
      <c r="AW1350" s="12" t="s">
        <v>35</v>
      </c>
      <c r="AX1350" s="12" t="s">
        <v>72</v>
      </c>
      <c r="AY1350" s="224" t="s">
        <v>168</v>
      </c>
    </row>
    <row r="1351" s="11" customFormat="1">
      <c r="B1351" s="215"/>
      <c r="D1351" s="216" t="s">
        <v>176</v>
      </c>
      <c r="E1351" s="217" t="s">
        <v>5</v>
      </c>
      <c r="F1351" s="218" t="s">
        <v>1188</v>
      </c>
      <c r="H1351" s="217" t="s">
        <v>5</v>
      </c>
      <c r="I1351" s="219"/>
      <c r="L1351" s="215"/>
      <c r="M1351" s="220"/>
      <c r="N1351" s="221"/>
      <c r="O1351" s="221"/>
      <c r="P1351" s="221"/>
      <c r="Q1351" s="221"/>
      <c r="R1351" s="221"/>
      <c r="S1351" s="221"/>
      <c r="T1351" s="222"/>
      <c r="AT1351" s="217" t="s">
        <v>176</v>
      </c>
      <c r="AU1351" s="217" t="s">
        <v>83</v>
      </c>
      <c r="AV1351" s="11" t="s">
        <v>17</v>
      </c>
      <c r="AW1351" s="11" t="s">
        <v>35</v>
      </c>
      <c r="AX1351" s="11" t="s">
        <v>72</v>
      </c>
      <c r="AY1351" s="217" t="s">
        <v>168</v>
      </c>
    </row>
    <row r="1352" s="12" customFormat="1">
      <c r="B1352" s="223"/>
      <c r="D1352" s="216" t="s">
        <v>176</v>
      </c>
      <c r="E1352" s="224" t="s">
        <v>5</v>
      </c>
      <c r="F1352" s="225" t="s">
        <v>1479</v>
      </c>
      <c r="H1352" s="226">
        <v>16.399999999999999</v>
      </c>
      <c r="I1352" s="227"/>
      <c r="L1352" s="223"/>
      <c r="M1352" s="228"/>
      <c r="N1352" s="229"/>
      <c r="O1352" s="229"/>
      <c r="P1352" s="229"/>
      <c r="Q1352" s="229"/>
      <c r="R1352" s="229"/>
      <c r="S1352" s="229"/>
      <c r="T1352" s="230"/>
      <c r="AT1352" s="224" t="s">
        <v>176</v>
      </c>
      <c r="AU1352" s="224" t="s">
        <v>83</v>
      </c>
      <c r="AV1352" s="12" t="s">
        <v>80</v>
      </c>
      <c r="AW1352" s="12" t="s">
        <v>35</v>
      </c>
      <c r="AX1352" s="12" t="s">
        <v>72</v>
      </c>
      <c r="AY1352" s="224" t="s">
        <v>168</v>
      </c>
    </row>
    <row r="1353" s="11" customFormat="1">
      <c r="B1353" s="215"/>
      <c r="D1353" s="216" t="s">
        <v>176</v>
      </c>
      <c r="E1353" s="217" t="s">
        <v>5</v>
      </c>
      <c r="F1353" s="218" t="s">
        <v>1192</v>
      </c>
      <c r="H1353" s="217" t="s">
        <v>5</v>
      </c>
      <c r="I1353" s="219"/>
      <c r="L1353" s="215"/>
      <c r="M1353" s="220"/>
      <c r="N1353" s="221"/>
      <c r="O1353" s="221"/>
      <c r="P1353" s="221"/>
      <c r="Q1353" s="221"/>
      <c r="R1353" s="221"/>
      <c r="S1353" s="221"/>
      <c r="T1353" s="222"/>
      <c r="AT1353" s="217" t="s">
        <v>176</v>
      </c>
      <c r="AU1353" s="217" t="s">
        <v>83</v>
      </c>
      <c r="AV1353" s="11" t="s">
        <v>17</v>
      </c>
      <c r="AW1353" s="11" t="s">
        <v>35</v>
      </c>
      <c r="AX1353" s="11" t="s">
        <v>72</v>
      </c>
      <c r="AY1353" s="217" t="s">
        <v>168</v>
      </c>
    </row>
    <row r="1354" s="12" customFormat="1">
      <c r="B1354" s="223"/>
      <c r="D1354" s="216" t="s">
        <v>176</v>
      </c>
      <c r="E1354" s="224" t="s">
        <v>5</v>
      </c>
      <c r="F1354" s="225" t="s">
        <v>1479</v>
      </c>
      <c r="H1354" s="226">
        <v>16.399999999999999</v>
      </c>
      <c r="I1354" s="227"/>
      <c r="L1354" s="223"/>
      <c r="M1354" s="228"/>
      <c r="N1354" s="229"/>
      <c r="O1354" s="229"/>
      <c r="P1354" s="229"/>
      <c r="Q1354" s="229"/>
      <c r="R1354" s="229"/>
      <c r="S1354" s="229"/>
      <c r="T1354" s="230"/>
      <c r="AT1354" s="224" t="s">
        <v>176</v>
      </c>
      <c r="AU1354" s="224" t="s">
        <v>83</v>
      </c>
      <c r="AV1354" s="12" t="s">
        <v>80</v>
      </c>
      <c r="AW1354" s="12" t="s">
        <v>35</v>
      </c>
      <c r="AX1354" s="12" t="s">
        <v>72</v>
      </c>
      <c r="AY1354" s="224" t="s">
        <v>168</v>
      </c>
    </row>
    <row r="1355" s="11" customFormat="1">
      <c r="B1355" s="215"/>
      <c r="D1355" s="216" t="s">
        <v>176</v>
      </c>
      <c r="E1355" s="217" t="s">
        <v>5</v>
      </c>
      <c r="F1355" s="218" t="s">
        <v>1193</v>
      </c>
      <c r="H1355" s="217" t="s">
        <v>5</v>
      </c>
      <c r="I1355" s="219"/>
      <c r="L1355" s="215"/>
      <c r="M1355" s="220"/>
      <c r="N1355" s="221"/>
      <c r="O1355" s="221"/>
      <c r="P1355" s="221"/>
      <c r="Q1355" s="221"/>
      <c r="R1355" s="221"/>
      <c r="S1355" s="221"/>
      <c r="T1355" s="222"/>
      <c r="AT1355" s="217" t="s">
        <v>176</v>
      </c>
      <c r="AU1355" s="217" t="s">
        <v>83</v>
      </c>
      <c r="AV1355" s="11" t="s">
        <v>17</v>
      </c>
      <c r="AW1355" s="11" t="s">
        <v>35</v>
      </c>
      <c r="AX1355" s="11" t="s">
        <v>72</v>
      </c>
      <c r="AY1355" s="217" t="s">
        <v>168</v>
      </c>
    </row>
    <row r="1356" s="12" customFormat="1">
      <c r="B1356" s="223"/>
      <c r="D1356" s="216" t="s">
        <v>176</v>
      </c>
      <c r="E1356" s="224" t="s">
        <v>5</v>
      </c>
      <c r="F1356" s="225" t="s">
        <v>1480</v>
      </c>
      <c r="H1356" s="226">
        <v>22.5</v>
      </c>
      <c r="I1356" s="227"/>
      <c r="L1356" s="223"/>
      <c r="M1356" s="228"/>
      <c r="N1356" s="229"/>
      <c r="O1356" s="229"/>
      <c r="P1356" s="229"/>
      <c r="Q1356" s="229"/>
      <c r="R1356" s="229"/>
      <c r="S1356" s="229"/>
      <c r="T1356" s="230"/>
      <c r="AT1356" s="224" t="s">
        <v>176</v>
      </c>
      <c r="AU1356" s="224" t="s">
        <v>83</v>
      </c>
      <c r="AV1356" s="12" t="s">
        <v>80</v>
      </c>
      <c r="AW1356" s="12" t="s">
        <v>35</v>
      </c>
      <c r="AX1356" s="12" t="s">
        <v>72</v>
      </c>
      <c r="AY1356" s="224" t="s">
        <v>168</v>
      </c>
    </row>
    <row r="1357" s="11" customFormat="1">
      <c r="B1357" s="215"/>
      <c r="D1357" s="216" t="s">
        <v>176</v>
      </c>
      <c r="E1357" s="217" t="s">
        <v>5</v>
      </c>
      <c r="F1357" s="218" t="s">
        <v>1197</v>
      </c>
      <c r="H1357" s="217" t="s">
        <v>5</v>
      </c>
      <c r="I1357" s="219"/>
      <c r="L1357" s="215"/>
      <c r="M1357" s="220"/>
      <c r="N1357" s="221"/>
      <c r="O1357" s="221"/>
      <c r="P1357" s="221"/>
      <c r="Q1357" s="221"/>
      <c r="R1357" s="221"/>
      <c r="S1357" s="221"/>
      <c r="T1357" s="222"/>
      <c r="AT1357" s="217" t="s">
        <v>176</v>
      </c>
      <c r="AU1357" s="217" t="s">
        <v>83</v>
      </c>
      <c r="AV1357" s="11" t="s">
        <v>17</v>
      </c>
      <c r="AW1357" s="11" t="s">
        <v>35</v>
      </c>
      <c r="AX1357" s="11" t="s">
        <v>72</v>
      </c>
      <c r="AY1357" s="217" t="s">
        <v>168</v>
      </c>
    </row>
    <row r="1358" s="12" customFormat="1">
      <c r="B1358" s="223"/>
      <c r="D1358" s="216" t="s">
        <v>176</v>
      </c>
      <c r="E1358" s="224" t="s">
        <v>5</v>
      </c>
      <c r="F1358" s="225" t="s">
        <v>1480</v>
      </c>
      <c r="H1358" s="226">
        <v>22.5</v>
      </c>
      <c r="I1358" s="227"/>
      <c r="L1358" s="223"/>
      <c r="M1358" s="228"/>
      <c r="N1358" s="229"/>
      <c r="O1358" s="229"/>
      <c r="P1358" s="229"/>
      <c r="Q1358" s="229"/>
      <c r="R1358" s="229"/>
      <c r="S1358" s="229"/>
      <c r="T1358" s="230"/>
      <c r="AT1358" s="224" t="s">
        <v>176</v>
      </c>
      <c r="AU1358" s="224" t="s">
        <v>83</v>
      </c>
      <c r="AV1358" s="12" t="s">
        <v>80</v>
      </c>
      <c r="AW1358" s="12" t="s">
        <v>35</v>
      </c>
      <c r="AX1358" s="12" t="s">
        <v>72</v>
      </c>
      <c r="AY1358" s="224" t="s">
        <v>168</v>
      </c>
    </row>
    <row r="1359" s="11" customFormat="1">
      <c r="B1359" s="215"/>
      <c r="D1359" s="216" t="s">
        <v>176</v>
      </c>
      <c r="E1359" s="217" t="s">
        <v>5</v>
      </c>
      <c r="F1359" s="218" t="s">
        <v>1199</v>
      </c>
      <c r="H1359" s="217" t="s">
        <v>5</v>
      </c>
      <c r="I1359" s="219"/>
      <c r="L1359" s="215"/>
      <c r="M1359" s="220"/>
      <c r="N1359" s="221"/>
      <c r="O1359" s="221"/>
      <c r="P1359" s="221"/>
      <c r="Q1359" s="221"/>
      <c r="R1359" s="221"/>
      <c r="S1359" s="221"/>
      <c r="T1359" s="222"/>
      <c r="AT1359" s="217" t="s">
        <v>176</v>
      </c>
      <c r="AU1359" s="217" t="s">
        <v>83</v>
      </c>
      <c r="AV1359" s="11" t="s">
        <v>17</v>
      </c>
      <c r="AW1359" s="11" t="s">
        <v>35</v>
      </c>
      <c r="AX1359" s="11" t="s">
        <v>72</v>
      </c>
      <c r="AY1359" s="217" t="s">
        <v>168</v>
      </c>
    </row>
    <row r="1360" s="12" customFormat="1">
      <c r="B1360" s="223"/>
      <c r="D1360" s="216" t="s">
        <v>176</v>
      </c>
      <c r="E1360" s="224" t="s">
        <v>5</v>
      </c>
      <c r="F1360" s="225" t="s">
        <v>1481</v>
      </c>
      <c r="H1360" s="226">
        <v>8.0999999999999996</v>
      </c>
      <c r="I1360" s="227"/>
      <c r="L1360" s="223"/>
      <c r="M1360" s="228"/>
      <c r="N1360" s="229"/>
      <c r="O1360" s="229"/>
      <c r="P1360" s="229"/>
      <c r="Q1360" s="229"/>
      <c r="R1360" s="229"/>
      <c r="S1360" s="229"/>
      <c r="T1360" s="230"/>
      <c r="AT1360" s="224" t="s">
        <v>176</v>
      </c>
      <c r="AU1360" s="224" t="s">
        <v>83</v>
      </c>
      <c r="AV1360" s="12" t="s">
        <v>80</v>
      </c>
      <c r="AW1360" s="12" t="s">
        <v>35</v>
      </c>
      <c r="AX1360" s="12" t="s">
        <v>72</v>
      </c>
      <c r="AY1360" s="224" t="s">
        <v>168</v>
      </c>
    </row>
    <row r="1361" s="11" customFormat="1">
      <c r="B1361" s="215"/>
      <c r="D1361" s="216" t="s">
        <v>176</v>
      </c>
      <c r="E1361" s="217" t="s">
        <v>5</v>
      </c>
      <c r="F1361" s="218" t="s">
        <v>1103</v>
      </c>
      <c r="H1361" s="217" t="s">
        <v>5</v>
      </c>
      <c r="I1361" s="219"/>
      <c r="L1361" s="215"/>
      <c r="M1361" s="220"/>
      <c r="N1361" s="221"/>
      <c r="O1361" s="221"/>
      <c r="P1361" s="221"/>
      <c r="Q1361" s="221"/>
      <c r="R1361" s="221"/>
      <c r="S1361" s="221"/>
      <c r="T1361" s="222"/>
      <c r="AT1361" s="217" t="s">
        <v>176</v>
      </c>
      <c r="AU1361" s="217" t="s">
        <v>83</v>
      </c>
      <c r="AV1361" s="11" t="s">
        <v>17</v>
      </c>
      <c r="AW1361" s="11" t="s">
        <v>35</v>
      </c>
      <c r="AX1361" s="11" t="s">
        <v>72</v>
      </c>
      <c r="AY1361" s="217" t="s">
        <v>168</v>
      </c>
    </row>
    <row r="1362" s="12" customFormat="1">
      <c r="B1362" s="223"/>
      <c r="D1362" s="216" t="s">
        <v>176</v>
      </c>
      <c r="E1362" s="224" t="s">
        <v>5</v>
      </c>
      <c r="F1362" s="225" t="s">
        <v>1482</v>
      </c>
      <c r="H1362" s="226">
        <v>24.100000000000001</v>
      </c>
      <c r="I1362" s="227"/>
      <c r="L1362" s="223"/>
      <c r="M1362" s="228"/>
      <c r="N1362" s="229"/>
      <c r="O1362" s="229"/>
      <c r="P1362" s="229"/>
      <c r="Q1362" s="229"/>
      <c r="R1362" s="229"/>
      <c r="S1362" s="229"/>
      <c r="T1362" s="230"/>
      <c r="AT1362" s="224" t="s">
        <v>176</v>
      </c>
      <c r="AU1362" s="224" t="s">
        <v>83</v>
      </c>
      <c r="AV1362" s="12" t="s">
        <v>80</v>
      </c>
      <c r="AW1362" s="12" t="s">
        <v>35</v>
      </c>
      <c r="AX1362" s="12" t="s">
        <v>72</v>
      </c>
      <c r="AY1362" s="224" t="s">
        <v>168</v>
      </c>
    </row>
    <row r="1363" s="11" customFormat="1">
      <c r="B1363" s="215"/>
      <c r="D1363" s="216" t="s">
        <v>176</v>
      </c>
      <c r="E1363" s="217" t="s">
        <v>5</v>
      </c>
      <c r="F1363" s="218" t="s">
        <v>1208</v>
      </c>
      <c r="H1363" s="217" t="s">
        <v>5</v>
      </c>
      <c r="I1363" s="219"/>
      <c r="L1363" s="215"/>
      <c r="M1363" s="220"/>
      <c r="N1363" s="221"/>
      <c r="O1363" s="221"/>
      <c r="P1363" s="221"/>
      <c r="Q1363" s="221"/>
      <c r="R1363" s="221"/>
      <c r="S1363" s="221"/>
      <c r="T1363" s="222"/>
      <c r="AT1363" s="217" t="s">
        <v>176</v>
      </c>
      <c r="AU1363" s="217" t="s">
        <v>83</v>
      </c>
      <c r="AV1363" s="11" t="s">
        <v>17</v>
      </c>
      <c r="AW1363" s="11" t="s">
        <v>35</v>
      </c>
      <c r="AX1363" s="11" t="s">
        <v>72</v>
      </c>
      <c r="AY1363" s="217" t="s">
        <v>168</v>
      </c>
    </row>
    <row r="1364" s="12" customFormat="1">
      <c r="B1364" s="223"/>
      <c r="D1364" s="216" t="s">
        <v>176</v>
      </c>
      <c r="E1364" s="224" t="s">
        <v>5</v>
      </c>
      <c r="F1364" s="225" t="s">
        <v>1483</v>
      </c>
      <c r="H1364" s="226">
        <v>7.5999999999999996</v>
      </c>
      <c r="I1364" s="227"/>
      <c r="L1364" s="223"/>
      <c r="M1364" s="228"/>
      <c r="N1364" s="229"/>
      <c r="O1364" s="229"/>
      <c r="P1364" s="229"/>
      <c r="Q1364" s="229"/>
      <c r="R1364" s="229"/>
      <c r="S1364" s="229"/>
      <c r="T1364" s="230"/>
      <c r="AT1364" s="224" t="s">
        <v>176</v>
      </c>
      <c r="AU1364" s="224" t="s">
        <v>83</v>
      </c>
      <c r="AV1364" s="12" t="s">
        <v>80</v>
      </c>
      <c r="AW1364" s="12" t="s">
        <v>35</v>
      </c>
      <c r="AX1364" s="12" t="s">
        <v>72</v>
      </c>
      <c r="AY1364" s="224" t="s">
        <v>168</v>
      </c>
    </row>
    <row r="1365" s="11" customFormat="1">
      <c r="B1365" s="215"/>
      <c r="D1365" s="216" t="s">
        <v>176</v>
      </c>
      <c r="E1365" s="217" t="s">
        <v>5</v>
      </c>
      <c r="F1365" s="218" t="s">
        <v>1211</v>
      </c>
      <c r="H1365" s="217" t="s">
        <v>5</v>
      </c>
      <c r="I1365" s="219"/>
      <c r="L1365" s="215"/>
      <c r="M1365" s="220"/>
      <c r="N1365" s="221"/>
      <c r="O1365" s="221"/>
      <c r="P1365" s="221"/>
      <c r="Q1365" s="221"/>
      <c r="R1365" s="221"/>
      <c r="S1365" s="221"/>
      <c r="T1365" s="222"/>
      <c r="AT1365" s="217" t="s">
        <v>176</v>
      </c>
      <c r="AU1365" s="217" t="s">
        <v>83</v>
      </c>
      <c r="AV1365" s="11" t="s">
        <v>17</v>
      </c>
      <c r="AW1365" s="11" t="s">
        <v>35</v>
      </c>
      <c r="AX1365" s="11" t="s">
        <v>72</v>
      </c>
      <c r="AY1365" s="217" t="s">
        <v>168</v>
      </c>
    </row>
    <row r="1366" s="12" customFormat="1">
      <c r="B1366" s="223"/>
      <c r="D1366" s="216" t="s">
        <v>176</v>
      </c>
      <c r="E1366" s="224" t="s">
        <v>5</v>
      </c>
      <c r="F1366" s="225" t="s">
        <v>1484</v>
      </c>
      <c r="H1366" s="226">
        <v>5.5</v>
      </c>
      <c r="I1366" s="227"/>
      <c r="L1366" s="223"/>
      <c r="M1366" s="228"/>
      <c r="N1366" s="229"/>
      <c r="O1366" s="229"/>
      <c r="P1366" s="229"/>
      <c r="Q1366" s="229"/>
      <c r="R1366" s="229"/>
      <c r="S1366" s="229"/>
      <c r="T1366" s="230"/>
      <c r="AT1366" s="224" t="s">
        <v>176</v>
      </c>
      <c r="AU1366" s="224" t="s">
        <v>83</v>
      </c>
      <c r="AV1366" s="12" t="s">
        <v>80</v>
      </c>
      <c r="AW1366" s="12" t="s">
        <v>35</v>
      </c>
      <c r="AX1366" s="12" t="s">
        <v>72</v>
      </c>
      <c r="AY1366" s="224" t="s">
        <v>168</v>
      </c>
    </row>
    <row r="1367" s="11" customFormat="1">
      <c r="B1367" s="215"/>
      <c r="D1367" s="216" t="s">
        <v>176</v>
      </c>
      <c r="E1367" s="217" t="s">
        <v>5</v>
      </c>
      <c r="F1367" s="218" t="s">
        <v>1214</v>
      </c>
      <c r="H1367" s="217" t="s">
        <v>5</v>
      </c>
      <c r="I1367" s="219"/>
      <c r="L1367" s="215"/>
      <c r="M1367" s="220"/>
      <c r="N1367" s="221"/>
      <c r="O1367" s="221"/>
      <c r="P1367" s="221"/>
      <c r="Q1367" s="221"/>
      <c r="R1367" s="221"/>
      <c r="S1367" s="221"/>
      <c r="T1367" s="222"/>
      <c r="AT1367" s="217" t="s">
        <v>176</v>
      </c>
      <c r="AU1367" s="217" t="s">
        <v>83</v>
      </c>
      <c r="AV1367" s="11" t="s">
        <v>17</v>
      </c>
      <c r="AW1367" s="11" t="s">
        <v>35</v>
      </c>
      <c r="AX1367" s="11" t="s">
        <v>72</v>
      </c>
      <c r="AY1367" s="217" t="s">
        <v>168</v>
      </c>
    </row>
    <row r="1368" s="12" customFormat="1">
      <c r="B1368" s="223"/>
      <c r="D1368" s="216" t="s">
        <v>176</v>
      </c>
      <c r="E1368" s="224" t="s">
        <v>5</v>
      </c>
      <c r="F1368" s="225" t="s">
        <v>1485</v>
      </c>
      <c r="H1368" s="226">
        <v>20.100000000000001</v>
      </c>
      <c r="I1368" s="227"/>
      <c r="L1368" s="223"/>
      <c r="M1368" s="228"/>
      <c r="N1368" s="229"/>
      <c r="O1368" s="229"/>
      <c r="P1368" s="229"/>
      <c r="Q1368" s="229"/>
      <c r="R1368" s="229"/>
      <c r="S1368" s="229"/>
      <c r="T1368" s="230"/>
      <c r="AT1368" s="224" t="s">
        <v>176</v>
      </c>
      <c r="AU1368" s="224" t="s">
        <v>83</v>
      </c>
      <c r="AV1368" s="12" t="s">
        <v>80</v>
      </c>
      <c r="AW1368" s="12" t="s">
        <v>35</v>
      </c>
      <c r="AX1368" s="12" t="s">
        <v>72</v>
      </c>
      <c r="AY1368" s="224" t="s">
        <v>168</v>
      </c>
    </row>
    <row r="1369" s="11" customFormat="1">
      <c r="B1369" s="215"/>
      <c r="D1369" s="216" t="s">
        <v>176</v>
      </c>
      <c r="E1369" s="217" t="s">
        <v>5</v>
      </c>
      <c r="F1369" s="218" t="s">
        <v>1218</v>
      </c>
      <c r="H1369" s="217" t="s">
        <v>5</v>
      </c>
      <c r="I1369" s="219"/>
      <c r="L1369" s="215"/>
      <c r="M1369" s="220"/>
      <c r="N1369" s="221"/>
      <c r="O1369" s="221"/>
      <c r="P1369" s="221"/>
      <c r="Q1369" s="221"/>
      <c r="R1369" s="221"/>
      <c r="S1369" s="221"/>
      <c r="T1369" s="222"/>
      <c r="AT1369" s="217" t="s">
        <v>176</v>
      </c>
      <c r="AU1369" s="217" t="s">
        <v>83</v>
      </c>
      <c r="AV1369" s="11" t="s">
        <v>17</v>
      </c>
      <c r="AW1369" s="11" t="s">
        <v>35</v>
      </c>
      <c r="AX1369" s="11" t="s">
        <v>72</v>
      </c>
      <c r="AY1369" s="217" t="s">
        <v>168</v>
      </c>
    </row>
    <row r="1370" s="12" customFormat="1">
      <c r="B1370" s="223"/>
      <c r="D1370" s="216" t="s">
        <v>176</v>
      </c>
      <c r="E1370" s="224" t="s">
        <v>5</v>
      </c>
      <c r="F1370" s="225" t="s">
        <v>1485</v>
      </c>
      <c r="H1370" s="226">
        <v>20.100000000000001</v>
      </c>
      <c r="I1370" s="227"/>
      <c r="L1370" s="223"/>
      <c r="M1370" s="228"/>
      <c r="N1370" s="229"/>
      <c r="O1370" s="229"/>
      <c r="P1370" s="229"/>
      <c r="Q1370" s="229"/>
      <c r="R1370" s="229"/>
      <c r="S1370" s="229"/>
      <c r="T1370" s="230"/>
      <c r="AT1370" s="224" t="s">
        <v>176</v>
      </c>
      <c r="AU1370" s="224" t="s">
        <v>83</v>
      </c>
      <c r="AV1370" s="12" t="s">
        <v>80</v>
      </c>
      <c r="AW1370" s="12" t="s">
        <v>35</v>
      </c>
      <c r="AX1370" s="12" t="s">
        <v>72</v>
      </c>
      <c r="AY1370" s="224" t="s">
        <v>168</v>
      </c>
    </row>
    <row r="1371" s="11" customFormat="1">
      <c r="B1371" s="215"/>
      <c r="D1371" s="216" t="s">
        <v>176</v>
      </c>
      <c r="E1371" s="217" t="s">
        <v>5</v>
      </c>
      <c r="F1371" s="218" t="s">
        <v>1219</v>
      </c>
      <c r="H1371" s="217" t="s">
        <v>5</v>
      </c>
      <c r="I1371" s="219"/>
      <c r="L1371" s="215"/>
      <c r="M1371" s="220"/>
      <c r="N1371" s="221"/>
      <c r="O1371" s="221"/>
      <c r="P1371" s="221"/>
      <c r="Q1371" s="221"/>
      <c r="R1371" s="221"/>
      <c r="S1371" s="221"/>
      <c r="T1371" s="222"/>
      <c r="AT1371" s="217" t="s">
        <v>176</v>
      </c>
      <c r="AU1371" s="217" t="s">
        <v>83</v>
      </c>
      <c r="AV1371" s="11" t="s">
        <v>17</v>
      </c>
      <c r="AW1371" s="11" t="s">
        <v>35</v>
      </c>
      <c r="AX1371" s="11" t="s">
        <v>72</v>
      </c>
      <c r="AY1371" s="217" t="s">
        <v>168</v>
      </c>
    </row>
    <row r="1372" s="12" customFormat="1">
      <c r="B1372" s="223"/>
      <c r="D1372" s="216" t="s">
        <v>176</v>
      </c>
      <c r="E1372" s="224" t="s">
        <v>5</v>
      </c>
      <c r="F1372" s="225" t="s">
        <v>1486</v>
      </c>
      <c r="H1372" s="226">
        <v>37</v>
      </c>
      <c r="I1372" s="227"/>
      <c r="L1372" s="223"/>
      <c r="M1372" s="228"/>
      <c r="N1372" s="229"/>
      <c r="O1372" s="229"/>
      <c r="P1372" s="229"/>
      <c r="Q1372" s="229"/>
      <c r="R1372" s="229"/>
      <c r="S1372" s="229"/>
      <c r="T1372" s="230"/>
      <c r="AT1372" s="224" t="s">
        <v>176</v>
      </c>
      <c r="AU1372" s="224" t="s">
        <v>83</v>
      </c>
      <c r="AV1372" s="12" t="s">
        <v>80</v>
      </c>
      <c r="AW1372" s="12" t="s">
        <v>35</v>
      </c>
      <c r="AX1372" s="12" t="s">
        <v>72</v>
      </c>
      <c r="AY1372" s="224" t="s">
        <v>168</v>
      </c>
    </row>
    <row r="1373" s="11" customFormat="1">
      <c r="B1373" s="215"/>
      <c r="D1373" s="216" t="s">
        <v>176</v>
      </c>
      <c r="E1373" s="217" t="s">
        <v>5</v>
      </c>
      <c r="F1373" s="218" t="s">
        <v>1487</v>
      </c>
      <c r="H1373" s="217" t="s">
        <v>5</v>
      </c>
      <c r="I1373" s="219"/>
      <c r="L1373" s="215"/>
      <c r="M1373" s="220"/>
      <c r="N1373" s="221"/>
      <c r="O1373" s="221"/>
      <c r="P1373" s="221"/>
      <c r="Q1373" s="221"/>
      <c r="R1373" s="221"/>
      <c r="S1373" s="221"/>
      <c r="T1373" s="222"/>
      <c r="AT1373" s="217" t="s">
        <v>176</v>
      </c>
      <c r="AU1373" s="217" t="s">
        <v>83</v>
      </c>
      <c r="AV1373" s="11" t="s">
        <v>17</v>
      </c>
      <c r="AW1373" s="11" t="s">
        <v>35</v>
      </c>
      <c r="AX1373" s="11" t="s">
        <v>72</v>
      </c>
      <c r="AY1373" s="217" t="s">
        <v>168</v>
      </c>
    </row>
    <row r="1374" s="12" customFormat="1">
      <c r="B1374" s="223"/>
      <c r="D1374" s="216" t="s">
        <v>176</v>
      </c>
      <c r="E1374" s="224" t="s">
        <v>5</v>
      </c>
      <c r="F1374" s="225" t="s">
        <v>72</v>
      </c>
      <c r="H1374" s="226">
        <v>0</v>
      </c>
      <c r="I1374" s="227"/>
      <c r="L1374" s="223"/>
      <c r="M1374" s="228"/>
      <c r="N1374" s="229"/>
      <c r="O1374" s="229"/>
      <c r="P1374" s="229"/>
      <c r="Q1374" s="229"/>
      <c r="R1374" s="229"/>
      <c r="S1374" s="229"/>
      <c r="T1374" s="230"/>
      <c r="AT1374" s="224" t="s">
        <v>176</v>
      </c>
      <c r="AU1374" s="224" t="s">
        <v>83</v>
      </c>
      <c r="AV1374" s="12" t="s">
        <v>80</v>
      </c>
      <c r="AW1374" s="12" t="s">
        <v>35</v>
      </c>
      <c r="AX1374" s="12" t="s">
        <v>72</v>
      </c>
      <c r="AY1374" s="224" t="s">
        <v>168</v>
      </c>
    </row>
    <row r="1375" s="11" customFormat="1">
      <c r="B1375" s="215"/>
      <c r="D1375" s="216" t="s">
        <v>176</v>
      </c>
      <c r="E1375" s="217" t="s">
        <v>5</v>
      </c>
      <c r="F1375" s="218" t="s">
        <v>1488</v>
      </c>
      <c r="H1375" s="217" t="s">
        <v>5</v>
      </c>
      <c r="I1375" s="219"/>
      <c r="L1375" s="215"/>
      <c r="M1375" s="220"/>
      <c r="N1375" s="221"/>
      <c r="O1375" s="221"/>
      <c r="P1375" s="221"/>
      <c r="Q1375" s="221"/>
      <c r="R1375" s="221"/>
      <c r="S1375" s="221"/>
      <c r="T1375" s="222"/>
      <c r="AT1375" s="217" t="s">
        <v>176</v>
      </c>
      <c r="AU1375" s="217" t="s">
        <v>83</v>
      </c>
      <c r="AV1375" s="11" t="s">
        <v>17</v>
      </c>
      <c r="AW1375" s="11" t="s">
        <v>35</v>
      </c>
      <c r="AX1375" s="11" t="s">
        <v>72</v>
      </c>
      <c r="AY1375" s="217" t="s">
        <v>168</v>
      </c>
    </row>
    <row r="1376" s="12" customFormat="1">
      <c r="B1376" s="223"/>
      <c r="D1376" s="216" t="s">
        <v>176</v>
      </c>
      <c r="E1376" s="224" t="s">
        <v>5</v>
      </c>
      <c r="F1376" s="225" t="s">
        <v>72</v>
      </c>
      <c r="H1376" s="226">
        <v>0</v>
      </c>
      <c r="I1376" s="227"/>
      <c r="L1376" s="223"/>
      <c r="M1376" s="228"/>
      <c r="N1376" s="229"/>
      <c r="O1376" s="229"/>
      <c r="P1376" s="229"/>
      <c r="Q1376" s="229"/>
      <c r="R1376" s="229"/>
      <c r="S1376" s="229"/>
      <c r="T1376" s="230"/>
      <c r="AT1376" s="224" t="s">
        <v>176</v>
      </c>
      <c r="AU1376" s="224" t="s">
        <v>83</v>
      </c>
      <c r="AV1376" s="12" t="s">
        <v>80</v>
      </c>
      <c r="AW1376" s="12" t="s">
        <v>35</v>
      </c>
      <c r="AX1376" s="12" t="s">
        <v>72</v>
      </c>
      <c r="AY1376" s="224" t="s">
        <v>168</v>
      </c>
    </row>
    <row r="1377" s="11" customFormat="1">
      <c r="B1377" s="215"/>
      <c r="D1377" s="216" t="s">
        <v>176</v>
      </c>
      <c r="E1377" s="217" t="s">
        <v>5</v>
      </c>
      <c r="F1377" s="218" t="s">
        <v>1489</v>
      </c>
      <c r="H1377" s="217" t="s">
        <v>5</v>
      </c>
      <c r="I1377" s="219"/>
      <c r="L1377" s="215"/>
      <c r="M1377" s="220"/>
      <c r="N1377" s="221"/>
      <c r="O1377" s="221"/>
      <c r="P1377" s="221"/>
      <c r="Q1377" s="221"/>
      <c r="R1377" s="221"/>
      <c r="S1377" s="221"/>
      <c r="T1377" s="222"/>
      <c r="AT1377" s="217" t="s">
        <v>176</v>
      </c>
      <c r="AU1377" s="217" t="s">
        <v>83</v>
      </c>
      <c r="AV1377" s="11" t="s">
        <v>17</v>
      </c>
      <c r="AW1377" s="11" t="s">
        <v>35</v>
      </c>
      <c r="AX1377" s="11" t="s">
        <v>72</v>
      </c>
      <c r="AY1377" s="217" t="s">
        <v>168</v>
      </c>
    </row>
    <row r="1378" s="12" customFormat="1">
      <c r="B1378" s="223"/>
      <c r="D1378" s="216" t="s">
        <v>176</v>
      </c>
      <c r="E1378" s="224" t="s">
        <v>5</v>
      </c>
      <c r="F1378" s="225" t="s">
        <v>1490</v>
      </c>
      <c r="H1378" s="226">
        <v>15.800000000000001</v>
      </c>
      <c r="I1378" s="227"/>
      <c r="L1378" s="223"/>
      <c r="M1378" s="228"/>
      <c r="N1378" s="229"/>
      <c r="O1378" s="229"/>
      <c r="P1378" s="229"/>
      <c r="Q1378" s="229"/>
      <c r="R1378" s="229"/>
      <c r="S1378" s="229"/>
      <c r="T1378" s="230"/>
      <c r="AT1378" s="224" t="s">
        <v>176</v>
      </c>
      <c r="AU1378" s="224" t="s">
        <v>83</v>
      </c>
      <c r="AV1378" s="12" t="s">
        <v>80</v>
      </c>
      <c r="AW1378" s="12" t="s">
        <v>35</v>
      </c>
      <c r="AX1378" s="12" t="s">
        <v>72</v>
      </c>
      <c r="AY1378" s="224" t="s">
        <v>168</v>
      </c>
    </row>
    <row r="1379" s="13" customFormat="1">
      <c r="B1379" s="231"/>
      <c r="D1379" s="216" t="s">
        <v>176</v>
      </c>
      <c r="E1379" s="232" t="s">
        <v>5</v>
      </c>
      <c r="F1379" s="233" t="s">
        <v>195</v>
      </c>
      <c r="H1379" s="234">
        <v>304.30000000000001</v>
      </c>
      <c r="I1379" s="235"/>
      <c r="L1379" s="231"/>
      <c r="M1379" s="236"/>
      <c r="N1379" s="237"/>
      <c r="O1379" s="237"/>
      <c r="P1379" s="237"/>
      <c r="Q1379" s="237"/>
      <c r="R1379" s="237"/>
      <c r="S1379" s="237"/>
      <c r="T1379" s="238"/>
      <c r="AT1379" s="232" t="s">
        <v>176</v>
      </c>
      <c r="AU1379" s="232" t="s">
        <v>83</v>
      </c>
      <c r="AV1379" s="13" t="s">
        <v>86</v>
      </c>
      <c r="AW1379" s="13" t="s">
        <v>35</v>
      </c>
      <c r="AX1379" s="13" t="s">
        <v>17</v>
      </c>
      <c r="AY1379" s="232" t="s">
        <v>168</v>
      </c>
    </row>
    <row r="1380" s="1" customFormat="1" ht="25.5" customHeight="1">
      <c r="B1380" s="202"/>
      <c r="C1380" s="203" t="s">
        <v>1491</v>
      </c>
      <c r="D1380" s="203" t="s">
        <v>170</v>
      </c>
      <c r="E1380" s="204" t="s">
        <v>1492</v>
      </c>
      <c r="F1380" s="205" t="s">
        <v>1493</v>
      </c>
      <c r="G1380" s="206" t="s">
        <v>203</v>
      </c>
      <c r="H1380" s="207">
        <v>0.497</v>
      </c>
      <c r="I1380" s="208"/>
      <c r="J1380" s="209">
        <f>ROUND(I1380*H1380,2)</f>
        <v>0</v>
      </c>
      <c r="K1380" s="205" t="s">
        <v>174</v>
      </c>
      <c r="L1380" s="47"/>
      <c r="M1380" s="210" t="s">
        <v>5</v>
      </c>
      <c r="N1380" s="211" t="s">
        <v>43</v>
      </c>
      <c r="O1380" s="48"/>
      <c r="P1380" s="212">
        <f>O1380*H1380</f>
        <v>0</v>
      </c>
      <c r="Q1380" s="212">
        <v>0.41999999999999998</v>
      </c>
      <c r="R1380" s="212">
        <f>Q1380*H1380</f>
        <v>0.20873999999999998</v>
      </c>
      <c r="S1380" s="212">
        <v>0</v>
      </c>
      <c r="T1380" s="213">
        <f>S1380*H1380</f>
        <v>0</v>
      </c>
      <c r="AR1380" s="25" t="s">
        <v>86</v>
      </c>
      <c r="AT1380" s="25" t="s">
        <v>170</v>
      </c>
      <c r="AU1380" s="25" t="s">
        <v>83</v>
      </c>
      <c r="AY1380" s="25" t="s">
        <v>168</v>
      </c>
      <c r="BE1380" s="214">
        <f>IF(N1380="základní",J1380,0)</f>
        <v>0</v>
      </c>
      <c r="BF1380" s="214">
        <f>IF(N1380="snížená",J1380,0)</f>
        <v>0</v>
      </c>
      <c r="BG1380" s="214">
        <f>IF(N1380="zákl. přenesená",J1380,0)</f>
        <v>0</v>
      </c>
      <c r="BH1380" s="214">
        <f>IF(N1380="sníž. přenesená",J1380,0)</f>
        <v>0</v>
      </c>
      <c r="BI1380" s="214">
        <f>IF(N1380="nulová",J1380,0)</f>
        <v>0</v>
      </c>
      <c r="BJ1380" s="25" t="s">
        <v>17</v>
      </c>
      <c r="BK1380" s="214">
        <f>ROUND(I1380*H1380,2)</f>
        <v>0</v>
      </c>
      <c r="BL1380" s="25" t="s">
        <v>86</v>
      </c>
      <c r="BM1380" s="25" t="s">
        <v>1494</v>
      </c>
    </row>
    <row r="1381" s="11" customFormat="1">
      <c r="B1381" s="215"/>
      <c r="D1381" s="216" t="s">
        <v>176</v>
      </c>
      <c r="E1381" s="217" t="s">
        <v>5</v>
      </c>
      <c r="F1381" s="218" t="s">
        <v>1495</v>
      </c>
      <c r="H1381" s="217" t="s">
        <v>5</v>
      </c>
      <c r="I1381" s="219"/>
      <c r="L1381" s="215"/>
      <c r="M1381" s="220"/>
      <c r="N1381" s="221"/>
      <c r="O1381" s="221"/>
      <c r="P1381" s="221"/>
      <c r="Q1381" s="221"/>
      <c r="R1381" s="221"/>
      <c r="S1381" s="221"/>
      <c r="T1381" s="222"/>
      <c r="AT1381" s="217" t="s">
        <v>176</v>
      </c>
      <c r="AU1381" s="217" t="s">
        <v>83</v>
      </c>
      <c r="AV1381" s="11" t="s">
        <v>17</v>
      </c>
      <c r="AW1381" s="11" t="s">
        <v>35</v>
      </c>
      <c r="AX1381" s="11" t="s">
        <v>72</v>
      </c>
      <c r="AY1381" s="217" t="s">
        <v>168</v>
      </c>
    </row>
    <row r="1382" s="12" customFormat="1">
      <c r="B1382" s="223"/>
      <c r="D1382" s="216" t="s">
        <v>176</v>
      </c>
      <c r="E1382" s="224" t="s">
        <v>5</v>
      </c>
      <c r="F1382" s="225" t="s">
        <v>1496</v>
      </c>
      <c r="H1382" s="226">
        <v>0.080000000000000002</v>
      </c>
      <c r="I1382" s="227"/>
      <c r="L1382" s="223"/>
      <c r="M1382" s="228"/>
      <c r="N1382" s="229"/>
      <c r="O1382" s="229"/>
      <c r="P1382" s="229"/>
      <c r="Q1382" s="229"/>
      <c r="R1382" s="229"/>
      <c r="S1382" s="229"/>
      <c r="T1382" s="230"/>
      <c r="AT1382" s="224" t="s">
        <v>176</v>
      </c>
      <c r="AU1382" s="224" t="s">
        <v>83</v>
      </c>
      <c r="AV1382" s="12" t="s">
        <v>80</v>
      </c>
      <c r="AW1382" s="12" t="s">
        <v>35</v>
      </c>
      <c r="AX1382" s="12" t="s">
        <v>72</v>
      </c>
      <c r="AY1382" s="224" t="s">
        <v>168</v>
      </c>
    </row>
    <row r="1383" s="12" customFormat="1">
      <c r="B1383" s="223"/>
      <c r="D1383" s="216" t="s">
        <v>176</v>
      </c>
      <c r="E1383" s="224" t="s">
        <v>5</v>
      </c>
      <c r="F1383" s="225" t="s">
        <v>1497</v>
      </c>
      <c r="H1383" s="226">
        <v>0.41699999999999998</v>
      </c>
      <c r="I1383" s="227"/>
      <c r="L1383" s="223"/>
      <c r="M1383" s="228"/>
      <c r="N1383" s="229"/>
      <c r="O1383" s="229"/>
      <c r="P1383" s="229"/>
      <c r="Q1383" s="229"/>
      <c r="R1383" s="229"/>
      <c r="S1383" s="229"/>
      <c r="T1383" s="230"/>
      <c r="AT1383" s="224" t="s">
        <v>176</v>
      </c>
      <c r="AU1383" s="224" t="s">
        <v>83</v>
      </c>
      <c r="AV1383" s="12" t="s">
        <v>80</v>
      </c>
      <c r="AW1383" s="12" t="s">
        <v>35</v>
      </c>
      <c r="AX1383" s="12" t="s">
        <v>72</v>
      </c>
      <c r="AY1383" s="224" t="s">
        <v>168</v>
      </c>
    </row>
    <row r="1384" s="13" customFormat="1">
      <c r="B1384" s="231"/>
      <c r="D1384" s="216" t="s">
        <v>176</v>
      </c>
      <c r="E1384" s="232" t="s">
        <v>5</v>
      </c>
      <c r="F1384" s="233" t="s">
        <v>195</v>
      </c>
      <c r="H1384" s="234">
        <v>0.497</v>
      </c>
      <c r="I1384" s="235"/>
      <c r="L1384" s="231"/>
      <c r="M1384" s="236"/>
      <c r="N1384" s="237"/>
      <c r="O1384" s="237"/>
      <c r="P1384" s="237"/>
      <c r="Q1384" s="237"/>
      <c r="R1384" s="237"/>
      <c r="S1384" s="237"/>
      <c r="T1384" s="238"/>
      <c r="AT1384" s="232" t="s">
        <v>176</v>
      </c>
      <c r="AU1384" s="232" t="s">
        <v>83</v>
      </c>
      <c r="AV1384" s="13" t="s">
        <v>86</v>
      </c>
      <c r="AW1384" s="13" t="s">
        <v>35</v>
      </c>
      <c r="AX1384" s="13" t="s">
        <v>17</v>
      </c>
      <c r="AY1384" s="232" t="s">
        <v>168</v>
      </c>
    </row>
    <row r="1385" s="10" customFormat="1" ht="29.88" customHeight="1">
      <c r="B1385" s="189"/>
      <c r="D1385" s="190" t="s">
        <v>71</v>
      </c>
      <c r="E1385" s="200" t="s">
        <v>219</v>
      </c>
      <c r="F1385" s="200" t="s">
        <v>1498</v>
      </c>
      <c r="I1385" s="192"/>
      <c r="J1385" s="201">
        <f>BK1385</f>
        <v>0</v>
      </c>
      <c r="L1385" s="189"/>
      <c r="M1385" s="194"/>
      <c r="N1385" s="195"/>
      <c r="O1385" s="195"/>
      <c r="P1385" s="196">
        <f>P1386+P1393+P1401+P1408+P1440+P1448+P1564</f>
        <v>0</v>
      </c>
      <c r="Q1385" s="195"/>
      <c r="R1385" s="196">
        <f>R1386+R1393+R1401+R1408+R1440+R1448+R1564</f>
        <v>3.5365389</v>
      </c>
      <c r="S1385" s="195"/>
      <c r="T1385" s="197">
        <f>T1386+T1393+T1401+T1408+T1440+T1448+T1564</f>
        <v>35.442190000000004</v>
      </c>
      <c r="AR1385" s="190" t="s">
        <v>17</v>
      </c>
      <c r="AT1385" s="198" t="s">
        <v>71</v>
      </c>
      <c r="AU1385" s="198" t="s">
        <v>17</v>
      </c>
      <c r="AY1385" s="190" t="s">
        <v>168</v>
      </c>
      <c r="BK1385" s="199">
        <f>BK1386+BK1393+BK1401+BK1408+BK1440+BK1448+BK1564</f>
        <v>0</v>
      </c>
    </row>
    <row r="1386" s="10" customFormat="1" ht="14.88" customHeight="1">
      <c r="B1386" s="189"/>
      <c r="D1386" s="190" t="s">
        <v>71</v>
      </c>
      <c r="E1386" s="200" t="s">
        <v>766</v>
      </c>
      <c r="F1386" s="200" t="s">
        <v>1499</v>
      </c>
      <c r="I1386" s="192"/>
      <c r="J1386" s="201">
        <f>BK1386</f>
        <v>0</v>
      </c>
      <c r="L1386" s="189"/>
      <c r="M1386" s="194"/>
      <c r="N1386" s="195"/>
      <c r="O1386" s="195"/>
      <c r="P1386" s="196">
        <f>SUM(P1387:P1392)</f>
        <v>0</v>
      </c>
      <c r="Q1386" s="195"/>
      <c r="R1386" s="196">
        <f>SUM(R1387:R1392)</f>
        <v>3.4733999999999998</v>
      </c>
      <c r="S1386" s="195"/>
      <c r="T1386" s="197">
        <f>SUM(T1387:T1392)</f>
        <v>0</v>
      </c>
      <c r="AR1386" s="190" t="s">
        <v>17</v>
      </c>
      <c r="AT1386" s="198" t="s">
        <v>71</v>
      </c>
      <c r="AU1386" s="198" t="s">
        <v>80</v>
      </c>
      <c r="AY1386" s="190" t="s">
        <v>168</v>
      </c>
      <c r="BK1386" s="199">
        <f>SUM(BK1387:BK1392)</f>
        <v>0</v>
      </c>
    </row>
    <row r="1387" s="1" customFormat="1" ht="38.25" customHeight="1">
      <c r="B1387" s="202"/>
      <c r="C1387" s="203" t="s">
        <v>1500</v>
      </c>
      <c r="D1387" s="203" t="s">
        <v>170</v>
      </c>
      <c r="E1387" s="204" t="s">
        <v>1501</v>
      </c>
      <c r="F1387" s="205" t="s">
        <v>1502</v>
      </c>
      <c r="G1387" s="206" t="s">
        <v>198</v>
      </c>
      <c r="H1387" s="207">
        <v>28</v>
      </c>
      <c r="I1387" s="208"/>
      <c r="J1387" s="209">
        <f>ROUND(I1387*H1387,2)</f>
        <v>0</v>
      </c>
      <c r="K1387" s="205" t="s">
        <v>174</v>
      </c>
      <c r="L1387" s="47"/>
      <c r="M1387" s="210" t="s">
        <v>5</v>
      </c>
      <c r="N1387" s="211" t="s">
        <v>43</v>
      </c>
      <c r="O1387" s="48"/>
      <c r="P1387" s="212">
        <f>O1387*H1387</f>
        <v>0</v>
      </c>
      <c r="Q1387" s="212">
        <v>0.10095</v>
      </c>
      <c r="R1387" s="212">
        <f>Q1387*H1387</f>
        <v>2.8266</v>
      </c>
      <c r="S1387" s="212">
        <v>0</v>
      </c>
      <c r="T1387" s="213">
        <f>S1387*H1387</f>
        <v>0</v>
      </c>
      <c r="AR1387" s="25" t="s">
        <v>86</v>
      </c>
      <c r="AT1387" s="25" t="s">
        <v>170</v>
      </c>
      <c r="AU1387" s="25" t="s">
        <v>83</v>
      </c>
      <c r="AY1387" s="25" t="s">
        <v>168</v>
      </c>
      <c r="BE1387" s="214">
        <f>IF(N1387="základní",J1387,0)</f>
        <v>0</v>
      </c>
      <c r="BF1387" s="214">
        <f>IF(N1387="snížená",J1387,0)</f>
        <v>0</v>
      </c>
      <c r="BG1387" s="214">
        <f>IF(N1387="zákl. přenesená",J1387,0)</f>
        <v>0</v>
      </c>
      <c r="BH1387" s="214">
        <f>IF(N1387="sníž. přenesená",J1387,0)</f>
        <v>0</v>
      </c>
      <c r="BI1387" s="214">
        <f>IF(N1387="nulová",J1387,0)</f>
        <v>0</v>
      </c>
      <c r="BJ1387" s="25" t="s">
        <v>17</v>
      </c>
      <c r="BK1387" s="214">
        <f>ROUND(I1387*H1387,2)</f>
        <v>0</v>
      </c>
      <c r="BL1387" s="25" t="s">
        <v>86</v>
      </c>
      <c r="BM1387" s="25" t="s">
        <v>1503</v>
      </c>
    </row>
    <row r="1388" s="11" customFormat="1">
      <c r="B1388" s="215"/>
      <c r="D1388" s="216" t="s">
        <v>176</v>
      </c>
      <c r="E1388" s="217" t="s">
        <v>5</v>
      </c>
      <c r="F1388" s="218" t="s">
        <v>177</v>
      </c>
      <c r="H1388" s="217" t="s">
        <v>5</v>
      </c>
      <c r="I1388" s="219"/>
      <c r="L1388" s="215"/>
      <c r="M1388" s="220"/>
      <c r="N1388" s="221"/>
      <c r="O1388" s="221"/>
      <c r="P1388" s="221"/>
      <c r="Q1388" s="221"/>
      <c r="R1388" s="221"/>
      <c r="S1388" s="221"/>
      <c r="T1388" s="222"/>
      <c r="AT1388" s="217" t="s">
        <v>176</v>
      </c>
      <c r="AU1388" s="217" t="s">
        <v>83</v>
      </c>
      <c r="AV1388" s="11" t="s">
        <v>17</v>
      </c>
      <c r="AW1388" s="11" t="s">
        <v>35</v>
      </c>
      <c r="AX1388" s="11" t="s">
        <v>72</v>
      </c>
      <c r="AY1388" s="217" t="s">
        <v>168</v>
      </c>
    </row>
    <row r="1389" s="11" customFormat="1">
      <c r="B1389" s="215"/>
      <c r="D1389" s="216" t="s">
        <v>176</v>
      </c>
      <c r="E1389" s="217" t="s">
        <v>5</v>
      </c>
      <c r="F1389" s="218" t="s">
        <v>1504</v>
      </c>
      <c r="H1389" s="217" t="s">
        <v>5</v>
      </c>
      <c r="I1389" s="219"/>
      <c r="L1389" s="215"/>
      <c r="M1389" s="220"/>
      <c r="N1389" s="221"/>
      <c r="O1389" s="221"/>
      <c r="P1389" s="221"/>
      <c r="Q1389" s="221"/>
      <c r="R1389" s="221"/>
      <c r="S1389" s="221"/>
      <c r="T1389" s="222"/>
      <c r="AT1389" s="217" t="s">
        <v>176</v>
      </c>
      <c r="AU1389" s="217" t="s">
        <v>83</v>
      </c>
      <c r="AV1389" s="11" t="s">
        <v>17</v>
      </c>
      <c r="AW1389" s="11" t="s">
        <v>35</v>
      </c>
      <c r="AX1389" s="11" t="s">
        <v>72</v>
      </c>
      <c r="AY1389" s="217" t="s">
        <v>168</v>
      </c>
    </row>
    <row r="1390" s="12" customFormat="1">
      <c r="B1390" s="223"/>
      <c r="D1390" s="216" t="s">
        <v>176</v>
      </c>
      <c r="E1390" s="224" t="s">
        <v>5</v>
      </c>
      <c r="F1390" s="225" t="s">
        <v>1505</v>
      </c>
      <c r="H1390" s="226">
        <v>28</v>
      </c>
      <c r="I1390" s="227"/>
      <c r="L1390" s="223"/>
      <c r="M1390" s="228"/>
      <c r="N1390" s="229"/>
      <c r="O1390" s="229"/>
      <c r="P1390" s="229"/>
      <c r="Q1390" s="229"/>
      <c r="R1390" s="229"/>
      <c r="S1390" s="229"/>
      <c r="T1390" s="230"/>
      <c r="AT1390" s="224" t="s">
        <v>176</v>
      </c>
      <c r="AU1390" s="224" t="s">
        <v>83</v>
      </c>
      <c r="AV1390" s="12" t="s">
        <v>80</v>
      </c>
      <c r="AW1390" s="12" t="s">
        <v>35</v>
      </c>
      <c r="AX1390" s="12" t="s">
        <v>17</v>
      </c>
      <c r="AY1390" s="224" t="s">
        <v>168</v>
      </c>
    </row>
    <row r="1391" s="1" customFormat="1" ht="16.5" customHeight="1">
      <c r="B1391" s="202"/>
      <c r="C1391" s="239" t="s">
        <v>1506</v>
      </c>
      <c r="D1391" s="239" t="s">
        <v>337</v>
      </c>
      <c r="E1391" s="240" t="s">
        <v>1507</v>
      </c>
      <c r="F1391" s="241" t="s">
        <v>1508</v>
      </c>
      <c r="G1391" s="242" t="s">
        <v>198</v>
      </c>
      <c r="H1391" s="243">
        <v>29.399999999999999</v>
      </c>
      <c r="I1391" s="244"/>
      <c r="J1391" s="245">
        <f>ROUND(I1391*H1391,2)</f>
        <v>0</v>
      </c>
      <c r="K1391" s="241" t="s">
        <v>174</v>
      </c>
      <c r="L1391" s="246"/>
      <c r="M1391" s="247" t="s">
        <v>5</v>
      </c>
      <c r="N1391" s="248" t="s">
        <v>43</v>
      </c>
      <c r="O1391" s="48"/>
      <c r="P1391" s="212">
        <f>O1391*H1391</f>
        <v>0</v>
      </c>
      <c r="Q1391" s="212">
        <v>0.021999999999999999</v>
      </c>
      <c r="R1391" s="212">
        <f>Q1391*H1391</f>
        <v>0.64679999999999993</v>
      </c>
      <c r="S1391" s="212">
        <v>0</v>
      </c>
      <c r="T1391" s="213">
        <f>S1391*H1391</f>
        <v>0</v>
      </c>
      <c r="AR1391" s="25" t="s">
        <v>98</v>
      </c>
      <c r="AT1391" s="25" t="s">
        <v>337</v>
      </c>
      <c r="AU1391" s="25" t="s">
        <v>83</v>
      </c>
      <c r="AY1391" s="25" t="s">
        <v>168</v>
      </c>
      <c r="BE1391" s="214">
        <f>IF(N1391="základní",J1391,0)</f>
        <v>0</v>
      </c>
      <c r="BF1391" s="214">
        <f>IF(N1391="snížená",J1391,0)</f>
        <v>0</v>
      </c>
      <c r="BG1391" s="214">
        <f>IF(N1391="zákl. přenesená",J1391,0)</f>
        <v>0</v>
      </c>
      <c r="BH1391" s="214">
        <f>IF(N1391="sníž. přenesená",J1391,0)</f>
        <v>0</v>
      </c>
      <c r="BI1391" s="214">
        <f>IF(N1391="nulová",J1391,0)</f>
        <v>0</v>
      </c>
      <c r="BJ1391" s="25" t="s">
        <v>17</v>
      </c>
      <c r="BK1391" s="214">
        <f>ROUND(I1391*H1391,2)</f>
        <v>0</v>
      </c>
      <c r="BL1391" s="25" t="s">
        <v>86</v>
      </c>
      <c r="BM1391" s="25" t="s">
        <v>1509</v>
      </c>
    </row>
    <row r="1392" s="12" customFormat="1">
      <c r="B1392" s="223"/>
      <c r="D1392" s="216" t="s">
        <v>176</v>
      </c>
      <c r="F1392" s="225" t="s">
        <v>1510</v>
      </c>
      <c r="H1392" s="226">
        <v>29.399999999999999</v>
      </c>
      <c r="I1392" s="227"/>
      <c r="L1392" s="223"/>
      <c r="M1392" s="228"/>
      <c r="N1392" s="229"/>
      <c r="O1392" s="229"/>
      <c r="P1392" s="229"/>
      <c r="Q1392" s="229"/>
      <c r="R1392" s="229"/>
      <c r="S1392" s="229"/>
      <c r="T1392" s="230"/>
      <c r="AT1392" s="224" t="s">
        <v>176</v>
      </c>
      <c r="AU1392" s="224" t="s">
        <v>83</v>
      </c>
      <c r="AV1392" s="12" t="s">
        <v>80</v>
      </c>
      <c r="AW1392" s="12" t="s">
        <v>6</v>
      </c>
      <c r="AX1392" s="12" t="s">
        <v>17</v>
      </c>
      <c r="AY1392" s="224" t="s">
        <v>168</v>
      </c>
    </row>
    <row r="1393" s="10" customFormat="1" ht="22.32" customHeight="1">
      <c r="B1393" s="189"/>
      <c r="D1393" s="190" t="s">
        <v>71</v>
      </c>
      <c r="E1393" s="200" t="s">
        <v>769</v>
      </c>
      <c r="F1393" s="200" t="s">
        <v>1511</v>
      </c>
      <c r="I1393" s="192"/>
      <c r="J1393" s="201">
        <f>BK1393</f>
        <v>0</v>
      </c>
      <c r="L1393" s="189"/>
      <c r="M1393" s="194"/>
      <c r="N1393" s="195"/>
      <c r="O1393" s="195"/>
      <c r="P1393" s="196">
        <f>SUM(P1394:P1400)</f>
        <v>0</v>
      </c>
      <c r="Q1393" s="195"/>
      <c r="R1393" s="196">
        <f>SUM(R1394:R1400)</f>
        <v>0</v>
      </c>
      <c r="S1393" s="195"/>
      <c r="T1393" s="197">
        <f>SUM(T1394:T1400)</f>
        <v>0</v>
      </c>
      <c r="AR1393" s="190" t="s">
        <v>17</v>
      </c>
      <c r="AT1393" s="198" t="s">
        <v>71</v>
      </c>
      <c r="AU1393" s="198" t="s">
        <v>80</v>
      </c>
      <c r="AY1393" s="190" t="s">
        <v>168</v>
      </c>
      <c r="BK1393" s="199">
        <f>SUM(BK1394:BK1400)</f>
        <v>0</v>
      </c>
    </row>
    <row r="1394" s="1" customFormat="1" ht="16.5" customHeight="1">
      <c r="B1394" s="202"/>
      <c r="C1394" s="203" t="s">
        <v>1512</v>
      </c>
      <c r="D1394" s="203" t="s">
        <v>170</v>
      </c>
      <c r="E1394" s="204" t="s">
        <v>1513</v>
      </c>
      <c r="F1394" s="205" t="s">
        <v>1514</v>
      </c>
      <c r="G1394" s="206" t="s">
        <v>325</v>
      </c>
      <c r="H1394" s="207">
        <v>1</v>
      </c>
      <c r="I1394" s="208"/>
      <c r="J1394" s="209">
        <f>ROUND(I1394*H1394,2)</f>
        <v>0</v>
      </c>
      <c r="K1394" s="205" t="s">
        <v>5</v>
      </c>
      <c r="L1394" s="47"/>
      <c r="M1394" s="210" t="s">
        <v>5</v>
      </c>
      <c r="N1394" s="211" t="s">
        <v>43</v>
      </c>
      <c r="O1394" s="48"/>
      <c r="P1394" s="212">
        <f>O1394*H1394</f>
        <v>0</v>
      </c>
      <c r="Q1394" s="212">
        <v>0</v>
      </c>
      <c r="R1394" s="212">
        <f>Q1394*H1394</f>
        <v>0</v>
      </c>
      <c r="S1394" s="212">
        <v>0</v>
      </c>
      <c r="T1394" s="213">
        <f>S1394*H1394</f>
        <v>0</v>
      </c>
      <c r="AR1394" s="25" t="s">
        <v>86</v>
      </c>
      <c r="AT1394" s="25" t="s">
        <v>170</v>
      </c>
      <c r="AU1394" s="25" t="s">
        <v>83</v>
      </c>
      <c r="AY1394" s="25" t="s">
        <v>168</v>
      </c>
      <c r="BE1394" s="214">
        <f>IF(N1394="základní",J1394,0)</f>
        <v>0</v>
      </c>
      <c r="BF1394" s="214">
        <f>IF(N1394="snížená",J1394,0)</f>
        <v>0</v>
      </c>
      <c r="BG1394" s="214">
        <f>IF(N1394="zákl. přenesená",J1394,0)</f>
        <v>0</v>
      </c>
      <c r="BH1394" s="214">
        <f>IF(N1394="sníž. přenesená",J1394,0)</f>
        <v>0</v>
      </c>
      <c r="BI1394" s="214">
        <f>IF(N1394="nulová",J1394,0)</f>
        <v>0</v>
      </c>
      <c r="BJ1394" s="25" t="s">
        <v>17</v>
      </c>
      <c r="BK1394" s="214">
        <f>ROUND(I1394*H1394,2)</f>
        <v>0</v>
      </c>
      <c r="BL1394" s="25" t="s">
        <v>86</v>
      </c>
      <c r="BM1394" s="25" t="s">
        <v>1515</v>
      </c>
    </row>
    <row r="1395" s="1" customFormat="1" ht="63.75" customHeight="1">
      <c r="B1395" s="202"/>
      <c r="C1395" s="239" t="s">
        <v>1516</v>
      </c>
      <c r="D1395" s="239" t="s">
        <v>337</v>
      </c>
      <c r="E1395" s="240" t="s">
        <v>1517</v>
      </c>
      <c r="F1395" s="241" t="s">
        <v>1518</v>
      </c>
      <c r="G1395" s="242" t="s">
        <v>1519</v>
      </c>
      <c r="H1395" s="243">
        <v>7</v>
      </c>
      <c r="I1395" s="244"/>
      <c r="J1395" s="245">
        <f>ROUND(I1395*H1395,2)</f>
        <v>0</v>
      </c>
      <c r="K1395" s="241" t="s">
        <v>5</v>
      </c>
      <c r="L1395" s="246"/>
      <c r="M1395" s="247" t="s">
        <v>5</v>
      </c>
      <c r="N1395" s="248" t="s">
        <v>43</v>
      </c>
      <c r="O1395" s="48"/>
      <c r="P1395" s="212">
        <f>O1395*H1395</f>
        <v>0</v>
      </c>
      <c r="Q1395" s="212">
        <v>0</v>
      </c>
      <c r="R1395" s="212">
        <f>Q1395*H1395</f>
        <v>0</v>
      </c>
      <c r="S1395" s="212">
        <v>0</v>
      </c>
      <c r="T1395" s="213">
        <f>S1395*H1395</f>
        <v>0</v>
      </c>
      <c r="AR1395" s="25" t="s">
        <v>98</v>
      </c>
      <c r="AT1395" s="25" t="s">
        <v>337</v>
      </c>
      <c r="AU1395" s="25" t="s">
        <v>83</v>
      </c>
      <c r="AY1395" s="25" t="s">
        <v>168</v>
      </c>
      <c r="BE1395" s="214">
        <f>IF(N1395="základní",J1395,0)</f>
        <v>0</v>
      </c>
      <c r="BF1395" s="214">
        <f>IF(N1395="snížená",J1395,0)</f>
        <v>0</v>
      </c>
      <c r="BG1395" s="214">
        <f>IF(N1395="zákl. přenesená",J1395,0)</f>
        <v>0</v>
      </c>
      <c r="BH1395" s="214">
        <f>IF(N1395="sníž. přenesená",J1395,0)</f>
        <v>0</v>
      </c>
      <c r="BI1395" s="214">
        <f>IF(N1395="nulová",J1395,0)</f>
        <v>0</v>
      </c>
      <c r="BJ1395" s="25" t="s">
        <v>17</v>
      </c>
      <c r="BK1395" s="214">
        <f>ROUND(I1395*H1395,2)</f>
        <v>0</v>
      </c>
      <c r="BL1395" s="25" t="s">
        <v>86</v>
      </c>
      <c r="BM1395" s="25" t="s">
        <v>1520</v>
      </c>
    </row>
    <row r="1396" s="1" customFormat="1" ht="25.5" customHeight="1">
      <c r="B1396" s="202"/>
      <c r="C1396" s="239" t="s">
        <v>1521</v>
      </c>
      <c r="D1396" s="239" t="s">
        <v>337</v>
      </c>
      <c r="E1396" s="240" t="s">
        <v>1522</v>
      </c>
      <c r="F1396" s="241" t="s">
        <v>1523</v>
      </c>
      <c r="G1396" s="242" t="s">
        <v>1524</v>
      </c>
      <c r="H1396" s="243">
        <v>32</v>
      </c>
      <c r="I1396" s="244"/>
      <c r="J1396" s="245">
        <f>ROUND(I1396*H1396,2)</f>
        <v>0</v>
      </c>
      <c r="K1396" s="241" t="s">
        <v>5</v>
      </c>
      <c r="L1396" s="246"/>
      <c r="M1396" s="247" t="s">
        <v>5</v>
      </c>
      <c r="N1396" s="248" t="s">
        <v>43</v>
      </c>
      <c r="O1396" s="48"/>
      <c r="P1396" s="212">
        <f>O1396*H1396</f>
        <v>0</v>
      </c>
      <c r="Q1396" s="212">
        <v>0</v>
      </c>
      <c r="R1396" s="212">
        <f>Q1396*H1396</f>
        <v>0</v>
      </c>
      <c r="S1396" s="212">
        <v>0</v>
      </c>
      <c r="T1396" s="213">
        <f>S1396*H1396</f>
        <v>0</v>
      </c>
      <c r="AR1396" s="25" t="s">
        <v>98</v>
      </c>
      <c r="AT1396" s="25" t="s">
        <v>337</v>
      </c>
      <c r="AU1396" s="25" t="s">
        <v>83</v>
      </c>
      <c r="AY1396" s="25" t="s">
        <v>168</v>
      </c>
      <c r="BE1396" s="214">
        <f>IF(N1396="základní",J1396,0)</f>
        <v>0</v>
      </c>
      <c r="BF1396" s="214">
        <f>IF(N1396="snížená",J1396,0)</f>
        <v>0</v>
      </c>
      <c r="BG1396" s="214">
        <f>IF(N1396="zákl. přenesená",J1396,0)</f>
        <v>0</v>
      </c>
      <c r="BH1396" s="214">
        <f>IF(N1396="sníž. přenesená",J1396,0)</f>
        <v>0</v>
      </c>
      <c r="BI1396" s="214">
        <f>IF(N1396="nulová",J1396,0)</f>
        <v>0</v>
      </c>
      <c r="BJ1396" s="25" t="s">
        <v>17</v>
      </c>
      <c r="BK1396" s="214">
        <f>ROUND(I1396*H1396,2)</f>
        <v>0</v>
      </c>
      <c r="BL1396" s="25" t="s">
        <v>86</v>
      </c>
      <c r="BM1396" s="25" t="s">
        <v>1525</v>
      </c>
    </row>
    <row r="1397" s="1" customFormat="1" ht="25.5" customHeight="1">
      <c r="B1397" s="202"/>
      <c r="C1397" s="239" t="s">
        <v>1526</v>
      </c>
      <c r="D1397" s="239" t="s">
        <v>337</v>
      </c>
      <c r="E1397" s="240" t="s">
        <v>1527</v>
      </c>
      <c r="F1397" s="241" t="s">
        <v>1528</v>
      </c>
      <c r="G1397" s="242" t="s">
        <v>1519</v>
      </c>
      <c r="H1397" s="243">
        <v>1</v>
      </c>
      <c r="I1397" s="244"/>
      <c r="J1397" s="245">
        <f>ROUND(I1397*H1397,2)</f>
        <v>0</v>
      </c>
      <c r="K1397" s="241" t="s">
        <v>5</v>
      </c>
      <c r="L1397" s="246"/>
      <c r="M1397" s="247" t="s">
        <v>5</v>
      </c>
      <c r="N1397" s="248" t="s">
        <v>43</v>
      </c>
      <c r="O1397" s="48"/>
      <c r="P1397" s="212">
        <f>O1397*H1397</f>
        <v>0</v>
      </c>
      <c r="Q1397" s="212">
        <v>0</v>
      </c>
      <c r="R1397" s="212">
        <f>Q1397*H1397</f>
        <v>0</v>
      </c>
      <c r="S1397" s="212">
        <v>0</v>
      </c>
      <c r="T1397" s="213">
        <f>S1397*H1397</f>
        <v>0</v>
      </c>
      <c r="AR1397" s="25" t="s">
        <v>98</v>
      </c>
      <c r="AT1397" s="25" t="s">
        <v>337</v>
      </c>
      <c r="AU1397" s="25" t="s">
        <v>83</v>
      </c>
      <c r="AY1397" s="25" t="s">
        <v>168</v>
      </c>
      <c r="BE1397" s="214">
        <f>IF(N1397="základní",J1397,0)</f>
        <v>0</v>
      </c>
      <c r="BF1397" s="214">
        <f>IF(N1397="snížená",J1397,0)</f>
        <v>0</v>
      </c>
      <c r="BG1397" s="214">
        <f>IF(N1397="zákl. přenesená",J1397,0)</f>
        <v>0</v>
      </c>
      <c r="BH1397" s="214">
        <f>IF(N1397="sníž. přenesená",J1397,0)</f>
        <v>0</v>
      </c>
      <c r="BI1397" s="214">
        <f>IF(N1397="nulová",J1397,0)</f>
        <v>0</v>
      </c>
      <c r="BJ1397" s="25" t="s">
        <v>17</v>
      </c>
      <c r="BK1397" s="214">
        <f>ROUND(I1397*H1397,2)</f>
        <v>0</v>
      </c>
      <c r="BL1397" s="25" t="s">
        <v>86</v>
      </c>
      <c r="BM1397" s="25" t="s">
        <v>1529</v>
      </c>
    </row>
    <row r="1398" s="1" customFormat="1" ht="25.5" customHeight="1">
      <c r="B1398" s="202"/>
      <c r="C1398" s="239" t="s">
        <v>1530</v>
      </c>
      <c r="D1398" s="239" t="s">
        <v>337</v>
      </c>
      <c r="E1398" s="240" t="s">
        <v>1531</v>
      </c>
      <c r="F1398" s="241" t="s">
        <v>1532</v>
      </c>
      <c r="G1398" s="242" t="s">
        <v>1519</v>
      </c>
      <c r="H1398" s="243">
        <v>1</v>
      </c>
      <c r="I1398" s="244"/>
      <c r="J1398" s="245">
        <f>ROUND(I1398*H1398,2)</f>
        <v>0</v>
      </c>
      <c r="K1398" s="241" t="s">
        <v>5</v>
      </c>
      <c r="L1398" s="246"/>
      <c r="M1398" s="247" t="s">
        <v>5</v>
      </c>
      <c r="N1398" s="248" t="s">
        <v>43</v>
      </c>
      <c r="O1398" s="48"/>
      <c r="P1398" s="212">
        <f>O1398*H1398</f>
        <v>0</v>
      </c>
      <c r="Q1398" s="212">
        <v>0</v>
      </c>
      <c r="R1398" s="212">
        <f>Q1398*H1398</f>
        <v>0</v>
      </c>
      <c r="S1398" s="212">
        <v>0</v>
      </c>
      <c r="T1398" s="213">
        <f>S1398*H1398</f>
        <v>0</v>
      </c>
      <c r="AR1398" s="25" t="s">
        <v>98</v>
      </c>
      <c r="AT1398" s="25" t="s">
        <v>337</v>
      </c>
      <c r="AU1398" s="25" t="s">
        <v>83</v>
      </c>
      <c r="AY1398" s="25" t="s">
        <v>168</v>
      </c>
      <c r="BE1398" s="214">
        <f>IF(N1398="základní",J1398,0)</f>
        <v>0</v>
      </c>
      <c r="BF1398" s="214">
        <f>IF(N1398="snížená",J1398,0)</f>
        <v>0</v>
      </c>
      <c r="BG1398" s="214">
        <f>IF(N1398="zákl. přenesená",J1398,0)</f>
        <v>0</v>
      </c>
      <c r="BH1398" s="214">
        <f>IF(N1398="sníž. přenesená",J1398,0)</f>
        <v>0</v>
      </c>
      <c r="BI1398" s="214">
        <f>IF(N1398="nulová",J1398,0)</f>
        <v>0</v>
      </c>
      <c r="BJ1398" s="25" t="s">
        <v>17</v>
      </c>
      <c r="BK1398" s="214">
        <f>ROUND(I1398*H1398,2)</f>
        <v>0</v>
      </c>
      <c r="BL1398" s="25" t="s">
        <v>86</v>
      </c>
      <c r="BM1398" s="25" t="s">
        <v>1533</v>
      </c>
    </row>
    <row r="1399" s="1" customFormat="1" ht="16.5" customHeight="1">
      <c r="B1399" s="202"/>
      <c r="C1399" s="239" t="s">
        <v>1534</v>
      </c>
      <c r="D1399" s="239" t="s">
        <v>337</v>
      </c>
      <c r="E1399" s="240" t="s">
        <v>1535</v>
      </c>
      <c r="F1399" s="241" t="s">
        <v>1536</v>
      </c>
      <c r="G1399" s="242" t="s">
        <v>1519</v>
      </c>
      <c r="H1399" s="243">
        <v>1</v>
      </c>
      <c r="I1399" s="244"/>
      <c r="J1399" s="245">
        <f>ROUND(I1399*H1399,2)</f>
        <v>0</v>
      </c>
      <c r="K1399" s="241" t="s">
        <v>5</v>
      </c>
      <c r="L1399" s="246"/>
      <c r="M1399" s="247" t="s">
        <v>5</v>
      </c>
      <c r="N1399" s="248" t="s">
        <v>43</v>
      </c>
      <c r="O1399" s="48"/>
      <c r="P1399" s="212">
        <f>O1399*H1399</f>
        <v>0</v>
      </c>
      <c r="Q1399" s="212">
        <v>0</v>
      </c>
      <c r="R1399" s="212">
        <f>Q1399*H1399</f>
        <v>0</v>
      </c>
      <c r="S1399" s="212">
        <v>0</v>
      </c>
      <c r="T1399" s="213">
        <f>S1399*H1399</f>
        <v>0</v>
      </c>
      <c r="AR1399" s="25" t="s">
        <v>98</v>
      </c>
      <c r="AT1399" s="25" t="s">
        <v>337</v>
      </c>
      <c r="AU1399" s="25" t="s">
        <v>83</v>
      </c>
      <c r="AY1399" s="25" t="s">
        <v>168</v>
      </c>
      <c r="BE1399" s="214">
        <f>IF(N1399="základní",J1399,0)</f>
        <v>0</v>
      </c>
      <c r="BF1399" s="214">
        <f>IF(N1399="snížená",J1399,0)</f>
        <v>0</v>
      </c>
      <c r="BG1399" s="214">
        <f>IF(N1399="zákl. přenesená",J1399,0)</f>
        <v>0</v>
      </c>
      <c r="BH1399" s="214">
        <f>IF(N1399="sníž. přenesená",J1399,0)</f>
        <v>0</v>
      </c>
      <c r="BI1399" s="214">
        <f>IF(N1399="nulová",J1399,0)</f>
        <v>0</v>
      </c>
      <c r="BJ1399" s="25" t="s">
        <v>17</v>
      </c>
      <c r="BK1399" s="214">
        <f>ROUND(I1399*H1399,2)</f>
        <v>0</v>
      </c>
      <c r="BL1399" s="25" t="s">
        <v>86</v>
      </c>
      <c r="BM1399" s="25" t="s">
        <v>1537</v>
      </c>
    </row>
    <row r="1400" s="1" customFormat="1" ht="16.5" customHeight="1">
      <c r="B1400" s="202"/>
      <c r="C1400" s="203" t="s">
        <v>1538</v>
      </c>
      <c r="D1400" s="203" t="s">
        <v>170</v>
      </c>
      <c r="E1400" s="204" t="s">
        <v>1539</v>
      </c>
      <c r="F1400" s="205" t="s">
        <v>1540</v>
      </c>
      <c r="G1400" s="206" t="s">
        <v>325</v>
      </c>
      <c r="H1400" s="207">
        <v>1</v>
      </c>
      <c r="I1400" s="208"/>
      <c r="J1400" s="209">
        <f>ROUND(I1400*H1400,2)</f>
        <v>0</v>
      </c>
      <c r="K1400" s="205" t="s">
        <v>5</v>
      </c>
      <c r="L1400" s="47"/>
      <c r="M1400" s="210" t="s">
        <v>5</v>
      </c>
      <c r="N1400" s="211" t="s">
        <v>43</v>
      </c>
      <c r="O1400" s="48"/>
      <c r="P1400" s="212">
        <f>O1400*H1400</f>
        <v>0</v>
      </c>
      <c r="Q1400" s="212">
        <v>0</v>
      </c>
      <c r="R1400" s="212">
        <f>Q1400*H1400</f>
        <v>0</v>
      </c>
      <c r="S1400" s="212">
        <v>0</v>
      </c>
      <c r="T1400" s="213">
        <f>S1400*H1400</f>
        <v>0</v>
      </c>
      <c r="AR1400" s="25" t="s">
        <v>86</v>
      </c>
      <c r="AT1400" s="25" t="s">
        <v>170</v>
      </c>
      <c r="AU1400" s="25" t="s">
        <v>83</v>
      </c>
      <c r="AY1400" s="25" t="s">
        <v>168</v>
      </c>
      <c r="BE1400" s="214">
        <f>IF(N1400="základní",J1400,0)</f>
        <v>0</v>
      </c>
      <c r="BF1400" s="214">
        <f>IF(N1400="snížená",J1400,0)</f>
        <v>0</v>
      </c>
      <c r="BG1400" s="214">
        <f>IF(N1400="zákl. přenesená",J1400,0)</f>
        <v>0</v>
      </c>
      <c r="BH1400" s="214">
        <f>IF(N1400="sníž. přenesená",J1400,0)</f>
        <v>0</v>
      </c>
      <c r="BI1400" s="214">
        <f>IF(N1400="nulová",J1400,0)</f>
        <v>0</v>
      </c>
      <c r="BJ1400" s="25" t="s">
        <v>17</v>
      </c>
      <c r="BK1400" s="214">
        <f>ROUND(I1400*H1400,2)</f>
        <v>0</v>
      </c>
      <c r="BL1400" s="25" t="s">
        <v>86</v>
      </c>
      <c r="BM1400" s="25" t="s">
        <v>1541</v>
      </c>
    </row>
    <row r="1401" s="10" customFormat="1" ht="22.32" customHeight="1">
      <c r="B1401" s="189"/>
      <c r="D1401" s="190" t="s">
        <v>71</v>
      </c>
      <c r="E1401" s="200" t="s">
        <v>774</v>
      </c>
      <c r="F1401" s="200" t="s">
        <v>1542</v>
      </c>
      <c r="I1401" s="192"/>
      <c r="J1401" s="201">
        <f>BK1401</f>
        <v>0</v>
      </c>
      <c r="L1401" s="189"/>
      <c r="M1401" s="194"/>
      <c r="N1401" s="195"/>
      <c r="O1401" s="195"/>
      <c r="P1401" s="196">
        <f>SUM(P1402:P1407)</f>
        <v>0</v>
      </c>
      <c r="Q1401" s="195"/>
      <c r="R1401" s="196">
        <f>SUM(R1402:R1407)</f>
        <v>0</v>
      </c>
      <c r="S1401" s="195"/>
      <c r="T1401" s="197">
        <f>SUM(T1402:T1407)</f>
        <v>0</v>
      </c>
      <c r="AR1401" s="190" t="s">
        <v>17</v>
      </c>
      <c r="AT1401" s="198" t="s">
        <v>71</v>
      </c>
      <c r="AU1401" s="198" t="s">
        <v>80</v>
      </c>
      <c r="AY1401" s="190" t="s">
        <v>168</v>
      </c>
      <c r="BK1401" s="199">
        <f>SUM(BK1402:BK1407)</f>
        <v>0</v>
      </c>
    </row>
    <row r="1402" s="1" customFormat="1" ht="16.5" customHeight="1">
      <c r="B1402" s="202"/>
      <c r="C1402" s="203" t="s">
        <v>1543</v>
      </c>
      <c r="D1402" s="203" t="s">
        <v>170</v>
      </c>
      <c r="E1402" s="204" t="s">
        <v>1544</v>
      </c>
      <c r="F1402" s="205" t="s">
        <v>1545</v>
      </c>
      <c r="G1402" s="206" t="s">
        <v>182</v>
      </c>
      <c r="H1402" s="207">
        <v>2</v>
      </c>
      <c r="I1402" s="208"/>
      <c r="J1402" s="209">
        <f>ROUND(I1402*H1402,2)</f>
        <v>0</v>
      </c>
      <c r="K1402" s="205" t="s">
        <v>5</v>
      </c>
      <c r="L1402" s="47"/>
      <c r="M1402" s="210" t="s">
        <v>5</v>
      </c>
      <c r="N1402" s="211" t="s">
        <v>43</v>
      </c>
      <c r="O1402" s="48"/>
      <c r="P1402" s="212">
        <f>O1402*H1402</f>
        <v>0</v>
      </c>
      <c r="Q1402" s="212">
        <v>0</v>
      </c>
      <c r="R1402" s="212">
        <f>Q1402*H1402</f>
        <v>0</v>
      </c>
      <c r="S1402" s="212">
        <v>0</v>
      </c>
      <c r="T1402" s="213">
        <f>S1402*H1402</f>
        <v>0</v>
      </c>
      <c r="AR1402" s="25" t="s">
        <v>86</v>
      </c>
      <c r="AT1402" s="25" t="s">
        <v>170</v>
      </c>
      <c r="AU1402" s="25" t="s">
        <v>83</v>
      </c>
      <c r="AY1402" s="25" t="s">
        <v>168</v>
      </c>
      <c r="BE1402" s="214">
        <f>IF(N1402="základní",J1402,0)</f>
        <v>0</v>
      </c>
      <c r="BF1402" s="214">
        <f>IF(N1402="snížená",J1402,0)</f>
        <v>0</v>
      </c>
      <c r="BG1402" s="214">
        <f>IF(N1402="zákl. přenesená",J1402,0)</f>
        <v>0</v>
      </c>
      <c r="BH1402" s="214">
        <f>IF(N1402="sníž. přenesená",J1402,0)</f>
        <v>0</v>
      </c>
      <c r="BI1402" s="214">
        <f>IF(N1402="nulová",J1402,0)</f>
        <v>0</v>
      </c>
      <c r="BJ1402" s="25" t="s">
        <v>17</v>
      </c>
      <c r="BK1402" s="214">
        <f>ROUND(I1402*H1402,2)</f>
        <v>0</v>
      </c>
      <c r="BL1402" s="25" t="s">
        <v>86</v>
      </c>
      <c r="BM1402" s="25" t="s">
        <v>1546</v>
      </c>
    </row>
    <row r="1403" s="11" customFormat="1">
      <c r="B1403" s="215"/>
      <c r="D1403" s="216" t="s">
        <v>176</v>
      </c>
      <c r="E1403" s="217" t="s">
        <v>5</v>
      </c>
      <c r="F1403" s="218" t="s">
        <v>1547</v>
      </c>
      <c r="H1403" s="217" t="s">
        <v>5</v>
      </c>
      <c r="I1403" s="219"/>
      <c r="L1403" s="215"/>
      <c r="M1403" s="220"/>
      <c r="N1403" s="221"/>
      <c r="O1403" s="221"/>
      <c r="P1403" s="221"/>
      <c r="Q1403" s="221"/>
      <c r="R1403" s="221"/>
      <c r="S1403" s="221"/>
      <c r="T1403" s="222"/>
      <c r="AT1403" s="217" t="s">
        <v>176</v>
      </c>
      <c r="AU1403" s="217" t="s">
        <v>83</v>
      </c>
      <c r="AV1403" s="11" t="s">
        <v>17</v>
      </c>
      <c r="AW1403" s="11" t="s">
        <v>35</v>
      </c>
      <c r="AX1403" s="11" t="s">
        <v>72</v>
      </c>
      <c r="AY1403" s="217" t="s">
        <v>168</v>
      </c>
    </row>
    <row r="1404" s="12" customFormat="1">
      <c r="B1404" s="223"/>
      <c r="D1404" s="216" t="s">
        <v>176</v>
      </c>
      <c r="E1404" s="224" t="s">
        <v>5</v>
      </c>
      <c r="F1404" s="225" t="s">
        <v>80</v>
      </c>
      <c r="H1404" s="226">
        <v>2</v>
      </c>
      <c r="I1404" s="227"/>
      <c r="L1404" s="223"/>
      <c r="M1404" s="228"/>
      <c r="N1404" s="229"/>
      <c r="O1404" s="229"/>
      <c r="P1404" s="229"/>
      <c r="Q1404" s="229"/>
      <c r="R1404" s="229"/>
      <c r="S1404" s="229"/>
      <c r="T1404" s="230"/>
      <c r="AT1404" s="224" t="s">
        <v>176</v>
      </c>
      <c r="AU1404" s="224" t="s">
        <v>83</v>
      </c>
      <c r="AV1404" s="12" t="s">
        <v>80</v>
      </c>
      <c r="AW1404" s="12" t="s">
        <v>35</v>
      </c>
      <c r="AX1404" s="12" t="s">
        <v>17</v>
      </c>
      <c r="AY1404" s="224" t="s">
        <v>168</v>
      </c>
    </row>
    <row r="1405" s="1" customFormat="1" ht="140.25" customHeight="1">
      <c r="B1405" s="202"/>
      <c r="C1405" s="203" t="s">
        <v>1548</v>
      </c>
      <c r="D1405" s="203" t="s">
        <v>170</v>
      </c>
      <c r="E1405" s="204" t="s">
        <v>1549</v>
      </c>
      <c r="F1405" s="205" t="s">
        <v>1550</v>
      </c>
      <c r="G1405" s="206" t="s">
        <v>325</v>
      </c>
      <c r="H1405" s="207">
        <v>1</v>
      </c>
      <c r="I1405" s="208"/>
      <c r="J1405" s="209">
        <f>ROUND(I1405*H1405,2)</f>
        <v>0</v>
      </c>
      <c r="K1405" s="205" t="s">
        <v>5</v>
      </c>
      <c r="L1405" s="47"/>
      <c r="M1405" s="210" t="s">
        <v>5</v>
      </c>
      <c r="N1405" s="211" t="s">
        <v>43</v>
      </c>
      <c r="O1405" s="48"/>
      <c r="P1405" s="212">
        <f>O1405*H1405</f>
        <v>0</v>
      </c>
      <c r="Q1405" s="212">
        <v>0</v>
      </c>
      <c r="R1405" s="212">
        <f>Q1405*H1405</f>
        <v>0</v>
      </c>
      <c r="S1405" s="212">
        <v>0</v>
      </c>
      <c r="T1405" s="213">
        <f>S1405*H1405</f>
        <v>0</v>
      </c>
      <c r="AR1405" s="25" t="s">
        <v>86</v>
      </c>
      <c r="AT1405" s="25" t="s">
        <v>170</v>
      </c>
      <c r="AU1405" s="25" t="s">
        <v>83</v>
      </c>
      <c r="AY1405" s="25" t="s">
        <v>168</v>
      </c>
      <c r="BE1405" s="214">
        <f>IF(N1405="základní",J1405,0)</f>
        <v>0</v>
      </c>
      <c r="BF1405" s="214">
        <f>IF(N1405="snížená",J1405,0)</f>
        <v>0</v>
      </c>
      <c r="BG1405" s="214">
        <f>IF(N1405="zákl. přenesená",J1405,0)</f>
        <v>0</v>
      </c>
      <c r="BH1405" s="214">
        <f>IF(N1405="sníž. přenesená",J1405,0)</f>
        <v>0</v>
      </c>
      <c r="BI1405" s="214">
        <f>IF(N1405="nulová",J1405,0)</f>
        <v>0</v>
      </c>
      <c r="BJ1405" s="25" t="s">
        <v>17</v>
      </c>
      <c r="BK1405" s="214">
        <f>ROUND(I1405*H1405,2)</f>
        <v>0</v>
      </c>
      <c r="BL1405" s="25" t="s">
        <v>86</v>
      </c>
      <c r="BM1405" s="25" t="s">
        <v>1551</v>
      </c>
    </row>
    <row r="1406" s="11" customFormat="1">
      <c r="B1406" s="215"/>
      <c r="D1406" s="216" t="s">
        <v>176</v>
      </c>
      <c r="E1406" s="217" t="s">
        <v>5</v>
      </c>
      <c r="F1406" s="218" t="s">
        <v>1552</v>
      </c>
      <c r="H1406" s="217" t="s">
        <v>5</v>
      </c>
      <c r="I1406" s="219"/>
      <c r="L1406" s="215"/>
      <c r="M1406" s="220"/>
      <c r="N1406" s="221"/>
      <c r="O1406" s="221"/>
      <c r="P1406" s="221"/>
      <c r="Q1406" s="221"/>
      <c r="R1406" s="221"/>
      <c r="S1406" s="221"/>
      <c r="T1406" s="222"/>
      <c r="AT1406" s="217" t="s">
        <v>176</v>
      </c>
      <c r="AU1406" s="217" t="s">
        <v>83</v>
      </c>
      <c r="AV1406" s="11" t="s">
        <v>17</v>
      </c>
      <c r="AW1406" s="11" t="s">
        <v>35</v>
      </c>
      <c r="AX1406" s="11" t="s">
        <v>72</v>
      </c>
      <c r="AY1406" s="217" t="s">
        <v>168</v>
      </c>
    </row>
    <row r="1407" s="12" customFormat="1">
      <c r="B1407" s="223"/>
      <c r="D1407" s="216" t="s">
        <v>176</v>
      </c>
      <c r="E1407" s="224" t="s">
        <v>5</v>
      </c>
      <c r="F1407" s="225" t="s">
        <v>17</v>
      </c>
      <c r="H1407" s="226">
        <v>1</v>
      </c>
      <c r="I1407" s="227"/>
      <c r="L1407" s="223"/>
      <c r="M1407" s="228"/>
      <c r="N1407" s="229"/>
      <c r="O1407" s="229"/>
      <c r="P1407" s="229"/>
      <c r="Q1407" s="229"/>
      <c r="R1407" s="229"/>
      <c r="S1407" s="229"/>
      <c r="T1407" s="230"/>
      <c r="AT1407" s="224" t="s">
        <v>176</v>
      </c>
      <c r="AU1407" s="224" t="s">
        <v>83</v>
      </c>
      <c r="AV1407" s="12" t="s">
        <v>80</v>
      </c>
      <c r="AW1407" s="12" t="s">
        <v>35</v>
      </c>
      <c r="AX1407" s="12" t="s">
        <v>17</v>
      </c>
      <c r="AY1407" s="224" t="s">
        <v>168</v>
      </c>
    </row>
    <row r="1408" s="10" customFormat="1" ht="22.32" customHeight="1">
      <c r="B1408" s="189"/>
      <c r="D1408" s="190" t="s">
        <v>71</v>
      </c>
      <c r="E1408" s="200" t="s">
        <v>777</v>
      </c>
      <c r="F1408" s="200" t="s">
        <v>1553</v>
      </c>
      <c r="I1408" s="192"/>
      <c r="J1408" s="201">
        <f>BK1408</f>
        <v>0</v>
      </c>
      <c r="L1408" s="189"/>
      <c r="M1408" s="194"/>
      <c r="N1408" s="195"/>
      <c r="O1408" s="195"/>
      <c r="P1408" s="196">
        <f>SUM(P1409:P1439)</f>
        <v>0</v>
      </c>
      <c r="Q1408" s="195"/>
      <c r="R1408" s="196">
        <f>SUM(R1409:R1439)</f>
        <v>0.045965399999999997</v>
      </c>
      <c r="S1408" s="195"/>
      <c r="T1408" s="197">
        <f>SUM(T1409:T1439)</f>
        <v>0</v>
      </c>
      <c r="AR1408" s="190" t="s">
        <v>17</v>
      </c>
      <c r="AT1408" s="198" t="s">
        <v>71</v>
      </c>
      <c r="AU1408" s="198" t="s">
        <v>80</v>
      </c>
      <c r="AY1408" s="190" t="s">
        <v>168</v>
      </c>
      <c r="BK1408" s="199">
        <f>SUM(BK1409:BK1439)</f>
        <v>0</v>
      </c>
    </row>
    <row r="1409" s="1" customFormat="1" ht="38.25" customHeight="1">
      <c r="B1409" s="202"/>
      <c r="C1409" s="203" t="s">
        <v>1554</v>
      </c>
      <c r="D1409" s="203" t="s">
        <v>170</v>
      </c>
      <c r="E1409" s="204" t="s">
        <v>1555</v>
      </c>
      <c r="F1409" s="205" t="s">
        <v>1556</v>
      </c>
      <c r="G1409" s="206" t="s">
        <v>173</v>
      </c>
      <c r="H1409" s="207">
        <v>419.39999999999998</v>
      </c>
      <c r="I1409" s="208"/>
      <c r="J1409" s="209">
        <f>ROUND(I1409*H1409,2)</f>
        <v>0</v>
      </c>
      <c r="K1409" s="205" t="s">
        <v>174</v>
      </c>
      <c r="L1409" s="47"/>
      <c r="M1409" s="210" t="s">
        <v>5</v>
      </c>
      <c r="N1409" s="211" t="s">
        <v>43</v>
      </c>
      <c r="O1409" s="48"/>
      <c r="P1409" s="212">
        <f>O1409*H1409</f>
        <v>0</v>
      </c>
      <c r="Q1409" s="212">
        <v>0</v>
      </c>
      <c r="R1409" s="212">
        <f>Q1409*H1409</f>
        <v>0</v>
      </c>
      <c r="S1409" s="212">
        <v>0</v>
      </c>
      <c r="T1409" s="213">
        <f>S1409*H1409</f>
        <v>0</v>
      </c>
      <c r="AR1409" s="25" t="s">
        <v>86</v>
      </c>
      <c r="AT1409" s="25" t="s">
        <v>170</v>
      </c>
      <c r="AU1409" s="25" t="s">
        <v>83</v>
      </c>
      <c r="AY1409" s="25" t="s">
        <v>168</v>
      </c>
      <c r="BE1409" s="214">
        <f>IF(N1409="základní",J1409,0)</f>
        <v>0</v>
      </c>
      <c r="BF1409" s="214">
        <f>IF(N1409="snížená",J1409,0)</f>
        <v>0</v>
      </c>
      <c r="BG1409" s="214">
        <f>IF(N1409="zákl. přenesená",J1409,0)</f>
        <v>0</v>
      </c>
      <c r="BH1409" s="214">
        <f>IF(N1409="sníž. přenesená",J1409,0)</f>
        <v>0</v>
      </c>
      <c r="BI1409" s="214">
        <f>IF(N1409="nulová",J1409,0)</f>
        <v>0</v>
      </c>
      <c r="BJ1409" s="25" t="s">
        <v>17</v>
      </c>
      <c r="BK1409" s="214">
        <f>ROUND(I1409*H1409,2)</f>
        <v>0</v>
      </c>
      <c r="BL1409" s="25" t="s">
        <v>86</v>
      </c>
      <c r="BM1409" s="25" t="s">
        <v>1557</v>
      </c>
    </row>
    <row r="1410" s="11" customFormat="1">
      <c r="B1410" s="215"/>
      <c r="D1410" s="216" t="s">
        <v>176</v>
      </c>
      <c r="E1410" s="217" t="s">
        <v>5</v>
      </c>
      <c r="F1410" s="218" t="s">
        <v>1558</v>
      </c>
      <c r="H1410" s="217" t="s">
        <v>5</v>
      </c>
      <c r="I1410" s="219"/>
      <c r="L1410" s="215"/>
      <c r="M1410" s="220"/>
      <c r="N1410" s="221"/>
      <c r="O1410" s="221"/>
      <c r="P1410" s="221"/>
      <c r="Q1410" s="221"/>
      <c r="R1410" s="221"/>
      <c r="S1410" s="221"/>
      <c r="T1410" s="222"/>
      <c r="AT1410" s="217" t="s">
        <v>176</v>
      </c>
      <c r="AU1410" s="217" t="s">
        <v>83</v>
      </c>
      <c r="AV1410" s="11" t="s">
        <v>17</v>
      </c>
      <c r="AW1410" s="11" t="s">
        <v>35</v>
      </c>
      <c r="AX1410" s="11" t="s">
        <v>72</v>
      </c>
      <c r="AY1410" s="217" t="s">
        <v>168</v>
      </c>
    </row>
    <row r="1411" s="12" customFormat="1">
      <c r="B1411" s="223"/>
      <c r="D1411" s="216" t="s">
        <v>176</v>
      </c>
      <c r="E1411" s="224" t="s">
        <v>5</v>
      </c>
      <c r="F1411" s="225" t="s">
        <v>1559</v>
      </c>
      <c r="H1411" s="226">
        <v>105</v>
      </c>
      <c r="I1411" s="227"/>
      <c r="L1411" s="223"/>
      <c r="M1411" s="228"/>
      <c r="N1411" s="229"/>
      <c r="O1411" s="229"/>
      <c r="P1411" s="229"/>
      <c r="Q1411" s="229"/>
      <c r="R1411" s="229"/>
      <c r="S1411" s="229"/>
      <c r="T1411" s="230"/>
      <c r="AT1411" s="224" t="s">
        <v>176</v>
      </c>
      <c r="AU1411" s="224" t="s">
        <v>83</v>
      </c>
      <c r="AV1411" s="12" t="s">
        <v>80</v>
      </c>
      <c r="AW1411" s="12" t="s">
        <v>35</v>
      </c>
      <c r="AX1411" s="12" t="s">
        <v>72</v>
      </c>
      <c r="AY1411" s="224" t="s">
        <v>168</v>
      </c>
    </row>
    <row r="1412" s="11" customFormat="1">
      <c r="B1412" s="215"/>
      <c r="D1412" s="216" t="s">
        <v>176</v>
      </c>
      <c r="E1412" s="217" t="s">
        <v>5</v>
      </c>
      <c r="F1412" s="218" t="s">
        <v>1560</v>
      </c>
      <c r="H1412" s="217" t="s">
        <v>5</v>
      </c>
      <c r="I1412" s="219"/>
      <c r="L1412" s="215"/>
      <c r="M1412" s="220"/>
      <c r="N1412" s="221"/>
      <c r="O1412" s="221"/>
      <c r="P1412" s="221"/>
      <c r="Q1412" s="221"/>
      <c r="R1412" s="221"/>
      <c r="S1412" s="221"/>
      <c r="T1412" s="222"/>
      <c r="AT1412" s="217" t="s">
        <v>176</v>
      </c>
      <c r="AU1412" s="217" t="s">
        <v>83</v>
      </c>
      <c r="AV1412" s="11" t="s">
        <v>17</v>
      </c>
      <c r="AW1412" s="11" t="s">
        <v>35</v>
      </c>
      <c r="AX1412" s="11" t="s">
        <v>72</v>
      </c>
      <c r="AY1412" s="217" t="s">
        <v>168</v>
      </c>
    </row>
    <row r="1413" s="12" customFormat="1">
      <c r="B1413" s="223"/>
      <c r="D1413" s="216" t="s">
        <v>176</v>
      </c>
      <c r="E1413" s="224" t="s">
        <v>5</v>
      </c>
      <c r="F1413" s="225" t="s">
        <v>331</v>
      </c>
      <c r="H1413" s="226">
        <v>100</v>
      </c>
      <c r="I1413" s="227"/>
      <c r="L1413" s="223"/>
      <c r="M1413" s="228"/>
      <c r="N1413" s="229"/>
      <c r="O1413" s="229"/>
      <c r="P1413" s="229"/>
      <c r="Q1413" s="229"/>
      <c r="R1413" s="229"/>
      <c r="S1413" s="229"/>
      <c r="T1413" s="230"/>
      <c r="AT1413" s="224" t="s">
        <v>176</v>
      </c>
      <c r="AU1413" s="224" t="s">
        <v>83</v>
      </c>
      <c r="AV1413" s="12" t="s">
        <v>80</v>
      </c>
      <c r="AW1413" s="12" t="s">
        <v>35</v>
      </c>
      <c r="AX1413" s="12" t="s">
        <v>72</v>
      </c>
      <c r="AY1413" s="224" t="s">
        <v>168</v>
      </c>
    </row>
    <row r="1414" s="11" customFormat="1">
      <c r="B1414" s="215"/>
      <c r="D1414" s="216" t="s">
        <v>176</v>
      </c>
      <c r="E1414" s="217" t="s">
        <v>5</v>
      </c>
      <c r="F1414" s="218" t="s">
        <v>1561</v>
      </c>
      <c r="H1414" s="217" t="s">
        <v>5</v>
      </c>
      <c r="I1414" s="219"/>
      <c r="L1414" s="215"/>
      <c r="M1414" s="220"/>
      <c r="N1414" s="221"/>
      <c r="O1414" s="221"/>
      <c r="P1414" s="221"/>
      <c r="Q1414" s="221"/>
      <c r="R1414" s="221"/>
      <c r="S1414" s="221"/>
      <c r="T1414" s="222"/>
      <c r="AT1414" s="217" t="s">
        <v>176</v>
      </c>
      <c r="AU1414" s="217" t="s">
        <v>83</v>
      </c>
      <c r="AV1414" s="11" t="s">
        <v>17</v>
      </c>
      <c r="AW1414" s="11" t="s">
        <v>35</v>
      </c>
      <c r="AX1414" s="11" t="s">
        <v>72</v>
      </c>
      <c r="AY1414" s="217" t="s">
        <v>168</v>
      </c>
    </row>
    <row r="1415" s="12" customFormat="1">
      <c r="B1415" s="223"/>
      <c r="D1415" s="216" t="s">
        <v>176</v>
      </c>
      <c r="E1415" s="224" t="s">
        <v>5</v>
      </c>
      <c r="F1415" s="225" t="s">
        <v>1562</v>
      </c>
      <c r="H1415" s="226">
        <v>185</v>
      </c>
      <c r="I1415" s="227"/>
      <c r="L1415" s="223"/>
      <c r="M1415" s="228"/>
      <c r="N1415" s="229"/>
      <c r="O1415" s="229"/>
      <c r="P1415" s="229"/>
      <c r="Q1415" s="229"/>
      <c r="R1415" s="229"/>
      <c r="S1415" s="229"/>
      <c r="T1415" s="230"/>
      <c r="AT1415" s="224" t="s">
        <v>176</v>
      </c>
      <c r="AU1415" s="224" t="s">
        <v>83</v>
      </c>
      <c r="AV1415" s="12" t="s">
        <v>80</v>
      </c>
      <c r="AW1415" s="12" t="s">
        <v>35</v>
      </c>
      <c r="AX1415" s="12" t="s">
        <v>72</v>
      </c>
      <c r="AY1415" s="224" t="s">
        <v>168</v>
      </c>
    </row>
    <row r="1416" s="11" customFormat="1">
      <c r="B1416" s="215"/>
      <c r="D1416" s="216" t="s">
        <v>176</v>
      </c>
      <c r="E1416" s="217" t="s">
        <v>5</v>
      </c>
      <c r="F1416" s="218" t="s">
        <v>1563</v>
      </c>
      <c r="H1416" s="217" t="s">
        <v>5</v>
      </c>
      <c r="I1416" s="219"/>
      <c r="L1416" s="215"/>
      <c r="M1416" s="220"/>
      <c r="N1416" s="221"/>
      <c r="O1416" s="221"/>
      <c r="P1416" s="221"/>
      <c r="Q1416" s="221"/>
      <c r="R1416" s="221"/>
      <c r="S1416" s="221"/>
      <c r="T1416" s="222"/>
      <c r="AT1416" s="217" t="s">
        <v>176</v>
      </c>
      <c r="AU1416" s="217" t="s">
        <v>83</v>
      </c>
      <c r="AV1416" s="11" t="s">
        <v>17</v>
      </c>
      <c r="AW1416" s="11" t="s">
        <v>35</v>
      </c>
      <c r="AX1416" s="11" t="s">
        <v>72</v>
      </c>
      <c r="AY1416" s="217" t="s">
        <v>168</v>
      </c>
    </row>
    <row r="1417" s="12" customFormat="1">
      <c r="B1417" s="223"/>
      <c r="D1417" s="216" t="s">
        <v>176</v>
      </c>
      <c r="E1417" s="224" t="s">
        <v>5</v>
      </c>
      <c r="F1417" s="225" t="s">
        <v>1564</v>
      </c>
      <c r="H1417" s="226">
        <v>29.399999999999999</v>
      </c>
      <c r="I1417" s="227"/>
      <c r="L1417" s="223"/>
      <c r="M1417" s="228"/>
      <c r="N1417" s="229"/>
      <c r="O1417" s="229"/>
      <c r="P1417" s="229"/>
      <c r="Q1417" s="229"/>
      <c r="R1417" s="229"/>
      <c r="S1417" s="229"/>
      <c r="T1417" s="230"/>
      <c r="AT1417" s="224" t="s">
        <v>176</v>
      </c>
      <c r="AU1417" s="224" t="s">
        <v>83</v>
      </c>
      <c r="AV1417" s="12" t="s">
        <v>80</v>
      </c>
      <c r="AW1417" s="12" t="s">
        <v>35</v>
      </c>
      <c r="AX1417" s="12" t="s">
        <v>72</v>
      </c>
      <c r="AY1417" s="224" t="s">
        <v>168</v>
      </c>
    </row>
    <row r="1418" s="13" customFormat="1">
      <c r="B1418" s="231"/>
      <c r="D1418" s="216" t="s">
        <v>176</v>
      </c>
      <c r="E1418" s="232" t="s">
        <v>5</v>
      </c>
      <c r="F1418" s="233" t="s">
        <v>195</v>
      </c>
      <c r="H1418" s="234">
        <v>419.39999999999998</v>
      </c>
      <c r="I1418" s="235"/>
      <c r="L1418" s="231"/>
      <c r="M1418" s="236"/>
      <c r="N1418" s="237"/>
      <c r="O1418" s="237"/>
      <c r="P1418" s="237"/>
      <c r="Q1418" s="237"/>
      <c r="R1418" s="237"/>
      <c r="S1418" s="237"/>
      <c r="T1418" s="238"/>
      <c r="AT1418" s="232" t="s">
        <v>176</v>
      </c>
      <c r="AU1418" s="232" t="s">
        <v>83</v>
      </c>
      <c r="AV1418" s="13" t="s">
        <v>86</v>
      </c>
      <c r="AW1418" s="13" t="s">
        <v>35</v>
      </c>
      <c r="AX1418" s="13" t="s">
        <v>17</v>
      </c>
      <c r="AY1418" s="232" t="s">
        <v>168</v>
      </c>
    </row>
    <row r="1419" s="1" customFormat="1" ht="38.25" customHeight="1">
      <c r="B1419" s="202"/>
      <c r="C1419" s="203" t="s">
        <v>1565</v>
      </c>
      <c r="D1419" s="203" t="s">
        <v>170</v>
      </c>
      <c r="E1419" s="204" t="s">
        <v>1566</v>
      </c>
      <c r="F1419" s="205" t="s">
        <v>1567</v>
      </c>
      <c r="G1419" s="206" t="s">
        <v>173</v>
      </c>
      <c r="H1419" s="207">
        <v>39004.199999999997</v>
      </c>
      <c r="I1419" s="208"/>
      <c r="J1419" s="209">
        <f>ROUND(I1419*H1419,2)</f>
        <v>0</v>
      </c>
      <c r="K1419" s="205" t="s">
        <v>174</v>
      </c>
      <c r="L1419" s="47"/>
      <c r="M1419" s="210" t="s">
        <v>5</v>
      </c>
      <c r="N1419" s="211" t="s">
        <v>43</v>
      </c>
      <c r="O1419" s="48"/>
      <c r="P1419" s="212">
        <f>O1419*H1419</f>
        <v>0</v>
      </c>
      <c r="Q1419" s="212">
        <v>0</v>
      </c>
      <c r="R1419" s="212">
        <f>Q1419*H1419</f>
        <v>0</v>
      </c>
      <c r="S1419" s="212">
        <v>0</v>
      </c>
      <c r="T1419" s="213">
        <f>S1419*H1419</f>
        <v>0</v>
      </c>
      <c r="AR1419" s="25" t="s">
        <v>86</v>
      </c>
      <c r="AT1419" s="25" t="s">
        <v>170</v>
      </c>
      <c r="AU1419" s="25" t="s">
        <v>83</v>
      </c>
      <c r="AY1419" s="25" t="s">
        <v>168</v>
      </c>
      <c r="BE1419" s="214">
        <f>IF(N1419="základní",J1419,0)</f>
        <v>0</v>
      </c>
      <c r="BF1419" s="214">
        <f>IF(N1419="snížená",J1419,0)</f>
        <v>0</v>
      </c>
      <c r="BG1419" s="214">
        <f>IF(N1419="zákl. přenesená",J1419,0)</f>
        <v>0</v>
      </c>
      <c r="BH1419" s="214">
        <f>IF(N1419="sníž. přenesená",J1419,0)</f>
        <v>0</v>
      </c>
      <c r="BI1419" s="214">
        <f>IF(N1419="nulová",J1419,0)</f>
        <v>0</v>
      </c>
      <c r="BJ1419" s="25" t="s">
        <v>17</v>
      </c>
      <c r="BK1419" s="214">
        <f>ROUND(I1419*H1419,2)</f>
        <v>0</v>
      </c>
      <c r="BL1419" s="25" t="s">
        <v>86</v>
      </c>
      <c r="BM1419" s="25" t="s">
        <v>1568</v>
      </c>
    </row>
    <row r="1420" s="11" customFormat="1">
      <c r="B1420" s="215"/>
      <c r="D1420" s="216" t="s">
        <v>176</v>
      </c>
      <c r="E1420" s="217" t="s">
        <v>5</v>
      </c>
      <c r="F1420" s="218" t="s">
        <v>1569</v>
      </c>
      <c r="H1420" s="217" t="s">
        <v>5</v>
      </c>
      <c r="I1420" s="219"/>
      <c r="L1420" s="215"/>
      <c r="M1420" s="220"/>
      <c r="N1420" s="221"/>
      <c r="O1420" s="221"/>
      <c r="P1420" s="221"/>
      <c r="Q1420" s="221"/>
      <c r="R1420" s="221"/>
      <c r="S1420" s="221"/>
      <c r="T1420" s="222"/>
      <c r="AT1420" s="217" t="s">
        <v>176</v>
      </c>
      <c r="AU1420" s="217" t="s">
        <v>83</v>
      </c>
      <c r="AV1420" s="11" t="s">
        <v>17</v>
      </c>
      <c r="AW1420" s="11" t="s">
        <v>35</v>
      </c>
      <c r="AX1420" s="11" t="s">
        <v>72</v>
      </c>
      <c r="AY1420" s="217" t="s">
        <v>168</v>
      </c>
    </row>
    <row r="1421" s="12" customFormat="1">
      <c r="B1421" s="223"/>
      <c r="D1421" s="216" t="s">
        <v>176</v>
      </c>
      <c r="E1421" s="224" t="s">
        <v>5</v>
      </c>
      <c r="F1421" s="225" t="s">
        <v>1570</v>
      </c>
      <c r="H1421" s="226">
        <v>39004.199999999997</v>
      </c>
      <c r="I1421" s="227"/>
      <c r="L1421" s="223"/>
      <c r="M1421" s="228"/>
      <c r="N1421" s="229"/>
      <c r="O1421" s="229"/>
      <c r="P1421" s="229"/>
      <c r="Q1421" s="229"/>
      <c r="R1421" s="229"/>
      <c r="S1421" s="229"/>
      <c r="T1421" s="230"/>
      <c r="AT1421" s="224" t="s">
        <v>176</v>
      </c>
      <c r="AU1421" s="224" t="s">
        <v>83</v>
      </c>
      <c r="AV1421" s="12" t="s">
        <v>80</v>
      </c>
      <c r="AW1421" s="12" t="s">
        <v>35</v>
      </c>
      <c r="AX1421" s="12" t="s">
        <v>17</v>
      </c>
      <c r="AY1421" s="224" t="s">
        <v>168</v>
      </c>
    </row>
    <row r="1422" s="1" customFormat="1" ht="38.25" customHeight="1">
      <c r="B1422" s="202"/>
      <c r="C1422" s="203" t="s">
        <v>1571</v>
      </c>
      <c r="D1422" s="203" t="s">
        <v>170</v>
      </c>
      <c r="E1422" s="204" t="s">
        <v>1572</v>
      </c>
      <c r="F1422" s="205" t="s">
        <v>1573</v>
      </c>
      <c r="G1422" s="206" t="s">
        <v>173</v>
      </c>
      <c r="H1422" s="207">
        <v>419.39999999999998</v>
      </c>
      <c r="I1422" s="208"/>
      <c r="J1422" s="209">
        <f>ROUND(I1422*H1422,2)</f>
        <v>0</v>
      </c>
      <c r="K1422" s="205" t="s">
        <v>174</v>
      </c>
      <c r="L1422" s="47"/>
      <c r="M1422" s="210" t="s">
        <v>5</v>
      </c>
      <c r="N1422" s="211" t="s">
        <v>43</v>
      </c>
      <c r="O1422" s="48"/>
      <c r="P1422" s="212">
        <f>O1422*H1422</f>
        <v>0</v>
      </c>
      <c r="Q1422" s="212">
        <v>0</v>
      </c>
      <c r="R1422" s="212">
        <f>Q1422*H1422</f>
        <v>0</v>
      </c>
      <c r="S1422" s="212">
        <v>0</v>
      </c>
      <c r="T1422" s="213">
        <f>S1422*H1422</f>
        <v>0</v>
      </c>
      <c r="AR1422" s="25" t="s">
        <v>86</v>
      </c>
      <c r="AT1422" s="25" t="s">
        <v>170</v>
      </c>
      <c r="AU1422" s="25" t="s">
        <v>83</v>
      </c>
      <c r="AY1422" s="25" t="s">
        <v>168</v>
      </c>
      <c r="BE1422" s="214">
        <f>IF(N1422="základní",J1422,0)</f>
        <v>0</v>
      </c>
      <c r="BF1422" s="214">
        <f>IF(N1422="snížená",J1422,0)</f>
        <v>0</v>
      </c>
      <c r="BG1422" s="214">
        <f>IF(N1422="zákl. přenesená",J1422,0)</f>
        <v>0</v>
      </c>
      <c r="BH1422" s="214">
        <f>IF(N1422="sníž. přenesená",J1422,0)</f>
        <v>0</v>
      </c>
      <c r="BI1422" s="214">
        <f>IF(N1422="nulová",J1422,0)</f>
        <v>0</v>
      </c>
      <c r="BJ1422" s="25" t="s">
        <v>17</v>
      </c>
      <c r="BK1422" s="214">
        <f>ROUND(I1422*H1422,2)</f>
        <v>0</v>
      </c>
      <c r="BL1422" s="25" t="s">
        <v>86</v>
      </c>
      <c r="BM1422" s="25" t="s">
        <v>1574</v>
      </c>
    </row>
    <row r="1423" s="11" customFormat="1">
      <c r="B1423" s="215"/>
      <c r="D1423" s="216" t="s">
        <v>176</v>
      </c>
      <c r="E1423" s="217" t="s">
        <v>5</v>
      </c>
      <c r="F1423" s="218" t="s">
        <v>1575</v>
      </c>
      <c r="H1423" s="217" t="s">
        <v>5</v>
      </c>
      <c r="I1423" s="219"/>
      <c r="L1423" s="215"/>
      <c r="M1423" s="220"/>
      <c r="N1423" s="221"/>
      <c r="O1423" s="221"/>
      <c r="P1423" s="221"/>
      <c r="Q1423" s="221"/>
      <c r="R1423" s="221"/>
      <c r="S1423" s="221"/>
      <c r="T1423" s="222"/>
      <c r="AT1423" s="217" t="s">
        <v>176</v>
      </c>
      <c r="AU1423" s="217" t="s">
        <v>83</v>
      </c>
      <c r="AV1423" s="11" t="s">
        <v>17</v>
      </c>
      <c r="AW1423" s="11" t="s">
        <v>35</v>
      </c>
      <c r="AX1423" s="11" t="s">
        <v>72</v>
      </c>
      <c r="AY1423" s="217" t="s">
        <v>168</v>
      </c>
    </row>
    <row r="1424" s="12" customFormat="1">
      <c r="B1424" s="223"/>
      <c r="D1424" s="216" t="s">
        <v>176</v>
      </c>
      <c r="E1424" s="224" t="s">
        <v>5</v>
      </c>
      <c r="F1424" s="225" t="s">
        <v>1576</v>
      </c>
      <c r="H1424" s="226">
        <v>419.39999999999998</v>
      </c>
      <c r="I1424" s="227"/>
      <c r="L1424" s="223"/>
      <c r="M1424" s="228"/>
      <c r="N1424" s="229"/>
      <c r="O1424" s="229"/>
      <c r="P1424" s="229"/>
      <c r="Q1424" s="229"/>
      <c r="R1424" s="229"/>
      <c r="S1424" s="229"/>
      <c r="T1424" s="230"/>
      <c r="AT1424" s="224" t="s">
        <v>176</v>
      </c>
      <c r="AU1424" s="224" t="s">
        <v>83</v>
      </c>
      <c r="AV1424" s="12" t="s">
        <v>80</v>
      </c>
      <c r="AW1424" s="12" t="s">
        <v>35</v>
      </c>
      <c r="AX1424" s="12" t="s">
        <v>17</v>
      </c>
      <c r="AY1424" s="224" t="s">
        <v>168</v>
      </c>
    </row>
    <row r="1425" s="1" customFormat="1" ht="25.5" customHeight="1">
      <c r="B1425" s="202"/>
      <c r="C1425" s="203" t="s">
        <v>1577</v>
      </c>
      <c r="D1425" s="203" t="s">
        <v>170</v>
      </c>
      <c r="E1425" s="204" t="s">
        <v>1578</v>
      </c>
      <c r="F1425" s="205" t="s">
        <v>1579</v>
      </c>
      <c r="G1425" s="206" t="s">
        <v>173</v>
      </c>
      <c r="H1425" s="207">
        <v>419.39999999999998</v>
      </c>
      <c r="I1425" s="208"/>
      <c r="J1425" s="209">
        <f>ROUND(I1425*H1425,2)</f>
        <v>0</v>
      </c>
      <c r="K1425" s="205" t="s">
        <v>174</v>
      </c>
      <c r="L1425" s="47"/>
      <c r="M1425" s="210" t="s">
        <v>5</v>
      </c>
      <c r="N1425" s="211" t="s">
        <v>43</v>
      </c>
      <c r="O1425" s="48"/>
      <c r="P1425" s="212">
        <f>O1425*H1425</f>
        <v>0</v>
      </c>
      <c r="Q1425" s="212">
        <v>0</v>
      </c>
      <c r="R1425" s="212">
        <f>Q1425*H1425</f>
        <v>0</v>
      </c>
      <c r="S1425" s="212">
        <v>0</v>
      </c>
      <c r="T1425" s="213">
        <f>S1425*H1425</f>
        <v>0</v>
      </c>
      <c r="AR1425" s="25" t="s">
        <v>86</v>
      </c>
      <c r="AT1425" s="25" t="s">
        <v>170</v>
      </c>
      <c r="AU1425" s="25" t="s">
        <v>83</v>
      </c>
      <c r="AY1425" s="25" t="s">
        <v>168</v>
      </c>
      <c r="BE1425" s="214">
        <f>IF(N1425="základní",J1425,0)</f>
        <v>0</v>
      </c>
      <c r="BF1425" s="214">
        <f>IF(N1425="snížená",J1425,0)</f>
        <v>0</v>
      </c>
      <c r="BG1425" s="214">
        <f>IF(N1425="zákl. přenesená",J1425,0)</f>
        <v>0</v>
      </c>
      <c r="BH1425" s="214">
        <f>IF(N1425="sníž. přenesená",J1425,0)</f>
        <v>0</v>
      </c>
      <c r="BI1425" s="214">
        <f>IF(N1425="nulová",J1425,0)</f>
        <v>0</v>
      </c>
      <c r="BJ1425" s="25" t="s">
        <v>17</v>
      </c>
      <c r="BK1425" s="214">
        <f>ROUND(I1425*H1425,2)</f>
        <v>0</v>
      </c>
      <c r="BL1425" s="25" t="s">
        <v>86</v>
      </c>
      <c r="BM1425" s="25" t="s">
        <v>1580</v>
      </c>
    </row>
    <row r="1426" s="11" customFormat="1">
      <c r="B1426" s="215"/>
      <c r="D1426" s="216" t="s">
        <v>176</v>
      </c>
      <c r="E1426" s="217" t="s">
        <v>5</v>
      </c>
      <c r="F1426" s="218" t="s">
        <v>1575</v>
      </c>
      <c r="H1426" s="217" t="s">
        <v>5</v>
      </c>
      <c r="I1426" s="219"/>
      <c r="L1426" s="215"/>
      <c r="M1426" s="220"/>
      <c r="N1426" s="221"/>
      <c r="O1426" s="221"/>
      <c r="P1426" s="221"/>
      <c r="Q1426" s="221"/>
      <c r="R1426" s="221"/>
      <c r="S1426" s="221"/>
      <c r="T1426" s="222"/>
      <c r="AT1426" s="217" t="s">
        <v>176</v>
      </c>
      <c r="AU1426" s="217" t="s">
        <v>83</v>
      </c>
      <c r="AV1426" s="11" t="s">
        <v>17</v>
      </c>
      <c r="AW1426" s="11" t="s">
        <v>35</v>
      </c>
      <c r="AX1426" s="11" t="s">
        <v>72</v>
      </c>
      <c r="AY1426" s="217" t="s">
        <v>168</v>
      </c>
    </row>
    <row r="1427" s="12" customFormat="1">
      <c r="B1427" s="223"/>
      <c r="D1427" s="216" t="s">
        <v>176</v>
      </c>
      <c r="E1427" s="224" t="s">
        <v>5</v>
      </c>
      <c r="F1427" s="225" t="s">
        <v>1576</v>
      </c>
      <c r="H1427" s="226">
        <v>419.39999999999998</v>
      </c>
      <c r="I1427" s="227"/>
      <c r="L1427" s="223"/>
      <c r="M1427" s="228"/>
      <c r="N1427" s="229"/>
      <c r="O1427" s="229"/>
      <c r="P1427" s="229"/>
      <c r="Q1427" s="229"/>
      <c r="R1427" s="229"/>
      <c r="S1427" s="229"/>
      <c r="T1427" s="230"/>
      <c r="AT1427" s="224" t="s">
        <v>176</v>
      </c>
      <c r="AU1427" s="224" t="s">
        <v>83</v>
      </c>
      <c r="AV1427" s="12" t="s">
        <v>80</v>
      </c>
      <c r="AW1427" s="12" t="s">
        <v>35</v>
      </c>
      <c r="AX1427" s="12" t="s">
        <v>17</v>
      </c>
      <c r="AY1427" s="224" t="s">
        <v>168</v>
      </c>
    </row>
    <row r="1428" s="1" customFormat="1" ht="25.5" customHeight="1">
      <c r="B1428" s="202"/>
      <c r="C1428" s="203" t="s">
        <v>1581</v>
      </c>
      <c r="D1428" s="203" t="s">
        <v>170</v>
      </c>
      <c r="E1428" s="204" t="s">
        <v>1582</v>
      </c>
      <c r="F1428" s="205" t="s">
        <v>1583</v>
      </c>
      <c r="G1428" s="206" t="s">
        <v>173</v>
      </c>
      <c r="H1428" s="207">
        <v>39004.199999999997</v>
      </c>
      <c r="I1428" s="208"/>
      <c r="J1428" s="209">
        <f>ROUND(I1428*H1428,2)</f>
        <v>0</v>
      </c>
      <c r="K1428" s="205" t="s">
        <v>174</v>
      </c>
      <c r="L1428" s="47"/>
      <c r="M1428" s="210" t="s">
        <v>5</v>
      </c>
      <c r="N1428" s="211" t="s">
        <v>43</v>
      </c>
      <c r="O1428" s="48"/>
      <c r="P1428" s="212">
        <f>O1428*H1428</f>
        <v>0</v>
      </c>
      <c r="Q1428" s="212">
        <v>0</v>
      </c>
      <c r="R1428" s="212">
        <f>Q1428*H1428</f>
        <v>0</v>
      </c>
      <c r="S1428" s="212">
        <v>0</v>
      </c>
      <c r="T1428" s="213">
        <f>S1428*H1428</f>
        <v>0</v>
      </c>
      <c r="AR1428" s="25" t="s">
        <v>86</v>
      </c>
      <c r="AT1428" s="25" t="s">
        <v>170</v>
      </c>
      <c r="AU1428" s="25" t="s">
        <v>83</v>
      </c>
      <c r="AY1428" s="25" t="s">
        <v>168</v>
      </c>
      <c r="BE1428" s="214">
        <f>IF(N1428="základní",J1428,0)</f>
        <v>0</v>
      </c>
      <c r="BF1428" s="214">
        <f>IF(N1428="snížená",J1428,0)</f>
        <v>0</v>
      </c>
      <c r="BG1428" s="214">
        <f>IF(N1428="zákl. přenesená",J1428,0)</f>
        <v>0</v>
      </c>
      <c r="BH1428" s="214">
        <f>IF(N1428="sníž. přenesená",J1428,0)</f>
        <v>0</v>
      </c>
      <c r="BI1428" s="214">
        <f>IF(N1428="nulová",J1428,0)</f>
        <v>0</v>
      </c>
      <c r="BJ1428" s="25" t="s">
        <v>17</v>
      </c>
      <c r="BK1428" s="214">
        <f>ROUND(I1428*H1428,2)</f>
        <v>0</v>
      </c>
      <c r="BL1428" s="25" t="s">
        <v>86</v>
      </c>
      <c r="BM1428" s="25" t="s">
        <v>1584</v>
      </c>
    </row>
    <row r="1429" s="11" customFormat="1">
      <c r="B1429" s="215"/>
      <c r="D1429" s="216" t="s">
        <v>176</v>
      </c>
      <c r="E1429" s="217" t="s">
        <v>5</v>
      </c>
      <c r="F1429" s="218" t="s">
        <v>1569</v>
      </c>
      <c r="H1429" s="217" t="s">
        <v>5</v>
      </c>
      <c r="I1429" s="219"/>
      <c r="L1429" s="215"/>
      <c r="M1429" s="220"/>
      <c r="N1429" s="221"/>
      <c r="O1429" s="221"/>
      <c r="P1429" s="221"/>
      <c r="Q1429" s="221"/>
      <c r="R1429" s="221"/>
      <c r="S1429" s="221"/>
      <c r="T1429" s="222"/>
      <c r="AT1429" s="217" t="s">
        <v>176</v>
      </c>
      <c r="AU1429" s="217" t="s">
        <v>83</v>
      </c>
      <c r="AV1429" s="11" t="s">
        <v>17</v>
      </c>
      <c r="AW1429" s="11" t="s">
        <v>35</v>
      </c>
      <c r="AX1429" s="11" t="s">
        <v>72</v>
      </c>
      <c r="AY1429" s="217" t="s">
        <v>168</v>
      </c>
    </row>
    <row r="1430" s="12" customFormat="1">
      <c r="B1430" s="223"/>
      <c r="D1430" s="216" t="s">
        <v>176</v>
      </c>
      <c r="E1430" s="224" t="s">
        <v>5</v>
      </c>
      <c r="F1430" s="225" t="s">
        <v>1570</v>
      </c>
      <c r="H1430" s="226">
        <v>39004.199999999997</v>
      </c>
      <c r="I1430" s="227"/>
      <c r="L1430" s="223"/>
      <c r="M1430" s="228"/>
      <c r="N1430" s="229"/>
      <c r="O1430" s="229"/>
      <c r="P1430" s="229"/>
      <c r="Q1430" s="229"/>
      <c r="R1430" s="229"/>
      <c r="S1430" s="229"/>
      <c r="T1430" s="230"/>
      <c r="AT1430" s="224" t="s">
        <v>176</v>
      </c>
      <c r="AU1430" s="224" t="s">
        <v>83</v>
      </c>
      <c r="AV1430" s="12" t="s">
        <v>80</v>
      </c>
      <c r="AW1430" s="12" t="s">
        <v>35</v>
      </c>
      <c r="AX1430" s="12" t="s">
        <v>17</v>
      </c>
      <c r="AY1430" s="224" t="s">
        <v>168</v>
      </c>
    </row>
    <row r="1431" s="1" customFormat="1" ht="25.5" customHeight="1">
      <c r="B1431" s="202"/>
      <c r="C1431" s="203" t="s">
        <v>1585</v>
      </c>
      <c r="D1431" s="203" t="s">
        <v>170</v>
      </c>
      <c r="E1431" s="204" t="s">
        <v>1586</v>
      </c>
      <c r="F1431" s="205" t="s">
        <v>1587</v>
      </c>
      <c r="G1431" s="206" t="s">
        <v>173</v>
      </c>
      <c r="H1431" s="207">
        <v>419.39999999999998</v>
      </c>
      <c r="I1431" s="208"/>
      <c r="J1431" s="209">
        <f>ROUND(I1431*H1431,2)</f>
        <v>0</v>
      </c>
      <c r="K1431" s="205" t="s">
        <v>174</v>
      </c>
      <c r="L1431" s="47"/>
      <c r="M1431" s="210" t="s">
        <v>5</v>
      </c>
      <c r="N1431" s="211" t="s">
        <v>43</v>
      </c>
      <c r="O1431" s="48"/>
      <c r="P1431" s="212">
        <f>O1431*H1431</f>
        <v>0</v>
      </c>
      <c r="Q1431" s="212">
        <v>0</v>
      </c>
      <c r="R1431" s="212">
        <f>Q1431*H1431</f>
        <v>0</v>
      </c>
      <c r="S1431" s="212">
        <v>0</v>
      </c>
      <c r="T1431" s="213">
        <f>S1431*H1431</f>
        <v>0</v>
      </c>
      <c r="AR1431" s="25" t="s">
        <v>86</v>
      </c>
      <c r="AT1431" s="25" t="s">
        <v>170</v>
      </c>
      <c r="AU1431" s="25" t="s">
        <v>83</v>
      </c>
      <c r="AY1431" s="25" t="s">
        <v>168</v>
      </c>
      <c r="BE1431" s="214">
        <f>IF(N1431="základní",J1431,0)</f>
        <v>0</v>
      </c>
      <c r="BF1431" s="214">
        <f>IF(N1431="snížená",J1431,0)</f>
        <v>0</v>
      </c>
      <c r="BG1431" s="214">
        <f>IF(N1431="zákl. přenesená",J1431,0)</f>
        <v>0</v>
      </c>
      <c r="BH1431" s="214">
        <f>IF(N1431="sníž. přenesená",J1431,0)</f>
        <v>0</v>
      </c>
      <c r="BI1431" s="214">
        <f>IF(N1431="nulová",J1431,0)</f>
        <v>0</v>
      </c>
      <c r="BJ1431" s="25" t="s">
        <v>17</v>
      </c>
      <c r="BK1431" s="214">
        <f>ROUND(I1431*H1431,2)</f>
        <v>0</v>
      </c>
      <c r="BL1431" s="25" t="s">
        <v>86</v>
      </c>
      <c r="BM1431" s="25" t="s">
        <v>1588</v>
      </c>
    </row>
    <row r="1432" s="11" customFormat="1">
      <c r="B1432" s="215"/>
      <c r="D1432" s="216" t="s">
        <v>176</v>
      </c>
      <c r="E1432" s="217" t="s">
        <v>5</v>
      </c>
      <c r="F1432" s="218" t="s">
        <v>1575</v>
      </c>
      <c r="H1432" s="217" t="s">
        <v>5</v>
      </c>
      <c r="I1432" s="219"/>
      <c r="L1432" s="215"/>
      <c r="M1432" s="220"/>
      <c r="N1432" s="221"/>
      <c r="O1432" s="221"/>
      <c r="P1432" s="221"/>
      <c r="Q1432" s="221"/>
      <c r="R1432" s="221"/>
      <c r="S1432" s="221"/>
      <c r="T1432" s="222"/>
      <c r="AT1432" s="217" t="s">
        <v>176</v>
      </c>
      <c r="AU1432" s="217" t="s">
        <v>83</v>
      </c>
      <c r="AV1432" s="11" t="s">
        <v>17</v>
      </c>
      <c r="AW1432" s="11" t="s">
        <v>35</v>
      </c>
      <c r="AX1432" s="11" t="s">
        <v>72</v>
      </c>
      <c r="AY1432" s="217" t="s">
        <v>168</v>
      </c>
    </row>
    <row r="1433" s="12" customFormat="1">
      <c r="B1433" s="223"/>
      <c r="D1433" s="216" t="s">
        <v>176</v>
      </c>
      <c r="E1433" s="224" t="s">
        <v>5</v>
      </c>
      <c r="F1433" s="225" t="s">
        <v>1576</v>
      </c>
      <c r="H1433" s="226">
        <v>419.39999999999998</v>
      </c>
      <c r="I1433" s="227"/>
      <c r="L1433" s="223"/>
      <c r="M1433" s="228"/>
      <c r="N1433" s="229"/>
      <c r="O1433" s="229"/>
      <c r="P1433" s="229"/>
      <c r="Q1433" s="229"/>
      <c r="R1433" s="229"/>
      <c r="S1433" s="229"/>
      <c r="T1433" s="230"/>
      <c r="AT1433" s="224" t="s">
        <v>176</v>
      </c>
      <c r="AU1433" s="224" t="s">
        <v>83</v>
      </c>
      <c r="AV1433" s="12" t="s">
        <v>80</v>
      </c>
      <c r="AW1433" s="12" t="s">
        <v>35</v>
      </c>
      <c r="AX1433" s="12" t="s">
        <v>17</v>
      </c>
      <c r="AY1433" s="224" t="s">
        <v>168</v>
      </c>
    </row>
    <row r="1434" s="1" customFormat="1" ht="25.5" customHeight="1">
      <c r="B1434" s="202"/>
      <c r="C1434" s="203" t="s">
        <v>1589</v>
      </c>
      <c r="D1434" s="203" t="s">
        <v>170</v>
      </c>
      <c r="E1434" s="204" t="s">
        <v>1590</v>
      </c>
      <c r="F1434" s="205" t="s">
        <v>1591</v>
      </c>
      <c r="G1434" s="206" t="s">
        <v>173</v>
      </c>
      <c r="H1434" s="207">
        <v>353.57999999999998</v>
      </c>
      <c r="I1434" s="208"/>
      <c r="J1434" s="209">
        <f>ROUND(I1434*H1434,2)</f>
        <v>0</v>
      </c>
      <c r="K1434" s="205" t="s">
        <v>174</v>
      </c>
      <c r="L1434" s="47"/>
      <c r="M1434" s="210" t="s">
        <v>5</v>
      </c>
      <c r="N1434" s="211" t="s">
        <v>43</v>
      </c>
      <c r="O1434" s="48"/>
      <c r="P1434" s="212">
        <f>O1434*H1434</f>
        <v>0</v>
      </c>
      <c r="Q1434" s="212">
        <v>0.00012999999999999999</v>
      </c>
      <c r="R1434" s="212">
        <f>Q1434*H1434</f>
        <v>0.045965399999999997</v>
      </c>
      <c r="S1434" s="212">
        <v>0</v>
      </c>
      <c r="T1434" s="213">
        <f>S1434*H1434</f>
        <v>0</v>
      </c>
      <c r="AR1434" s="25" t="s">
        <v>86</v>
      </c>
      <c r="AT1434" s="25" t="s">
        <v>170</v>
      </c>
      <c r="AU1434" s="25" t="s">
        <v>83</v>
      </c>
      <c r="AY1434" s="25" t="s">
        <v>168</v>
      </c>
      <c r="BE1434" s="214">
        <f>IF(N1434="základní",J1434,0)</f>
        <v>0</v>
      </c>
      <c r="BF1434" s="214">
        <f>IF(N1434="snížená",J1434,0)</f>
        <v>0</v>
      </c>
      <c r="BG1434" s="214">
        <f>IF(N1434="zákl. přenesená",J1434,0)</f>
        <v>0</v>
      </c>
      <c r="BH1434" s="214">
        <f>IF(N1434="sníž. přenesená",J1434,0)</f>
        <v>0</v>
      </c>
      <c r="BI1434" s="214">
        <f>IF(N1434="nulová",J1434,0)</f>
        <v>0</v>
      </c>
      <c r="BJ1434" s="25" t="s">
        <v>17</v>
      </c>
      <c r="BK1434" s="214">
        <f>ROUND(I1434*H1434,2)</f>
        <v>0</v>
      </c>
      <c r="BL1434" s="25" t="s">
        <v>86</v>
      </c>
      <c r="BM1434" s="25" t="s">
        <v>1592</v>
      </c>
    </row>
    <row r="1435" s="11" customFormat="1">
      <c r="B1435" s="215"/>
      <c r="D1435" s="216" t="s">
        <v>176</v>
      </c>
      <c r="E1435" s="217" t="s">
        <v>5</v>
      </c>
      <c r="F1435" s="218" t="s">
        <v>578</v>
      </c>
      <c r="H1435" s="217" t="s">
        <v>5</v>
      </c>
      <c r="I1435" s="219"/>
      <c r="L1435" s="215"/>
      <c r="M1435" s="220"/>
      <c r="N1435" s="221"/>
      <c r="O1435" s="221"/>
      <c r="P1435" s="221"/>
      <c r="Q1435" s="221"/>
      <c r="R1435" s="221"/>
      <c r="S1435" s="221"/>
      <c r="T1435" s="222"/>
      <c r="AT1435" s="217" t="s">
        <v>176</v>
      </c>
      <c r="AU1435" s="217" t="s">
        <v>83</v>
      </c>
      <c r="AV1435" s="11" t="s">
        <v>17</v>
      </c>
      <c r="AW1435" s="11" t="s">
        <v>35</v>
      </c>
      <c r="AX1435" s="11" t="s">
        <v>72</v>
      </c>
      <c r="AY1435" s="217" t="s">
        <v>168</v>
      </c>
    </row>
    <row r="1436" s="12" customFormat="1">
      <c r="B1436" s="223"/>
      <c r="D1436" s="216" t="s">
        <v>176</v>
      </c>
      <c r="E1436" s="224" t="s">
        <v>5</v>
      </c>
      <c r="F1436" s="225" t="s">
        <v>1281</v>
      </c>
      <c r="H1436" s="226">
        <v>173.18000000000001</v>
      </c>
      <c r="I1436" s="227"/>
      <c r="L1436" s="223"/>
      <c r="M1436" s="228"/>
      <c r="N1436" s="229"/>
      <c r="O1436" s="229"/>
      <c r="P1436" s="229"/>
      <c r="Q1436" s="229"/>
      <c r="R1436" s="229"/>
      <c r="S1436" s="229"/>
      <c r="T1436" s="230"/>
      <c r="AT1436" s="224" t="s">
        <v>176</v>
      </c>
      <c r="AU1436" s="224" t="s">
        <v>83</v>
      </c>
      <c r="AV1436" s="12" t="s">
        <v>80</v>
      </c>
      <c r="AW1436" s="12" t="s">
        <v>35</v>
      </c>
      <c r="AX1436" s="12" t="s">
        <v>72</v>
      </c>
      <c r="AY1436" s="224" t="s">
        <v>168</v>
      </c>
    </row>
    <row r="1437" s="11" customFormat="1">
      <c r="B1437" s="215"/>
      <c r="D1437" s="216" t="s">
        <v>176</v>
      </c>
      <c r="E1437" s="217" t="s">
        <v>5</v>
      </c>
      <c r="F1437" s="218" t="s">
        <v>582</v>
      </c>
      <c r="H1437" s="217" t="s">
        <v>5</v>
      </c>
      <c r="I1437" s="219"/>
      <c r="L1437" s="215"/>
      <c r="M1437" s="220"/>
      <c r="N1437" s="221"/>
      <c r="O1437" s="221"/>
      <c r="P1437" s="221"/>
      <c r="Q1437" s="221"/>
      <c r="R1437" s="221"/>
      <c r="S1437" s="221"/>
      <c r="T1437" s="222"/>
      <c r="AT1437" s="217" t="s">
        <v>176</v>
      </c>
      <c r="AU1437" s="217" t="s">
        <v>83</v>
      </c>
      <c r="AV1437" s="11" t="s">
        <v>17</v>
      </c>
      <c r="AW1437" s="11" t="s">
        <v>35</v>
      </c>
      <c r="AX1437" s="11" t="s">
        <v>72</v>
      </c>
      <c r="AY1437" s="217" t="s">
        <v>168</v>
      </c>
    </row>
    <row r="1438" s="12" customFormat="1">
      <c r="B1438" s="223"/>
      <c r="D1438" s="216" t="s">
        <v>176</v>
      </c>
      <c r="E1438" s="224" t="s">
        <v>5</v>
      </c>
      <c r="F1438" s="225" t="s">
        <v>1593</v>
      </c>
      <c r="H1438" s="226">
        <v>180.40000000000001</v>
      </c>
      <c r="I1438" s="227"/>
      <c r="L1438" s="223"/>
      <c r="M1438" s="228"/>
      <c r="N1438" s="229"/>
      <c r="O1438" s="229"/>
      <c r="P1438" s="229"/>
      <c r="Q1438" s="229"/>
      <c r="R1438" s="229"/>
      <c r="S1438" s="229"/>
      <c r="T1438" s="230"/>
      <c r="AT1438" s="224" t="s">
        <v>176</v>
      </c>
      <c r="AU1438" s="224" t="s">
        <v>83</v>
      </c>
      <c r="AV1438" s="12" t="s">
        <v>80</v>
      </c>
      <c r="AW1438" s="12" t="s">
        <v>35</v>
      </c>
      <c r="AX1438" s="12" t="s">
        <v>72</v>
      </c>
      <c r="AY1438" s="224" t="s">
        <v>168</v>
      </c>
    </row>
    <row r="1439" s="13" customFormat="1">
      <c r="B1439" s="231"/>
      <c r="D1439" s="216" t="s">
        <v>176</v>
      </c>
      <c r="E1439" s="232" t="s">
        <v>5</v>
      </c>
      <c r="F1439" s="233" t="s">
        <v>195</v>
      </c>
      <c r="H1439" s="234">
        <v>353.57999999999998</v>
      </c>
      <c r="I1439" s="235"/>
      <c r="L1439" s="231"/>
      <c r="M1439" s="236"/>
      <c r="N1439" s="237"/>
      <c r="O1439" s="237"/>
      <c r="P1439" s="237"/>
      <c r="Q1439" s="237"/>
      <c r="R1439" s="237"/>
      <c r="S1439" s="237"/>
      <c r="T1439" s="238"/>
      <c r="AT1439" s="232" t="s">
        <v>176</v>
      </c>
      <c r="AU1439" s="232" t="s">
        <v>83</v>
      </c>
      <c r="AV1439" s="13" t="s">
        <v>86</v>
      </c>
      <c r="AW1439" s="13" t="s">
        <v>35</v>
      </c>
      <c r="AX1439" s="13" t="s">
        <v>17</v>
      </c>
      <c r="AY1439" s="232" t="s">
        <v>168</v>
      </c>
    </row>
    <row r="1440" s="10" customFormat="1" ht="22.32" customHeight="1">
      <c r="B1440" s="189"/>
      <c r="D1440" s="190" t="s">
        <v>71</v>
      </c>
      <c r="E1440" s="200" t="s">
        <v>782</v>
      </c>
      <c r="F1440" s="200" t="s">
        <v>1594</v>
      </c>
      <c r="I1440" s="192"/>
      <c r="J1440" s="201">
        <f>BK1440</f>
        <v>0</v>
      </c>
      <c r="L1440" s="189"/>
      <c r="M1440" s="194"/>
      <c r="N1440" s="195"/>
      <c r="O1440" s="195"/>
      <c r="P1440" s="196">
        <f>SUM(P1441:P1447)</f>
        <v>0</v>
      </c>
      <c r="Q1440" s="195"/>
      <c r="R1440" s="196">
        <f>SUM(R1441:R1447)</f>
        <v>0.01668</v>
      </c>
      <c r="S1440" s="195"/>
      <c r="T1440" s="197">
        <f>SUM(T1441:T1447)</f>
        <v>0</v>
      </c>
      <c r="AR1440" s="190" t="s">
        <v>17</v>
      </c>
      <c r="AT1440" s="198" t="s">
        <v>71</v>
      </c>
      <c r="AU1440" s="198" t="s">
        <v>80</v>
      </c>
      <c r="AY1440" s="190" t="s">
        <v>168</v>
      </c>
      <c r="BK1440" s="199">
        <f>SUM(BK1441:BK1447)</f>
        <v>0</v>
      </c>
    </row>
    <row r="1441" s="1" customFormat="1" ht="25.5" customHeight="1">
      <c r="B1441" s="202"/>
      <c r="C1441" s="203" t="s">
        <v>1595</v>
      </c>
      <c r="D1441" s="203" t="s">
        <v>170</v>
      </c>
      <c r="E1441" s="204" t="s">
        <v>1596</v>
      </c>
      <c r="F1441" s="205" t="s">
        <v>1597</v>
      </c>
      <c r="G1441" s="206" t="s">
        <v>173</v>
      </c>
      <c r="H1441" s="207">
        <v>417</v>
      </c>
      <c r="I1441" s="208"/>
      <c r="J1441" s="209">
        <f>ROUND(I1441*H1441,2)</f>
        <v>0</v>
      </c>
      <c r="K1441" s="205" t="s">
        <v>174</v>
      </c>
      <c r="L1441" s="47"/>
      <c r="M1441" s="210" t="s">
        <v>5</v>
      </c>
      <c r="N1441" s="211" t="s">
        <v>43</v>
      </c>
      <c r="O1441" s="48"/>
      <c r="P1441" s="212">
        <f>O1441*H1441</f>
        <v>0</v>
      </c>
      <c r="Q1441" s="212">
        <v>4.0000000000000003E-05</v>
      </c>
      <c r="R1441" s="212">
        <f>Q1441*H1441</f>
        <v>0.01668</v>
      </c>
      <c r="S1441" s="212">
        <v>0</v>
      </c>
      <c r="T1441" s="213">
        <f>S1441*H1441</f>
        <v>0</v>
      </c>
      <c r="AR1441" s="25" t="s">
        <v>86</v>
      </c>
      <c r="AT1441" s="25" t="s">
        <v>170</v>
      </c>
      <c r="AU1441" s="25" t="s">
        <v>83</v>
      </c>
      <c r="AY1441" s="25" t="s">
        <v>168</v>
      </c>
      <c r="BE1441" s="214">
        <f>IF(N1441="základní",J1441,0)</f>
        <v>0</v>
      </c>
      <c r="BF1441" s="214">
        <f>IF(N1441="snížená",J1441,0)</f>
        <v>0</v>
      </c>
      <c r="BG1441" s="214">
        <f>IF(N1441="zákl. přenesená",J1441,0)</f>
        <v>0</v>
      </c>
      <c r="BH1441" s="214">
        <f>IF(N1441="sníž. přenesená",J1441,0)</f>
        <v>0</v>
      </c>
      <c r="BI1441" s="214">
        <f>IF(N1441="nulová",J1441,0)</f>
        <v>0</v>
      </c>
      <c r="BJ1441" s="25" t="s">
        <v>17</v>
      </c>
      <c r="BK1441" s="214">
        <f>ROUND(I1441*H1441,2)</f>
        <v>0</v>
      </c>
      <c r="BL1441" s="25" t="s">
        <v>86</v>
      </c>
      <c r="BM1441" s="25" t="s">
        <v>1598</v>
      </c>
    </row>
    <row r="1442" s="11" customFormat="1">
      <c r="B1442" s="215"/>
      <c r="D1442" s="216" t="s">
        <v>176</v>
      </c>
      <c r="E1442" s="217" t="s">
        <v>5</v>
      </c>
      <c r="F1442" s="218" t="s">
        <v>576</v>
      </c>
      <c r="H1442" s="217" t="s">
        <v>5</v>
      </c>
      <c r="I1442" s="219"/>
      <c r="L1442" s="215"/>
      <c r="M1442" s="220"/>
      <c r="N1442" s="221"/>
      <c r="O1442" s="221"/>
      <c r="P1442" s="221"/>
      <c r="Q1442" s="221"/>
      <c r="R1442" s="221"/>
      <c r="S1442" s="221"/>
      <c r="T1442" s="222"/>
      <c r="AT1442" s="217" t="s">
        <v>176</v>
      </c>
      <c r="AU1442" s="217" t="s">
        <v>83</v>
      </c>
      <c r="AV1442" s="11" t="s">
        <v>17</v>
      </c>
      <c r="AW1442" s="11" t="s">
        <v>35</v>
      </c>
      <c r="AX1442" s="11" t="s">
        <v>72</v>
      </c>
      <c r="AY1442" s="217" t="s">
        <v>168</v>
      </c>
    </row>
    <row r="1443" s="11" customFormat="1">
      <c r="B1443" s="215"/>
      <c r="D1443" s="216" t="s">
        <v>176</v>
      </c>
      <c r="E1443" s="217" t="s">
        <v>5</v>
      </c>
      <c r="F1443" s="218" t="s">
        <v>575</v>
      </c>
      <c r="H1443" s="217" t="s">
        <v>5</v>
      </c>
      <c r="I1443" s="219"/>
      <c r="L1443" s="215"/>
      <c r="M1443" s="220"/>
      <c r="N1443" s="221"/>
      <c r="O1443" s="221"/>
      <c r="P1443" s="221"/>
      <c r="Q1443" s="221"/>
      <c r="R1443" s="221"/>
      <c r="S1443" s="221"/>
      <c r="T1443" s="222"/>
      <c r="AT1443" s="217" t="s">
        <v>176</v>
      </c>
      <c r="AU1443" s="217" t="s">
        <v>83</v>
      </c>
      <c r="AV1443" s="11" t="s">
        <v>17</v>
      </c>
      <c r="AW1443" s="11" t="s">
        <v>35</v>
      </c>
      <c r="AX1443" s="11" t="s">
        <v>72</v>
      </c>
      <c r="AY1443" s="217" t="s">
        <v>168</v>
      </c>
    </row>
    <row r="1444" s="11" customFormat="1">
      <c r="B1444" s="215"/>
      <c r="D1444" s="216" t="s">
        <v>176</v>
      </c>
      <c r="E1444" s="217" t="s">
        <v>5</v>
      </c>
      <c r="F1444" s="218" t="s">
        <v>1599</v>
      </c>
      <c r="H1444" s="217" t="s">
        <v>5</v>
      </c>
      <c r="I1444" s="219"/>
      <c r="L1444" s="215"/>
      <c r="M1444" s="220"/>
      <c r="N1444" s="221"/>
      <c r="O1444" s="221"/>
      <c r="P1444" s="221"/>
      <c r="Q1444" s="221"/>
      <c r="R1444" s="221"/>
      <c r="S1444" s="221"/>
      <c r="T1444" s="222"/>
      <c r="AT1444" s="217" t="s">
        <v>176</v>
      </c>
      <c r="AU1444" s="217" t="s">
        <v>83</v>
      </c>
      <c r="AV1444" s="11" t="s">
        <v>17</v>
      </c>
      <c r="AW1444" s="11" t="s">
        <v>35</v>
      </c>
      <c r="AX1444" s="11" t="s">
        <v>72</v>
      </c>
      <c r="AY1444" s="217" t="s">
        <v>168</v>
      </c>
    </row>
    <row r="1445" s="12" customFormat="1">
      <c r="B1445" s="223"/>
      <c r="D1445" s="216" t="s">
        <v>176</v>
      </c>
      <c r="E1445" s="224" t="s">
        <v>5</v>
      </c>
      <c r="F1445" s="225" t="s">
        <v>1600</v>
      </c>
      <c r="H1445" s="226">
        <v>207</v>
      </c>
      <c r="I1445" s="227"/>
      <c r="L1445" s="223"/>
      <c r="M1445" s="228"/>
      <c r="N1445" s="229"/>
      <c r="O1445" s="229"/>
      <c r="P1445" s="229"/>
      <c r="Q1445" s="229"/>
      <c r="R1445" s="229"/>
      <c r="S1445" s="229"/>
      <c r="T1445" s="230"/>
      <c r="AT1445" s="224" t="s">
        <v>176</v>
      </c>
      <c r="AU1445" s="224" t="s">
        <v>83</v>
      </c>
      <c r="AV1445" s="12" t="s">
        <v>80</v>
      </c>
      <c r="AW1445" s="12" t="s">
        <v>35</v>
      </c>
      <c r="AX1445" s="12" t="s">
        <v>72</v>
      </c>
      <c r="AY1445" s="224" t="s">
        <v>168</v>
      </c>
    </row>
    <row r="1446" s="12" customFormat="1">
      <c r="B1446" s="223"/>
      <c r="D1446" s="216" t="s">
        <v>176</v>
      </c>
      <c r="E1446" s="224" t="s">
        <v>5</v>
      </c>
      <c r="F1446" s="225" t="s">
        <v>1601</v>
      </c>
      <c r="H1446" s="226">
        <v>210</v>
      </c>
      <c r="I1446" s="227"/>
      <c r="L1446" s="223"/>
      <c r="M1446" s="228"/>
      <c r="N1446" s="229"/>
      <c r="O1446" s="229"/>
      <c r="P1446" s="229"/>
      <c r="Q1446" s="229"/>
      <c r="R1446" s="229"/>
      <c r="S1446" s="229"/>
      <c r="T1446" s="230"/>
      <c r="AT1446" s="224" t="s">
        <v>176</v>
      </c>
      <c r="AU1446" s="224" t="s">
        <v>83</v>
      </c>
      <c r="AV1446" s="12" t="s">
        <v>80</v>
      </c>
      <c r="AW1446" s="12" t="s">
        <v>35</v>
      </c>
      <c r="AX1446" s="12" t="s">
        <v>72</v>
      </c>
      <c r="AY1446" s="224" t="s">
        <v>168</v>
      </c>
    </row>
    <row r="1447" s="13" customFormat="1">
      <c r="B1447" s="231"/>
      <c r="D1447" s="216" t="s">
        <v>176</v>
      </c>
      <c r="E1447" s="232" t="s">
        <v>5</v>
      </c>
      <c r="F1447" s="233" t="s">
        <v>195</v>
      </c>
      <c r="H1447" s="234">
        <v>417</v>
      </c>
      <c r="I1447" s="235"/>
      <c r="L1447" s="231"/>
      <c r="M1447" s="236"/>
      <c r="N1447" s="237"/>
      <c r="O1447" s="237"/>
      <c r="P1447" s="237"/>
      <c r="Q1447" s="237"/>
      <c r="R1447" s="237"/>
      <c r="S1447" s="237"/>
      <c r="T1447" s="238"/>
      <c r="AT1447" s="232" t="s">
        <v>176</v>
      </c>
      <c r="AU1447" s="232" t="s">
        <v>83</v>
      </c>
      <c r="AV1447" s="13" t="s">
        <v>86</v>
      </c>
      <c r="AW1447" s="13" t="s">
        <v>35</v>
      </c>
      <c r="AX1447" s="13" t="s">
        <v>17</v>
      </c>
      <c r="AY1447" s="232" t="s">
        <v>168</v>
      </c>
    </row>
    <row r="1448" s="10" customFormat="1" ht="22.32" customHeight="1">
      <c r="B1448" s="189"/>
      <c r="D1448" s="190" t="s">
        <v>71</v>
      </c>
      <c r="E1448" s="200" t="s">
        <v>786</v>
      </c>
      <c r="F1448" s="200" t="s">
        <v>1602</v>
      </c>
      <c r="I1448" s="192"/>
      <c r="J1448" s="201">
        <f>BK1448</f>
        <v>0</v>
      </c>
      <c r="L1448" s="189"/>
      <c r="M1448" s="194"/>
      <c r="N1448" s="195"/>
      <c r="O1448" s="195"/>
      <c r="P1448" s="196">
        <f>SUM(P1449:P1563)</f>
        <v>0</v>
      </c>
      <c r="Q1448" s="195"/>
      <c r="R1448" s="196">
        <f>SUM(R1449:R1563)</f>
        <v>0.00049350000000000002</v>
      </c>
      <c r="S1448" s="195"/>
      <c r="T1448" s="197">
        <f>SUM(T1449:T1563)</f>
        <v>35.442190000000004</v>
      </c>
      <c r="AR1448" s="190" t="s">
        <v>17</v>
      </c>
      <c r="AT1448" s="198" t="s">
        <v>71</v>
      </c>
      <c r="AU1448" s="198" t="s">
        <v>80</v>
      </c>
      <c r="AY1448" s="190" t="s">
        <v>168</v>
      </c>
      <c r="BK1448" s="199">
        <f>SUM(BK1449:BK1563)</f>
        <v>0</v>
      </c>
    </row>
    <row r="1449" s="1" customFormat="1" ht="25.5" customHeight="1">
      <c r="B1449" s="202"/>
      <c r="C1449" s="203" t="s">
        <v>1603</v>
      </c>
      <c r="D1449" s="203" t="s">
        <v>170</v>
      </c>
      <c r="E1449" s="204" t="s">
        <v>1604</v>
      </c>
      <c r="F1449" s="205" t="s">
        <v>1605</v>
      </c>
      <c r="G1449" s="206" t="s">
        <v>203</v>
      </c>
      <c r="H1449" s="207">
        <v>0.076999999999999999</v>
      </c>
      <c r="I1449" s="208"/>
      <c r="J1449" s="209">
        <f>ROUND(I1449*H1449,2)</f>
        <v>0</v>
      </c>
      <c r="K1449" s="205" t="s">
        <v>174</v>
      </c>
      <c r="L1449" s="47"/>
      <c r="M1449" s="210" t="s">
        <v>5</v>
      </c>
      <c r="N1449" s="211" t="s">
        <v>43</v>
      </c>
      <c r="O1449" s="48"/>
      <c r="P1449" s="212">
        <f>O1449*H1449</f>
        <v>0</v>
      </c>
      <c r="Q1449" s="212">
        <v>0</v>
      </c>
      <c r="R1449" s="212">
        <f>Q1449*H1449</f>
        <v>0</v>
      </c>
      <c r="S1449" s="212">
        <v>2.2000000000000002</v>
      </c>
      <c r="T1449" s="213">
        <f>S1449*H1449</f>
        <v>0.16940000000000002</v>
      </c>
      <c r="AR1449" s="25" t="s">
        <v>86</v>
      </c>
      <c r="AT1449" s="25" t="s">
        <v>170</v>
      </c>
      <c r="AU1449" s="25" t="s">
        <v>83</v>
      </c>
      <c r="AY1449" s="25" t="s">
        <v>168</v>
      </c>
      <c r="BE1449" s="214">
        <f>IF(N1449="základní",J1449,0)</f>
        <v>0</v>
      </c>
      <c r="BF1449" s="214">
        <f>IF(N1449="snížená",J1449,0)</f>
        <v>0</v>
      </c>
      <c r="BG1449" s="214">
        <f>IF(N1449="zákl. přenesená",J1449,0)</f>
        <v>0</v>
      </c>
      <c r="BH1449" s="214">
        <f>IF(N1449="sníž. přenesená",J1449,0)</f>
        <v>0</v>
      </c>
      <c r="BI1449" s="214">
        <f>IF(N1449="nulová",J1449,0)</f>
        <v>0</v>
      </c>
      <c r="BJ1449" s="25" t="s">
        <v>17</v>
      </c>
      <c r="BK1449" s="214">
        <f>ROUND(I1449*H1449,2)</f>
        <v>0</v>
      </c>
      <c r="BL1449" s="25" t="s">
        <v>86</v>
      </c>
      <c r="BM1449" s="25" t="s">
        <v>1606</v>
      </c>
    </row>
    <row r="1450" s="11" customFormat="1">
      <c r="B1450" s="215"/>
      <c r="D1450" s="216" t="s">
        <v>176</v>
      </c>
      <c r="E1450" s="217" t="s">
        <v>5</v>
      </c>
      <c r="F1450" s="218" t="s">
        <v>606</v>
      </c>
      <c r="H1450" s="217" t="s">
        <v>5</v>
      </c>
      <c r="I1450" s="219"/>
      <c r="L1450" s="215"/>
      <c r="M1450" s="220"/>
      <c r="N1450" s="221"/>
      <c r="O1450" s="221"/>
      <c r="P1450" s="221"/>
      <c r="Q1450" s="221"/>
      <c r="R1450" s="221"/>
      <c r="S1450" s="221"/>
      <c r="T1450" s="222"/>
      <c r="AT1450" s="217" t="s">
        <v>176</v>
      </c>
      <c r="AU1450" s="217" t="s">
        <v>83</v>
      </c>
      <c r="AV1450" s="11" t="s">
        <v>17</v>
      </c>
      <c r="AW1450" s="11" t="s">
        <v>35</v>
      </c>
      <c r="AX1450" s="11" t="s">
        <v>72</v>
      </c>
      <c r="AY1450" s="217" t="s">
        <v>168</v>
      </c>
    </row>
    <row r="1451" s="11" customFormat="1">
      <c r="B1451" s="215"/>
      <c r="D1451" s="216" t="s">
        <v>176</v>
      </c>
      <c r="E1451" s="217" t="s">
        <v>5</v>
      </c>
      <c r="F1451" s="218" t="s">
        <v>237</v>
      </c>
      <c r="H1451" s="217" t="s">
        <v>5</v>
      </c>
      <c r="I1451" s="219"/>
      <c r="L1451" s="215"/>
      <c r="M1451" s="220"/>
      <c r="N1451" s="221"/>
      <c r="O1451" s="221"/>
      <c r="P1451" s="221"/>
      <c r="Q1451" s="221"/>
      <c r="R1451" s="221"/>
      <c r="S1451" s="221"/>
      <c r="T1451" s="222"/>
      <c r="AT1451" s="217" t="s">
        <v>176</v>
      </c>
      <c r="AU1451" s="217" t="s">
        <v>83</v>
      </c>
      <c r="AV1451" s="11" t="s">
        <v>17</v>
      </c>
      <c r="AW1451" s="11" t="s">
        <v>35</v>
      </c>
      <c r="AX1451" s="11" t="s">
        <v>72</v>
      </c>
      <c r="AY1451" s="217" t="s">
        <v>168</v>
      </c>
    </row>
    <row r="1452" s="12" customFormat="1">
      <c r="B1452" s="223"/>
      <c r="D1452" s="216" t="s">
        <v>176</v>
      </c>
      <c r="E1452" s="224" t="s">
        <v>5</v>
      </c>
      <c r="F1452" s="225" t="s">
        <v>1607</v>
      </c>
      <c r="H1452" s="226">
        <v>0.076999999999999999</v>
      </c>
      <c r="I1452" s="227"/>
      <c r="L1452" s="223"/>
      <c r="M1452" s="228"/>
      <c r="N1452" s="229"/>
      <c r="O1452" s="229"/>
      <c r="P1452" s="229"/>
      <c r="Q1452" s="229"/>
      <c r="R1452" s="229"/>
      <c r="S1452" s="229"/>
      <c r="T1452" s="230"/>
      <c r="AT1452" s="224" t="s">
        <v>176</v>
      </c>
      <c r="AU1452" s="224" t="s">
        <v>83</v>
      </c>
      <c r="AV1452" s="12" t="s">
        <v>80</v>
      </c>
      <c r="AW1452" s="12" t="s">
        <v>35</v>
      </c>
      <c r="AX1452" s="12" t="s">
        <v>17</v>
      </c>
      <c r="AY1452" s="224" t="s">
        <v>168</v>
      </c>
    </row>
    <row r="1453" s="1" customFormat="1" ht="25.5" customHeight="1">
      <c r="B1453" s="202"/>
      <c r="C1453" s="203" t="s">
        <v>1608</v>
      </c>
      <c r="D1453" s="203" t="s">
        <v>170</v>
      </c>
      <c r="E1453" s="204" t="s">
        <v>1609</v>
      </c>
      <c r="F1453" s="205" t="s">
        <v>1610</v>
      </c>
      <c r="G1453" s="206" t="s">
        <v>203</v>
      </c>
      <c r="H1453" s="207">
        <v>0.25800000000000001</v>
      </c>
      <c r="I1453" s="208"/>
      <c r="J1453" s="209">
        <f>ROUND(I1453*H1453,2)</f>
        <v>0</v>
      </c>
      <c r="K1453" s="205" t="s">
        <v>174</v>
      </c>
      <c r="L1453" s="47"/>
      <c r="M1453" s="210" t="s">
        <v>5</v>
      </c>
      <c r="N1453" s="211" t="s">
        <v>43</v>
      </c>
      <c r="O1453" s="48"/>
      <c r="P1453" s="212">
        <f>O1453*H1453</f>
        <v>0</v>
      </c>
      <c r="Q1453" s="212">
        <v>0</v>
      </c>
      <c r="R1453" s="212">
        <f>Q1453*H1453</f>
        <v>0</v>
      </c>
      <c r="S1453" s="212">
        <v>2.2000000000000002</v>
      </c>
      <c r="T1453" s="213">
        <f>S1453*H1453</f>
        <v>0.5676000000000001</v>
      </c>
      <c r="AR1453" s="25" t="s">
        <v>86</v>
      </c>
      <c r="AT1453" s="25" t="s">
        <v>170</v>
      </c>
      <c r="AU1453" s="25" t="s">
        <v>83</v>
      </c>
      <c r="AY1453" s="25" t="s">
        <v>168</v>
      </c>
      <c r="BE1453" s="214">
        <f>IF(N1453="základní",J1453,0)</f>
        <v>0</v>
      </c>
      <c r="BF1453" s="214">
        <f>IF(N1453="snížená",J1453,0)</f>
        <v>0</v>
      </c>
      <c r="BG1453" s="214">
        <f>IF(N1453="zákl. přenesená",J1453,0)</f>
        <v>0</v>
      </c>
      <c r="BH1453" s="214">
        <f>IF(N1453="sníž. přenesená",J1453,0)</f>
        <v>0</v>
      </c>
      <c r="BI1453" s="214">
        <f>IF(N1453="nulová",J1453,0)</f>
        <v>0</v>
      </c>
      <c r="BJ1453" s="25" t="s">
        <v>17</v>
      </c>
      <c r="BK1453" s="214">
        <f>ROUND(I1453*H1453,2)</f>
        <v>0</v>
      </c>
      <c r="BL1453" s="25" t="s">
        <v>86</v>
      </c>
      <c r="BM1453" s="25" t="s">
        <v>1611</v>
      </c>
    </row>
    <row r="1454" s="11" customFormat="1">
      <c r="B1454" s="215"/>
      <c r="D1454" s="216" t="s">
        <v>176</v>
      </c>
      <c r="E1454" s="217" t="s">
        <v>5</v>
      </c>
      <c r="F1454" s="218" t="s">
        <v>606</v>
      </c>
      <c r="H1454" s="217" t="s">
        <v>5</v>
      </c>
      <c r="I1454" s="219"/>
      <c r="L1454" s="215"/>
      <c r="M1454" s="220"/>
      <c r="N1454" s="221"/>
      <c r="O1454" s="221"/>
      <c r="P1454" s="221"/>
      <c r="Q1454" s="221"/>
      <c r="R1454" s="221"/>
      <c r="S1454" s="221"/>
      <c r="T1454" s="222"/>
      <c r="AT1454" s="217" t="s">
        <v>176</v>
      </c>
      <c r="AU1454" s="217" t="s">
        <v>83</v>
      </c>
      <c r="AV1454" s="11" t="s">
        <v>17</v>
      </c>
      <c r="AW1454" s="11" t="s">
        <v>35</v>
      </c>
      <c r="AX1454" s="11" t="s">
        <v>72</v>
      </c>
      <c r="AY1454" s="217" t="s">
        <v>168</v>
      </c>
    </row>
    <row r="1455" s="11" customFormat="1">
      <c r="B1455" s="215"/>
      <c r="D1455" s="216" t="s">
        <v>176</v>
      </c>
      <c r="E1455" s="217" t="s">
        <v>5</v>
      </c>
      <c r="F1455" s="218" t="s">
        <v>237</v>
      </c>
      <c r="H1455" s="217" t="s">
        <v>5</v>
      </c>
      <c r="I1455" s="219"/>
      <c r="L1455" s="215"/>
      <c r="M1455" s="220"/>
      <c r="N1455" s="221"/>
      <c r="O1455" s="221"/>
      <c r="P1455" s="221"/>
      <c r="Q1455" s="221"/>
      <c r="R1455" s="221"/>
      <c r="S1455" s="221"/>
      <c r="T1455" s="222"/>
      <c r="AT1455" s="217" t="s">
        <v>176</v>
      </c>
      <c r="AU1455" s="217" t="s">
        <v>83</v>
      </c>
      <c r="AV1455" s="11" t="s">
        <v>17</v>
      </c>
      <c r="AW1455" s="11" t="s">
        <v>35</v>
      </c>
      <c r="AX1455" s="11" t="s">
        <v>72</v>
      </c>
      <c r="AY1455" s="217" t="s">
        <v>168</v>
      </c>
    </row>
    <row r="1456" s="12" customFormat="1">
      <c r="B1456" s="223"/>
      <c r="D1456" s="216" t="s">
        <v>176</v>
      </c>
      <c r="E1456" s="224" t="s">
        <v>5</v>
      </c>
      <c r="F1456" s="225" t="s">
        <v>1612</v>
      </c>
      <c r="H1456" s="226">
        <v>0.25800000000000001</v>
      </c>
      <c r="I1456" s="227"/>
      <c r="L1456" s="223"/>
      <c r="M1456" s="228"/>
      <c r="N1456" s="229"/>
      <c r="O1456" s="229"/>
      <c r="P1456" s="229"/>
      <c r="Q1456" s="229"/>
      <c r="R1456" s="229"/>
      <c r="S1456" s="229"/>
      <c r="T1456" s="230"/>
      <c r="AT1456" s="224" t="s">
        <v>176</v>
      </c>
      <c r="AU1456" s="224" t="s">
        <v>83</v>
      </c>
      <c r="AV1456" s="12" t="s">
        <v>80</v>
      </c>
      <c r="AW1456" s="12" t="s">
        <v>35</v>
      </c>
      <c r="AX1456" s="12" t="s">
        <v>17</v>
      </c>
      <c r="AY1456" s="224" t="s">
        <v>168</v>
      </c>
    </row>
    <row r="1457" s="1" customFormat="1" ht="25.5" customHeight="1">
      <c r="B1457" s="202"/>
      <c r="C1457" s="203" t="s">
        <v>1613</v>
      </c>
      <c r="D1457" s="203" t="s">
        <v>170</v>
      </c>
      <c r="E1457" s="204" t="s">
        <v>1614</v>
      </c>
      <c r="F1457" s="205" t="s">
        <v>1615</v>
      </c>
      <c r="G1457" s="206" t="s">
        <v>203</v>
      </c>
      <c r="H1457" s="207">
        <v>0.076999999999999999</v>
      </c>
      <c r="I1457" s="208"/>
      <c r="J1457" s="209">
        <f>ROUND(I1457*H1457,2)</f>
        <v>0</v>
      </c>
      <c r="K1457" s="205" t="s">
        <v>174</v>
      </c>
      <c r="L1457" s="47"/>
      <c r="M1457" s="210" t="s">
        <v>5</v>
      </c>
      <c r="N1457" s="211" t="s">
        <v>43</v>
      </c>
      <c r="O1457" s="48"/>
      <c r="P1457" s="212">
        <f>O1457*H1457</f>
        <v>0</v>
      </c>
      <c r="Q1457" s="212">
        <v>0</v>
      </c>
      <c r="R1457" s="212">
        <f>Q1457*H1457</f>
        <v>0</v>
      </c>
      <c r="S1457" s="212">
        <v>0.043999999999999997</v>
      </c>
      <c r="T1457" s="213">
        <f>S1457*H1457</f>
        <v>0.003388</v>
      </c>
      <c r="AR1457" s="25" t="s">
        <v>86</v>
      </c>
      <c r="AT1457" s="25" t="s">
        <v>170</v>
      </c>
      <c r="AU1457" s="25" t="s">
        <v>83</v>
      </c>
      <c r="AY1457" s="25" t="s">
        <v>168</v>
      </c>
      <c r="BE1457" s="214">
        <f>IF(N1457="základní",J1457,0)</f>
        <v>0</v>
      </c>
      <c r="BF1457" s="214">
        <f>IF(N1457="snížená",J1457,0)</f>
        <v>0</v>
      </c>
      <c r="BG1457" s="214">
        <f>IF(N1457="zákl. přenesená",J1457,0)</f>
        <v>0</v>
      </c>
      <c r="BH1457" s="214">
        <f>IF(N1457="sníž. přenesená",J1457,0)</f>
        <v>0</v>
      </c>
      <c r="BI1457" s="214">
        <f>IF(N1457="nulová",J1457,0)</f>
        <v>0</v>
      </c>
      <c r="BJ1457" s="25" t="s">
        <v>17</v>
      </c>
      <c r="BK1457" s="214">
        <f>ROUND(I1457*H1457,2)</f>
        <v>0</v>
      </c>
      <c r="BL1457" s="25" t="s">
        <v>86</v>
      </c>
      <c r="BM1457" s="25" t="s">
        <v>1616</v>
      </c>
    </row>
    <row r="1458" s="11" customFormat="1">
      <c r="B1458" s="215"/>
      <c r="D1458" s="216" t="s">
        <v>176</v>
      </c>
      <c r="E1458" s="217" t="s">
        <v>5</v>
      </c>
      <c r="F1458" s="218" t="s">
        <v>606</v>
      </c>
      <c r="H1458" s="217" t="s">
        <v>5</v>
      </c>
      <c r="I1458" s="219"/>
      <c r="L1458" s="215"/>
      <c r="M1458" s="220"/>
      <c r="N1458" s="221"/>
      <c r="O1458" s="221"/>
      <c r="P1458" s="221"/>
      <c r="Q1458" s="221"/>
      <c r="R1458" s="221"/>
      <c r="S1458" s="221"/>
      <c r="T1458" s="222"/>
      <c r="AT1458" s="217" t="s">
        <v>176</v>
      </c>
      <c r="AU1458" s="217" t="s">
        <v>83</v>
      </c>
      <c r="AV1458" s="11" t="s">
        <v>17</v>
      </c>
      <c r="AW1458" s="11" t="s">
        <v>35</v>
      </c>
      <c r="AX1458" s="11" t="s">
        <v>72</v>
      </c>
      <c r="AY1458" s="217" t="s">
        <v>168</v>
      </c>
    </row>
    <row r="1459" s="11" customFormat="1">
      <c r="B1459" s="215"/>
      <c r="D1459" s="216" t="s">
        <v>176</v>
      </c>
      <c r="E1459" s="217" t="s">
        <v>5</v>
      </c>
      <c r="F1459" s="218" t="s">
        <v>237</v>
      </c>
      <c r="H1459" s="217" t="s">
        <v>5</v>
      </c>
      <c r="I1459" s="219"/>
      <c r="L1459" s="215"/>
      <c r="M1459" s="220"/>
      <c r="N1459" s="221"/>
      <c r="O1459" s="221"/>
      <c r="P1459" s="221"/>
      <c r="Q1459" s="221"/>
      <c r="R1459" s="221"/>
      <c r="S1459" s="221"/>
      <c r="T1459" s="222"/>
      <c r="AT1459" s="217" t="s">
        <v>176</v>
      </c>
      <c r="AU1459" s="217" t="s">
        <v>83</v>
      </c>
      <c r="AV1459" s="11" t="s">
        <v>17</v>
      </c>
      <c r="AW1459" s="11" t="s">
        <v>35</v>
      </c>
      <c r="AX1459" s="11" t="s">
        <v>72</v>
      </c>
      <c r="AY1459" s="217" t="s">
        <v>168</v>
      </c>
    </row>
    <row r="1460" s="12" customFormat="1">
      <c r="B1460" s="223"/>
      <c r="D1460" s="216" t="s">
        <v>176</v>
      </c>
      <c r="E1460" s="224" t="s">
        <v>5</v>
      </c>
      <c r="F1460" s="225" t="s">
        <v>1607</v>
      </c>
      <c r="H1460" s="226">
        <v>0.076999999999999999</v>
      </c>
      <c r="I1460" s="227"/>
      <c r="L1460" s="223"/>
      <c r="M1460" s="228"/>
      <c r="N1460" s="229"/>
      <c r="O1460" s="229"/>
      <c r="P1460" s="229"/>
      <c r="Q1460" s="229"/>
      <c r="R1460" s="229"/>
      <c r="S1460" s="229"/>
      <c r="T1460" s="230"/>
      <c r="AT1460" s="224" t="s">
        <v>176</v>
      </c>
      <c r="AU1460" s="224" t="s">
        <v>83</v>
      </c>
      <c r="AV1460" s="12" t="s">
        <v>80</v>
      </c>
      <c r="AW1460" s="12" t="s">
        <v>35</v>
      </c>
      <c r="AX1460" s="12" t="s">
        <v>17</v>
      </c>
      <c r="AY1460" s="224" t="s">
        <v>168</v>
      </c>
    </row>
    <row r="1461" s="1" customFormat="1" ht="25.5" customHeight="1">
      <c r="B1461" s="202"/>
      <c r="C1461" s="203" t="s">
        <v>1617</v>
      </c>
      <c r="D1461" s="203" t="s">
        <v>170</v>
      </c>
      <c r="E1461" s="204" t="s">
        <v>1618</v>
      </c>
      <c r="F1461" s="205" t="s">
        <v>1619</v>
      </c>
      <c r="G1461" s="206" t="s">
        <v>203</v>
      </c>
      <c r="H1461" s="207">
        <v>0.25800000000000001</v>
      </c>
      <c r="I1461" s="208"/>
      <c r="J1461" s="209">
        <f>ROUND(I1461*H1461,2)</f>
        <v>0</v>
      </c>
      <c r="K1461" s="205" t="s">
        <v>174</v>
      </c>
      <c r="L1461" s="47"/>
      <c r="M1461" s="210" t="s">
        <v>5</v>
      </c>
      <c r="N1461" s="211" t="s">
        <v>43</v>
      </c>
      <c r="O1461" s="48"/>
      <c r="P1461" s="212">
        <f>O1461*H1461</f>
        <v>0</v>
      </c>
      <c r="Q1461" s="212">
        <v>0</v>
      </c>
      <c r="R1461" s="212">
        <f>Q1461*H1461</f>
        <v>0</v>
      </c>
      <c r="S1461" s="212">
        <v>0.029000000000000001</v>
      </c>
      <c r="T1461" s="213">
        <f>S1461*H1461</f>
        <v>0.0074820000000000008</v>
      </c>
      <c r="AR1461" s="25" t="s">
        <v>86</v>
      </c>
      <c r="AT1461" s="25" t="s">
        <v>170</v>
      </c>
      <c r="AU1461" s="25" t="s">
        <v>83</v>
      </c>
      <c r="AY1461" s="25" t="s">
        <v>168</v>
      </c>
      <c r="BE1461" s="214">
        <f>IF(N1461="základní",J1461,0)</f>
        <v>0</v>
      </c>
      <c r="BF1461" s="214">
        <f>IF(N1461="snížená",J1461,0)</f>
        <v>0</v>
      </c>
      <c r="BG1461" s="214">
        <f>IF(N1461="zákl. přenesená",J1461,0)</f>
        <v>0</v>
      </c>
      <c r="BH1461" s="214">
        <f>IF(N1461="sníž. přenesená",J1461,0)</f>
        <v>0</v>
      </c>
      <c r="BI1461" s="214">
        <f>IF(N1461="nulová",J1461,0)</f>
        <v>0</v>
      </c>
      <c r="BJ1461" s="25" t="s">
        <v>17</v>
      </c>
      <c r="BK1461" s="214">
        <f>ROUND(I1461*H1461,2)</f>
        <v>0</v>
      </c>
      <c r="BL1461" s="25" t="s">
        <v>86</v>
      </c>
      <c r="BM1461" s="25" t="s">
        <v>1620</v>
      </c>
    </row>
    <row r="1462" s="11" customFormat="1">
      <c r="B1462" s="215"/>
      <c r="D1462" s="216" t="s">
        <v>176</v>
      </c>
      <c r="E1462" s="217" t="s">
        <v>5</v>
      </c>
      <c r="F1462" s="218" t="s">
        <v>606</v>
      </c>
      <c r="H1462" s="217" t="s">
        <v>5</v>
      </c>
      <c r="I1462" s="219"/>
      <c r="L1462" s="215"/>
      <c r="M1462" s="220"/>
      <c r="N1462" s="221"/>
      <c r="O1462" s="221"/>
      <c r="P1462" s="221"/>
      <c r="Q1462" s="221"/>
      <c r="R1462" s="221"/>
      <c r="S1462" s="221"/>
      <c r="T1462" s="222"/>
      <c r="AT1462" s="217" t="s">
        <v>176</v>
      </c>
      <c r="AU1462" s="217" t="s">
        <v>83</v>
      </c>
      <c r="AV1462" s="11" t="s">
        <v>17</v>
      </c>
      <c r="AW1462" s="11" t="s">
        <v>35</v>
      </c>
      <c r="AX1462" s="11" t="s">
        <v>72</v>
      </c>
      <c r="AY1462" s="217" t="s">
        <v>168</v>
      </c>
    </row>
    <row r="1463" s="11" customFormat="1">
      <c r="B1463" s="215"/>
      <c r="D1463" s="216" t="s">
        <v>176</v>
      </c>
      <c r="E1463" s="217" t="s">
        <v>5</v>
      </c>
      <c r="F1463" s="218" t="s">
        <v>237</v>
      </c>
      <c r="H1463" s="217" t="s">
        <v>5</v>
      </c>
      <c r="I1463" s="219"/>
      <c r="L1463" s="215"/>
      <c r="M1463" s="220"/>
      <c r="N1463" s="221"/>
      <c r="O1463" s="221"/>
      <c r="P1463" s="221"/>
      <c r="Q1463" s="221"/>
      <c r="R1463" s="221"/>
      <c r="S1463" s="221"/>
      <c r="T1463" s="222"/>
      <c r="AT1463" s="217" t="s">
        <v>176</v>
      </c>
      <c r="AU1463" s="217" t="s">
        <v>83</v>
      </c>
      <c r="AV1463" s="11" t="s">
        <v>17</v>
      </c>
      <c r="AW1463" s="11" t="s">
        <v>35</v>
      </c>
      <c r="AX1463" s="11" t="s">
        <v>72</v>
      </c>
      <c r="AY1463" s="217" t="s">
        <v>168</v>
      </c>
    </row>
    <row r="1464" s="12" customFormat="1">
      <c r="B1464" s="223"/>
      <c r="D1464" s="216" t="s">
        <v>176</v>
      </c>
      <c r="E1464" s="224" t="s">
        <v>5</v>
      </c>
      <c r="F1464" s="225" t="s">
        <v>1612</v>
      </c>
      <c r="H1464" s="226">
        <v>0.25800000000000001</v>
      </c>
      <c r="I1464" s="227"/>
      <c r="L1464" s="223"/>
      <c r="M1464" s="228"/>
      <c r="N1464" s="229"/>
      <c r="O1464" s="229"/>
      <c r="P1464" s="229"/>
      <c r="Q1464" s="229"/>
      <c r="R1464" s="229"/>
      <c r="S1464" s="229"/>
      <c r="T1464" s="230"/>
      <c r="AT1464" s="224" t="s">
        <v>176</v>
      </c>
      <c r="AU1464" s="224" t="s">
        <v>83</v>
      </c>
      <c r="AV1464" s="12" t="s">
        <v>80</v>
      </c>
      <c r="AW1464" s="12" t="s">
        <v>35</v>
      </c>
      <c r="AX1464" s="12" t="s">
        <v>17</v>
      </c>
      <c r="AY1464" s="224" t="s">
        <v>168</v>
      </c>
    </row>
    <row r="1465" s="1" customFormat="1" ht="25.5" customHeight="1">
      <c r="B1465" s="202"/>
      <c r="C1465" s="203" t="s">
        <v>1621</v>
      </c>
      <c r="D1465" s="203" t="s">
        <v>170</v>
      </c>
      <c r="E1465" s="204" t="s">
        <v>1622</v>
      </c>
      <c r="F1465" s="205" t="s">
        <v>1623</v>
      </c>
      <c r="G1465" s="206" t="s">
        <v>203</v>
      </c>
      <c r="H1465" s="207">
        <v>0.45100000000000001</v>
      </c>
      <c r="I1465" s="208"/>
      <c r="J1465" s="209">
        <f>ROUND(I1465*H1465,2)</f>
        <v>0</v>
      </c>
      <c r="K1465" s="205" t="s">
        <v>174</v>
      </c>
      <c r="L1465" s="47"/>
      <c r="M1465" s="210" t="s">
        <v>5</v>
      </c>
      <c r="N1465" s="211" t="s">
        <v>43</v>
      </c>
      <c r="O1465" s="48"/>
      <c r="P1465" s="212">
        <f>O1465*H1465</f>
        <v>0</v>
      </c>
      <c r="Q1465" s="212">
        <v>0</v>
      </c>
      <c r="R1465" s="212">
        <f>Q1465*H1465</f>
        <v>0</v>
      </c>
      <c r="S1465" s="212">
        <v>1.3999999999999999</v>
      </c>
      <c r="T1465" s="213">
        <f>S1465*H1465</f>
        <v>0.63139999999999996</v>
      </c>
      <c r="AR1465" s="25" t="s">
        <v>86</v>
      </c>
      <c r="AT1465" s="25" t="s">
        <v>170</v>
      </c>
      <c r="AU1465" s="25" t="s">
        <v>83</v>
      </c>
      <c r="AY1465" s="25" t="s">
        <v>168</v>
      </c>
      <c r="BE1465" s="214">
        <f>IF(N1465="základní",J1465,0)</f>
        <v>0</v>
      </c>
      <c r="BF1465" s="214">
        <f>IF(N1465="snížená",J1465,0)</f>
        <v>0</v>
      </c>
      <c r="BG1465" s="214">
        <f>IF(N1465="zákl. přenesená",J1465,0)</f>
        <v>0</v>
      </c>
      <c r="BH1465" s="214">
        <f>IF(N1465="sníž. přenesená",J1465,0)</f>
        <v>0</v>
      </c>
      <c r="BI1465" s="214">
        <f>IF(N1465="nulová",J1465,0)</f>
        <v>0</v>
      </c>
      <c r="BJ1465" s="25" t="s">
        <v>17</v>
      </c>
      <c r="BK1465" s="214">
        <f>ROUND(I1465*H1465,2)</f>
        <v>0</v>
      </c>
      <c r="BL1465" s="25" t="s">
        <v>86</v>
      </c>
      <c r="BM1465" s="25" t="s">
        <v>1624</v>
      </c>
    </row>
    <row r="1466" s="11" customFormat="1">
      <c r="B1466" s="215"/>
      <c r="D1466" s="216" t="s">
        <v>176</v>
      </c>
      <c r="E1466" s="217" t="s">
        <v>5</v>
      </c>
      <c r="F1466" s="218" t="s">
        <v>606</v>
      </c>
      <c r="H1466" s="217" t="s">
        <v>5</v>
      </c>
      <c r="I1466" s="219"/>
      <c r="L1466" s="215"/>
      <c r="M1466" s="220"/>
      <c r="N1466" s="221"/>
      <c r="O1466" s="221"/>
      <c r="P1466" s="221"/>
      <c r="Q1466" s="221"/>
      <c r="R1466" s="221"/>
      <c r="S1466" s="221"/>
      <c r="T1466" s="222"/>
      <c r="AT1466" s="217" t="s">
        <v>176</v>
      </c>
      <c r="AU1466" s="217" t="s">
        <v>83</v>
      </c>
      <c r="AV1466" s="11" t="s">
        <v>17</v>
      </c>
      <c r="AW1466" s="11" t="s">
        <v>35</v>
      </c>
      <c r="AX1466" s="11" t="s">
        <v>72</v>
      </c>
      <c r="AY1466" s="217" t="s">
        <v>168</v>
      </c>
    </row>
    <row r="1467" s="11" customFormat="1">
      <c r="B1467" s="215"/>
      <c r="D1467" s="216" t="s">
        <v>176</v>
      </c>
      <c r="E1467" s="217" t="s">
        <v>5</v>
      </c>
      <c r="F1467" s="218" t="s">
        <v>237</v>
      </c>
      <c r="H1467" s="217" t="s">
        <v>5</v>
      </c>
      <c r="I1467" s="219"/>
      <c r="L1467" s="215"/>
      <c r="M1467" s="220"/>
      <c r="N1467" s="221"/>
      <c r="O1467" s="221"/>
      <c r="P1467" s="221"/>
      <c r="Q1467" s="221"/>
      <c r="R1467" s="221"/>
      <c r="S1467" s="221"/>
      <c r="T1467" s="222"/>
      <c r="AT1467" s="217" t="s">
        <v>176</v>
      </c>
      <c r="AU1467" s="217" t="s">
        <v>83</v>
      </c>
      <c r="AV1467" s="11" t="s">
        <v>17</v>
      </c>
      <c r="AW1467" s="11" t="s">
        <v>35</v>
      </c>
      <c r="AX1467" s="11" t="s">
        <v>72</v>
      </c>
      <c r="AY1467" s="217" t="s">
        <v>168</v>
      </c>
    </row>
    <row r="1468" s="12" customFormat="1">
      <c r="B1468" s="223"/>
      <c r="D1468" s="216" t="s">
        <v>176</v>
      </c>
      <c r="E1468" s="224" t="s">
        <v>5</v>
      </c>
      <c r="F1468" s="225" t="s">
        <v>1625</v>
      </c>
      <c r="H1468" s="226">
        <v>0.45100000000000001</v>
      </c>
      <c r="I1468" s="227"/>
      <c r="L1468" s="223"/>
      <c r="M1468" s="228"/>
      <c r="N1468" s="229"/>
      <c r="O1468" s="229"/>
      <c r="P1468" s="229"/>
      <c r="Q1468" s="229"/>
      <c r="R1468" s="229"/>
      <c r="S1468" s="229"/>
      <c r="T1468" s="230"/>
      <c r="AT1468" s="224" t="s">
        <v>176</v>
      </c>
      <c r="AU1468" s="224" t="s">
        <v>83</v>
      </c>
      <c r="AV1468" s="12" t="s">
        <v>80</v>
      </c>
      <c r="AW1468" s="12" t="s">
        <v>35</v>
      </c>
      <c r="AX1468" s="12" t="s">
        <v>17</v>
      </c>
      <c r="AY1468" s="224" t="s">
        <v>168</v>
      </c>
    </row>
    <row r="1469" s="1" customFormat="1" ht="25.5" customHeight="1">
      <c r="B1469" s="202"/>
      <c r="C1469" s="203" t="s">
        <v>1626</v>
      </c>
      <c r="D1469" s="203" t="s">
        <v>170</v>
      </c>
      <c r="E1469" s="204" t="s">
        <v>1627</v>
      </c>
      <c r="F1469" s="205" t="s">
        <v>1628</v>
      </c>
      <c r="G1469" s="206" t="s">
        <v>173</v>
      </c>
      <c r="H1469" s="207">
        <v>105</v>
      </c>
      <c r="I1469" s="208"/>
      <c r="J1469" s="209">
        <f>ROUND(I1469*H1469,2)</f>
        <v>0</v>
      </c>
      <c r="K1469" s="205" t="s">
        <v>174</v>
      </c>
      <c r="L1469" s="47"/>
      <c r="M1469" s="210" t="s">
        <v>5</v>
      </c>
      <c r="N1469" s="211" t="s">
        <v>43</v>
      </c>
      <c r="O1469" s="48"/>
      <c r="P1469" s="212">
        <f>O1469*H1469</f>
        <v>0</v>
      </c>
      <c r="Q1469" s="212">
        <v>0</v>
      </c>
      <c r="R1469" s="212">
        <f>Q1469*H1469</f>
        <v>0</v>
      </c>
      <c r="S1469" s="212">
        <v>0.033000000000000002</v>
      </c>
      <c r="T1469" s="213">
        <f>S1469*H1469</f>
        <v>3.4650000000000003</v>
      </c>
      <c r="AR1469" s="25" t="s">
        <v>86</v>
      </c>
      <c r="AT1469" s="25" t="s">
        <v>170</v>
      </c>
      <c r="AU1469" s="25" t="s">
        <v>83</v>
      </c>
      <c r="AY1469" s="25" t="s">
        <v>168</v>
      </c>
      <c r="BE1469" s="214">
        <f>IF(N1469="základní",J1469,0)</f>
        <v>0</v>
      </c>
      <c r="BF1469" s="214">
        <f>IF(N1469="snížená",J1469,0)</f>
        <v>0</v>
      </c>
      <c r="BG1469" s="214">
        <f>IF(N1469="zákl. přenesená",J1469,0)</f>
        <v>0</v>
      </c>
      <c r="BH1469" s="214">
        <f>IF(N1469="sníž. přenesená",J1469,0)</f>
        <v>0</v>
      </c>
      <c r="BI1469" s="214">
        <f>IF(N1469="nulová",J1469,0)</f>
        <v>0</v>
      </c>
      <c r="BJ1469" s="25" t="s">
        <v>17</v>
      </c>
      <c r="BK1469" s="214">
        <f>ROUND(I1469*H1469,2)</f>
        <v>0</v>
      </c>
      <c r="BL1469" s="25" t="s">
        <v>86</v>
      </c>
      <c r="BM1469" s="25" t="s">
        <v>1629</v>
      </c>
    </row>
    <row r="1470" s="11" customFormat="1">
      <c r="B1470" s="215"/>
      <c r="D1470" s="216" t="s">
        <v>176</v>
      </c>
      <c r="E1470" s="217" t="s">
        <v>5</v>
      </c>
      <c r="F1470" s="218" t="s">
        <v>1630</v>
      </c>
      <c r="H1470" s="217" t="s">
        <v>5</v>
      </c>
      <c r="I1470" s="219"/>
      <c r="L1470" s="215"/>
      <c r="M1470" s="220"/>
      <c r="N1470" s="221"/>
      <c r="O1470" s="221"/>
      <c r="P1470" s="221"/>
      <c r="Q1470" s="221"/>
      <c r="R1470" s="221"/>
      <c r="S1470" s="221"/>
      <c r="T1470" s="222"/>
      <c r="AT1470" s="217" t="s">
        <v>176</v>
      </c>
      <c r="AU1470" s="217" t="s">
        <v>83</v>
      </c>
      <c r="AV1470" s="11" t="s">
        <v>17</v>
      </c>
      <c r="AW1470" s="11" t="s">
        <v>35</v>
      </c>
      <c r="AX1470" s="11" t="s">
        <v>72</v>
      </c>
      <c r="AY1470" s="217" t="s">
        <v>168</v>
      </c>
    </row>
    <row r="1471" s="11" customFormat="1">
      <c r="B1471" s="215"/>
      <c r="D1471" s="216" t="s">
        <v>176</v>
      </c>
      <c r="E1471" s="217" t="s">
        <v>5</v>
      </c>
      <c r="F1471" s="218" t="s">
        <v>1631</v>
      </c>
      <c r="H1471" s="217" t="s">
        <v>5</v>
      </c>
      <c r="I1471" s="219"/>
      <c r="L1471" s="215"/>
      <c r="M1471" s="220"/>
      <c r="N1471" s="221"/>
      <c r="O1471" s="221"/>
      <c r="P1471" s="221"/>
      <c r="Q1471" s="221"/>
      <c r="R1471" s="221"/>
      <c r="S1471" s="221"/>
      <c r="T1471" s="222"/>
      <c r="AT1471" s="217" t="s">
        <v>176</v>
      </c>
      <c r="AU1471" s="217" t="s">
        <v>83</v>
      </c>
      <c r="AV1471" s="11" t="s">
        <v>17</v>
      </c>
      <c r="AW1471" s="11" t="s">
        <v>35</v>
      </c>
      <c r="AX1471" s="11" t="s">
        <v>72</v>
      </c>
      <c r="AY1471" s="217" t="s">
        <v>168</v>
      </c>
    </row>
    <row r="1472" s="12" customFormat="1">
      <c r="B1472" s="223"/>
      <c r="D1472" s="216" t="s">
        <v>176</v>
      </c>
      <c r="E1472" s="224" t="s">
        <v>5</v>
      </c>
      <c r="F1472" s="225" t="s">
        <v>1559</v>
      </c>
      <c r="H1472" s="226">
        <v>105</v>
      </c>
      <c r="I1472" s="227"/>
      <c r="L1472" s="223"/>
      <c r="M1472" s="228"/>
      <c r="N1472" s="229"/>
      <c r="O1472" s="229"/>
      <c r="P1472" s="229"/>
      <c r="Q1472" s="229"/>
      <c r="R1472" s="229"/>
      <c r="S1472" s="229"/>
      <c r="T1472" s="230"/>
      <c r="AT1472" s="224" t="s">
        <v>176</v>
      </c>
      <c r="AU1472" s="224" t="s">
        <v>83</v>
      </c>
      <c r="AV1472" s="12" t="s">
        <v>80</v>
      </c>
      <c r="AW1472" s="12" t="s">
        <v>35</v>
      </c>
      <c r="AX1472" s="12" t="s">
        <v>17</v>
      </c>
      <c r="AY1472" s="224" t="s">
        <v>168</v>
      </c>
    </row>
    <row r="1473" s="1" customFormat="1" ht="38.25" customHeight="1">
      <c r="B1473" s="202"/>
      <c r="C1473" s="203" t="s">
        <v>1632</v>
      </c>
      <c r="D1473" s="203" t="s">
        <v>170</v>
      </c>
      <c r="E1473" s="204" t="s">
        <v>1633</v>
      </c>
      <c r="F1473" s="205" t="s">
        <v>1634</v>
      </c>
      <c r="G1473" s="206" t="s">
        <v>182</v>
      </c>
      <c r="H1473" s="207">
        <v>21</v>
      </c>
      <c r="I1473" s="208"/>
      <c r="J1473" s="209">
        <f>ROUND(I1473*H1473,2)</f>
        <v>0</v>
      </c>
      <c r="K1473" s="205" t="s">
        <v>174</v>
      </c>
      <c r="L1473" s="47"/>
      <c r="M1473" s="210" t="s">
        <v>5</v>
      </c>
      <c r="N1473" s="211" t="s">
        <v>43</v>
      </c>
      <c r="O1473" s="48"/>
      <c r="P1473" s="212">
        <f>O1473*H1473</f>
        <v>0</v>
      </c>
      <c r="Q1473" s="212">
        <v>0</v>
      </c>
      <c r="R1473" s="212">
        <f>Q1473*H1473</f>
        <v>0</v>
      </c>
      <c r="S1473" s="212">
        <v>0.055</v>
      </c>
      <c r="T1473" s="213">
        <f>S1473*H1473</f>
        <v>1.155</v>
      </c>
      <c r="AR1473" s="25" t="s">
        <v>86</v>
      </c>
      <c r="AT1473" s="25" t="s">
        <v>170</v>
      </c>
      <c r="AU1473" s="25" t="s">
        <v>83</v>
      </c>
      <c r="AY1473" s="25" t="s">
        <v>168</v>
      </c>
      <c r="BE1473" s="214">
        <f>IF(N1473="základní",J1473,0)</f>
        <v>0</v>
      </c>
      <c r="BF1473" s="214">
        <f>IF(N1473="snížená",J1473,0)</f>
        <v>0</v>
      </c>
      <c r="BG1473" s="214">
        <f>IF(N1473="zákl. přenesená",J1473,0)</f>
        <v>0</v>
      </c>
      <c r="BH1473" s="214">
        <f>IF(N1473="sníž. přenesená",J1473,0)</f>
        <v>0</v>
      </c>
      <c r="BI1473" s="214">
        <f>IF(N1473="nulová",J1473,0)</f>
        <v>0</v>
      </c>
      <c r="BJ1473" s="25" t="s">
        <v>17</v>
      </c>
      <c r="BK1473" s="214">
        <f>ROUND(I1473*H1473,2)</f>
        <v>0</v>
      </c>
      <c r="BL1473" s="25" t="s">
        <v>86</v>
      </c>
      <c r="BM1473" s="25" t="s">
        <v>1635</v>
      </c>
    </row>
    <row r="1474" s="11" customFormat="1">
      <c r="B1474" s="215"/>
      <c r="D1474" s="216" t="s">
        <v>176</v>
      </c>
      <c r="E1474" s="217" t="s">
        <v>5</v>
      </c>
      <c r="F1474" s="218" t="s">
        <v>911</v>
      </c>
      <c r="H1474" s="217" t="s">
        <v>5</v>
      </c>
      <c r="I1474" s="219"/>
      <c r="L1474" s="215"/>
      <c r="M1474" s="220"/>
      <c r="N1474" s="221"/>
      <c r="O1474" s="221"/>
      <c r="P1474" s="221"/>
      <c r="Q1474" s="221"/>
      <c r="R1474" s="221"/>
      <c r="S1474" s="221"/>
      <c r="T1474" s="222"/>
      <c r="AT1474" s="217" t="s">
        <v>176</v>
      </c>
      <c r="AU1474" s="217" t="s">
        <v>83</v>
      </c>
      <c r="AV1474" s="11" t="s">
        <v>17</v>
      </c>
      <c r="AW1474" s="11" t="s">
        <v>35</v>
      </c>
      <c r="AX1474" s="11" t="s">
        <v>72</v>
      </c>
      <c r="AY1474" s="217" t="s">
        <v>168</v>
      </c>
    </row>
    <row r="1475" s="11" customFormat="1">
      <c r="B1475" s="215"/>
      <c r="D1475" s="216" t="s">
        <v>176</v>
      </c>
      <c r="E1475" s="217" t="s">
        <v>5</v>
      </c>
      <c r="F1475" s="218" t="s">
        <v>912</v>
      </c>
      <c r="H1475" s="217" t="s">
        <v>5</v>
      </c>
      <c r="I1475" s="219"/>
      <c r="L1475" s="215"/>
      <c r="M1475" s="220"/>
      <c r="N1475" s="221"/>
      <c r="O1475" s="221"/>
      <c r="P1475" s="221"/>
      <c r="Q1475" s="221"/>
      <c r="R1475" s="221"/>
      <c r="S1475" s="221"/>
      <c r="T1475" s="222"/>
      <c r="AT1475" s="217" t="s">
        <v>176</v>
      </c>
      <c r="AU1475" s="217" t="s">
        <v>83</v>
      </c>
      <c r="AV1475" s="11" t="s">
        <v>17</v>
      </c>
      <c r="AW1475" s="11" t="s">
        <v>35</v>
      </c>
      <c r="AX1475" s="11" t="s">
        <v>72</v>
      </c>
      <c r="AY1475" s="217" t="s">
        <v>168</v>
      </c>
    </row>
    <row r="1476" s="11" customFormat="1">
      <c r="B1476" s="215"/>
      <c r="D1476" s="216" t="s">
        <v>176</v>
      </c>
      <c r="E1476" s="217" t="s">
        <v>5</v>
      </c>
      <c r="F1476" s="218" t="s">
        <v>1636</v>
      </c>
      <c r="H1476" s="217" t="s">
        <v>5</v>
      </c>
      <c r="I1476" s="219"/>
      <c r="L1476" s="215"/>
      <c r="M1476" s="220"/>
      <c r="N1476" s="221"/>
      <c r="O1476" s="221"/>
      <c r="P1476" s="221"/>
      <c r="Q1476" s="221"/>
      <c r="R1476" s="221"/>
      <c r="S1476" s="221"/>
      <c r="T1476" s="222"/>
      <c r="AT1476" s="217" t="s">
        <v>176</v>
      </c>
      <c r="AU1476" s="217" t="s">
        <v>83</v>
      </c>
      <c r="AV1476" s="11" t="s">
        <v>17</v>
      </c>
      <c r="AW1476" s="11" t="s">
        <v>35</v>
      </c>
      <c r="AX1476" s="11" t="s">
        <v>72</v>
      </c>
      <c r="AY1476" s="217" t="s">
        <v>168</v>
      </c>
    </row>
    <row r="1477" s="11" customFormat="1">
      <c r="B1477" s="215"/>
      <c r="D1477" s="216" t="s">
        <v>176</v>
      </c>
      <c r="E1477" s="217" t="s">
        <v>5</v>
      </c>
      <c r="F1477" s="218" t="s">
        <v>578</v>
      </c>
      <c r="H1477" s="217" t="s">
        <v>5</v>
      </c>
      <c r="I1477" s="219"/>
      <c r="L1477" s="215"/>
      <c r="M1477" s="220"/>
      <c r="N1477" s="221"/>
      <c r="O1477" s="221"/>
      <c r="P1477" s="221"/>
      <c r="Q1477" s="221"/>
      <c r="R1477" s="221"/>
      <c r="S1477" s="221"/>
      <c r="T1477" s="222"/>
      <c r="AT1477" s="217" t="s">
        <v>176</v>
      </c>
      <c r="AU1477" s="217" t="s">
        <v>83</v>
      </c>
      <c r="AV1477" s="11" t="s">
        <v>17</v>
      </c>
      <c r="AW1477" s="11" t="s">
        <v>35</v>
      </c>
      <c r="AX1477" s="11" t="s">
        <v>72</v>
      </c>
      <c r="AY1477" s="217" t="s">
        <v>168</v>
      </c>
    </row>
    <row r="1478" s="12" customFormat="1">
      <c r="B1478" s="223"/>
      <c r="D1478" s="216" t="s">
        <v>176</v>
      </c>
      <c r="E1478" s="224" t="s">
        <v>5</v>
      </c>
      <c r="F1478" s="225" t="s">
        <v>233</v>
      </c>
      <c r="H1478" s="226">
        <v>12</v>
      </c>
      <c r="I1478" s="227"/>
      <c r="L1478" s="223"/>
      <c r="M1478" s="228"/>
      <c r="N1478" s="229"/>
      <c r="O1478" s="229"/>
      <c r="P1478" s="229"/>
      <c r="Q1478" s="229"/>
      <c r="R1478" s="229"/>
      <c r="S1478" s="229"/>
      <c r="T1478" s="230"/>
      <c r="AT1478" s="224" t="s">
        <v>176</v>
      </c>
      <c r="AU1478" s="224" t="s">
        <v>83</v>
      </c>
      <c r="AV1478" s="12" t="s">
        <v>80</v>
      </c>
      <c r="AW1478" s="12" t="s">
        <v>35</v>
      </c>
      <c r="AX1478" s="12" t="s">
        <v>72</v>
      </c>
      <c r="AY1478" s="224" t="s">
        <v>168</v>
      </c>
    </row>
    <row r="1479" s="11" customFormat="1">
      <c r="B1479" s="215"/>
      <c r="D1479" s="216" t="s">
        <v>176</v>
      </c>
      <c r="E1479" s="217" t="s">
        <v>5</v>
      </c>
      <c r="F1479" s="218" t="s">
        <v>582</v>
      </c>
      <c r="H1479" s="217" t="s">
        <v>5</v>
      </c>
      <c r="I1479" s="219"/>
      <c r="L1479" s="215"/>
      <c r="M1479" s="220"/>
      <c r="N1479" s="221"/>
      <c r="O1479" s="221"/>
      <c r="P1479" s="221"/>
      <c r="Q1479" s="221"/>
      <c r="R1479" s="221"/>
      <c r="S1479" s="221"/>
      <c r="T1479" s="222"/>
      <c r="AT1479" s="217" t="s">
        <v>176</v>
      </c>
      <c r="AU1479" s="217" t="s">
        <v>83</v>
      </c>
      <c r="AV1479" s="11" t="s">
        <v>17</v>
      </c>
      <c r="AW1479" s="11" t="s">
        <v>35</v>
      </c>
      <c r="AX1479" s="11" t="s">
        <v>72</v>
      </c>
      <c r="AY1479" s="217" t="s">
        <v>168</v>
      </c>
    </row>
    <row r="1480" s="12" customFormat="1">
      <c r="B1480" s="223"/>
      <c r="D1480" s="216" t="s">
        <v>176</v>
      </c>
      <c r="E1480" s="224" t="s">
        <v>5</v>
      </c>
      <c r="F1480" s="225" t="s">
        <v>219</v>
      </c>
      <c r="H1480" s="226">
        <v>9</v>
      </c>
      <c r="I1480" s="227"/>
      <c r="L1480" s="223"/>
      <c r="M1480" s="228"/>
      <c r="N1480" s="229"/>
      <c r="O1480" s="229"/>
      <c r="P1480" s="229"/>
      <c r="Q1480" s="229"/>
      <c r="R1480" s="229"/>
      <c r="S1480" s="229"/>
      <c r="T1480" s="230"/>
      <c r="AT1480" s="224" t="s">
        <v>176</v>
      </c>
      <c r="AU1480" s="224" t="s">
        <v>83</v>
      </c>
      <c r="AV1480" s="12" t="s">
        <v>80</v>
      </c>
      <c r="AW1480" s="12" t="s">
        <v>35</v>
      </c>
      <c r="AX1480" s="12" t="s">
        <v>72</v>
      </c>
      <c r="AY1480" s="224" t="s">
        <v>168</v>
      </c>
    </row>
    <row r="1481" s="13" customFormat="1">
      <c r="B1481" s="231"/>
      <c r="D1481" s="216" t="s">
        <v>176</v>
      </c>
      <c r="E1481" s="232" t="s">
        <v>5</v>
      </c>
      <c r="F1481" s="233" t="s">
        <v>195</v>
      </c>
      <c r="H1481" s="234">
        <v>21</v>
      </c>
      <c r="I1481" s="235"/>
      <c r="L1481" s="231"/>
      <c r="M1481" s="236"/>
      <c r="N1481" s="237"/>
      <c r="O1481" s="237"/>
      <c r="P1481" s="237"/>
      <c r="Q1481" s="237"/>
      <c r="R1481" s="237"/>
      <c r="S1481" s="237"/>
      <c r="T1481" s="238"/>
      <c r="AT1481" s="232" t="s">
        <v>176</v>
      </c>
      <c r="AU1481" s="232" t="s">
        <v>83</v>
      </c>
      <c r="AV1481" s="13" t="s">
        <v>86</v>
      </c>
      <c r="AW1481" s="13" t="s">
        <v>35</v>
      </c>
      <c r="AX1481" s="13" t="s">
        <v>17</v>
      </c>
      <c r="AY1481" s="232" t="s">
        <v>168</v>
      </c>
    </row>
    <row r="1482" s="1" customFormat="1" ht="25.5" customHeight="1">
      <c r="B1482" s="202"/>
      <c r="C1482" s="203" t="s">
        <v>1637</v>
      </c>
      <c r="D1482" s="203" t="s">
        <v>170</v>
      </c>
      <c r="E1482" s="204" t="s">
        <v>1638</v>
      </c>
      <c r="F1482" s="205" t="s">
        <v>1639</v>
      </c>
      <c r="G1482" s="206" t="s">
        <v>173</v>
      </c>
      <c r="H1482" s="207">
        <v>1.6000000000000001</v>
      </c>
      <c r="I1482" s="208"/>
      <c r="J1482" s="209">
        <f>ROUND(I1482*H1482,2)</f>
        <v>0</v>
      </c>
      <c r="K1482" s="205" t="s">
        <v>174</v>
      </c>
      <c r="L1482" s="47"/>
      <c r="M1482" s="210" t="s">
        <v>5</v>
      </c>
      <c r="N1482" s="211" t="s">
        <v>43</v>
      </c>
      <c r="O1482" s="48"/>
      <c r="P1482" s="212">
        <f>O1482*H1482</f>
        <v>0</v>
      </c>
      <c r="Q1482" s="212">
        <v>0</v>
      </c>
      <c r="R1482" s="212">
        <f>Q1482*H1482</f>
        <v>0</v>
      </c>
      <c r="S1482" s="212">
        <v>0.075999999999999998</v>
      </c>
      <c r="T1482" s="213">
        <f>S1482*H1482</f>
        <v>0.1216</v>
      </c>
      <c r="AR1482" s="25" t="s">
        <v>86</v>
      </c>
      <c r="AT1482" s="25" t="s">
        <v>170</v>
      </c>
      <c r="AU1482" s="25" t="s">
        <v>83</v>
      </c>
      <c r="AY1482" s="25" t="s">
        <v>168</v>
      </c>
      <c r="BE1482" s="214">
        <f>IF(N1482="základní",J1482,0)</f>
        <v>0</v>
      </c>
      <c r="BF1482" s="214">
        <f>IF(N1482="snížená",J1482,0)</f>
        <v>0</v>
      </c>
      <c r="BG1482" s="214">
        <f>IF(N1482="zákl. přenesená",J1482,0)</f>
        <v>0</v>
      </c>
      <c r="BH1482" s="214">
        <f>IF(N1482="sníž. přenesená",J1482,0)</f>
        <v>0</v>
      </c>
      <c r="BI1482" s="214">
        <f>IF(N1482="nulová",J1482,0)</f>
        <v>0</v>
      </c>
      <c r="BJ1482" s="25" t="s">
        <v>17</v>
      </c>
      <c r="BK1482" s="214">
        <f>ROUND(I1482*H1482,2)</f>
        <v>0</v>
      </c>
      <c r="BL1482" s="25" t="s">
        <v>86</v>
      </c>
      <c r="BM1482" s="25" t="s">
        <v>1640</v>
      </c>
    </row>
    <row r="1483" s="11" customFormat="1">
      <c r="B1483" s="215"/>
      <c r="D1483" s="216" t="s">
        <v>176</v>
      </c>
      <c r="E1483" s="217" t="s">
        <v>5</v>
      </c>
      <c r="F1483" s="218" t="s">
        <v>912</v>
      </c>
      <c r="H1483" s="217" t="s">
        <v>5</v>
      </c>
      <c r="I1483" s="219"/>
      <c r="L1483" s="215"/>
      <c r="M1483" s="220"/>
      <c r="N1483" s="221"/>
      <c r="O1483" s="221"/>
      <c r="P1483" s="221"/>
      <c r="Q1483" s="221"/>
      <c r="R1483" s="221"/>
      <c r="S1483" s="221"/>
      <c r="T1483" s="222"/>
      <c r="AT1483" s="217" t="s">
        <v>176</v>
      </c>
      <c r="AU1483" s="217" t="s">
        <v>83</v>
      </c>
      <c r="AV1483" s="11" t="s">
        <v>17</v>
      </c>
      <c r="AW1483" s="11" t="s">
        <v>35</v>
      </c>
      <c r="AX1483" s="11" t="s">
        <v>72</v>
      </c>
      <c r="AY1483" s="217" t="s">
        <v>168</v>
      </c>
    </row>
    <row r="1484" s="11" customFormat="1">
      <c r="B1484" s="215"/>
      <c r="D1484" s="216" t="s">
        <v>176</v>
      </c>
      <c r="E1484" s="217" t="s">
        <v>5</v>
      </c>
      <c r="F1484" s="218" t="s">
        <v>1641</v>
      </c>
      <c r="H1484" s="217" t="s">
        <v>5</v>
      </c>
      <c r="I1484" s="219"/>
      <c r="L1484" s="215"/>
      <c r="M1484" s="220"/>
      <c r="N1484" s="221"/>
      <c r="O1484" s="221"/>
      <c r="P1484" s="221"/>
      <c r="Q1484" s="221"/>
      <c r="R1484" s="221"/>
      <c r="S1484" s="221"/>
      <c r="T1484" s="222"/>
      <c r="AT1484" s="217" t="s">
        <v>176</v>
      </c>
      <c r="AU1484" s="217" t="s">
        <v>83</v>
      </c>
      <c r="AV1484" s="11" t="s">
        <v>17</v>
      </c>
      <c r="AW1484" s="11" t="s">
        <v>35</v>
      </c>
      <c r="AX1484" s="11" t="s">
        <v>72</v>
      </c>
      <c r="AY1484" s="217" t="s">
        <v>168</v>
      </c>
    </row>
    <row r="1485" s="12" customFormat="1">
      <c r="B1485" s="223"/>
      <c r="D1485" s="216" t="s">
        <v>176</v>
      </c>
      <c r="E1485" s="224" t="s">
        <v>5</v>
      </c>
      <c r="F1485" s="225" t="s">
        <v>1642</v>
      </c>
      <c r="H1485" s="226">
        <v>1.6000000000000001</v>
      </c>
      <c r="I1485" s="227"/>
      <c r="L1485" s="223"/>
      <c r="M1485" s="228"/>
      <c r="N1485" s="229"/>
      <c r="O1485" s="229"/>
      <c r="P1485" s="229"/>
      <c r="Q1485" s="229"/>
      <c r="R1485" s="229"/>
      <c r="S1485" s="229"/>
      <c r="T1485" s="230"/>
      <c r="AT1485" s="224" t="s">
        <v>176</v>
      </c>
      <c r="AU1485" s="224" t="s">
        <v>83</v>
      </c>
      <c r="AV1485" s="12" t="s">
        <v>80</v>
      </c>
      <c r="AW1485" s="12" t="s">
        <v>35</v>
      </c>
      <c r="AX1485" s="12" t="s">
        <v>17</v>
      </c>
      <c r="AY1485" s="224" t="s">
        <v>168</v>
      </c>
    </row>
    <row r="1486" s="1" customFormat="1" ht="25.5" customHeight="1">
      <c r="B1486" s="202"/>
      <c r="C1486" s="203" t="s">
        <v>1643</v>
      </c>
      <c r="D1486" s="203" t="s">
        <v>170</v>
      </c>
      <c r="E1486" s="204" t="s">
        <v>1644</v>
      </c>
      <c r="F1486" s="205" t="s">
        <v>1645</v>
      </c>
      <c r="G1486" s="206" t="s">
        <v>173</v>
      </c>
      <c r="H1486" s="207">
        <v>2.52</v>
      </c>
      <c r="I1486" s="208"/>
      <c r="J1486" s="209">
        <f>ROUND(I1486*H1486,2)</f>
        <v>0</v>
      </c>
      <c r="K1486" s="205" t="s">
        <v>174</v>
      </c>
      <c r="L1486" s="47"/>
      <c r="M1486" s="210" t="s">
        <v>5</v>
      </c>
      <c r="N1486" s="211" t="s">
        <v>43</v>
      </c>
      <c r="O1486" s="48"/>
      <c r="P1486" s="212">
        <f>O1486*H1486</f>
        <v>0</v>
      </c>
      <c r="Q1486" s="212">
        <v>0</v>
      </c>
      <c r="R1486" s="212">
        <f>Q1486*H1486</f>
        <v>0</v>
      </c>
      <c r="S1486" s="212">
        <v>0.072999999999999995</v>
      </c>
      <c r="T1486" s="213">
        <f>S1486*H1486</f>
        <v>0.18395999999999999</v>
      </c>
      <c r="AR1486" s="25" t="s">
        <v>86</v>
      </c>
      <c r="AT1486" s="25" t="s">
        <v>170</v>
      </c>
      <c r="AU1486" s="25" t="s">
        <v>83</v>
      </c>
      <c r="AY1486" s="25" t="s">
        <v>168</v>
      </c>
      <c r="BE1486" s="214">
        <f>IF(N1486="základní",J1486,0)</f>
        <v>0</v>
      </c>
      <c r="BF1486" s="214">
        <f>IF(N1486="snížená",J1486,0)</f>
        <v>0</v>
      </c>
      <c r="BG1486" s="214">
        <f>IF(N1486="zákl. přenesená",J1486,0)</f>
        <v>0</v>
      </c>
      <c r="BH1486" s="214">
        <f>IF(N1486="sníž. přenesená",J1486,0)</f>
        <v>0</v>
      </c>
      <c r="BI1486" s="214">
        <f>IF(N1486="nulová",J1486,0)</f>
        <v>0</v>
      </c>
      <c r="BJ1486" s="25" t="s">
        <v>17</v>
      </c>
      <c r="BK1486" s="214">
        <f>ROUND(I1486*H1486,2)</f>
        <v>0</v>
      </c>
      <c r="BL1486" s="25" t="s">
        <v>86</v>
      </c>
      <c r="BM1486" s="25" t="s">
        <v>1646</v>
      </c>
    </row>
    <row r="1487" s="11" customFormat="1">
      <c r="B1487" s="215"/>
      <c r="D1487" s="216" t="s">
        <v>176</v>
      </c>
      <c r="E1487" s="217" t="s">
        <v>5</v>
      </c>
      <c r="F1487" s="218" t="s">
        <v>1630</v>
      </c>
      <c r="H1487" s="217" t="s">
        <v>5</v>
      </c>
      <c r="I1487" s="219"/>
      <c r="L1487" s="215"/>
      <c r="M1487" s="220"/>
      <c r="N1487" s="221"/>
      <c r="O1487" s="221"/>
      <c r="P1487" s="221"/>
      <c r="Q1487" s="221"/>
      <c r="R1487" s="221"/>
      <c r="S1487" s="221"/>
      <c r="T1487" s="222"/>
      <c r="AT1487" s="217" t="s">
        <v>176</v>
      </c>
      <c r="AU1487" s="217" t="s">
        <v>83</v>
      </c>
      <c r="AV1487" s="11" t="s">
        <v>17</v>
      </c>
      <c r="AW1487" s="11" t="s">
        <v>35</v>
      </c>
      <c r="AX1487" s="11" t="s">
        <v>72</v>
      </c>
      <c r="AY1487" s="217" t="s">
        <v>168</v>
      </c>
    </row>
    <row r="1488" s="11" customFormat="1">
      <c r="B1488" s="215"/>
      <c r="D1488" s="216" t="s">
        <v>176</v>
      </c>
      <c r="E1488" s="217" t="s">
        <v>5</v>
      </c>
      <c r="F1488" s="218" t="s">
        <v>1647</v>
      </c>
      <c r="H1488" s="217" t="s">
        <v>5</v>
      </c>
      <c r="I1488" s="219"/>
      <c r="L1488" s="215"/>
      <c r="M1488" s="220"/>
      <c r="N1488" s="221"/>
      <c r="O1488" s="221"/>
      <c r="P1488" s="221"/>
      <c r="Q1488" s="221"/>
      <c r="R1488" s="221"/>
      <c r="S1488" s="221"/>
      <c r="T1488" s="222"/>
      <c r="AT1488" s="217" t="s">
        <v>176</v>
      </c>
      <c r="AU1488" s="217" t="s">
        <v>83</v>
      </c>
      <c r="AV1488" s="11" t="s">
        <v>17</v>
      </c>
      <c r="AW1488" s="11" t="s">
        <v>35</v>
      </c>
      <c r="AX1488" s="11" t="s">
        <v>72</v>
      </c>
      <c r="AY1488" s="217" t="s">
        <v>168</v>
      </c>
    </row>
    <row r="1489" s="12" customFormat="1">
      <c r="B1489" s="223"/>
      <c r="D1489" s="216" t="s">
        <v>176</v>
      </c>
      <c r="E1489" s="224" t="s">
        <v>5</v>
      </c>
      <c r="F1489" s="225" t="s">
        <v>1648</v>
      </c>
      <c r="H1489" s="226">
        <v>2.52</v>
      </c>
      <c r="I1489" s="227"/>
      <c r="L1489" s="223"/>
      <c r="M1489" s="228"/>
      <c r="N1489" s="229"/>
      <c r="O1489" s="229"/>
      <c r="P1489" s="229"/>
      <c r="Q1489" s="229"/>
      <c r="R1489" s="229"/>
      <c r="S1489" s="229"/>
      <c r="T1489" s="230"/>
      <c r="AT1489" s="224" t="s">
        <v>176</v>
      </c>
      <c r="AU1489" s="224" t="s">
        <v>83</v>
      </c>
      <c r="AV1489" s="12" t="s">
        <v>80</v>
      </c>
      <c r="AW1489" s="12" t="s">
        <v>35</v>
      </c>
      <c r="AX1489" s="12" t="s">
        <v>17</v>
      </c>
      <c r="AY1489" s="224" t="s">
        <v>168</v>
      </c>
    </row>
    <row r="1490" s="1" customFormat="1" ht="25.5" customHeight="1">
      <c r="B1490" s="202"/>
      <c r="C1490" s="203" t="s">
        <v>1649</v>
      </c>
      <c r="D1490" s="203" t="s">
        <v>170</v>
      </c>
      <c r="E1490" s="204" t="s">
        <v>1650</v>
      </c>
      <c r="F1490" s="205" t="s">
        <v>1651</v>
      </c>
      <c r="G1490" s="206" t="s">
        <v>173</v>
      </c>
      <c r="H1490" s="207">
        <v>2.1600000000000001</v>
      </c>
      <c r="I1490" s="208"/>
      <c r="J1490" s="209">
        <f>ROUND(I1490*H1490,2)</f>
        <v>0</v>
      </c>
      <c r="K1490" s="205" t="s">
        <v>174</v>
      </c>
      <c r="L1490" s="47"/>
      <c r="M1490" s="210" t="s">
        <v>5</v>
      </c>
      <c r="N1490" s="211" t="s">
        <v>43</v>
      </c>
      <c r="O1490" s="48"/>
      <c r="P1490" s="212">
        <f>O1490*H1490</f>
        <v>0</v>
      </c>
      <c r="Q1490" s="212">
        <v>0</v>
      </c>
      <c r="R1490" s="212">
        <f>Q1490*H1490</f>
        <v>0</v>
      </c>
      <c r="S1490" s="212">
        <v>0.058999999999999997</v>
      </c>
      <c r="T1490" s="213">
        <f>S1490*H1490</f>
        <v>0.12744</v>
      </c>
      <c r="AR1490" s="25" t="s">
        <v>86</v>
      </c>
      <c r="AT1490" s="25" t="s">
        <v>170</v>
      </c>
      <c r="AU1490" s="25" t="s">
        <v>83</v>
      </c>
      <c r="AY1490" s="25" t="s">
        <v>168</v>
      </c>
      <c r="BE1490" s="214">
        <f>IF(N1490="základní",J1490,0)</f>
        <v>0</v>
      </c>
      <c r="BF1490" s="214">
        <f>IF(N1490="snížená",J1490,0)</f>
        <v>0</v>
      </c>
      <c r="BG1490" s="214">
        <f>IF(N1490="zákl. přenesená",J1490,0)</f>
        <v>0</v>
      </c>
      <c r="BH1490" s="214">
        <f>IF(N1490="sníž. přenesená",J1490,0)</f>
        <v>0</v>
      </c>
      <c r="BI1490" s="214">
        <f>IF(N1490="nulová",J1490,0)</f>
        <v>0</v>
      </c>
      <c r="BJ1490" s="25" t="s">
        <v>17</v>
      </c>
      <c r="BK1490" s="214">
        <f>ROUND(I1490*H1490,2)</f>
        <v>0</v>
      </c>
      <c r="BL1490" s="25" t="s">
        <v>86</v>
      </c>
      <c r="BM1490" s="25" t="s">
        <v>1652</v>
      </c>
    </row>
    <row r="1491" s="11" customFormat="1">
      <c r="B1491" s="215"/>
      <c r="D1491" s="216" t="s">
        <v>176</v>
      </c>
      <c r="E1491" s="217" t="s">
        <v>5</v>
      </c>
      <c r="F1491" s="218" t="s">
        <v>1630</v>
      </c>
      <c r="H1491" s="217" t="s">
        <v>5</v>
      </c>
      <c r="I1491" s="219"/>
      <c r="L1491" s="215"/>
      <c r="M1491" s="220"/>
      <c r="N1491" s="221"/>
      <c r="O1491" s="221"/>
      <c r="P1491" s="221"/>
      <c r="Q1491" s="221"/>
      <c r="R1491" s="221"/>
      <c r="S1491" s="221"/>
      <c r="T1491" s="222"/>
      <c r="AT1491" s="217" t="s">
        <v>176</v>
      </c>
      <c r="AU1491" s="217" t="s">
        <v>83</v>
      </c>
      <c r="AV1491" s="11" t="s">
        <v>17</v>
      </c>
      <c r="AW1491" s="11" t="s">
        <v>35</v>
      </c>
      <c r="AX1491" s="11" t="s">
        <v>72</v>
      </c>
      <c r="AY1491" s="217" t="s">
        <v>168</v>
      </c>
    </row>
    <row r="1492" s="11" customFormat="1">
      <c r="B1492" s="215"/>
      <c r="D1492" s="216" t="s">
        <v>176</v>
      </c>
      <c r="E1492" s="217" t="s">
        <v>5</v>
      </c>
      <c r="F1492" s="218" t="s">
        <v>1647</v>
      </c>
      <c r="H1492" s="217" t="s">
        <v>5</v>
      </c>
      <c r="I1492" s="219"/>
      <c r="L1492" s="215"/>
      <c r="M1492" s="220"/>
      <c r="N1492" s="221"/>
      <c r="O1492" s="221"/>
      <c r="P1492" s="221"/>
      <c r="Q1492" s="221"/>
      <c r="R1492" s="221"/>
      <c r="S1492" s="221"/>
      <c r="T1492" s="222"/>
      <c r="AT1492" s="217" t="s">
        <v>176</v>
      </c>
      <c r="AU1492" s="217" t="s">
        <v>83</v>
      </c>
      <c r="AV1492" s="11" t="s">
        <v>17</v>
      </c>
      <c r="AW1492" s="11" t="s">
        <v>35</v>
      </c>
      <c r="AX1492" s="11" t="s">
        <v>72</v>
      </c>
      <c r="AY1492" s="217" t="s">
        <v>168</v>
      </c>
    </row>
    <row r="1493" s="12" customFormat="1">
      <c r="B1493" s="223"/>
      <c r="D1493" s="216" t="s">
        <v>176</v>
      </c>
      <c r="E1493" s="224" t="s">
        <v>5</v>
      </c>
      <c r="F1493" s="225" t="s">
        <v>611</v>
      </c>
      <c r="H1493" s="226">
        <v>2.1600000000000001</v>
      </c>
      <c r="I1493" s="227"/>
      <c r="L1493" s="223"/>
      <c r="M1493" s="228"/>
      <c r="N1493" s="229"/>
      <c r="O1493" s="229"/>
      <c r="P1493" s="229"/>
      <c r="Q1493" s="229"/>
      <c r="R1493" s="229"/>
      <c r="S1493" s="229"/>
      <c r="T1493" s="230"/>
      <c r="AT1493" s="224" t="s">
        <v>176</v>
      </c>
      <c r="AU1493" s="224" t="s">
        <v>83</v>
      </c>
      <c r="AV1493" s="12" t="s">
        <v>80</v>
      </c>
      <c r="AW1493" s="12" t="s">
        <v>35</v>
      </c>
      <c r="AX1493" s="12" t="s">
        <v>17</v>
      </c>
      <c r="AY1493" s="224" t="s">
        <v>168</v>
      </c>
    </row>
    <row r="1494" s="1" customFormat="1" ht="25.5" customHeight="1">
      <c r="B1494" s="202"/>
      <c r="C1494" s="203" t="s">
        <v>1653</v>
      </c>
      <c r="D1494" s="203" t="s">
        <v>170</v>
      </c>
      <c r="E1494" s="204" t="s">
        <v>1654</v>
      </c>
      <c r="F1494" s="205" t="s">
        <v>1655</v>
      </c>
      <c r="G1494" s="206" t="s">
        <v>173</v>
      </c>
      <c r="H1494" s="207">
        <v>37.619999999999997</v>
      </c>
      <c r="I1494" s="208"/>
      <c r="J1494" s="209">
        <f>ROUND(I1494*H1494,2)</f>
        <v>0</v>
      </c>
      <c r="K1494" s="205" t="s">
        <v>174</v>
      </c>
      <c r="L1494" s="47"/>
      <c r="M1494" s="210" t="s">
        <v>5</v>
      </c>
      <c r="N1494" s="211" t="s">
        <v>43</v>
      </c>
      <c r="O1494" s="48"/>
      <c r="P1494" s="212">
        <f>O1494*H1494</f>
        <v>0</v>
      </c>
      <c r="Q1494" s="212">
        <v>0</v>
      </c>
      <c r="R1494" s="212">
        <f>Q1494*H1494</f>
        <v>0</v>
      </c>
      <c r="S1494" s="212">
        <v>0.050999999999999997</v>
      </c>
      <c r="T1494" s="213">
        <f>S1494*H1494</f>
        <v>1.9186199999999998</v>
      </c>
      <c r="AR1494" s="25" t="s">
        <v>86</v>
      </c>
      <c r="AT1494" s="25" t="s">
        <v>170</v>
      </c>
      <c r="AU1494" s="25" t="s">
        <v>83</v>
      </c>
      <c r="AY1494" s="25" t="s">
        <v>168</v>
      </c>
      <c r="BE1494" s="214">
        <f>IF(N1494="základní",J1494,0)</f>
        <v>0</v>
      </c>
      <c r="BF1494" s="214">
        <f>IF(N1494="snížená",J1494,0)</f>
        <v>0</v>
      </c>
      <c r="BG1494" s="214">
        <f>IF(N1494="zákl. přenesená",J1494,0)</f>
        <v>0</v>
      </c>
      <c r="BH1494" s="214">
        <f>IF(N1494="sníž. přenesená",J1494,0)</f>
        <v>0</v>
      </c>
      <c r="BI1494" s="214">
        <f>IF(N1494="nulová",J1494,0)</f>
        <v>0</v>
      </c>
      <c r="BJ1494" s="25" t="s">
        <v>17</v>
      </c>
      <c r="BK1494" s="214">
        <f>ROUND(I1494*H1494,2)</f>
        <v>0</v>
      </c>
      <c r="BL1494" s="25" t="s">
        <v>86</v>
      </c>
      <c r="BM1494" s="25" t="s">
        <v>1656</v>
      </c>
    </row>
    <row r="1495" s="11" customFormat="1">
      <c r="B1495" s="215"/>
      <c r="D1495" s="216" t="s">
        <v>176</v>
      </c>
      <c r="E1495" s="217" t="s">
        <v>5</v>
      </c>
      <c r="F1495" s="218" t="s">
        <v>1630</v>
      </c>
      <c r="H1495" s="217" t="s">
        <v>5</v>
      </c>
      <c r="I1495" s="219"/>
      <c r="L1495" s="215"/>
      <c r="M1495" s="220"/>
      <c r="N1495" s="221"/>
      <c r="O1495" s="221"/>
      <c r="P1495" s="221"/>
      <c r="Q1495" s="221"/>
      <c r="R1495" s="221"/>
      <c r="S1495" s="221"/>
      <c r="T1495" s="222"/>
      <c r="AT1495" s="217" t="s">
        <v>176</v>
      </c>
      <c r="AU1495" s="217" t="s">
        <v>83</v>
      </c>
      <c r="AV1495" s="11" t="s">
        <v>17</v>
      </c>
      <c r="AW1495" s="11" t="s">
        <v>35</v>
      </c>
      <c r="AX1495" s="11" t="s">
        <v>72</v>
      </c>
      <c r="AY1495" s="217" t="s">
        <v>168</v>
      </c>
    </row>
    <row r="1496" s="11" customFormat="1">
      <c r="B1496" s="215"/>
      <c r="D1496" s="216" t="s">
        <v>176</v>
      </c>
      <c r="E1496" s="217" t="s">
        <v>5</v>
      </c>
      <c r="F1496" s="218" t="s">
        <v>1647</v>
      </c>
      <c r="H1496" s="217" t="s">
        <v>5</v>
      </c>
      <c r="I1496" s="219"/>
      <c r="L1496" s="215"/>
      <c r="M1496" s="220"/>
      <c r="N1496" s="221"/>
      <c r="O1496" s="221"/>
      <c r="P1496" s="221"/>
      <c r="Q1496" s="221"/>
      <c r="R1496" s="221"/>
      <c r="S1496" s="221"/>
      <c r="T1496" s="222"/>
      <c r="AT1496" s="217" t="s">
        <v>176</v>
      </c>
      <c r="AU1496" s="217" t="s">
        <v>83</v>
      </c>
      <c r="AV1496" s="11" t="s">
        <v>17</v>
      </c>
      <c r="AW1496" s="11" t="s">
        <v>35</v>
      </c>
      <c r="AX1496" s="11" t="s">
        <v>72</v>
      </c>
      <c r="AY1496" s="217" t="s">
        <v>168</v>
      </c>
    </row>
    <row r="1497" s="12" customFormat="1">
      <c r="B1497" s="223"/>
      <c r="D1497" s="216" t="s">
        <v>176</v>
      </c>
      <c r="E1497" s="224" t="s">
        <v>5</v>
      </c>
      <c r="F1497" s="225" t="s">
        <v>1657</v>
      </c>
      <c r="H1497" s="226">
        <v>23.760000000000002</v>
      </c>
      <c r="I1497" s="227"/>
      <c r="L1497" s="223"/>
      <c r="M1497" s="228"/>
      <c r="N1497" s="229"/>
      <c r="O1497" s="229"/>
      <c r="P1497" s="229"/>
      <c r="Q1497" s="229"/>
      <c r="R1497" s="229"/>
      <c r="S1497" s="229"/>
      <c r="T1497" s="230"/>
      <c r="AT1497" s="224" t="s">
        <v>176</v>
      </c>
      <c r="AU1497" s="224" t="s">
        <v>83</v>
      </c>
      <c r="AV1497" s="12" t="s">
        <v>80</v>
      </c>
      <c r="AW1497" s="12" t="s">
        <v>35</v>
      </c>
      <c r="AX1497" s="12" t="s">
        <v>72</v>
      </c>
      <c r="AY1497" s="224" t="s">
        <v>168</v>
      </c>
    </row>
    <row r="1498" s="12" customFormat="1">
      <c r="B1498" s="223"/>
      <c r="D1498" s="216" t="s">
        <v>176</v>
      </c>
      <c r="E1498" s="224" t="s">
        <v>5</v>
      </c>
      <c r="F1498" s="225" t="s">
        <v>1658</v>
      </c>
      <c r="H1498" s="226">
        <v>13.859999999999999</v>
      </c>
      <c r="I1498" s="227"/>
      <c r="L1498" s="223"/>
      <c r="M1498" s="228"/>
      <c r="N1498" s="229"/>
      <c r="O1498" s="229"/>
      <c r="P1498" s="229"/>
      <c r="Q1498" s="229"/>
      <c r="R1498" s="229"/>
      <c r="S1498" s="229"/>
      <c r="T1498" s="230"/>
      <c r="AT1498" s="224" t="s">
        <v>176</v>
      </c>
      <c r="AU1498" s="224" t="s">
        <v>83</v>
      </c>
      <c r="AV1498" s="12" t="s">
        <v>80</v>
      </c>
      <c r="AW1498" s="12" t="s">
        <v>35</v>
      </c>
      <c r="AX1498" s="12" t="s">
        <v>72</v>
      </c>
      <c r="AY1498" s="224" t="s">
        <v>168</v>
      </c>
    </row>
    <row r="1499" s="13" customFormat="1">
      <c r="B1499" s="231"/>
      <c r="D1499" s="216" t="s">
        <v>176</v>
      </c>
      <c r="E1499" s="232" t="s">
        <v>5</v>
      </c>
      <c r="F1499" s="233" t="s">
        <v>195</v>
      </c>
      <c r="H1499" s="234">
        <v>37.619999999999997</v>
      </c>
      <c r="I1499" s="235"/>
      <c r="L1499" s="231"/>
      <c r="M1499" s="236"/>
      <c r="N1499" s="237"/>
      <c r="O1499" s="237"/>
      <c r="P1499" s="237"/>
      <c r="Q1499" s="237"/>
      <c r="R1499" s="237"/>
      <c r="S1499" s="237"/>
      <c r="T1499" s="238"/>
      <c r="AT1499" s="232" t="s">
        <v>176</v>
      </c>
      <c r="AU1499" s="232" t="s">
        <v>83</v>
      </c>
      <c r="AV1499" s="13" t="s">
        <v>86</v>
      </c>
      <c r="AW1499" s="13" t="s">
        <v>35</v>
      </c>
      <c r="AX1499" s="13" t="s">
        <v>17</v>
      </c>
      <c r="AY1499" s="232" t="s">
        <v>168</v>
      </c>
    </row>
    <row r="1500" s="1" customFormat="1" ht="38.25" customHeight="1">
      <c r="B1500" s="202"/>
      <c r="C1500" s="203" t="s">
        <v>1659</v>
      </c>
      <c r="D1500" s="203" t="s">
        <v>170</v>
      </c>
      <c r="E1500" s="204" t="s">
        <v>1660</v>
      </c>
      <c r="F1500" s="205" t="s">
        <v>1661</v>
      </c>
      <c r="G1500" s="206" t="s">
        <v>182</v>
      </c>
      <c r="H1500" s="207">
        <v>1</v>
      </c>
      <c r="I1500" s="208"/>
      <c r="J1500" s="209">
        <f>ROUND(I1500*H1500,2)</f>
        <v>0</v>
      </c>
      <c r="K1500" s="205" t="s">
        <v>174</v>
      </c>
      <c r="L1500" s="47"/>
      <c r="M1500" s="210" t="s">
        <v>5</v>
      </c>
      <c r="N1500" s="211" t="s">
        <v>43</v>
      </c>
      <c r="O1500" s="48"/>
      <c r="P1500" s="212">
        <f>O1500*H1500</f>
        <v>0</v>
      </c>
      <c r="Q1500" s="212">
        <v>0</v>
      </c>
      <c r="R1500" s="212">
        <f>Q1500*H1500</f>
        <v>0</v>
      </c>
      <c r="S1500" s="212">
        <v>0.092999999999999999</v>
      </c>
      <c r="T1500" s="213">
        <f>S1500*H1500</f>
        <v>0.092999999999999999</v>
      </c>
      <c r="AR1500" s="25" t="s">
        <v>86</v>
      </c>
      <c r="AT1500" s="25" t="s">
        <v>170</v>
      </c>
      <c r="AU1500" s="25" t="s">
        <v>83</v>
      </c>
      <c r="AY1500" s="25" t="s">
        <v>168</v>
      </c>
      <c r="BE1500" s="214">
        <f>IF(N1500="základní",J1500,0)</f>
        <v>0</v>
      </c>
      <c r="BF1500" s="214">
        <f>IF(N1500="snížená",J1500,0)</f>
        <v>0</v>
      </c>
      <c r="BG1500" s="214">
        <f>IF(N1500="zákl. přenesená",J1500,0)</f>
        <v>0</v>
      </c>
      <c r="BH1500" s="214">
        <f>IF(N1500="sníž. přenesená",J1500,0)</f>
        <v>0</v>
      </c>
      <c r="BI1500" s="214">
        <f>IF(N1500="nulová",J1500,0)</f>
        <v>0</v>
      </c>
      <c r="BJ1500" s="25" t="s">
        <v>17</v>
      </c>
      <c r="BK1500" s="214">
        <f>ROUND(I1500*H1500,2)</f>
        <v>0</v>
      </c>
      <c r="BL1500" s="25" t="s">
        <v>86</v>
      </c>
      <c r="BM1500" s="25" t="s">
        <v>1662</v>
      </c>
    </row>
    <row r="1501" s="11" customFormat="1">
      <c r="B1501" s="215"/>
      <c r="D1501" s="216" t="s">
        <v>176</v>
      </c>
      <c r="E1501" s="217" t="s">
        <v>5</v>
      </c>
      <c r="F1501" s="218" t="s">
        <v>912</v>
      </c>
      <c r="H1501" s="217" t="s">
        <v>5</v>
      </c>
      <c r="I1501" s="219"/>
      <c r="L1501" s="215"/>
      <c r="M1501" s="220"/>
      <c r="N1501" s="221"/>
      <c r="O1501" s="221"/>
      <c r="P1501" s="221"/>
      <c r="Q1501" s="221"/>
      <c r="R1501" s="221"/>
      <c r="S1501" s="221"/>
      <c r="T1501" s="222"/>
      <c r="AT1501" s="217" t="s">
        <v>176</v>
      </c>
      <c r="AU1501" s="217" t="s">
        <v>83</v>
      </c>
      <c r="AV1501" s="11" t="s">
        <v>17</v>
      </c>
      <c r="AW1501" s="11" t="s">
        <v>35</v>
      </c>
      <c r="AX1501" s="11" t="s">
        <v>72</v>
      </c>
      <c r="AY1501" s="217" t="s">
        <v>168</v>
      </c>
    </row>
    <row r="1502" s="11" customFormat="1">
      <c r="B1502" s="215"/>
      <c r="D1502" s="216" t="s">
        <v>176</v>
      </c>
      <c r="E1502" s="217" t="s">
        <v>5</v>
      </c>
      <c r="F1502" s="218" t="s">
        <v>1636</v>
      </c>
      <c r="H1502" s="217" t="s">
        <v>5</v>
      </c>
      <c r="I1502" s="219"/>
      <c r="L1502" s="215"/>
      <c r="M1502" s="220"/>
      <c r="N1502" s="221"/>
      <c r="O1502" s="221"/>
      <c r="P1502" s="221"/>
      <c r="Q1502" s="221"/>
      <c r="R1502" s="221"/>
      <c r="S1502" s="221"/>
      <c r="T1502" s="222"/>
      <c r="AT1502" s="217" t="s">
        <v>176</v>
      </c>
      <c r="AU1502" s="217" t="s">
        <v>83</v>
      </c>
      <c r="AV1502" s="11" t="s">
        <v>17</v>
      </c>
      <c r="AW1502" s="11" t="s">
        <v>35</v>
      </c>
      <c r="AX1502" s="11" t="s">
        <v>72</v>
      </c>
      <c r="AY1502" s="217" t="s">
        <v>168</v>
      </c>
    </row>
    <row r="1503" s="12" customFormat="1">
      <c r="B1503" s="223"/>
      <c r="D1503" s="216" t="s">
        <v>176</v>
      </c>
      <c r="E1503" s="224" t="s">
        <v>5</v>
      </c>
      <c r="F1503" s="225" t="s">
        <v>17</v>
      </c>
      <c r="H1503" s="226">
        <v>1</v>
      </c>
      <c r="I1503" s="227"/>
      <c r="L1503" s="223"/>
      <c r="M1503" s="228"/>
      <c r="N1503" s="229"/>
      <c r="O1503" s="229"/>
      <c r="P1503" s="229"/>
      <c r="Q1503" s="229"/>
      <c r="R1503" s="229"/>
      <c r="S1503" s="229"/>
      <c r="T1503" s="230"/>
      <c r="AT1503" s="224" t="s">
        <v>176</v>
      </c>
      <c r="AU1503" s="224" t="s">
        <v>83</v>
      </c>
      <c r="AV1503" s="12" t="s">
        <v>80</v>
      </c>
      <c r="AW1503" s="12" t="s">
        <v>35</v>
      </c>
      <c r="AX1503" s="12" t="s">
        <v>17</v>
      </c>
      <c r="AY1503" s="224" t="s">
        <v>168</v>
      </c>
    </row>
    <row r="1504" s="1" customFormat="1" ht="38.25" customHeight="1">
      <c r="B1504" s="202"/>
      <c r="C1504" s="203" t="s">
        <v>1663</v>
      </c>
      <c r="D1504" s="203" t="s">
        <v>170</v>
      </c>
      <c r="E1504" s="204" t="s">
        <v>1664</v>
      </c>
      <c r="F1504" s="205" t="s">
        <v>1665</v>
      </c>
      <c r="G1504" s="206" t="s">
        <v>182</v>
      </c>
      <c r="H1504" s="207">
        <v>1</v>
      </c>
      <c r="I1504" s="208"/>
      <c r="J1504" s="209">
        <f>ROUND(I1504*H1504,2)</f>
        <v>0</v>
      </c>
      <c r="K1504" s="205" t="s">
        <v>174</v>
      </c>
      <c r="L1504" s="47"/>
      <c r="M1504" s="210" t="s">
        <v>5</v>
      </c>
      <c r="N1504" s="211" t="s">
        <v>43</v>
      </c>
      <c r="O1504" s="48"/>
      <c r="P1504" s="212">
        <f>O1504*H1504</f>
        <v>0</v>
      </c>
      <c r="Q1504" s="212">
        <v>0</v>
      </c>
      <c r="R1504" s="212">
        <f>Q1504*H1504</f>
        <v>0</v>
      </c>
      <c r="S1504" s="212">
        <v>0.28000000000000003</v>
      </c>
      <c r="T1504" s="213">
        <f>S1504*H1504</f>
        <v>0.28000000000000003</v>
      </c>
      <c r="AR1504" s="25" t="s">
        <v>86</v>
      </c>
      <c r="AT1504" s="25" t="s">
        <v>170</v>
      </c>
      <c r="AU1504" s="25" t="s">
        <v>83</v>
      </c>
      <c r="AY1504" s="25" t="s">
        <v>168</v>
      </c>
      <c r="BE1504" s="214">
        <f>IF(N1504="základní",J1504,0)</f>
        <v>0</v>
      </c>
      <c r="BF1504" s="214">
        <f>IF(N1504="snížená",J1504,0)</f>
        <v>0</v>
      </c>
      <c r="BG1504" s="214">
        <f>IF(N1504="zákl. přenesená",J1504,0)</f>
        <v>0</v>
      </c>
      <c r="BH1504" s="214">
        <f>IF(N1504="sníž. přenesená",J1504,0)</f>
        <v>0</v>
      </c>
      <c r="BI1504" s="214">
        <f>IF(N1504="nulová",J1504,0)</f>
        <v>0</v>
      </c>
      <c r="BJ1504" s="25" t="s">
        <v>17</v>
      </c>
      <c r="BK1504" s="214">
        <f>ROUND(I1504*H1504,2)</f>
        <v>0</v>
      </c>
      <c r="BL1504" s="25" t="s">
        <v>86</v>
      </c>
      <c r="BM1504" s="25" t="s">
        <v>1666</v>
      </c>
    </row>
    <row r="1505" s="11" customFormat="1">
      <c r="B1505" s="215"/>
      <c r="D1505" s="216" t="s">
        <v>176</v>
      </c>
      <c r="E1505" s="217" t="s">
        <v>5</v>
      </c>
      <c r="F1505" s="218" t="s">
        <v>1636</v>
      </c>
      <c r="H1505" s="217" t="s">
        <v>5</v>
      </c>
      <c r="I1505" s="219"/>
      <c r="L1505" s="215"/>
      <c r="M1505" s="220"/>
      <c r="N1505" s="221"/>
      <c r="O1505" s="221"/>
      <c r="P1505" s="221"/>
      <c r="Q1505" s="221"/>
      <c r="R1505" s="221"/>
      <c r="S1505" s="221"/>
      <c r="T1505" s="222"/>
      <c r="AT1505" s="217" t="s">
        <v>176</v>
      </c>
      <c r="AU1505" s="217" t="s">
        <v>83</v>
      </c>
      <c r="AV1505" s="11" t="s">
        <v>17</v>
      </c>
      <c r="AW1505" s="11" t="s">
        <v>35</v>
      </c>
      <c r="AX1505" s="11" t="s">
        <v>72</v>
      </c>
      <c r="AY1505" s="217" t="s">
        <v>168</v>
      </c>
    </row>
    <row r="1506" s="12" customFormat="1">
      <c r="B1506" s="223"/>
      <c r="D1506" s="216" t="s">
        <v>176</v>
      </c>
      <c r="E1506" s="224" t="s">
        <v>5</v>
      </c>
      <c r="F1506" s="225" t="s">
        <v>17</v>
      </c>
      <c r="H1506" s="226">
        <v>1</v>
      </c>
      <c r="I1506" s="227"/>
      <c r="L1506" s="223"/>
      <c r="M1506" s="228"/>
      <c r="N1506" s="229"/>
      <c r="O1506" s="229"/>
      <c r="P1506" s="229"/>
      <c r="Q1506" s="229"/>
      <c r="R1506" s="229"/>
      <c r="S1506" s="229"/>
      <c r="T1506" s="230"/>
      <c r="AT1506" s="224" t="s">
        <v>176</v>
      </c>
      <c r="AU1506" s="224" t="s">
        <v>83</v>
      </c>
      <c r="AV1506" s="12" t="s">
        <v>80</v>
      </c>
      <c r="AW1506" s="12" t="s">
        <v>35</v>
      </c>
      <c r="AX1506" s="12" t="s">
        <v>17</v>
      </c>
      <c r="AY1506" s="224" t="s">
        <v>168</v>
      </c>
    </row>
    <row r="1507" s="1" customFormat="1" ht="25.5" customHeight="1">
      <c r="B1507" s="202"/>
      <c r="C1507" s="203" t="s">
        <v>1667</v>
      </c>
      <c r="D1507" s="203" t="s">
        <v>170</v>
      </c>
      <c r="E1507" s="204" t="s">
        <v>1668</v>
      </c>
      <c r="F1507" s="205" t="s">
        <v>1669</v>
      </c>
      <c r="G1507" s="206" t="s">
        <v>198</v>
      </c>
      <c r="H1507" s="207">
        <v>1.6000000000000001</v>
      </c>
      <c r="I1507" s="208"/>
      <c r="J1507" s="209">
        <f>ROUND(I1507*H1507,2)</f>
        <v>0</v>
      </c>
      <c r="K1507" s="205" t="s">
        <v>174</v>
      </c>
      <c r="L1507" s="47"/>
      <c r="M1507" s="210" t="s">
        <v>5</v>
      </c>
      <c r="N1507" s="211" t="s">
        <v>43</v>
      </c>
      <c r="O1507" s="48"/>
      <c r="P1507" s="212">
        <f>O1507*H1507</f>
        <v>0</v>
      </c>
      <c r="Q1507" s="212">
        <v>8.0000000000000007E-05</v>
      </c>
      <c r="R1507" s="212">
        <f>Q1507*H1507</f>
        <v>0.00012800000000000002</v>
      </c>
      <c r="S1507" s="212">
        <v>0</v>
      </c>
      <c r="T1507" s="213">
        <f>S1507*H1507</f>
        <v>0</v>
      </c>
      <c r="AR1507" s="25" t="s">
        <v>86</v>
      </c>
      <c r="AT1507" s="25" t="s">
        <v>170</v>
      </c>
      <c r="AU1507" s="25" t="s">
        <v>83</v>
      </c>
      <c r="AY1507" s="25" t="s">
        <v>168</v>
      </c>
      <c r="BE1507" s="214">
        <f>IF(N1507="základní",J1507,0)</f>
        <v>0</v>
      </c>
      <c r="BF1507" s="214">
        <f>IF(N1507="snížená",J1507,0)</f>
        <v>0</v>
      </c>
      <c r="BG1507" s="214">
        <f>IF(N1507="zákl. přenesená",J1507,0)</f>
        <v>0</v>
      </c>
      <c r="BH1507" s="214">
        <f>IF(N1507="sníž. přenesená",J1507,0)</f>
        <v>0</v>
      </c>
      <c r="BI1507" s="214">
        <f>IF(N1507="nulová",J1507,0)</f>
        <v>0</v>
      </c>
      <c r="BJ1507" s="25" t="s">
        <v>17</v>
      </c>
      <c r="BK1507" s="214">
        <f>ROUND(I1507*H1507,2)</f>
        <v>0</v>
      </c>
      <c r="BL1507" s="25" t="s">
        <v>86</v>
      </c>
      <c r="BM1507" s="25" t="s">
        <v>1670</v>
      </c>
    </row>
    <row r="1508" s="11" customFormat="1">
      <c r="B1508" s="215"/>
      <c r="D1508" s="216" t="s">
        <v>176</v>
      </c>
      <c r="E1508" s="217" t="s">
        <v>5</v>
      </c>
      <c r="F1508" s="218" t="s">
        <v>1636</v>
      </c>
      <c r="H1508" s="217" t="s">
        <v>5</v>
      </c>
      <c r="I1508" s="219"/>
      <c r="L1508" s="215"/>
      <c r="M1508" s="220"/>
      <c r="N1508" s="221"/>
      <c r="O1508" s="221"/>
      <c r="P1508" s="221"/>
      <c r="Q1508" s="221"/>
      <c r="R1508" s="221"/>
      <c r="S1508" s="221"/>
      <c r="T1508" s="222"/>
      <c r="AT1508" s="217" t="s">
        <v>176</v>
      </c>
      <c r="AU1508" s="217" t="s">
        <v>83</v>
      </c>
      <c r="AV1508" s="11" t="s">
        <v>17</v>
      </c>
      <c r="AW1508" s="11" t="s">
        <v>35</v>
      </c>
      <c r="AX1508" s="11" t="s">
        <v>72</v>
      </c>
      <c r="AY1508" s="217" t="s">
        <v>168</v>
      </c>
    </row>
    <row r="1509" s="12" customFormat="1">
      <c r="B1509" s="223"/>
      <c r="D1509" s="216" t="s">
        <v>176</v>
      </c>
      <c r="E1509" s="224" t="s">
        <v>5</v>
      </c>
      <c r="F1509" s="225" t="s">
        <v>1671</v>
      </c>
      <c r="H1509" s="226">
        <v>1.6000000000000001</v>
      </c>
      <c r="I1509" s="227"/>
      <c r="L1509" s="223"/>
      <c r="M1509" s="228"/>
      <c r="N1509" s="229"/>
      <c r="O1509" s="229"/>
      <c r="P1509" s="229"/>
      <c r="Q1509" s="229"/>
      <c r="R1509" s="229"/>
      <c r="S1509" s="229"/>
      <c r="T1509" s="230"/>
      <c r="AT1509" s="224" t="s">
        <v>176</v>
      </c>
      <c r="AU1509" s="224" t="s">
        <v>83</v>
      </c>
      <c r="AV1509" s="12" t="s">
        <v>80</v>
      </c>
      <c r="AW1509" s="12" t="s">
        <v>35</v>
      </c>
      <c r="AX1509" s="12" t="s">
        <v>17</v>
      </c>
      <c r="AY1509" s="224" t="s">
        <v>168</v>
      </c>
    </row>
    <row r="1510" s="1" customFormat="1" ht="25.5" customHeight="1">
      <c r="B1510" s="202"/>
      <c r="C1510" s="203" t="s">
        <v>1672</v>
      </c>
      <c r="D1510" s="203" t="s">
        <v>170</v>
      </c>
      <c r="E1510" s="204" t="s">
        <v>1673</v>
      </c>
      <c r="F1510" s="205" t="s">
        <v>1674</v>
      </c>
      <c r="G1510" s="206" t="s">
        <v>198</v>
      </c>
      <c r="H1510" s="207">
        <v>1.6000000000000001</v>
      </c>
      <c r="I1510" s="208"/>
      <c r="J1510" s="209">
        <f>ROUND(I1510*H1510,2)</f>
        <v>0</v>
      </c>
      <c r="K1510" s="205" t="s">
        <v>174</v>
      </c>
      <c r="L1510" s="47"/>
      <c r="M1510" s="210" t="s">
        <v>5</v>
      </c>
      <c r="N1510" s="211" t="s">
        <v>43</v>
      </c>
      <c r="O1510" s="48"/>
      <c r="P1510" s="212">
        <f>O1510*H1510</f>
        <v>0</v>
      </c>
      <c r="Q1510" s="212">
        <v>0.00020000000000000001</v>
      </c>
      <c r="R1510" s="212">
        <f>Q1510*H1510</f>
        <v>0.00032000000000000003</v>
      </c>
      <c r="S1510" s="212">
        <v>0</v>
      </c>
      <c r="T1510" s="213">
        <f>S1510*H1510</f>
        <v>0</v>
      </c>
      <c r="AR1510" s="25" t="s">
        <v>86</v>
      </c>
      <c r="AT1510" s="25" t="s">
        <v>170</v>
      </c>
      <c r="AU1510" s="25" t="s">
        <v>83</v>
      </c>
      <c r="AY1510" s="25" t="s">
        <v>168</v>
      </c>
      <c r="BE1510" s="214">
        <f>IF(N1510="základní",J1510,0)</f>
        <v>0</v>
      </c>
      <c r="BF1510" s="214">
        <f>IF(N1510="snížená",J1510,0)</f>
        <v>0</v>
      </c>
      <c r="BG1510" s="214">
        <f>IF(N1510="zákl. přenesená",J1510,0)</f>
        <v>0</v>
      </c>
      <c r="BH1510" s="214">
        <f>IF(N1510="sníž. přenesená",J1510,0)</f>
        <v>0</v>
      </c>
      <c r="BI1510" s="214">
        <f>IF(N1510="nulová",J1510,0)</f>
        <v>0</v>
      </c>
      <c r="BJ1510" s="25" t="s">
        <v>17</v>
      </c>
      <c r="BK1510" s="214">
        <f>ROUND(I1510*H1510,2)</f>
        <v>0</v>
      </c>
      <c r="BL1510" s="25" t="s">
        <v>86</v>
      </c>
      <c r="BM1510" s="25" t="s">
        <v>1675</v>
      </c>
    </row>
    <row r="1511" s="11" customFormat="1">
      <c r="B1511" s="215"/>
      <c r="D1511" s="216" t="s">
        <v>176</v>
      </c>
      <c r="E1511" s="217" t="s">
        <v>5</v>
      </c>
      <c r="F1511" s="218" t="s">
        <v>1636</v>
      </c>
      <c r="H1511" s="217" t="s">
        <v>5</v>
      </c>
      <c r="I1511" s="219"/>
      <c r="L1511" s="215"/>
      <c r="M1511" s="220"/>
      <c r="N1511" s="221"/>
      <c r="O1511" s="221"/>
      <c r="P1511" s="221"/>
      <c r="Q1511" s="221"/>
      <c r="R1511" s="221"/>
      <c r="S1511" s="221"/>
      <c r="T1511" s="222"/>
      <c r="AT1511" s="217" t="s">
        <v>176</v>
      </c>
      <c r="AU1511" s="217" t="s">
        <v>83</v>
      </c>
      <c r="AV1511" s="11" t="s">
        <v>17</v>
      </c>
      <c r="AW1511" s="11" t="s">
        <v>35</v>
      </c>
      <c r="AX1511" s="11" t="s">
        <v>72</v>
      </c>
      <c r="AY1511" s="217" t="s">
        <v>168</v>
      </c>
    </row>
    <row r="1512" s="12" customFormat="1">
      <c r="B1512" s="223"/>
      <c r="D1512" s="216" t="s">
        <v>176</v>
      </c>
      <c r="E1512" s="224" t="s">
        <v>5</v>
      </c>
      <c r="F1512" s="225" t="s">
        <v>1671</v>
      </c>
      <c r="H1512" s="226">
        <v>1.6000000000000001</v>
      </c>
      <c r="I1512" s="227"/>
      <c r="L1512" s="223"/>
      <c r="M1512" s="228"/>
      <c r="N1512" s="229"/>
      <c r="O1512" s="229"/>
      <c r="P1512" s="229"/>
      <c r="Q1512" s="229"/>
      <c r="R1512" s="229"/>
      <c r="S1512" s="229"/>
      <c r="T1512" s="230"/>
      <c r="AT1512" s="224" t="s">
        <v>176</v>
      </c>
      <c r="AU1512" s="224" t="s">
        <v>83</v>
      </c>
      <c r="AV1512" s="12" t="s">
        <v>80</v>
      </c>
      <c r="AW1512" s="12" t="s">
        <v>35</v>
      </c>
      <c r="AX1512" s="12" t="s">
        <v>17</v>
      </c>
      <c r="AY1512" s="224" t="s">
        <v>168</v>
      </c>
    </row>
    <row r="1513" s="1" customFormat="1" ht="25.5" customHeight="1">
      <c r="B1513" s="202"/>
      <c r="C1513" s="203" t="s">
        <v>1676</v>
      </c>
      <c r="D1513" s="203" t="s">
        <v>170</v>
      </c>
      <c r="E1513" s="204" t="s">
        <v>1677</v>
      </c>
      <c r="F1513" s="205" t="s">
        <v>1678</v>
      </c>
      <c r="G1513" s="206" t="s">
        <v>198</v>
      </c>
      <c r="H1513" s="207">
        <v>4.5499999999999998</v>
      </c>
      <c r="I1513" s="208"/>
      <c r="J1513" s="209">
        <f>ROUND(I1513*H1513,2)</f>
        <v>0</v>
      </c>
      <c r="K1513" s="205" t="s">
        <v>174</v>
      </c>
      <c r="L1513" s="47"/>
      <c r="M1513" s="210" t="s">
        <v>5</v>
      </c>
      <c r="N1513" s="211" t="s">
        <v>43</v>
      </c>
      <c r="O1513" s="48"/>
      <c r="P1513" s="212">
        <f>O1513*H1513</f>
        <v>0</v>
      </c>
      <c r="Q1513" s="212">
        <v>0</v>
      </c>
      <c r="R1513" s="212">
        <f>Q1513*H1513</f>
        <v>0</v>
      </c>
      <c r="S1513" s="212">
        <v>0</v>
      </c>
      <c r="T1513" s="213">
        <f>S1513*H1513</f>
        <v>0</v>
      </c>
      <c r="AR1513" s="25" t="s">
        <v>86</v>
      </c>
      <c r="AT1513" s="25" t="s">
        <v>170</v>
      </c>
      <c r="AU1513" s="25" t="s">
        <v>83</v>
      </c>
      <c r="AY1513" s="25" t="s">
        <v>168</v>
      </c>
      <c r="BE1513" s="214">
        <f>IF(N1513="základní",J1513,0)</f>
        <v>0</v>
      </c>
      <c r="BF1513" s="214">
        <f>IF(N1513="snížená",J1513,0)</f>
        <v>0</v>
      </c>
      <c r="BG1513" s="214">
        <f>IF(N1513="zákl. přenesená",J1513,0)</f>
        <v>0</v>
      </c>
      <c r="BH1513" s="214">
        <f>IF(N1513="sníž. přenesená",J1513,0)</f>
        <v>0</v>
      </c>
      <c r="BI1513" s="214">
        <f>IF(N1513="nulová",J1513,0)</f>
        <v>0</v>
      </c>
      <c r="BJ1513" s="25" t="s">
        <v>17</v>
      </c>
      <c r="BK1513" s="214">
        <f>ROUND(I1513*H1513,2)</f>
        <v>0</v>
      </c>
      <c r="BL1513" s="25" t="s">
        <v>86</v>
      </c>
      <c r="BM1513" s="25" t="s">
        <v>1679</v>
      </c>
    </row>
    <row r="1514" s="11" customFormat="1">
      <c r="B1514" s="215"/>
      <c r="D1514" s="216" t="s">
        <v>176</v>
      </c>
      <c r="E1514" s="217" t="s">
        <v>5</v>
      </c>
      <c r="F1514" s="218" t="s">
        <v>237</v>
      </c>
      <c r="H1514" s="217" t="s">
        <v>5</v>
      </c>
      <c r="I1514" s="219"/>
      <c r="L1514" s="215"/>
      <c r="M1514" s="220"/>
      <c r="N1514" s="221"/>
      <c r="O1514" s="221"/>
      <c r="P1514" s="221"/>
      <c r="Q1514" s="221"/>
      <c r="R1514" s="221"/>
      <c r="S1514" s="221"/>
      <c r="T1514" s="222"/>
      <c r="AT1514" s="217" t="s">
        <v>176</v>
      </c>
      <c r="AU1514" s="217" t="s">
        <v>83</v>
      </c>
      <c r="AV1514" s="11" t="s">
        <v>17</v>
      </c>
      <c r="AW1514" s="11" t="s">
        <v>35</v>
      </c>
      <c r="AX1514" s="11" t="s">
        <v>72</v>
      </c>
      <c r="AY1514" s="217" t="s">
        <v>168</v>
      </c>
    </row>
    <row r="1515" s="12" customFormat="1">
      <c r="B1515" s="223"/>
      <c r="D1515" s="216" t="s">
        <v>176</v>
      </c>
      <c r="E1515" s="224" t="s">
        <v>5</v>
      </c>
      <c r="F1515" s="225" t="s">
        <v>1680</v>
      </c>
      <c r="H1515" s="226">
        <v>4.5499999999999998</v>
      </c>
      <c r="I1515" s="227"/>
      <c r="L1515" s="223"/>
      <c r="M1515" s="228"/>
      <c r="N1515" s="229"/>
      <c r="O1515" s="229"/>
      <c r="P1515" s="229"/>
      <c r="Q1515" s="229"/>
      <c r="R1515" s="229"/>
      <c r="S1515" s="229"/>
      <c r="T1515" s="230"/>
      <c r="AT1515" s="224" t="s">
        <v>176</v>
      </c>
      <c r="AU1515" s="224" t="s">
        <v>83</v>
      </c>
      <c r="AV1515" s="12" t="s">
        <v>80</v>
      </c>
      <c r="AW1515" s="12" t="s">
        <v>35</v>
      </c>
      <c r="AX1515" s="12" t="s">
        <v>17</v>
      </c>
      <c r="AY1515" s="224" t="s">
        <v>168</v>
      </c>
    </row>
    <row r="1516" s="1" customFormat="1" ht="25.5" customHeight="1">
      <c r="B1516" s="202"/>
      <c r="C1516" s="203" t="s">
        <v>1681</v>
      </c>
      <c r="D1516" s="203" t="s">
        <v>170</v>
      </c>
      <c r="E1516" s="204" t="s">
        <v>1682</v>
      </c>
      <c r="F1516" s="205" t="s">
        <v>1683</v>
      </c>
      <c r="G1516" s="206" t="s">
        <v>198</v>
      </c>
      <c r="H1516" s="207">
        <v>4.5499999999999998</v>
      </c>
      <c r="I1516" s="208"/>
      <c r="J1516" s="209">
        <f>ROUND(I1516*H1516,2)</f>
        <v>0</v>
      </c>
      <c r="K1516" s="205" t="s">
        <v>174</v>
      </c>
      <c r="L1516" s="47"/>
      <c r="M1516" s="210" t="s">
        <v>5</v>
      </c>
      <c r="N1516" s="211" t="s">
        <v>43</v>
      </c>
      <c r="O1516" s="48"/>
      <c r="P1516" s="212">
        <f>O1516*H1516</f>
        <v>0</v>
      </c>
      <c r="Q1516" s="212">
        <v>1.0000000000000001E-05</v>
      </c>
      <c r="R1516" s="212">
        <f>Q1516*H1516</f>
        <v>4.5500000000000001E-05</v>
      </c>
      <c r="S1516" s="212">
        <v>0</v>
      </c>
      <c r="T1516" s="213">
        <f>S1516*H1516</f>
        <v>0</v>
      </c>
      <c r="AR1516" s="25" t="s">
        <v>86</v>
      </c>
      <c r="AT1516" s="25" t="s">
        <v>170</v>
      </c>
      <c r="AU1516" s="25" t="s">
        <v>83</v>
      </c>
      <c r="AY1516" s="25" t="s">
        <v>168</v>
      </c>
      <c r="BE1516" s="214">
        <f>IF(N1516="základní",J1516,0)</f>
        <v>0</v>
      </c>
      <c r="BF1516" s="214">
        <f>IF(N1516="snížená",J1516,0)</f>
        <v>0</v>
      </c>
      <c r="BG1516" s="214">
        <f>IF(N1516="zákl. přenesená",J1516,0)</f>
        <v>0</v>
      </c>
      <c r="BH1516" s="214">
        <f>IF(N1516="sníž. přenesená",J1516,0)</f>
        <v>0</v>
      </c>
      <c r="BI1516" s="214">
        <f>IF(N1516="nulová",J1516,0)</f>
        <v>0</v>
      </c>
      <c r="BJ1516" s="25" t="s">
        <v>17</v>
      </c>
      <c r="BK1516" s="214">
        <f>ROUND(I1516*H1516,2)</f>
        <v>0</v>
      </c>
      <c r="BL1516" s="25" t="s">
        <v>86</v>
      </c>
      <c r="BM1516" s="25" t="s">
        <v>1684</v>
      </c>
    </row>
    <row r="1517" s="11" customFormat="1">
      <c r="B1517" s="215"/>
      <c r="D1517" s="216" t="s">
        <v>176</v>
      </c>
      <c r="E1517" s="217" t="s">
        <v>5</v>
      </c>
      <c r="F1517" s="218" t="s">
        <v>237</v>
      </c>
      <c r="H1517" s="217" t="s">
        <v>5</v>
      </c>
      <c r="I1517" s="219"/>
      <c r="L1517" s="215"/>
      <c r="M1517" s="220"/>
      <c r="N1517" s="221"/>
      <c r="O1517" s="221"/>
      <c r="P1517" s="221"/>
      <c r="Q1517" s="221"/>
      <c r="R1517" s="221"/>
      <c r="S1517" s="221"/>
      <c r="T1517" s="222"/>
      <c r="AT1517" s="217" t="s">
        <v>176</v>
      </c>
      <c r="AU1517" s="217" t="s">
        <v>83</v>
      </c>
      <c r="AV1517" s="11" t="s">
        <v>17</v>
      </c>
      <c r="AW1517" s="11" t="s">
        <v>35</v>
      </c>
      <c r="AX1517" s="11" t="s">
        <v>72</v>
      </c>
      <c r="AY1517" s="217" t="s">
        <v>168</v>
      </c>
    </row>
    <row r="1518" s="12" customFormat="1">
      <c r="B1518" s="223"/>
      <c r="D1518" s="216" t="s">
        <v>176</v>
      </c>
      <c r="E1518" s="224" t="s">
        <v>5</v>
      </c>
      <c r="F1518" s="225" t="s">
        <v>1680</v>
      </c>
      <c r="H1518" s="226">
        <v>4.5499999999999998</v>
      </c>
      <c r="I1518" s="227"/>
      <c r="L1518" s="223"/>
      <c r="M1518" s="228"/>
      <c r="N1518" s="229"/>
      <c r="O1518" s="229"/>
      <c r="P1518" s="229"/>
      <c r="Q1518" s="229"/>
      <c r="R1518" s="229"/>
      <c r="S1518" s="229"/>
      <c r="T1518" s="230"/>
      <c r="AT1518" s="224" t="s">
        <v>176</v>
      </c>
      <c r="AU1518" s="224" t="s">
        <v>83</v>
      </c>
      <c r="AV1518" s="12" t="s">
        <v>80</v>
      </c>
      <c r="AW1518" s="12" t="s">
        <v>35</v>
      </c>
      <c r="AX1518" s="12" t="s">
        <v>17</v>
      </c>
      <c r="AY1518" s="224" t="s">
        <v>168</v>
      </c>
    </row>
    <row r="1519" s="1" customFormat="1" ht="89.25" customHeight="1">
      <c r="B1519" s="202"/>
      <c r="C1519" s="203" t="s">
        <v>1685</v>
      </c>
      <c r="D1519" s="203" t="s">
        <v>170</v>
      </c>
      <c r="E1519" s="204" t="s">
        <v>1686</v>
      </c>
      <c r="F1519" s="205" t="s">
        <v>1687</v>
      </c>
      <c r="G1519" s="206" t="s">
        <v>198</v>
      </c>
      <c r="H1519" s="207">
        <v>22</v>
      </c>
      <c r="I1519" s="208"/>
      <c r="J1519" s="209">
        <f>ROUND(I1519*H1519,2)</f>
        <v>0</v>
      </c>
      <c r="K1519" s="205" t="s">
        <v>5</v>
      </c>
      <c r="L1519" s="47"/>
      <c r="M1519" s="210" t="s">
        <v>5</v>
      </c>
      <c r="N1519" s="211" t="s">
        <v>43</v>
      </c>
      <c r="O1519" s="48"/>
      <c r="P1519" s="212">
        <f>O1519*H1519</f>
        <v>0</v>
      </c>
      <c r="Q1519" s="212">
        <v>0</v>
      </c>
      <c r="R1519" s="212">
        <f>Q1519*H1519</f>
        <v>0</v>
      </c>
      <c r="S1519" s="212">
        <v>0</v>
      </c>
      <c r="T1519" s="213">
        <f>S1519*H1519</f>
        <v>0</v>
      </c>
      <c r="AR1519" s="25" t="s">
        <v>86</v>
      </c>
      <c r="AT1519" s="25" t="s">
        <v>170</v>
      </c>
      <c r="AU1519" s="25" t="s">
        <v>83</v>
      </c>
      <c r="AY1519" s="25" t="s">
        <v>168</v>
      </c>
      <c r="BE1519" s="214">
        <f>IF(N1519="základní",J1519,0)</f>
        <v>0</v>
      </c>
      <c r="BF1519" s="214">
        <f>IF(N1519="snížená",J1519,0)</f>
        <v>0</v>
      </c>
      <c r="BG1519" s="214">
        <f>IF(N1519="zákl. přenesená",J1519,0)</f>
        <v>0</v>
      </c>
      <c r="BH1519" s="214">
        <f>IF(N1519="sníž. přenesená",J1519,0)</f>
        <v>0</v>
      </c>
      <c r="BI1519" s="214">
        <f>IF(N1519="nulová",J1519,0)</f>
        <v>0</v>
      </c>
      <c r="BJ1519" s="25" t="s">
        <v>17</v>
      </c>
      <c r="BK1519" s="214">
        <f>ROUND(I1519*H1519,2)</f>
        <v>0</v>
      </c>
      <c r="BL1519" s="25" t="s">
        <v>86</v>
      </c>
      <c r="BM1519" s="25" t="s">
        <v>1688</v>
      </c>
    </row>
    <row r="1520" s="11" customFormat="1">
      <c r="B1520" s="215"/>
      <c r="D1520" s="216" t="s">
        <v>176</v>
      </c>
      <c r="E1520" s="217" t="s">
        <v>5</v>
      </c>
      <c r="F1520" s="218" t="s">
        <v>1689</v>
      </c>
      <c r="H1520" s="217" t="s">
        <v>5</v>
      </c>
      <c r="I1520" s="219"/>
      <c r="L1520" s="215"/>
      <c r="M1520" s="220"/>
      <c r="N1520" s="221"/>
      <c r="O1520" s="221"/>
      <c r="P1520" s="221"/>
      <c r="Q1520" s="221"/>
      <c r="R1520" s="221"/>
      <c r="S1520" s="221"/>
      <c r="T1520" s="222"/>
      <c r="AT1520" s="217" t="s">
        <v>176</v>
      </c>
      <c r="AU1520" s="217" t="s">
        <v>83</v>
      </c>
      <c r="AV1520" s="11" t="s">
        <v>17</v>
      </c>
      <c r="AW1520" s="11" t="s">
        <v>35</v>
      </c>
      <c r="AX1520" s="11" t="s">
        <v>72</v>
      </c>
      <c r="AY1520" s="217" t="s">
        <v>168</v>
      </c>
    </row>
    <row r="1521" s="12" customFormat="1">
      <c r="B1521" s="223"/>
      <c r="D1521" s="216" t="s">
        <v>176</v>
      </c>
      <c r="E1521" s="224" t="s">
        <v>5</v>
      </c>
      <c r="F1521" s="225" t="s">
        <v>1690</v>
      </c>
      <c r="H1521" s="226">
        <v>22</v>
      </c>
      <c r="I1521" s="227"/>
      <c r="L1521" s="223"/>
      <c r="M1521" s="228"/>
      <c r="N1521" s="229"/>
      <c r="O1521" s="229"/>
      <c r="P1521" s="229"/>
      <c r="Q1521" s="229"/>
      <c r="R1521" s="229"/>
      <c r="S1521" s="229"/>
      <c r="T1521" s="230"/>
      <c r="AT1521" s="224" t="s">
        <v>176</v>
      </c>
      <c r="AU1521" s="224" t="s">
        <v>83</v>
      </c>
      <c r="AV1521" s="12" t="s">
        <v>80</v>
      </c>
      <c r="AW1521" s="12" t="s">
        <v>35</v>
      </c>
      <c r="AX1521" s="12" t="s">
        <v>17</v>
      </c>
      <c r="AY1521" s="224" t="s">
        <v>168</v>
      </c>
    </row>
    <row r="1522" s="1" customFormat="1" ht="25.5" customHeight="1">
      <c r="B1522" s="202"/>
      <c r="C1522" s="203" t="s">
        <v>1691</v>
      </c>
      <c r="D1522" s="203" t="s">
        <v>170</v>
      </c>
      <c r="E1522" s="204" t="s">
        <v>1692</v>
      </c>
      <c r="F1522" s="205" t="s">
        <v>1693</v>
      </c>
      <c r="G1522" s="206" t="s">
        <v>173</v>
      </c>
      <c r="H1522" s="207">
        <v>30.600000000000001</v>
      </c>
      <c r="I1522" s="208"/>
      <c r="J1522" s="209">
        <f>ROUND(I1522*H1522,2)</f>
        <v>0</v>
      </c>
      <c r="K1522" s="205" t="s">
        <v>5</v>
      </c>
      <c r="L1522" s="47"/>
      <c r="M1522" s="210" t="s">
        <v>5</v>
      </c>
      <c r="N1522" s="211" t="s">
        <v>43</v>
      </c>
      <c r="O1522" s="48"/>
      <c r="P1522" s="212">
        <f>O1522*H1522</f>
        <v>0</v>
      </c>
      <c r="Q1522" s="212">
        <v>0</v>
      </c>
      <c r="R1522" s="212">
        <f>Q1522*H1522</f>
        <v>0</v>
      </c>
      <c r="S1522" s="212">
        <v>0.59999999999999998</v>
      </c>
      <c r="T1522" s="213">
        <f>S1522*H1522</f>
        <v>18.359999999999999</v>
      </c>
      <c r="AR1522" s="25" t="s">
        <v>86</v>
      </c>
      <c r="AT1522" s="25" t="s">
        <v>170</v>
      </c>
      <c r="AU1522" s="25" t="s">
        <v>83</v>
      </c>
      <c r="AY1522" s="25" t="s">
        <v>168</v>
      </c>
      <c r="BE1522" s="214">
        <f>IF(N1522="základní",J1522,0)</f>
        <v>0</v>
      </c>
      <c r="BF1522" s="214">
        <f>IF(N1522="snížená",J1522,0)</f>
        <v>0</v>
      </c>
      <c r="BG1522" s="214">
        <f>IF(N1522="zákl. přenesená",J1522,0)</f>
        <v>0</v>
      </c>
      <c r="BH1522" s="214">
        <f>IF(N1522="sníž. přenesená",J1522,0)</f>
        <v>0</v>
      </c>
      <c r="BI1522" s="214">
        <f>IF(N1522="nulová",J1522,0)</f>
        <v>0</v>
      </c>
      <c r="BJ1522" s="25" t="s">
        <v>17</v>
      </c>
      <c r="BK1522" s="214">
        <f>ROUND(I1522*H1522,2)</f>
        <v>0</v>
      </c>
      <c r="BL1522" s="25" t="s">
        <v>86</v>
      </c>
      <c r="BM1522" s="25" t="s">
        <v>1694</v>
      </c>
    </row>
    <row r="1523" s="11" customFormat="1">
      <c r="B1523" s="215"/>
      <c r="D1523" s="216" t="s">
        <v>176</v>
      </c>
      <c r="E1523" s="217" t="s">
        <v>5</v>
      </c>
      <c r="F1523" s="218" t="s">
        <v>1636</v>
      </c>
      <c r="H1523" s="217" t="s">
        <v>5</v>
      </c>
      <c r="I1523" s="219"/>
      <c r="L1523" s="215"/>
      <c r="M1523" s="220"/>
      <c r="N1523" s="221"/>
      <c r="O1523" s="221"/>
      <c r="P1523" s="221"/>
      <c r="Q1523" s="221"/>
      <c r="R1523" s="221"/>
      <c r="S1523" s="221"/>
      <c r="T1523" s="222"/>
      <c r="AT1523" s="217" t="s">
        <v>176</v>
      </c>
      <c r="AU1523" s="217" t="s">
        <v>83</v>
      </c>
      <c r="AV1523" s="11" t="s">
        <v>17</v>
      </c>
      <c r="AW1523" s="11" t="s">
        <v>35</v>
      </c>
      <c r="AX1523" s="11" t="s">
        <v>72</v>
      </c>
      <c r="AY1523" s="217" t="s">
        <v>168</v>
      </c>
    </row>
    <row r="1524" s="11" customFormat="1">
      <c r="B1524" s="215"/>
      <c r="D1524" s="216" t="s">
        <v>176</v>
      </c>
      <c r="E1524" s="217" t="s">
        <v>5</v>
      </c>
      <c r="F1524" s="218" t="s">
        <v>578</v>
      </c>
      <c r="H1524" s="217" t="s">
        <v>5</v>
      </c>
      <c r="I1524" s="219"/>
      <c r="L1524" s="215"/>
      <c r="M1524" s="220"/>
      <c r="N1524" s="221"/>
      <c r="O1524" s="221"/>
      <c r="P1524" s="221"/>
      <c r="Q1524" s="221"/>
      <c r="R1524" s="221"/>
      <c r="S1524" s="221"/>
      <c r="T1524" s="222"/>
      <c r="AT1524" s="217" t="s">
        <v>176</v>
      </c>
      <c r="AU1524" s="217" t="s">
        <v>83</v>
      </c>
      <c r="AV1524" s="11" t="s">
        <v>17</v>
      </c>
      <c r="AW1524" s="11" t="s">
        <v>35</v>
      </c>
      <c r="AX1524" s="11" t="s">
        <v>72</v>
      </c>
      <c r="AY1524" s="217" t="s">
        <v>168</v>
      </c>
    </row>
    <row r="1525" s="12" customFormat="1">
      <c r="B1525" s="223"/>
      <c r="D1525" s="216" t="s">
        <v>176</v>
      </c>
      <c r="E1525" s="224" t="s">
        <v>5</v>
      </c>
      <c r="F1525" s="225" t="s">
        <v>1695</v>
      </c>
      <c r="H1525" s="226">
        <v>20.16</v>
      </c>
      <c r="I1525" s="227"/>
      <c r="L1525" s="223"/>
      <c r="M1525" s="228"/>
      <c r="N1525" s="229"/>
      <c r="O1525" s="229"/>
      <c r="P1525" s="229"/>
      <c r="Q1525" s="229"/>
      <c r="R1525" s="229"/>
      <c r="S1525" s="229"/>
      <c r="T1525" s="230"/>
      <c r="AT1525" s="224" t="s">
        <v>176</v>
      </c>
      <c r="AU1525" s="224" t="s">
        <v>83</v>
      </c>
      <c r="AV1525" s="12" t="s">
        <v>80</v>
      </c>
      <c r="AW1525" s="12" t="s">
        <v>35</v>
      </c>
      <c r="AX1525" s="12" t="s">
        <v>72</v>
      </c>
      <c r="AY1525" s="224" t="s">
        <v>168</v>
      </c>
    </row>
    <row r="1526" s="11" customFormat="1">
      <c r="B1526" s="215"/>
      <c r="D1526" s="216" t="s">
        <v>176</v>
      </c>
      <c r="E1526" s="217" t="s">
        <v>5</v>
      </c>
      <c r="F1526" s="218" t="s">
        <v>582</v>
      </c>
      <c r="H1526" s="217" t="s">
        <v>5</v>
      </c>
      <c r="I1526" s="219"/>
      <c r="L1526" s="215"/>
      <c r="M1526" s="220"/>
      <c r="N1526" s="221"/>
      <c r="O1526" s="221"/>
      <c r="P1526" s="221"/>
      <c r="Q1526" s="221"/>
      <c r="R1526" s="221"/>
      <c r="S1526" s="221"/>
      <c r="T1526" s="222"/>
      <c r="AT1526" s="217" t="s">
        <v>176</v>
      </c>
      <c r="AU1526" s="217" t="s">
        <v>83</v>
      </c>
      <c r="AV1526" s="11" t="s">
        <v>17</v>
      </c>
      <c r="AW1526" s="11" t="s">
        <v>35</v>
      </c>
      <c r="AX1526" s="11" t="s">
        <v>72</v>
      </c>
      <c r="AY1526" s="217" t="s">
        <v>168</v>
      </c>
    </row>
    <row r="1527" s="12" customFormat="1">
      <c r="B1527" s="223"/>
      <c r="D1527" s="216" t="s">
        <v>176</v>
      </c>
      <c r="E1527" s="224" t="s">
        <v>5</v>
      </c>
      <c r="F1527" s="225" t="s">
        <v>1696</v>
      </c>
      <c r="H1527" s="226">
        <v>10.44</v>
      </c>
      <c r="I1527" s="227"/>
      <c r="L1527" s="223"/>
      <c r="M1527" s="228"/>
      <c r="N1527" s="229"/>
      <c r="O1527" s="229"/>
      <c r="P1527" s="229"/>
      <c r="Q1527" s="229"/>
      <c r="R1527" s="229"/>
      <c r="S1527" s="229"/>
      <c r="T1527" s="230"/>
      <c r="AT1527" s="224" t="s">
        <v>176</v>
      </c>
      <c r="AU1527" s="224" t="s">
        <v>83</v>
      </c>
      <c r="AV1527" s="12" t="s">
        <v>80</v>
      </c>
      <c r="AW1527" s="12" t="s">
        <v>35</v>
      </c>
      <c r="AX1527" s="12" t="s">
        <v>72</v>
      </c>
      <c r="AY1527" s="224" t="s">
        <v>168</v>
      </c>
    </row>
    <row r="1528" s="13" customFormat="1">
      <c r="B1528" s="231"/>
      <c r="D1528" s="216" t="s">
        <v>176</v>
      </c>
      <c r="E1528" s="232" t="s">
        <v>5</v>
      </c>
      <c r="F1528" s="233" t="s">
        <v>195</v>
      </c>
      <c r="H1528" s="234">
        <v>30.600000000000001</v>
      </c>
      <c r="I1528" s="235"/>
      <c r="L1528" s="231"/>
      <c r="M1528" s="236"/>
      <c r="N1528" s="237"/>
      <c r="O1528" s="237"/>
      <c r="P1528" s="237"/>
      <c r="Q1528" s="237"/>
      <c r="R1528" s="237"/>
      <c r="S1528" s="237"/>
      <c r="T1528" s="238"/>
      <c r="AT1528" s="232" t="s">
        <v>176</v>
      </c>
      <c r="AU1528" s="232" t="s">
        <v>83</v>
      </c>
      <c r="AV1528" s="13" t="s">
        <v>86</v>
      </c>
      <c r="AW1528" s="13" t="s">
        <v>35</v>
      </c>
      <c r="AX1528" s="13" t="s">
        <v>17</v>
      </c>
      <c r="AY1528" s="232" t="s">
        <v>168</v>
      </c>
    </row>
    <row r="1529" s="1" customFormat="1" ht="25.5" customHeight="1">
      <c r="B1529" s="202"/>
      <c r="C1529" s="203" t="s">
        <v>1697</v>
      </c>
      <c r="D1529" s="203" t="s">
        <v>170</v>
      </c>
      <c r="E1529" s="204" t="s">
        <v>1698</v>
      </c>
      <c r="F1529" s="205" t="s">
        <v>1699</v>
      </c>
      <c r="G1529" s="206" t="s">
        <v>173</v>
      </c>
      <c r="H1529" s="207">
        <v>14.57</v>
      </c>
      <c r="I1529" s="208"/>
      <c r="J1529" s="209">
        <f>ROUND(I1529*H1529,2)</f>
        <v>0</v>
      </c>
      <c r="K1529" s="205" t="s">
        <v>174</v>
      </c>
      <c r="L1529" s="47"/>
      <c r="M1529" s="210" t="s">
        <v>5</v>
      </c>
      <c r="N1529" s="211" t="s">
        <v>43</v>
      </c>
      <c r="O1529" s="48"/>
      <c r="P1529" s="212">
        <f>O1529*H1529</f>
        <v>0</v>
      </c>
      <c r="Q1529" s="212">
        <v>0</v>
      </c>
      <c r="R1529" s="212">
        <f>Q1529*H1529</f>
        <v>0</v>
      </c>
      <c r="S1529" s="212">
        <v>0.26100000000000001</v>
      </c>
      <c r="T1529" s="213">
        <f>S1529*H1529</f>
        <v>3.8027700000000002</v>
      </c>
      <c r="AR1529" s="25" t="s">
        <v>86</v>
      </c>
      <c r="AT1529" s="25" t="s">
        <v>170</v>
      </c>
      <c r="AU1529" s="25" t="s">
        <v>83</v>
      </c>
      <c r="AY1529" s="25" t="s">
        <v>168</v>
      </c>
      <c r="BE1529" s="214">
        <f>IF(N1529="základní",J1529,0)</f>
        <v>0</v>
      </c>
      <c r="BF1529" s="214">
        <f>IF(N1529="snížená",J1529,0)</f>
        <v>0</v>
      </c>
      <c r="BG1529" s="214">
        <f>IF(N1529="zákl. přenesená",J1529,0)</f>
        <v>0</v>
      </c>
      <c r="BH1529" s="214">
        <f>IF(N1529="sníž. přenesená",J1529,0)</f>
        <v>0</v>
      </c>
      <c r="BI1529" s="214">
        <f>IF(N1529="nulová",J1529,0)</f>
        <v>0</v>
      </c>
      <c r="BJ1529" s="25" t="s">
        <v>17</v>
      </c>
      <c r="BK1529" s="214">
        <f>ROUND(I1529*H1529,2)</f>
        <v>0</v>
      </c>
      <c r="BL1529" s="25" t="s">
        <v>86</v>
      </c>
      <c r="BM1529" s="25" t="s">
        <v>1700</v>
      </c>
    </row>
    <row r="1530" s="11" customFormat="1">
      <c r="B1530" s="215"/>
      <c r="D1530" s="216" t="s">
        <v>176</v>
      </c>
      <c r="E1530" s="217" t="s">
        <v>5</v>
      </c>
      <c r="F1530" s="218" t="s">
        <v>1701</v>
      </c>
      <c r="H1530" s="217" t="s">
        <v>5</v>
      </c>
      <c r="I1530" s="219"/>
      <c r="L1530" s="215"/>
      <c r="M1530" s="220"/>
      <c r="N1530" s="221"/>
      <c r="O1530" s="221"/>
      <c r="P1530" s="221"/>
      <c r="Q1530" s="221"/>
      <c r="R1530" s="221"/>
      <c r="S1530" s="221"/>
      <c r="T1530" s="222"/>
      <c r="AT1530" s="217" t="s">
        <v>176</v>
      </c>
      <c r="AU1530" s="217" t="s">
        <v>83</v>
      </c>
      <c r="AV1530" s="11" t="s">
        <v>17</v>
      </c>
      <c r="AW1530" s="11" t="s">
        <v>35</v>
      </c>
      <c r="AX1530" s="11" t="s">
        <v>72</v>
      </c>
      <c r="AY1530" s="217" t="s">
        <v>168</v>
      </c>
    </row>
    <row r="1531" s="11" customFormat="1">
      <c r="B1531" s="215"/>
      <c r="D1531" s="216" t="s">
        <v>176</v>
      </c>
      <c r="E1531" s="217" t="s">
        <v>5</v>
      </c>
      <c r="F1531" s="218" t="s">
        <v>582</v>
      </c>
      <c r="H1531" s="217" t="s">
        <v>5</v>
      </c>
      <c r="I1531" s="219"/>
      <c r="L1531" s="215"/>
      <c r="M1531" s="220"/>
      <c r="N1531" s="221"/>
      <c r="O1531" s="221"/>
      <c r="P1531" s="221"/>
      <c r="Q1531" s="221"/>
      <c r="R1531" s="221"/>
      <c r="S1531" s="221"/>
      <c r="T1531" s="222"/>
      <c r="AT1531" s="217" t="s">
        <v>176</v>
      </c>
      <c r="AU1531" s="217" t="s">
        <v>83</v>
      </c>
      <c r="AV1531" s="11" t="s">
        <v>17</v>
      </c>
      <c r="AW1531" s="11" t="s">
        <v>35</v>
      </c>
      <c r="AX1531" s="11" t="s">
        <v>72</v>
      </c>
      <c r="AY1531" s="217" t="s">
        <v>168</v>
      </c>
    </row>
    <row r="1532" s="12" customFormat="1">
      <c r="B1532" s="223"/>
      <c r="D1532" s="216" t="s">
        <v>176</v>
      </c>
      <c r="E1532" s="224" t="s">
        <v>5</v>
      </c>
      <c r="F1532" s="225" t="s">
        <v>1702</v>
      </c>
      <c r="H1532" s="226">
        <v>16.170000000000002</v>
      </c>
      <c r="I1532" s="227"/>
      <c r="L1532" s="223"/>
      <c r="M1532" s="228"/>
      <c r="N1532" s="229"/>
      <c r="O1532" s="229"/>
      <c r="P1532" s="229"/>
      <c r="Q1532" s="229"/>
      <c r="R1532" s="229"/>
      <c r="S1532" s="229"/>
      <c r="T1532" s="230"/>
      <c r="AT1532" s="224" t="s">
        <v>176</v>
      </c>
      <c r="AU1532" s="224" t="s">
        <v>83</v>
      </c>
      <c r="AV1532" s="12" t="s">
        <v>80</v>
      </c>
      <c r="AW1532" s="12" t="s">
        <v>35</v>
      </c>
      <c r="AX1532" s="12" t="s">
        <v>72</v>
      </c>
      <c r="AY1532" s="224" t="s">
        <v>168</v>
      </c>
    </row>
    <row r="1533" s="12" customFormat="1">
      <c r="B1533" s="223"/>
      <c r="D1533" s="216" t="s">
        <v>176</v>
      </c>
      <c r="E1533" s="224" t="s">
        <v>5</v>
      </c>
      <c r="F1533" s="225" t="s">
        <v>1205</v>
      </c>
      <c r="H1533" s="226">
        <v>-1.6000000000000001</v>
      </c>
      <c r="I1533" s="227"/>
      <c r="L1533" s="223"/>
      <c r="M1533" s="228"/>
      <c r="N1533" s="229"/>
      <c r="O1533" s="229"/>
      <c r="P1533" s="229"/>
      <c r="Q1533" s="229"/>
      <c r="R1533" s="229"/>
      <c r="S1533" s="229"/>
      <c r="T1533" s="230"/>
      <c r="AT1533" s="224" t="s">
        <v>176</v>
      </c>
      <c r="AU1533" s="224" t="s">
        <v>83</v>
      </c>
      <c r="AV1533" s="12" t="s">
        <v>80</v>
      </c>
      <c r="AW1533" s="12" t="s">
        <v>35</v>
      </c>
      <c r="AX1533" s="12" t="s">
        <v>72</v>
      </c>
      <c r="AY1533" s="224" t="s">
        <v>168</v>
      </c>
    </row>
    <row r="1534" s="13" customFormat="1">
      <c r="B1534" s="231"/>
      <c r="D1534" s="216" t="s">
        <v>176</v>
      </c>
      <c r="E1534" s="232" t="s">
        <v>5</v>
      </c>
      <c r="F1534" s="233" t="s">
        <v>195</v>
      </c>
      <c r="H1534" s="234">
        <v>14.57</v>
      </c>
      <c r="I1534" s="235"/>
      <c r="L1534" s="231"/>
      <c r="M1534" s="236"/>
      <c r="N1534" s="237"/>
      <c r="O1534" s="237"/>
      <c r="P1534" s="237"/>
      <c r="Q1534" s="237"/>
      <c r="R1534" s="237"/>
      <c r="S1534" s="237"/>
      <c r="T1534" s="238"/>
      <c r="AT1534" s="232" t="s">
        <v>176</v>
      </c>
      <c r="AU1534" s="232" t="s">
        <v>83</v>
      </c>
      <c r="AV1534" s="13" t="s">
        <v>86</v>
      </c>
      <c r="AW1534" s="13" t="s">
        <v>35</v>
      </c>
      <c r="AX1534" s="13" t="s">
        <v>17</v>
      </c>
      <c r="AY1534" s="232" t="s">
        <v>168</v>
      </c>
    </row>
    <row r="1535" s="1" customFormat="1" ht="38.25" customHeight="1">
      <c r="B1535" s="202"/>
      <c r="C1535" s="203" t="s">
        <v>1703</v>
      </c>
      <c r="D1535" s="203" t="s">
        <v>170</v>
      </c>
      <c r="E1535" s="204" t="s">
        <v>1704</v>
      </c>
      <c r="F1535" s="205" t="s">
        <v>1705</v>
      </c>
      <c r="G1535" s="206" t="s">
        <v>203</v>
      </c>
      <c r="H1535" s="207">
        <v>1.2789999999999999</v>
      </c>
      <c r="I1535" s="208"/>
      <c r="J1535" s="209">
        <f>ROUND(I1535*H1535,2)</f>
        <v>0</v>
      </c>
      <c r="K1535" s="205" t="s">
        <v>174</v>
      </c>
      <c r="L1535" s="47"/>
      <c r="M1535" s="210" t="s">
        <v>5</v>
      </c>
      <c r="N1535" s="211" t="s">
        <v>43</v>
      </c>
      <c r="O1535" s="48"/>
      <c r="P1535" s="212">
        <f>O1535*H1535</f>
        <v>0</v>
      </c>
      <c r="Q1535" s="212">
        <v>0</v>
      </c>
      <c r="R1535" s="212">
        <f>Q1535*H1535</f>
        <v>0</v>
      </c>
      <c r="S1535" s="212">
        <v>1.8</v>
      </c>
      <c r="T1535" s="213">
        <f>S1535*H1535</f>
        <v>2.3022</v>
      </c>
      <c r="AR1535" s="25" t="s">
        <v>86</v>
      </c>
      <c r="AT1535" s="25" t="s">
        <v>170</v>
      </c>
      <c r="AU1535" s="25" t="s">
        <v>83</v>
      </c>
      <c r="AY1535" s="25" t="s">
        <v>168</v>
      </c>
      <c r="BE1535" s="214">
        <f>IF(N1535="základní",J1535,0)</f>
        <v>0</v>
      </c>
      <c r="BF1535" s="214">
        <f>IF(N1535="snížená",J1535,0)</f>
        <v>0</v>
      </c>
      <c r="BG1535" s="214">
        <f>IF(N1535="zákl. přenesená",J1535,0)</f>
        <v>0</v>
      </c>
      <c r="BH1535" s="214">
        <f>IF(N1535="sníž. přenesená",J1535,0)</f>
        <v>0</v>
      </c>
      <c r="BI1535" s="214">
        <f>IF(N1535="nulová",J1535,0)</f>
        <v>0</v>
      </c>
      <c r="BJ1535" s="25" t="s">
        <v>17</v>
      </c>
      <c r="BK1535" s="214">
        <f>ROUND(I1535*H1535,2)</f>
        <v>0</v>
      </c>
      <c r="BL1535" s="25" t="s">
        <v>86</v>
      </c>
      <c r="BM1535" s="25" t="s">
        <v>1706</v>
      </c>
    </row>
    <row r="1536" s="11" customFormat="1">
      <c r="B1536" s="215"/>
      <c r="D1536" s="216" t="s">
        <v>176</v>
      </c>
      <c r="E1536" s="217" t="s">
        <v>5</v>
      </c>
      <c r="F1536" s="218" t="s">
        <v>813</v>
      </c>
      <c r="H1536" s="217" t="s">
        <v>5</v>
      </c>
      <c r="I1536" s="219"/>
      <c r="L1536" s="215"/>
      <c r="M1536" s="220"/>
      <c r="N1536" s="221"/>
      <c r="O1536" s="221"/>
      <c r="P1536" s="221"/>
      <c r="Q1536" s="221"/>
      <c r="R1536" s="221"/>
      <c r="S1536" s="221"/>
      <c r="T1536" s="222"/>
      <c r="AT1536" s="217" t="s">
        <v>176</v>
      </c>
      <c r="AU1536" s="217" t="s">
        <v>83</v>
      </c>
      <c r="AV1536" s="11" t="s">
        <v>17</v>
      </c>
      <c r="AW1536" s="11" t="s">
        <v>35</v>
      </c>
      <c r="AX1536" s="11" t="s">
        <v>72</v>
      </c>
      <c r="AY1536" s="217" t="s">
        <v>168</v>
      </c>
    </row>
    <row r="1537" s="12" customFormat="1">
      <c r="B1537" s="223"/>
      <c r="D1537" s="216" t="s">
        <v>176</v>
      </c>
      <c r="E1537" s="224" t="s">
        <v>5</v>
      </c>
      <c r="F1537" s="225" t="s">
        <v>1707</v>
      </c>
      <c r="H1537" s="226">
        <v>1.2789999999999999</v>
      </c>
      <c r="I1537" s="227"/>
      <c r="L1537" s="223"/>
      <c r="M1537" s="228"/>
      <c r="N1537" s="229"/>
      <c r="O1537" s="229"/>
      <c r="P1537" s="229"/>
      <c r="Q1537" s="229"/>
      <c r="R1537" s="229"/>
      <c r="S1537" s="229"/>
      <c r="T1537" s="230"/>
      <c r="AT1537" s="224" t="s">
        <v>176</v>
      </c>
      <c r="AU1537" s="224" t="s">
        <v>83</v>
      </c>
      <c r="AV1537" s="12" t="s">
        <v>80</v>
      </c>
      <c r="AW1537" s="12" t="s">
        <v>35</v>
      </c>
      <c r="AX1537" s="12" t="s">
        <v>17</v>
      </c>
      <c r="AY1537" s="224" t="s">
        <v>168</v>
      </c>
    </row>
    <row r="1538" s="1" customFormat="1" ht="38.25" customHeight="1">
      <c r="B1538" s="202"/>
      <c r="C1538" s="203" t="s">
        <v>1708</v>
      </c>
      <c r="D1538" s="203" t="s">
        <v>170</v>
      </c>
      <c r="E1538" s="204" t="s">
        <v>1709</v>
      </c>
      <c r="F1538" s="205" t="s">
        <v>1710</v>
      </c>
      <c r="G1538" s="206" t="s">
        <v>198</v>
      </c>
      <c r="H1538" s="207">
        <v>3.1000000000000001</v>
      </c>
      <c r="I1538" s="208"/>
      <c r="J1538" s="209">
        <f>ROUND(I1538*H1538,2)</f>
        <v>0</v>
      </c>
      <c r="K1538" s="205" t="s">
        <v>174</v>
      </c>
      <c r="L1538" s="47"/>
      <c r="M1538" s="210" t="s">
        <v>5</v>
      </c>
      <c r="N1538" s="211" t="s">
        <v>43</v>
      </c>
      <c r="O1538" s="48"/>
      <c r="P1538" s="212">
        <f>O1538*H1538</f>
        <v>0</v>
      </c>
      <c r="Q1538" s="212">
        <v>0</v>
      </c>
      <c r="R1538" s="212">
        <f>Q1538*H1538</f>
        <v>0</v>
      </c>
      <c r="S1538" s="212">
        <v>0.042000000000000003</v>
      </c>
      <c r="T1538" s="213">
        <f>S1538*H1538</f>
        <v>0.13020000000000001</v>
      </c>
      <c r="AR1538" s="25" t="s">
        <v>86</v>
      </c>
      <c r="AT1538" s="25" t="s">
        <v>170</v>
      </c>
      <c r="AU1538" s="25" t="s">
        <v>83</v>
      </c>
      <c r="AY1538" s="25" t="s">
        <v>168</v>
      </c>
      <c r="BE1538" s="214">
        <f>IF(N1538="základní",J1538,0)</f>
        <v>0</v>
      </c>
      <c r="BF1538" s="214">
        <f>IF(N1538="snížená",J1538,0)</f>
        <v>0</v>
      </c>
      <c r="BG1538" s="214">
        <f>IF(N1538="zákl. přenesená",J1538,0)</f>
        <v>0</v>
      </c>
      <c r="BH1538" s="214">
        <f>IF(N1538="sníž. přenesená",J1538,0)</f>
        <v>0</v>
      </c>
      <c r="BI1538" s="214">
        <f>IF(N1538="nulová",J1538,0)</f>
        <v>0</v>
      </c>
      <c r="BJ1538" s="25" t="s">
        <v>17</v>
      </c>
      <c r="BK1538" s="214">
        <f>ROUND(I1538*H1538,2)</f>
        <v>0</v>
      </c>
      <c r="BL1538" s="25" t="s">
        <v>86</v>
      </c>
      <c r="BM1538" s="25" t="s">
        <v>1711</v>
      </c>
    </row>
    <row r="1539" s="11" customFormat="1">
      <c r="B1539" s="215"/>
      <c r="D1539" s="216" t="s">
        <v>176</v>
      </c>
      <c r="E1539" s="217" t="s">
        <v>5</v>
      </c>
      <c r="F1539" s="218" t="s">
        <v>813</v>
      </c>
      <c r="H1539" s="217" t="s">
        <v>5</v>
      </c>
      <c r="I1539" s="219"/>
      <c r="L1539" s="215"/>
      <c r="M1539" s="220"/>
      <c r="N1539" s="221"/>
      <c r="O1539" s="221"/>
      <c r="P1539" s="221"/>
      <c r="Q1539" s="221"/>
      <c r="R1539" s="221"/>
      <c r="S1539" s="221"/>
      <c r="T1539" s="222"/>
      <c r="AT1539" s="217" t="s">
        <v>176</v>
      </c>
      <c r="AU1539" s="217" t="s">
        <v>83</v>
      </c>
      <c r="AV1539" s="11" t="s">
        <v>17</v>
      </c>
      <c r="AW1539" s="11" t="s">
        <v>35</v>
      </c>
      <c r="AX1539" s="11" t="s">
        <v>72</v>
      </c>
      <c r="AY1539" s="217" t="s">
        <v>168</v>
      </c>
    </row>
    <row r="1540" s="12" customFormat="1">
      <c r="B1540" s="223"/>
      <c r="D1540" s="216" t="s">
        <v>176</v>
      </c>
      <c r="E1540" s="224" t="s">
        <v>5</v>
      </c>
      <c r="F1540" s="225" t="s">
        <v>1712</v>
      </c>
      <c r="H1540" s="226">
        <v>3.1000000000000001</v>
      </c>
      <c r="I1540" s="227"/>
      <c r="L1540" s="223"/>
      <c r="M1540" s="228"/>
      <c r="N1540" s="229"/>
      <c r="O1540" s="229"/>
      <c r="P1540" s="229"/>
      <c r="Q1540" s="229"/>
      <c r="R1540" s="229"/>
      <c r="S1540" s="229"/>
      <c r="T1540" s="230"/>
      <c r="AT1540" s="224" t="s">
        <v>176</v>
      </c>
      <c r="AU1540" s="224" t="s">
        <v>83</v>
      </c>
      <c r="AV1540" s="12" t="s">
        <v>80</v>
      </c>
      <c r="AW1540" s="12" t="s">
        <v>35</v>
      </c>
      <c r="AX1540" s="12" t="s">
        <v>17</v>
      </c>
      <c r="AY1540" s="224" t="s">
        <v>168</v>
      </c>
    </row>
    <row r="1541" s="1" customFormat="1" ht="25.5" customHeight="1">
      <c r="B1541" s="202"/>
      <c r="C1541" s="203" t="s">
        <v>1713</v>
      </c>
      <c r="D1541" s="203" t="s">
        <v>170</v>
      </c>
      <c r="E1541" s="204" t="s">
        <v>1714</v>
      </c>
      <c r="F1541" s="205" t="s">
        <v>1715</v>
      </c>
      <c r="G1541" s="206" t="s">
        <v>173</v>
      </c>
      <c r="H1541" s="207">
        <v>50</v>
      </c>
      <c r="I1541" s="208"/>
      <c r="J1541" s="209">
        <f>ROUND(I1541*H1541,2)</f>
        <v>0</v>
      </c>
      <c r="K1541" s="205" t="s">
        <v>174</v>
      </c>
      <c r="L1541" s="47"/>
      <c r="M1541" s="210" t="s">
        <v>5</v>
      </c>
      <c r="N1541" s="211" t="s">
        <v>43</v>
      </c>
      <c r="O1541" s="48"/>
      <c r="P1541" s="212">
        <f>O1541*H1541</f>
        <v>0</v>
      </c>
      <c r="Q1541" s="212">
        <v>0</v>
      </c>
      <c r="R1541" s="212">
        <f>Q1541*H1541</f>
        <v>0</v>
      </c>
      <c r="S1541" s="212">
        <v>0.0040000000000000001</v>
      </c>
      <c r="T1541" s="213">
        <f>S1541*H1541</f>
        <v>0.20000000000000001</v>
      </c>
      <c r="AR1541" s="25" t="s">
        <v>86</v>
      </c>
      <c r="AT1541" s="25" t="s">
        <v>170</v>
      </c>
      <c r="AU1541" s="25" t="s">
        <v>83</v>
      </c>
      <c r="AY1541" s="25" t="s">
        <v>168</v>
      </c>
      <c r="BE1541" s="214">
        <f>IF(N1541="základní",J1541,0)</f>
        <v>0</v>
      </c>
      <c r="BF1541" s="214">
        <f>IF(N1541="snížená",J1541,0)</f>
        <v>0</v>
      </c>
      <c r="BG1541" s="214">
        <f>IF(N1541="zákl. přenesená",J1541,0)</f>
        <v>0</v>
      </c>
      <c r="BH1541" s="214">
        <f>IF(N1541="sníž. přenesená",J1541,0)</f>
        <v>0</v>
      </c>
      <c r="BI1541" s="214">
        <f>IF(N1541="nulová",J1541,0)</f>
        <v>0</v>
      </c>
      <c r="BJ1541" s="25" t="s">
        <v>17</v>
      </c>
      <c r="BK1541" s="214">
        <f>ROUND(I1541*H1541,2)</f>
        <v>0</v>
      </c>
      <c r="BL1541" s="25" t="s">
        <v>86</v>
      </c>
      <c r="BM1541" s="25" t="s">
        <v>1716</v>
      </c>
    </row>
    <row r="1542" s="11" customFormat="1">
      <c r="B1542" s="215"/>
      <c r="D1542" s="216" t="s">
        <v>176</v>
      </c>
      <c r="E1542" s="217" t="s">
        <v>5</v>
      </c>
      <c r="F1542" s="218" t="s">
        <v>1203</v>
      </c>
      <c r="H1542" s="217" t="s">
        <v>5</v>
      </c>
      <c r="I1542" s="219"/>
      <c r="L1542" s="215"/>
      <c r="M1542" s="220"/>
      <c r="N1542" s="221"/>
      <c r="O1542" s="221"/>
      <c r="P1542" s="221"/>
      <c r="Q1542" s="221"/>
      <c r="R1542" s="221"/>
      <c r="S1542" s="221"/>
      <c r="T1542" s="222"/>
      <c r="AT1542" s="217" t="s">
        <v>176</v>
      </c>
      <c r="AU1542" s="217" t="s">
        <v>83</v>
      </c>
      <c r="AV1542" s="11" t="s">
        <v>17</v>
      </c>
      <c r="AW1542" s="11" t="s">
        <v>35</v>
      </c>
      <c r="AX1542" s="11" t="s">
        <v>72</v>
      </c>
      <c r="AY1542" s="217" t="s">
        <v>168</v>
      </c>
    </row>
    <row r="1543" s="11" customFormat="1">
      <c r="B1543" s="215"/>
      <c r="D1543" s="216" t="s">
        <v>176</v>
      </c>
      <c r="E1543" s="217" t="s">
        <v>5</v>
      </c>
      <c r="F1543" s="218" t="s">
        <v>1259</v>
      </c>
      <c r="H1543" s="217" t="s">
        <v>5</v>
      </c>
      <c r="I1543" s="219"/>
      <c r="L1543" s="215"/>
      <c r="M1543" s="220"/>
      <c r="N1543" s="221"/>
      <c r="O1543" s="221"/>
      <c r="P1543" s="221"/>
      <c r="Q1543" s="221"/>
      <c r="R1543" s="221"/>
      <c r="S1543" s="221"/>
      <c r="T1543" s="222"/>
      <c r="AT1543" s="217" t="s">
        <v>176</v>
      </c>
      <c r="AU1543" s="217" t="s">
        <v>83</v>
      </c>
      <c r="AV1543" s="11" t="s">
        <v>17</v>
      </c>
      <c r="AW1543" s="11" t="s">
        <v>35</v>
      </c>
      <c r="AX1543" s="11" t="s">
        <v>72</v>
      </c>
      <c r="AY1543" s="217" t="s">
        <v>168</v>
      </c>
    </row>
    <row r="1544" s="12" customFormat="1">
      <c r="B1544" s="223"/>
      <c r="D1544" s="216" t="s">
        <v>176</v>
      </c>
      <c r="E1544" s="224" t="s">
        <v>5</v>
      </c>
      <c r="F1544" s="225" t="s">
        <v>1260</v>
      </c>
      <c r="H1544" s="226">
        <v>50</v>
      </c>
      <c r="I1544" s="227"/>
      <c r="L1544" s="223"/>
      <c r="M1544" s="228"/>
      <c r="N1544" s="229"/>
      <c r="O1544" s="229"/>
      <c r="P1544" s="229"/>
      <c r="Q1544" s="229"/>
      <c r="R1544" s="229"/>
      <c r="S1544" s="229"/>
      <c r="T1544" s="230"/>
      <c r="AT1544" s="224" t="s">
        <v>176</v>
      </c>
      <c r="AU1544" s="224" t="s">
        <v>83</v>
      </c>
      <c r="AV1544" s="12" t="s">
        <v>80</v>
      </c>
      <c r="AW1544" s="12" t="s">
        <v>35</v>
      </c>
      <c r="AX1544" s="12" t="s">
        <v>17</v>
      </c>
      <c r="AY1544" s="224" t="s">
        <v>168</v>
      </c>
    </row>
    <row r="1545" s="1" customFormat="1" ht="25.5" customHeight="1">
      <c r="B1545" s="202"/>
      <c r="C1545" s="203" t="s">
        <v>1717</v>
      </c>
      <c r="D1545" s="203" t="s">
        <v>170</v>
      </c>
      <c r="E1545" s="204" t="s">
        <v>1718</v>
      </c>
      <c r="F1545" s="205" t="s">
        <v>1719</v>
      </c>
      <c r="G1545" s="206" t="s">
        <v>173</v>
      </c>
      <c r="H1545" s="207">
        <v>41.354999999999997</v>
      </c>
      <c r="I1545" s="208"/>
      <c r="J1545" s="209">
        <f>ROUND(I1545*H1545,2)</f>
        <v>0</v>
      </c>
      <c r="K1545" s="205" t="s">
        <v>174</v>
      </c>
      <c r="L1545" s="47"/>
      <c r="M1545" s="210" t="s">
        <v>5</v>
      </c>
      <c r="N1545" s="211" t="s">
        <v>43</v>
      </c>
      <c r="O1545" s="48"/>
      <c r="P1545" s="212">
        <f>O1545*H1545</f>
        <v>0</v>
      </c>
      <c r="Q1545" s="212">
        <v>0</v>
      </c>
      <c r="R1545" s="212">
        <f>Q1545*H1545</f>
        <v>0</v>
      </c>
      <c r="S1545" s="212">
        <v>0.045999999999999999</v>
      </c>
      <c r="T1545" s="213">
        <f>S1545*H1545</f>
        <v>1.9023299999999999</v>
      </c>
      <c r="AR1545" s="25" t="s">
        <v>86</v>
      </c>
      <c r="AT1545" s="25" t="s">
        <v>170</v>
      </c>
      <c r="AU1545" s="25" t="s">
        <v>83</v>
      </c>
      <c r="AY1545" s="25" t="s">
        <v>168</v>
      </c>
      <c r="BE1545" s="214">
        <f>IF(N1545="základní",J1545,0)</f>
        <v>0</v>
      </c>
      <c r="BF1545" s="214">
        <f>IF(N1545="snížená",J1545,0)</f>
        <v>0</v>
      </c>
      <c r="BG1545" s="214">
        <f>IF(N1545="zákl. přenesená",J1545,0)</f>
        <v>0</v>
      </c>
      <c r="BH1545" s="214">
        <f>IF(N1545="sníž. přenesená",J1545,0)</f>
        <v>0</v>
      </c>
      <c r="BI1545" s="214">
        <f>IF(N1545="nulová",J1545,0)</f>
        <v>0</v>
      </c>
      <c r="BJ1545" s="25" t="s">
        <v>17</v>
      </c>
      <c r="BK1545" s="214">
        <f>ROUND(I1545*H1545,2)</f>
        <v>0</v>
      </c>
      <c r="BL1545" s="25" t="s">
        <v>86</v>
      </c>
      <c r="BM1545" s="25" t="s">
        <v>1720</v>
      </c>
    </row>
    <row r="1546" s="11" customFormat="1">
      <c r="B1546" s="215"/>
      <c r="D1546" s="216" t="s">
        <v>176</v>
      </c>
      <c r="E1546" s="217" t="s">
        <v>5</v>
      </c>
      <c r="F1546" s="218" t="s">
        <v>1175</v>
      </c>
      <c r="H1546" s="217" t="s">
        <v>5</v>
      </c>
      <c r="I1546" s="219"/>
      <c r="L1546" s="215"/>
      <c r="M1546" s="220"/>
      <c r="N1546" s="221"/>
      <c r="O1546" s="221"/>
      <c r="P1546" s="221"/>
      <c r="Q1546" s="221"/>
      <c r="R1546" s="221"/>
      <c r="S1546" s="221"/>
      <c r="T1546" s="222"/>
      <c r="AT1546" s="217" t="s">
        <v>176</v>
      </c>
      <c r="AU1546" s="217" t="s">
        <v>83</v>
      </c>
      <c r="AV1546" s="11" t="s">
        <v>17</v>
      </c>
      <c r="AW1546" s="11" t="s">
        <v>35</v>
      </c>
      <c r="AX1546" s="11" t="s">
        <v>72</v>
      </c>
      <c r="AY1546" s="217" t="s">
        <v>168</v>
      </c>
    </row>
    <row r="1547" s="12" customFormat="1">
      <c r="B1547" s="223"/>
      <c r="D1547" s="216" t="s">
        <v>176</v>
      </c>
      <c r="E1547" s="224" t="s">
        <v>5</v>
      </c>
      <c r="F1547" s="225" t="s">
        <v>867</v>
      </c>
      <c r="H1547" s="226">
        <v>3.2999999999999998</v>
      </c>
      <c r="I1547" s="227"/>
      <c r="L1547" s="223"/>
      <c r="M1547" s="228"/>
      <c r="N1547" s="229"/>
      <c r="O1547" s="229"/>
      <c r="P1547" s="229"/>
      <c r="Q1547" s="229"/>
      <c r="R1547" s="229"/>
      <c r="S1547" s="229"/>
      <c r="T1547" s="230"/>
      <c r="AT1547" s="224" t="s">
        <v>176</v>
      </c>
      <c r="AU1547" s="224" t="s">
        <v>83</v>
      </c>
      <c r="AV1547" s="12" t="s">
        <v>80</v>
      </c>
      <c r="AW1547" s="12" t="s">
        <v>35</v>
      </c>
      <c r="AX1547" s="12" t="s">
        <v>72</v>
      </c>
      <c r="AY1547" s="224" t="s">
        <v>168</v>
      </c>
    </row>
    <row r="1548" s="11" customFormat="1">
      <c r="B1548" s="215"/>
      <c r="D1548" s="216" t="s">
        <v>176</v>
      </c>
      <c r="E1548" s="217" t="s">
        <v>5</v>
      </c>
      <c r="F1548" s="218" t="s">
        <v>1179</v>
      </c>
      <c r="H1548" s="217" t="s">
        <v>5</v>
      </c>
      <c r="I1548" s="219"/>
      <c r="L1548" s="215"/>
      <c r="M1548" s="220"/>
      <c r="N1548" s="221"/>
      <c r="O1548" s="221"/>
      <c r="P1548" s="221"/>
      <c r="Q1548" s="221"/>
      <c r="R1548" s="221"/>
      <c r="S1548" s="221"/>
      <c r="T1548" s="222"/>
      <c r="AT1548" s="217" t="s">
        <v>176</v>
      </c>
      <c r="AU1548" s="217" t="s">
        <v>83</v>
      </c>
      <c r="AV1548" s="11" t="s">
        <v>17</v>
      </c>
      <c r="AW1548" s="11" t="s">
        <v>35</v>
      </c>
      <c r="AX1548" s="11" t="s">
        <v>72</v>
      </c>
      <c r="AY1548" s="217" t="s">
        <v>168</v>
      </c>
    </row>
    <row r="1549" s="12" customFormat="1">
      <c r="B1549" s="223"/>
      <c r="D1549" s="216" t="s">
        <v>176</v>
      </c>
      <c r="E1549" s="224" t="s">
        <v>5</v>
      </c>
      <c r="F1549" s="225" t="s">
        <v>1721</v>
      </c>
      <c r="H1549" s="226">
        <v>6.5999999999999996</v>
      </c>
      <c r="I1549" s="227"/>
      <c r="L1549" s="223"/>
      <c r="M1549" s="228"/>
      <c r="N1549" s="229"/>
      <c r="O1549" s="229"/>
      <c r="P1549" s="229"/>
      <c r="Q1549" s="229"/>
      <c r="R1549" s="229"/>
      <c r="S1549" s="229"/>
      <c r="T1549" s="230"/>
      <c r="AT1549" s="224" t="s">
        <v>176</v>
      </c>
      <c r="AU1549" s="224" t="s">
        <v>83</v>
      </c>
      <c r="AV1549" s="12" t="s">
        <v>80</v>
      </c>
      <c r="AW1549" s="12" t="s">
        <v>35</v>
      </c>
      <c r="AX1549" s="12" t="s">
        <v>72</v>
      </c>
      <c r="AY1549" s="224" t="s">
        <v>168</v>
      </c>
    </row>
    <row r="1550" s="11" customFormat="1">
      <c r="B1550" s="215"/>
      <c r="D1550" s="216" t="s">
        <v>176</v>
      </c>
      <c r="E1550" s="217" t="s">
        <v>5</v>
      </c>
      <c r="F1550" s="218" t="s">
        <v>1197</v>
      </c>
      <c r="H1550" s="217" t="s">
        <v>5</v>
      </c>
      <c r="I1550" s="219"/>
      <c r="L1550" s="215"/>
      <c r="M1550" s="220"/>
      <c r="N1550" s="221"/>
      <c r="O1550" s="221"/>
      <c r="P1550" s="221"/>
      <c r="Q1550" s="221"/>
      <c r="R1550" s="221"/>
      <c r="S1550" s="221"/>
      <c r="T1550" s="222"/>
      <c r="AT1550" s="217" t="s">
        <v>176</v>
      </c>
      <c r="AU1550" s="217" t="s">
        <v>83</v>
      </c>
      <c r="AV1550" s="11" t="s">
        <v>17</v>
      </c>
      <c r="AW1550" s="11" t="s">
        <v>35</v>
      </c>
      <c r="AX1550" s="11" t="s">
        <v>72</v>
      </c>
      <c r="AY1550" s="217" t="s">
        <v>168</v>
      </c>
    </row>
    <row r="1551" s="12" customFormat="1">
      <c r="B1551" s="223"/>
      <c r="D1551" s="216" t="s">
        <v>176</v>
      </c>
      <c r="E1551" s="224" t="s">
        <v>5</v>
      </c>
      <c r="F1551" s="225" t="s">
        <v>1722</v>
      </c>
      <c r="H1551" s="226">
        <v>1.5</v>
      </c>
      <c r="I1551" s="227"/>
      <c r="L1551" s="223"/>
      <c r="M1551" s="228"/>
      <c r="N1551" s="229"/>
      <c r="O1551" s="229"/>
      <c r="P1551" s="229"/>
      <c r="Q1551" s="229"/>
      <c r="R1551" s="229"/>
      <c r="S1551" s="229"/>
      <c r="T1551" s="230"/>
      <c r="AT1551" s="224" t="s">
        <v>176</v>
      </c>
      <c r="AU1551" s="224" t="s">
        <v>83</v>
      </c>
      <c r="AV1551" s="12" t="s">
        <v>80</v>
      </c>
      <c r="AW1551" s="12" t="s">
        <v>35</v>
      </c>
      <c r="AX1551" s="12" t="s">
        <v>72</v>
      </c>
      <c r="AY1551" s="224" t="s">
        <v>168</v>
      </c>
    </row>
    <row r="1552" s="11" customFormat="1">
      <c r="B1552" s="215"/>
      <c r="D1552" s="216" t="s">
        <v>176</v>
      </c>
      <c r="E1552" s="217" t="s">
        <v>5</v>
      </c>
      <c r="F1552" s="218" t="s">
        <v>1199</v>
      </c>
      <c r="H1552" s="217" t="s">
        <v>5</v>
      </c>
      <c r="I1552" s="219"/>
      <c r="L1552" s="215"/>
      <c r="M1552" s="220"/>
      <c r="N1552" s="221"/>
      <c r="O1552" s="221"/>
      <c r="P1552" s="221"/>
      <c r="Q1552" s="221"/>
      <c r="R1552" s="221"/>
      <c r="S1552" s="221"/>
      <c r="T1552" s="222"/>
      <c r="AT1552" s="217" t="s">
        <v>176</v>
      </c>
      <c r="AU1552" s="217" t="s">
        <v>83</v>
      </c>
      <c r="AV1552" s="11" t="s">
        <v>17</v>
      </c>
      <c r="AW1552" s="11" t="s">
        <v>35</v>
      </c>
      <c r="AX1552" s="11" t="s">
        <v>72</v>
      </c>
      <c r="AY1552" s="217" t="s">
        <v>168</v>
      </c>
    </row>
    <row r="1553" s="12" customFormat="1">
      <c r="B1553" s="223"/>
      <c r="D1553" s="216" t="s">
        <v>176</v>
      </c>
      <c r="E1553" s="224" t="s">
        <v>5</v>
      </c>
      <c r="F1553" s="225" t="s">
        <v>1722</v>
      </c>
      <c r="H1553" s="226">
        <v>1.5</v>
      </c>
      <c r="I1553" s="227"/>
      <c r="L1553" s="223"/>
      <c r="M1553" s="228"/>
      <c r="N1553" s="229"/>
      <c r="O1553" s="229"/>
      <c r="P1553" s="229"/>
      <c r="Q1553" s="229"/>
      <c r="R1553" s="229"/>
      <c r="S1553" s="229"/>
      <c r="T1553" s="230"/>
      <c r="AT1553" s="224" t="s">
        <v>176</v>
      </c>
      <c r="AU1553" s="224" t="s">
        <v>83</v>
      </c>
      <c r="AV1553" s="12" t="s">
        <v>80</v>
      </c>
      <c r="AW1553" s="12" t="s">
        <v>35</v>
      </c>
      <c r="AX1553" s="12" t="s">
        <v>72</v>
      </c>
      <c r="AY1553" s="224" t="s">
        <v>168</v>
      </c>
    </row>
    <row r="1554" s="11" customFormat="1">
      <c r="B1554" s="215"/>
      <c r="D1554" s="216" t="s">
        <v>176</v>
      </c>
      <c r="E1554" s="217" t="s">
        <v>5</v>
      </c>
      <c r="F1554" s="218" t="s">
        <v>1103</v>
      </c>
      <c r="H1554" s="217" t="s">
        <v>5</v>
      </c>
      <c r="I1554" s="219"/>
      <c r="L1554" s="215"/>
      <c r="M1554" s="220"/>
      <c r="N1554" s="221"/>
      <c r="O1554" s="221"/>
      <c r="P1554" s="221"/>
      <c r="Q1554" s="221"/>
      <c r="R1554" s="221"/>
      <c r="S1554" s="221"/>
      <c r="T1554" s="222"/>
      <c r="AT1554" s="217" t="s">
        <v>176</v>
      </c>
      <c r="AU1554" s="217" t="s">
        <v>83</v>
      </c>
      <c r="AV1554" s="11" t="s">
        <v>17</v>
      </c>
      <c r="AW1554" s="11" t="s">
        <v>35</v>
      </c>
      <c r="AX1554" s="11" t="s">
        <v>72</v>
      </c>
      <c r="AY1554" s="217" t="s">
        <v>168</v>
      </c>
    </row>
    <row r="1555" s="12" customFormat="1">
      <c r="B1555" s="223"/>
      <c r="D1555" s="216" t="s">
        <v>176</v>
      </c>
      <c r="E1555" s="224" t="s">
        <v>5</v>
      </c>
      <c r="F1555" s="225" t="s">
        <v>1723</v>
      </c>
      <c r="H1555" s="226">
        <v>37.375</v>
      </c>
      <c r="I1555" s="227"/>
      <c r="L1555" s="223"/>
      <c r="M1555" s="228"/>
      <c r="N1555" s="229"/>
      <c r="O1555" s="229"/>
      <c r="P1555" s="229"/>
      <c r="Q1555" s="229"/>
      <c r="R1555" s="229"/>
      <c r="S1555" s="229"/>
      <c r="T1555" s="230"/>
      <c r="AT1555" s="224" t="s">
        <v>176</v>
      </c>
      <c r="AU1555" s="224" t="s">
        <v>83</v>
      </c>
      <c r="AV1555" s="12" t="s">
        <v>80</v>
      </c>
      <c r="AW1555" s="12" t="s">
        <v>35</v>
      </c>
      <c r="AX1555" s="12" t="s">
        <v>72</v>
      </c>
      <c r="AY1555" s="224" t="s">
        <v>168</v>
      </c>
    </row>
    <row r="1556" s="12" customFormat="1">
      <c r="B1556" s="223"/>
      <c r="D1556" s="216" t="s">
        <v>176</v>
      </c>
      <c r="E1556" s="224" t="s">
        <v>5</v>
      </c>
      <c r="F1556" s="225" t="s">
        <v>1724</v>
      </c>
      <c r="H1556" s="226">
        <v>-10.99</v>
      </c>
      <c r="I1556" s="227"/>
      <c r="L1556" s="223"/>
      <c r="M1556" s="228"/>
      <c r="N1556" s="229"/>
      <c r="O1556" s="229"/>
      <c r="P1556" s="229"/>
      <c r="Q1556" s="229"/>
      <c r="R1556" s="229"/>
      <c r="S1556" s="229"/>
      <c r="T1556" s="230"/>
      <c r="AT1556" s="224" t="s">
        <v>176</v>
      </c>
      <c r="AU1556" s="224" t="s">
        <v>83</v>
      </c>
      <c r="AV1556" s="12" t="s">
        <v>80</v>
      </c>
      <c r="AW1556" s="12" t="s">
        <v>35</v>
      </c>
      <c r="AX1556" s="12" t="s">
        <v>72</v>
      </c>
      <c r="AY1556" s="224" t="s">
        <v>168</v>
      </c>
    </row>
    <row r="1557" s="11" customFormat="1">
      <c r="B1557" s="215"/>
      <c r="D1557" s="216" t="s">
        <v>176</v>
      </c>
      <c r="E1557" s="217" t="s">
        <v>5</v>
      </c>
      <c r="F1557" s="218" t="s">
        <v>1488</v>
      </c>
      <c r="H1557" s="217" t="s">
        <v>5</v>
      </c>
      <c r="I1557" s="219"/>
      <c r="L1557" s="215"/>
      <c r="M1557" s="220"/>
      <c r="N1557" s="221"/>
      <c r="O1557" s="221"/>
      <c r="P1557" s="221"/>
      <c r="Q1557" s="221"/>
      <c r="R1557" s="221"/>
      <c r="S1557" s="221"/>
      <c r="T1557" s="222"/>
      <c r="AT1557" s="217" t="s">
        <v>176</v>
      </c>
      <c r="AU1557" s="217" t="s">
        <v>83</v>
      </c>
      <c r="AV1557" s="11" t="s">
        <v>17</v>
      </c>
      <c r="AW1557" s="11" t="s">
        <v>35</v>
      </c>
      <c r="AX1557" s="11" t="s">
        <v>72</v>
      </c>
      <c r="AY1557" s="217" t="s">
        <v>168</v>
      </c>
    </row>
    <row r="1558" s="12" customFormat="1">
      <c r="B1558" s="223"/>
      <c r="D1558" s="216" t="s">
        <v>176</v>
      </c>
      <c r="E1558" s="224" t="s">
        <v>5</v>
      </c>
      <c r="F1558" s="225" t="s">
        <v>1725</v>
      </c>
      <c r="H1558" s="226">
        <v>2.0699999999999998</v>
      </c>
      <c r="I1558" s="227"/>
      <c r="L1558" s="223"/>
      <c r="M1558" s="228"/>
      <c r="N1558" s="229"/>
      <c r="O1558" s="229"/>
      <c r="P1558" s="229"/>
      <c r="Q1558" s="229"/>
      <c r="R1558" s="229"/>
      <c r="S1558" s="229"/>
      <c r="T1558" s="230"/>
      <c r="AT1558" s="224" t="s">
        <v>176</v>
      </c>
      <c r="AU1558" s="224" t="s">
        <v>83</v>
      </c>
      <c r="AV1558" s="12" t="s">
        <v>80</v>
      </c>
      <c r="AW1558" s="12" t="s">
        <v>35</v>
      </c>
      <c r="AX1558" s="12" t="s">
        <v>72</v>
      </c>
      <c r="AY1558" s="224" t="s">
        <v>168</v>
      </c>
    </row>
    <row r="1559" s="13" customFormat="1">
      <c r="B1559" s="231"/>
      <c r="D1559" s="216" t="s">
        <v>176</v>
      </c>
      <c r="E1559" s="232" t="s">
        <v>5</v>
      </c>
      <c r="F1559" s="233" t="s">
        <v>195</v>
      </c>
      <c r="H1559" s="234">
        <v>41.354999999999997</v>
      </c>
      <c r="I1559" s="235"/>
      <c r="L1559" s="231"/>
      <c r="M1559" s="236"/>
      <c r="N1559" s="237"/>
      <c r="O1559" s="237"/>
      <c r="P1559" s="237"/>
      <c r="Q1559" s="237"/>
      <c r="R1559" s="237"/>
      <c r="S1559" s="237"/>
      <c r="T1559" s="238"/>
      <c r="AT1559" s="232" t="s">
        <v>176</v>
      </c>
      <c r="AU1559" s="232" t="s">
        <v>83</v>
      </c>
      <c r="AV1559" s="13" t="s">
        <v>86</v>
      </c>
      <c r="AW1559" s="13" t="s">
        <v>35</v>
      </c>
      <c r="AX1559" s="13" t="s">
        <v>17</v>
      </c>
      <c r="AY1559" s="232" t="s">
        <v>168</v>
      </c>
    </row>
    <row r="1560" s="1" customFormat="1" ht="25.5" customHeight="1">
      <c r="B1560" s="202"/>
      <c r="C1560" s="203" t="s">
        <v>1726</v>
      </c>
      <c r="D1560" s="203" t="s">
        <v>170</v>
      </c>
      <c r="E1560" s="204" t="s">
        <v>1727</v>
      </c>
      <c r="F1560" s="205" t="s">
        <v>1728</v>
      </c>
      <c r="G1560" s="206" t="s">
        <v>173</v>
      </c>
      <c r="H1560" s="207">
        <v>5.2000000000000002</v>
      </c>
      <c r="I1560" s="208"/>
      <c r="J1560" s="209">
        <f>ROUND(I1560*H1560,2)</f>
        <v>0</v>
      </c>
      <c r="K1560" s="205" t="s">
        <v>174</v>
      </c>
      <c r="L1560" s="47"/>
      <c r="M1560" s="210" t="s">
        <v>5</v>
      </c>
      <c r="N1560" s="211" t="s">
        <v>43</v>
      </c>
      <c r="O1560" s="48"/>
      <c r="P1560" s="212">
        <f>O1560*H1560</f>
        <v>0</v>
      </c>
      <c r="Q1560" s="212">
        <v>0</v>
      </c>
      <c r="R1560" s="212">
        <f>Q1560*H1560</f>
        <v>0</v>
      </c>
      <c r="S1560" s="212">
        <v>0.0040000000000000001</v>
      </c>
      <c r="T1560" s="213">
        <f>S1560*H1560</f>
        <v>0.020800000000000003</v>
      </c>
      <c r="AR1560" s="25" t="s">
        <v>86</v>
      </c>
      <c r="AT1560" s="25" t="s">
        <v>170</v>
      </c>
      <c r="AU1560" s="25" t="s">
        <v>83</v>
      </c>
      <c r="AY1560" s="25" t="s">
        <v>168</v>
      </c>
      <c r="BE1560" s="214">
        <f>IF(N1560="základní",J1560,0)</f>
        <v>0</v>
      </c>
      <c r="BF1560" s="214">
        <f>IF(N1560="snížená",J1560,0)</f>
        <v>0</v>
      </c>
      <c r="BG1560" s="214">
        <f>IF(N1560="zákl. přenesená",J1560,0)</f>
        <v>0</v>
      </c>
      <c r="BH1560" s="214">
        <f>IF(N1560="sníž. přenesená",J1560,0)</f>
        <v>0</v>
      </c>
      <c r="BI1560" s="214">
        <f>IF(N1560="nulová",J1560,0)</f>
        <v>0</v>
      </c>
      <c r="BJ1560" s="25" t="s">
        <v>17</v>
      </c>
      <c r="BK1560" s="214">
        <f>ROUND(I1560*H1560,2)</f>
        <v>0</v>
      </c>
      <c r="BL1560" s="25" t="s">
        <v>86</v>
      </c>
      <c r="BM1560" s="25" t="s">
        <v>1729</v>
      </c>
    </row>
    <row r="1561" s="11" customFormat="1">
      <c r="B1561" s="215"/>
      <c r="D1561" s="216" t="s">
        <v>176</v>
      </c>
      <c r="E1561" s="217" t="s">
        <v>5</v>
      </c>
      <c r="F1561" s="218" t="s">
        <v>1103</v>
      </c>
      <c r="H1561" s="217" t="s">
        <v>5</v>
      </c>
      <c r="I1561" s="219"/>
      <c r="L1561" s="215"/>
      <c r="M1561" s="220"/>
      <c r="N1561" s="221"/>
      <c r="O1561" s="221"/>
      <c r="P1561" s="221"/>
      <c r="Q1561" s="221"/>
      <c r="R1561" s="221"/>
      <c r="S1561" s="221"/>
      <c r="T1561" s="222"/>
      <c r="AT1561" s="217" t="s">
        <v>176</v>
      </c>
      <c r="AU1561" s="217" t="s">
        <v>83</v>
      </c>
      <c r="AV1561" s="11" t="s">
        <v>17</v>
      </c>
      <c r="AW1561" s="11" t="s">
        <v>35</v>
      </c>
      <c r="AX1561" s="11" t="s">
        <v>72</v>
      </c>
      <c r="AY1561" s="217" t="s">
        <v>168</v>
      </c>
    </row>
    <row r="1562" s="12" customFormat="1">
      <c r="B1562" s="223"/>
      <c r="D1562" s="216" t="s">
        <v>176</v>
      </c>
      <c r="E1562" s="224" t="s">
        <v>5</v>
      </c>
      <c r="F1562" s="225" t="s">
        <v>1104</v>
      </c>
      <c r="H1562" s="226">
        <v>5.2000000000000002</v>
      </c>
      <c r="I1562" s="227"/>
      <c r="L1562" s="223"/>
      <c r="M1562" s="228"/>
      <c r="N1562" s="229"/>
      <c r="O1562" s="229"/>
      <c r="P1562" s="229"/>
      <c r="Q1562" s="229"/>
      <c r="R1562" s="229"/>
      <c r="S1562" s="229"/>
      <c r="T1562" s="230"/>
      <c r="AT1562" s="224" t="s">
        <v>176</v>
      </c>
      <c r="AU1562" s="224" t="s">
        <v>83</v>
      </c>
      <c r="AV1562" s="12" t="s">
        <v>80</v>
      </c>
      <c r="AW1562" s="12" t="s">
        <v>35</v>
      </c>
      <c r="AX1562" s="12" t="s">
        <v>17</v>
      </c>
      <c r="AY1562" s="224" t="s">
        <v>168</v>
      </c>
    </row>
    <row r="1563" s="1" customFormat="1" ht="16.5" customHeight="1">
      <c r="B1563" s="202"/>
      <c r="C1563" s="203" t="s">
        <v>1730</v>
      </c>
      <c r="D1563" s="203" t="s">
        <v>170</v>
      </c>
      <c r="E1563" s="204" t="s">
        <v>1731</v>
      </c>
      <c r="F1563" s="205" t="s">
        <v>1732</v>
      </c>
      <c r="G1563" s="206" t="s">
        <v>325</v>
      </c>
      <c r="H1563" s="207">
        <v>1</v>
      </c>
      <c r="I1563" s="208"/>
      <c r="J1563" s="209">
        <f>ROUND(I1563*H1563,2)</f>
        <v>0</v>
      </c>
      <c r="K1563" s="205" t="s">
        <v>5</v>
      </c>
      <c r="L1563" s="47"/>
      <c r="M1563" s="210" t="s">
        <v>5</v>
      </c>
      <c r="N1563" s="211" t="s">
        <v>43</v>
      </c>
      <c r="O1563" s="48"/>
      <c r="P1563" s="212">
        <f>O1563*H1563</f>
        <v>0</v>
      </c>
      <c r="Q1563" s="212">
        <v>0</v>
      </c>
      <c r="R1563" s="212">
        <f>Q1563*H1563</f>
        <v>0</v>
      </c>
      <c r="S1563" s="212">
        <v>0</v>
      </c>
      <c r="T1563" s="213">
        <f>S1563*H1563</f>
        <v>0</v>
      </c>
      <c r="AR1563" s="25" t="s">
        <v>86</v>
      </c>
      <c r="AT1563" s="25" t="s">
        <v>170</v>
      </c>
      <c r="AU1563" s="25" t="s">
        <v>83</v>
      </c>
      <c r="AY1563" s="25" t="s">
        <v>168</v>
      </c>
      <c r="BE1563" s="214">
        <f>IF(N1563="základní",J1563,0)</f>
        <v>0</v>
      </c>
      <c r="BF1563" s="214">
        <f>IF(N1563="snížená",J1563,0)</f>
        <v>0</v>
      </c>
      <c r="BG1563" s="214">
        <f>IF(N1563="zákl. přenesená",J1563,0)</f>
        <v>0</v>
      </c>
      <c r="BH1563" s="214">
        <f>IF(N1563="sníž. přenesená",J1563,0)</f>
        <v>0</v>
      </c>
      <c r="BI1563" s="214">
        <f>IF(N1563="nulová",J1563,0)</f>
        <v>0</v>
      </c>
      <c r="BJ1563" s="25" t="s">
        <v>17</v>
      </c>
      <c r="BK1563" s="214">
        <f>ROUND(I1563*H1563,2)</f>
        <v>0</v>
      </c>
      <c r="BL1563" s="25" t="s">
        <v>86</v>
      </c>
      <c r="BM1563" s="25" t="s">
        <v>1733</v>
      </c>
    </row>
    <row r="1564" s="10" customFormat="1" ht="22.32" customHeight="1">
      <c r="B1564" s="189"/>
      <c r="D1564" s="190" t="s">
        <v>71</v>
      </c>
      <c r="E1564" s="200" t="s">
        <v>791</v>
      </c>
      <c r="F1564" s="200" t="s">
        <v>1734</v>
      </c>
      <c r="I1564" s="192"/>
      <c r="J1564" s="201">
        <f>BK1564</f>
        <v>0</v>
      </c>
      <c r="L1564" s="189"/>
      <c r="M1564" s="194"/>
      <c r="N1564" s="195"/>
      <c r="O1564" s="195"/>
      <c r="P1564" s="196">
        <f>SUM(P1565:P1567)</f>
        <v>0</v>
      </c>
      <c r="Q1564" s="195"/>
      <c r="R1564" s="196">
        <f>SUM(R1565:R1567)</f>
        <v>0</v>
      </c>
      <c r="S1564" s="195"/>
      <c r="T1564" s="197">
        <f>SUM(T1565:T1567)</f>
        <v>0</v>
      </c>
      <c r="AR1564" s="190" t="s">
        <v>17</v>
      </c>
      <c r="AT1564" s="198" t="s">
        <v>71</v>
      </c>
      <c r="AU1564" s="198" t="s">
        <v>80</v>
      </c>
      <c r="AY1564" s="190" t="s">
        <v>168</v>
      </c>
      <c r="BK1564" s="199">
        <f>SUM(BK1565:BK1567)</f>
        <v>0</v>
      </c>
    </row>
    <row r="1565" s="1" customFormat="1" ht="25.5" customHeight="1">
      <c r="B1565" s="202"/>
      <c r="C1565" s="203" t="s">
        <v>1735</v>
      </c>
      <c r="D1565" s="203" t="s">
        <v>170</v>
      </c>
      <c r="E1565" s="204" t="s">
        <v>1736</v>
      </c>
      <c r="F1565" s="205" t="s">
        <v>1737</v>
      </c>
      <c r="G1565" s="206" t="s">
        <v>1738</v>
      </c>
      <c r="H1565" s="207">
        <v>100</v>
      </c>
      <c r="I1565" s="208"/>
      <c r="J1565" s="209">
        <f>ROUND(I1565*H1565,2)</f>
        <v>0</v>
      </c>
      <c r="K1565" s="205" t="s">
        <v>5</v>
      </c>
      <c r="L1565" s="47"/>
      <c r="M1565" s="210" t="s">
        <v>5</v>
      </c>
      <c r="N1565" s="211" t="s">
        <v>43</v>
      </c>
      <c r="O1565" s="48"/>
      <c r="P1565" s="212">
        <f>O1565*H1565</f>
        <v>0</v>
      </c>
      <c r="Q1565" s="212">
        <v>0</v>
      </c>
      <c r="R1565" s="212">
        <f>Q1565*H1565</f>
        <v>0</v>
      </c>
      <c r="S1565" s="212">
        <v>0</v>
      </c>
      <c r="T1565" s="213">
        <f>S1565*H1565</f>
        <v>0</v>
      </c>
      <c r="AR1565" s="25" t="s">
        <v>86</v>
      </c>
      <c r="AT1565" s="25" t="s">
        <v>170</v>
      </c>
      <c r="AU1565" s="25" t="s">
        <v>83</v>
      </c>
      <c r="AY1565" s="25" t="s">
        <v>168</v>
      </c>
      <c r="BE1565" s="214">
        <f>IF(N1565="základní",J1565,0)</f>
        <v>0</v>
      </c>
      <c r="BF1565" s="214">
        <f>IF(N1565="snížená",J1565,0)</f>
        <v>0</v>
      </c>
      <c r="BG1565" s="214">
        <f>IF(N1565="zákl. přenesená",J1565,0)</f>
        <v>0</v>
      </c>
      <c r="BH1565" s="214">
        <f>IF(N1565="sníž. přenesená",J1565,0)</f>
        <v>0</v>
      </c>
      <c r="BI1565" s="214">
        <f>IF(N1565="nulová",J1565,0)</f>
        <v>0</v>
      </c>
      <c r="BJ1565" s="25" t="s">
        <v>17</v>
      </c>
      <c r="BK1565" s="214">
        <f>ROUND(I1565*H1565,2)</f>
        <v>0</v>
      </c>
      <c r="BL1565" s="25" t="s">
        <v>86</v>
      </c>
      <c r="BM1565" s="25" t="s">
        <v>1739</v>
      </c>
    </row>
    <row r="1566" s="11" customFormat="1">
      <c r="B1566" s="215"/>
      <c r="D1566" s="216" t="s">
        <v>176</v>
      </c>
      <c r="E1566" s="217" t="s">
        <v>5</v>
      </c>
      <c r="F1566" s="218" t="s">
        <v>1740</v>
      </c>
      <c r="H1566" s="217" t="s">
        <v>5</v>
      </c>
      <c r="I1566" s="219"/>
      <c r="L1566" s="215"/>
      <c r="M1566" s="220"/>
      <c r="N1566" s="221"/>
      <c r="O1566" s="221"/>
      <c r="P1566" s="221"/>
      <c r="Q1566" s="221"/>
      <c r="R1566" s="221"/>
      <c r="S1566" s="221"/>
      <c r="T1566" s="222"/>
      <c r="AT1566" s="217" t="s">
        <v>176</v>
      </c>
      <c r="AU1566" s="217" t="s">
        <v>83</v>
      </c>
      <c r="AV1566" s="11" t="s">
        <v>17</v>
      </c>
      <c r="AW1566" s="11" t="s">
        <v>35</v>
      </c>
      <c r="AX1566" s="11" t="s">
        <v>72</v>
      </c>
      <c r="AY1566" s="217" t="s">
        <v>168</v>
      </c>
    </row>
    <row r="1567" s="12" customFormat="1">
      <c r="B1567" s="223"/>
      <c r="D1567" s="216" t="s">
        <v>176</v>
      </c>
      <c r="E1567" s="224" t="s">
        <v>5</v>
      </c>
      <c r="F1567" s="225" t="s">
        <v>331</v>
      </c>
      <c r="H1567" s="226">
        <v>100</v>
      </c>
      <c r="I1567" s="227"/>
      <c r="L1567" s="223"/>
      <c r="M1567" s="228"/>
      <c r="N1567" s="229"/>
      <c r="O1567" s="229"/>
      <c r="P1567" s="229"/>
      <c r="Q1567" s="229"/>
      <c r="R1567" s="229"/>
      <c r="S1567" s="229"/>
      <c r="T1567" s="230"/>
      <c r="AT1567" s="224" t="s">
        <v>176</v>
      </c>
      <c r="AU1567" s="224" t="s">
        <v>83</v>
      </c>
      <c r="AV1567" s="12" t="s">
        <v>80</v>
      </c>
      <c r="AW1567" s="12" t="s">
        <v>35</v>
      </c>
      <c r="AX1567" s="12" t="s">
        <v>17</v>
      </c>
      <c r="AY1567" s="224" t="s">
        <v>168</v>
      </c>
    </row>
    <row r="1568" s="10" customFormat="1" ht="29.88" customHeight="1">
      <c r="B1568" s="189"/>
      <c r="D1568" s="190" t="s">
        <v>71</v>
      </c>
      <c r="E1568" s="200" t="s">
        <v>1741</v>
      </c>
      <c r="F1568" s="200" t="s">
        <v>1742</v>
      </c>
      <c r="I1568" s="192"/>
      <c r="J1568" s="201">
        <f>BK1568</f>
        <v>0</v>
      </c>
      <c r="L1568" s="189"/>
      <c r="M1568" s="194"/>
      <c r="N1568" s="195"/>
      <c r="O1568" s="195"/>
      <c r="P1568" s="196">
        <f>SUM(P1569:P1577)</f>
        <v>0</v>
      </c>
      <c r="Q1568" s="195"/>
      <c r="R1568" s="196">
        <f>SUM(R1569:R1577)</f>
        <v>0</v>
      </c>
      <c r="S1568" s="195"/>
      <c r="T1568" s="197">
        <f>SUM(T1569:T1577)</f>
        <v>0</v>
      </c>
      <c r="AR1568" s="190" t="s">
        <v>17</v>
      </c>
      <c r="AT1568" s="198" t="s">
        <v>71</v>
      </c>
      <c r="AU1568" s="198" t="s">
        <v>17</v>
      </c>
      <c r="AY1568" s="190" t="s">
        <v>168</v>
      </c>
      <c r="BK1568" s="199">
        <f>SUM(BK1569:BK1577)</f>
        <v>0</v>
      </c>
    </row>
    <row r="1569" s="1" customFormat="1" ht="38.25" customHeight="1">
      <c r="B1569" s="202"/>
      <c r="C1569" s="203" t="s">
        <v>1743</v>
      </c>
      <c r="D1569" s="203" t="s">
        <v>170</v>
      </c>
      <c r="E1569" s="204" t="s">
        <v>1744</v>
      </c>
      <c r="F1569" s="205" t="s">
        <v>1745</v>
      </c>
      <c r="G1569" s="206" t="s">
        <v>277</v>
      </c>
      <c r="H1569" s="207">
        <v>68.358999999999995</v>
      </c>
      <c r="I1569" s="208"/>
      <c r="J1569" s="209">
        <f>ROUND(I1569*H1569,2)</f>
        <v>0</v>
      </c>
      <c r="K1569" s="205" t="s">
        <v>174</v>
      </c>
      <c r="L1569" s="47"/>
      <c r="M1569" s="210" t="s">
        <v>5</v>
      </c>
      <c r="N1569" s="211" t="s">
        <v>43</v>
      </c>
      <c r="O1569" s="48"/>
      <c r="P1569" s="212">
        <f>O1569*H1569</f>
        <v>0</v>
      </c>
      <c r="Q1569" s="212">
        <v>0</v>
      </c>
      <c r="R1569" s="212">
        <f>Q1569*H1569</f>
        <v>0</v>
      </c>
      <c r="S1569" s="212">
        <v>0</v>
      </c>
      <c r="T1569" s="213">
        <f>S1569*H1569</f>
        <v>0</v>
      </c>
      <c r="AR1569" s="25" t="s">
        <v>86</v>
      </c>
      <c r="AT1569" s="25" t="s">
        <v>170</v>
      </c>
      <c r="AU1569" s="25" t="s">
        <v>80</v>
      </c>
      <c r="AY1569" s="25" t="s">
        <v>168</v>
      </c>
      <c r="BE1569" s="214">
        <f>IF(N1569="základní",J1569,0)</f>
        <v>0</v>
      </c>
      <c r="BF1569" s="214">
        <f>IF(N1569="snížená",J1569,0)</f>
        <v>0</v>
      </c>
      <c r="BG1569" s="214">
        <f>IF(N1569="zákl. přenesená",J1569,0)</f>
        <v>0</v>
      </c>
      <c r="BH1569" s="214">
        <f>IF(N1569="sníž. přenesená",J1569,0)</f>
        <v>0</v>
      </c>
      <c r="BI1569" s="214">
        <f>IF(N1569="nulová",J1569,0)</f>
        <v>0</v>
      </c>
      <c r="BJ1569" s="25" t="s">
        <v>17</v>
      </c>
      <c r="BK1569" s="214">
        <f>ROUND(I1569*H1569,2)</f>
        <v>0</v>
      </c>
      <c r="BL1569" s="25" t="s">
        <v>86</v>
      </c>
      <c r="BM1569" s="25" t="s">
        <v>1746</v>
      </c>
    </row>
    <row r="1570" s="1" customFormat="1" ht="25.5" customHeight="1">
      <c r="B1570" s="202"/>
      <c r="C1570" s="203" t="s">
        <v>1747</v>
      </c>
      <c r="D1570" s="203" t="s">
        <v>170</v>
      </c>
      <c r="E1570" s="204" t="s">
        <v>1748</v>
      </c>
      <c r="F1570" s="205" t="s">
        <v>1749</v>
      </c>
      <c r="G1570" s="206" t="s">
        <v>277</v>
      </c>
      <c r="H1570" s="207">
        <v>68.358999999999995</v>
      </c>
      <c r="I1570" s="208"/>
      <c r="J1570" s="209">
        <f>ROUND(I1570*H1570,2)</f>
        <v>0</v>
      </c>
      <c r="K1570" s="205" t="s">
        <v>174</v>
      </c>
      <c r="L1570" s="47"/>
      <c r="M1570" s="210" t="s">
        <v>5</v>
      </c>
      <c r="N1570" s="211" t="s">
        <v>43</v>
      </c>
      <c r="O1570" s="48"/>
      <c r="P1570" s="212">
        <f>O1570*H1570</f>
        <v>0</v>
      </c>
      <c r="Q1570" s="212">
        <v>0</v>
      </c>
      <c r="R1570" s="212">
        <f>Q1570*H1570</f>
        <v>0</v>
      </c>
      <c r="S1570" s="212">
        <v>0</v>
      </c>
      <c r="T1570" s="213">
        <f>S1570*H1570</f>
        <v>0</v>
      </c>
      <c r="AR1570" s="25" t="s">
        <v>86</v>
      </c>
      <c r="AT1570" s="25" t="s">
        <v>170</v>
      </c>
      <c r="AU1570" s="25" t="s">
        <v>80</v>
      </c>
      <c r="AY1570" s="25" t="s">
        <v>168</v>
      </c>
      <c r="BE1570" s="214">
        <f>IF(N1570="základní",J1570,0)</f>
        <v>0</v>
      </c>
      <c r="BF1570" s="214">
        <f>IF(N1570="snížená",J1570,0)</f>
        <v>0</v>
      </c>
      <c r="BG1570" s="214">
        <f>IF(N1570="zákl. přenesená",J1570,0)</f>
        <v>0</v>
      </c>
      <c r="BH1570" s="214">
        <f>IF(N1570="sníž. přenesená",J1570,0)</f>
        <v>0</v>
      </c>
      <c r="BI1570" s="214">
        <f>IF(N1570="nulová",J1570,0)</f>
        <v>0</v>
      </c>
      <c r="BJ1570" s="25" t="s">
        <v>17</v>
      </c>
      <c r="BK1570" s="214">
        <f>ROUND(I1570*H1570,2)</f>
        <v>0</v>
      </c>
      <c r="BL1570" s="25" t="s">
        <v>86</v>
      </c>
      <c r="BM1570" s="25" t="s">
        <v>1750</v>
      </c>
    </row>
    <row r="1571" s="1" customFormat="1" ht="38.25" customHeight="1">
      <c r="B1571" s="202"/>
      <c r="C1571" s="203" t="s">
        <v>1751</v>
      </c>
      <c r="D1571" s="203" t="s">
        <v>170</v>
      </c>
      <c r="E1571" s="204" t="s">
        <v>1752</v>
      </c>
      <c r="F1571" s="205" t="s">
        <v>1753</v>
      </c>
      <c r="G1571" s="206" t="s">
        <v>277</v>
      </c>
      <c r="H1571" s="207">
        <v>1367.1800000000001</v>
      </c>
      <c r="I1571" s="208"/>
      <c r="J1571" s="209">
        <f>ROUND(I1571*H1571,2)</f>
        <v>0</v>
      </c>
      <c r="K1571" s="205" t="s">
        <v>174</v>
      </c>
      <c r="L1571" s="47"/>
      <c r="M1571" s="210" t="s">
        <v>5</v>
      </c>
      <c r="N1571" s="211" t="s">
        <v>43</v>
      </c>
      <c r="O1571" s="48"/>
      <c r="P1571" s="212">
        <f>O1571*H1571</f>
        <v>0</v>
      </c>
      <c r="Q1571" s="212">
        <v>0</v>
      </c>
      <c r="R1571" s="212">
        <f>Q1571*H1571</f>
        <v>0</v>
      </c>
      <c r="S1571" s="212">
        <v>0</v>
      </c>
      <c r="T1571" s="213">
        <f>S1571*H1571</f>
        <v>0</v>
      </c>
      <c r="AR1571" s="25" t="s">
        <v>86</v>
      </c>
      <c r="AT1571" s="25" t="s">
        <v>170</v>
      </c>
      <c r="AU1571" s="25" t="s">
        <v>80</v>
      </c>
      <c r="AY1571" s="25" t="s">
        <v>168</v>
      </c>
      <c r="BE1571" s="214">
        <f>IF(N1571="základní",J1571,0)</f>
        <v>0</v>
      </c>
      <c r="BF1571" s="214">
        <f>IF(N1571="snížená",J1571,0)</f>
        <v>0</v>
      </c>
      <c r="BG1571" s="214">
        <f>IF(N1571="zákl. přenesená",J1571,0)</f>
        <v>0</v>
      </c>
      <c r="BH1571" s="214">
        <f>IF(N1571="sníž. přenesená",J1571,0)</f>
        <v>0</v>
      </c>
      <c r="BI1571" s="214">
        <f>IF(N1571="nulová",J1571,0)</f>
        <v>0</v>
      </c>
      <c r="BJ1571" s="25" t="s">
        <v>17</v>
      </c>
      <c r="BK1571" s="214">
        <f>ROUND(I1571*H1571,2)</f>
        <v>0</v>
      </c>
      <c r="BL1571" s="25" t="s">
        <v>86</v>
      </c>
      <c r="BM1571" s="25" t="s">
        <v>1754</v>
      </c>
    </row>
    <row r="1572" s="12" customFormat="1">
      <c r="B1572" s="223"/>
      <c r="D1572" s="216" t="s">
        <v>176</v>
      </c>
      <c r="F1572" s="225" t="s">
        <v>1755</v>
      </c>
      <c r="H1572" s="226">
        <v>1367.1800000000001</v>
      </c>
      <c r="I1572" s="227"/>
      <c r="L1572" s="223"/>
      <c r="M1572" s="228"/>
      <c r="N1572" s="229"/>
      <c r="O1572" s="229"/>
      <c r="P1572" s="229"/>
      <c r="Q1572" s="229"/>
      <c r="R1572" s="229"/>
      <c r="S1572" s="229"/>
      <c r="T1572" s="230"/>
      <c r="AT1572" s="224" t="s">
        <v>176</v>
      </c>
      <c r="AU1572" s="224" t="s">
        <v>80</v>
      </c>
      <c r="AV1572" s="12" t="s">
        <v>80</v>
      </c>
      <c r="AW1572" s="12" t="s">
        <v>6</v>
      </c>
      <c r="AX1572" s="12" t="s">
        <v>17</v>
      </c>
      <c r="AY1572" s="224" t="s">
        <v>168</v>
      </c>
    </row>
    <row r="1573" s="1" customFormat="1" ht="25.5" customHeight="1">
      <c r="B1573" s="202"/>
      <c r="C1573" s="203" t="s">
        <v>1756</v>
      </c>
      <c r="D1573" s="203" t="s">
        <v>170</v>
      </c>
      <c r="E1573" s="204" t="s">
        <v>1757</v>
      </c>
      <c r="F1573" s="205" t="s">
        <v>1758</v>
      </c>
      <c r="G1573" s="206" t="s">
        <v>277</v>
      </c>
      <c r="H1573" s="207">
        <v>32.615000000000002</v>
      </c>
      <c r="I1573" s="208"/>
      <c r="J1573" s="209">
        <f>ROUND(I1573*H1573,2)</f>
        <v>0</v>
      </c>
      <c r="K1573" s="205" t="s">
        <v>174</v>
      </c>
      <c r="L1573" s="47"/>
      <c r="M1573" s="210" t="s">
        <v>5</v>
      </c>
      <c r="N1573" s="211" t="s">
        <v>43</v>
      </c>
      <c r="O1573" s="48"/>
      <c r="P1573" s="212">
        <f>O1573*H1573</f>
        <v>0</v>
      </c>
      <c r="Q1573" s="212">
        <v>0</v>
      </c>
      <c r="R1573" s="212">
        <f>Q1573*H1573</f>
        <v>0</v>
      </c>
      <c r="S1573" s="212">
        <v>0</v>
      </c>
      <c r="T1573" s="213">
        <f>S1573*H1573</f>
        <v>0</v>
      </c>
      <c r="AR1573" s="25" t="s">
        <v>86</v>
      </c>
      <c r="AT1573" s="25" t="s">
        <v>170</v>
      </c>
      <c r="AU1573" s="25" t="s">
        <v>80</v>
      </c>
      <c r="AY1573" s="25" t="s">
        <v>168</v>
      </c>
      <c r="BE1573" s="214">
        <f>IF(N1573="základní",J1573,0)</f>
        <v>0</v>
      </c>
      <c r="BF1573" s="214">
        <f>IF(N1573="snížená",J1573,0)</f>
        <v>0</v>
      </c>
      <c r="BG1573" s="214">
        <f>IF(N1573="zákl. přenesená",J1573,0)</f>
        <v>0</v>
      </c>
      <c r="BH1573" s="214">
        <f>IF(N1573="sníž. přenesená",J1573,0)</f>
        <v>0</v>
      </c>
      <c r="BI1573" s="214">
        <f>IF(N1573="nulová",J1573,0)</f>
        <v>0</v>
      </c>
      <c r="BJ1573" s="25" t="s">
        <v>17</v>
      </c>
      <c r="BK1573" s="214">
        <f>ROUND(I1573*H1573,2)</f>
        <v>0</v>
      </c>
      <c r="BL1573" s="25" t="s">
        <v>86</v>
      </c>
      <c r="BM1573" s="25" t="s">
        <v>1759</v>
      </c>
    </row>
    <row r="1574" s="1" customFormat="1" ht="25.5" customHeight="1">
      <c r="B1574" s="202"/>
      <c r="C1574" s="203" t="s">
        <v>1760</v>
      </c>
      <c r="D1574" s="203" t="s">
        <v>170</v>
      </c>
      <c r="E1574" s="204" t="s">
        <v>1761</v>
      </c>
      <c r="F1574" s="205" t="s">
        <v>1762</v>
      </c>
      <c r="G1574" s="206" t="s">
        <v>277</v>
      </c>
      <c r="H1574" s="207">
        <v>19.48</v>
      </c>
      <c r="I1574" s="208"/>
      <c r="J1574" s="209">
        <f>ROUND(I1574*H1574,2)</f>
        <v>0</v>
      </c>
      <c r="K1574" s="205" t="s">
        <v>174</v>
      </c>
      <c r="L1574" s="47"/>
      <c r="M1574" s="210" t="s">
        <v>5</v>
      </c>
      <c r="N1574" s="211" t="s">
        <v>43</v>
      </c>
      <c r="O1574" s="48"/>
      <c r="P1574" s="212">
        <f>O1574*H1574</f>
        <v>0</v>
      </c>
      <c r="Q1574" s="212">
        <v>0</v>
      </c>
      <c r="R1574" s="212">
        <f>Q1574*H1574</f>
        <v>0</v>
      </c>
      <c r="S1574" s="212">
        <v>0</v>
      </c>
      <c r="T1574" s="213">
        <f>S1574*H1574</f>
        <v>0</v>
      </c>
      <c r="AR1574" s="25" t="s">
        <v>86</v>
      </c>
      <c r="AT1574" s="25" t="s">
        <v>170</v>
      </c>
      <c r="AU1574" s="25" t="s">
        <v>80</v>
      </c>
      <c r="AY1574" s="25" t="s">
        <v>168</v>
      </c>
      <c r="BE1574" s="214">
        <f>IF(N1574="základní",J1574,0)</f>
        <v>0</v>
      </c>
      <c r="BF1574" s="214">
        <f>IF(N1574="snížená",J1574,0)</f>
        <v>0</v>
      </c>
      <c r="BG1574" s="214">
        <f>IF(N1574="zákl. přenesená",J1574,0)</f>
        <v>0</v>
      </c>
      <c r="BH1574" s="214">
        <f>IF(N1574="sníž. přenesená",J1574,0)</f>
        <v>0</v>
      </c>
      <c r="BI1574" s="214">
        <f>IF(N1574="nulová",J1574,0)</f>
        <v>0</v>
      </c>
      <c r="BJ1574" s="25" t="s">
        <v>17</v>
      </c>
      <c r="BK1574" s="214">
        <f>ROUND(I1574*H1574,2)</f>
        <v>0</v>
      </c>
      <c r="BL1574" s="25" t="s">
        <v>86</v>
      </c>
      <c r="BM1574" s="25" t="s">
        <v>1763</v>
      </c>
    </row>
    <row r="1575" s="1" customFormat="1" ht="25.5" customHeight="1">
      <c r="B1575" s="202"/>
      <c r="C1575" s="203" t="s">
        <v>1764</v>
      </c>
      <c r="D1575" s="203" t="s">
        <v>170</v>
      </c>
      <c r="E1575" s="204" t="s">
        <v>1765</v>
      </c>
      <c r="F1575" s="205" t="s">
        <v>1766</v>
      </c>
      <c r="G1575" s="206" t="s">
        <v>277</v>
      </c>
      <c r="H1575" s="207">
        <v>3.9300000000000002</v>
      </c>
      <c r="I1575" s="208"/>
      <c r="J1575" s="209">
        <f>ROUND(I1575*H1575,2)</f>
        <v>0</v>
      </c>
      <c r="K1575" s="205" t="s">
        <v>174</v>
      </c>
      <c r="L1575" s="47"/>
      <c r="M1575" s="210" t="s">
        <v>5</v>
      </c>
      <c r="N1575" s="211" t="s">
        <v>43</v>
      </c>
      <c r="O1575" s="48"/>
      <c r="P1575" s="212">
        <f>O1575*H1575</f>
        <v>0</v>
      </c>
      <c r="Q1575" s="212">
        <v>0</v>
      </c>
      <c r="R1575" s="212">
        <f>Q1575*H1575</f>
        <v>0</v>
      </c>
      <c r="S1575" s="212">
        <v>0</v>
      </c>
      <c r="T1575" s="213">
        <f>S1575*H1575</f>
        <v>0</v>
      </c>
      <c r="AR1575" s="25" t="s">
        <v>86</v>
      </c>
      <c r="AT1575" s="25" t="s">
        <v>170</v>
      </c>
      <c r="AU1575" s="25" t="s">
        <v>80</v>
      </c>
      <c r="AY1575" s="25" t="s">
        <v>168</v>
      </c>
      <c r="BE1575" s="214">
        <f>IF(N1575="základní",J1575,0)</f>
        <v>0</v>
      </c>
      <c r="BF1575" s="214">
        <f>IF(N1575="snížená",J1575,0)</f>
        <v>0</v>
      </c>
      <c r="BG1575" s="214">
        <f>IF(N1575="zákl. přenesená",J1575,0)</f>
        <v>0</v>
      </c>
      <c r="BH1575" s="214">
        <f>IF(N1575="sníž. přenesená",J1575,0)</f>
        <v>0</v>
      </c>
      <c r="BI1575" s="214">
        <f>IF(N1575="nulová",J1575,0)</f>
        <v>0</v>
      </c>
      <c r="BJ1575" s="25" t="s">
        <v>17</v>
      </c>
      <c r="BK1575" s="214">
        <f>ROUND(I1575*H1575,2)</f>
        <v>0</v>
      </c>
      <c r="BL1575" s="25" t="s">
        <v>86</v>
      </c>
      <c r="BM1575" s="25" t="s">
        <v>1767</v>
      </c>
    </row>
    <row r="1576" s="1" customFormat="1" ht="25.5" customHeight="1">
      <c r="B1576" s="202"/>
      <c r="C1576" s="203" t="s">
        <v>1768</v>
      </c>
      <c r="D1576" s="203" t="s">
        <v>170</v>
      </c>
      <c r="E1576" s="204" t="s">
        <v>1769</v>
      </c>
      <c r="F1576" s="205" t="s">
        <v>1770</v>
      </c>
      <c r="G1576" s="206" t="s">
        <v>277</v>
      </c>
      <c r="H1576" s="207">
        <v>3.4649999999999999</v>
      </c>
      <c r="I1576" s="208"/>
      <c r="J1576" s="209">
        <f>ROUND(I1576*H1576,2)</f>
        <v>0</v>
      </c>
      <c r="K1576" s="205" t="s">
        <v>174</v>
      </c>
      <c r="L1576" s="47"/>
      <c r="M1576" s="210" t="s">
        <v>5</v>
      </c>
      <c r="N1576" s="211" t="s">
        <v>43</v>
      </c>
      <c r="O1576" s="48"/>
      <c r="P1576" s="212">
        <f>O1576*H1576</f>
        <v>0</v>
      </c>
      <c r="Q1576" s="212">
        <v>0</v>
      </c>
      <c r="R1576" s="212">
        <f>Q1576*H1576</f>
        <v>0</v>
      </c>
      <c r="S1576" s="212">
        <v>0</v>
      </c>
      <c r="T1576" s="213">
        <f>S1576*H1576</f>
        <v>0</v>
      </c>
      <c r="AR1576" s="25" t="s">
        <v>86</v>
      </c>
      <c r="AT1576" s="25" t="s">
        <v>170</v>
      </c>
      <c r="AU1576" s="25" t="s">
        <v>80</v>
      </c>
      <c r="AY1576" s="25" t="s">
        <v>168</v>
      </c>
      <c r="BE1576" s="214">
        <f>IF(N1576="základní",J1576,0)</f>
        <v>0</v>
      </c>
      <c r="BF1576" s="214">
        <f>IF(N1576="snížená",J1576,0)</f>
        <v>0</v>
      </c>
      <c r="BG1576" s="214">
        <f>IF(N1576="zákl. přenesená",J1576,0)</f>
        <v>0</v>
      </c>
      <c r="BH1576" s="214">
        <f>IF(N1576="sníž. přenesená",J1576,0)</f>
        <v>0</v>
      </c>
      <c r="BI1576" s="214">
        <f>IF(N1576="nulová",J1576,0)</f>
        <v>0</v>
      </c>
      <c r="BJ1576" s="25" t="s">
        <v>17</v>
      </c>
      <c r="BK1576" s="214">
        <f>ROUND(I1576*H1576,2)</f>
        <v>0</v>
      </c>
      <c r="BL1576" s="25" t="s">
        <v>86</v>
      </c>
      <c r="BM1576" s="25" t="s">
        <v>1771</v>
      </c>
    </row>
    <row r="1577" s="1" customFormat="1" ht="38.25" customHeight="1">
      <c r="B1577" s="202"/>
      <c r="C1577" s="203" t="s">
        <v>1772</v>
      </c>
      <c r="D1577" s="203" t="s">
        <v>170</v>
      </c>
      <c r="E1577" s="204" t="s">
        <v>1773</v>
      </c>
      <c r="F1577" s="205" t="s">
        <v>1774</v>
      </c>
      <c r="G1577" s="206" t="s">
        <v>277</v>
      </c>
      <c r="H1577" s="207">
        <v>8.8689999999999998</v>
      </c>
      <c r="I1577" s="208"/>
      <c r="J1577" s="209">
        <f>ROUND(I1577*H1577,2)</f>
        <v>0</v>
      </c>
      <c r="K1577" s="205" t="s">
        <v>174</v>
      </c>
      <c r="L1577" s="47"/>
      <c r="M1577" s="210" t="s">
        <v>5</v>
      </c>
      <c r="N1577" s="211" t="s">
        <v>43</v>
      </c>
      <c r="O1577" s="48"/>
      <c r="P1577" s="212">
        <f>O1577*H1577</f>
        <v>0</v>
      </c>
      <c r="Q1577" s="212">
        <v>0</v>
      </c>
      <c r="R1577" s="212">
        <f>Q1577*H1577</f>
        <v>0</v>
      </c>
      <c r="S1577" s="212">
        <v>0</v>
      </c>
      <c r="T1577" s="213">
        <f>S1577*H1577</f>
        <v>0</v>
      </c>
      <c r="AR1577" s="25" t="s">
        <v>86</v>
      </c>
      <c r="AT1577" s="25" t="s">
        <v>170</v>
      </c>
      <c r="AU1577" s="25" t="s">
        <v>80</v>
      </c>
      <c r="AY1577" s="25" t="s">
        <v>168</v>
      </c>
      <c r="BE1577" s="214">
        <f>IF(N1577="základní",J1577,0)</f>
        <v>0</v>
      </c>
      <c r="BF1577" s="214">
        <f>IF(N1577="snížená",J1577,0)</f>
        <v>0</v>
      </c>
      <c r="BG1577" s="214">
        <f>IF(N1577="zákl. přenesená",J1577,0)</f>
        <v>0</v>
      </c>
      <c r="BH1577" s="214">
        <f>IF(N1577="sníž. přenesená",J1577,0)</f>
        <v>0</v>
      </c>
      <c r="BI1577" s="214">
        <f>IF(N1577="nulová",J1577,0)</f>
        <v>0</v>
      </c>
      <c r="BJ1577" s="25" t="s">
        <v>17</v>
      </c>
      <c r="BK1577" s="214">
        <f>ROUND(I1577*H1577,2)</f>
        <v>0</v>
      </c>
      <c r="BL1577" s="25" t="s">
        <v>86</v>
      </c>
      <c r="BM1577" s="25" t="s">
        <v>1775</v>
      </c>
    </row>
    <row r="1578" s="10" customFormat="1" ht="29.88" customHeight="1">
      <c r="B1578" s="189"/>
      <c r="D1578" s="190" t="s">
        <v>71</v>
      </c>
      <c r="E1578" s="200" t="s">
        <v>1776</v>
      </c>
      <c r="F1578" s="200" t="s">
        <v>1777</v>
      </c>
      <c r="I1578" s="192"/>
      <c r="J1578" s="201">
        <f>BK1578</f>
        <v>0</v>
      </c>
      <c r="L1578" s="189"/>
      <c r="M1578" s="194"/>
      <c r="N1578" s="195"/>
      <c r="O1578" s="195"/>
      <c r="P1578" s="196">
        <f>P1579</f>
        <v>0</v>
      </c>
      <c r="Q1578" s="195"/>
      <c r="R1578" s="196">
        <f>R1579</f>
        <v>0</v>
      </c>
      <c r="S1578" s="195"/>
      <c r="T1578" s="197">
        <f>T1579</f>
        <v>0</v>
      </c>
      <c r="AR1578" s="190" t="s">
        <v>17</v>
      </c>
      <c r="AT1578" s="198" t="s">
        <v>71</v>
      </c>
      <c r="AU1578" s="198" t="s">
        <v>17</v>
      </c>
      <c r="AY1578" s="190" t="s">
        <v>168</v>
      </c>
      <c r="BK1578" s="199">
        <f>BK1579</f>
        <v>0</v>
      </c>
    </row>
    <row r="1579" s="1" customFormat="1" ht="38.25" customHeight="1">
      <c r="B1579" s="202"/>
      <c r="C1579" s="203" t="s">
        <v>1778</v>
      </c>
      <c r="D1579" s="203" t="s">
        <v>170</v>
      </c>
      <c r="E1579" s="204" t="s">
        <v>1779</v>
      </c>
      <c r="F1579" s="205" t="s">
        <v>1780</v>
      </c>
      <c r="G1579" s="206" t="s">
        <v>277</v>
      </c>
      <c r="H1579" s="207">
        <v>890.32399999999996</v>
      </c>
      <c r="I1579" s="208"/>
      <c r="J1579" s="209">
        <f>ROUND(I1579*H1579,2)</f>
        <v>0</v>
      </c>
      <c r="K1579" s="205" t="s">
        <v>174</v>
      </c>
      <c r="L1579" s="47"/>
      <c r="M1579" s="210" t="s">
        <v>5</v>
      </c>
      <c r="N1579" s="211" t="s">
        <v>43</v>
      </c>
      <c r="O1579" s="48"/>
      <c r="P1579" s="212">
        <f>O1579*H1579</f>
        <v>0</v>
      </c>
      <c r="Q1579" s="212">
        <v>0</v>
      </c>
      <c r="R1579" s="212">
        <f>Q1579*H1579</f>
        <v>0</v>
      </c>
      <c r="S1579" s="212">
        <v>0</v>
      </c>
      <c r="T1579" s="213">
        <f>S1579*H1579</f>
        <v>0</v>
      </c>
      <c r="AR1579" s="25" t="s">
        <v>86</v>
      </c>
      <c r="AT1579" s="25" t="s">
        <v>170</v>
      </c>
      <c r="AU1579" s="25" t="s">
        <v>80</v>
      </c>
      <c r="AY1579" s="25" t="s">
        <v>168</v>
      </c>
      <c r="BE1579" s="214">
        <f>IF(N1579="základní",J1579,0)</f>
        <v>0</v>
      </c>
      <c r="BF1579" s="214">
        <f>IF(N1579="snížená",J1579,0)</f>
        <v>0</v>
      </c>
      <c r="BG1579" s="214">
        <f>IF(N1579="zákl. přenesená",J1579,0)</f>
        <v>0</v>
      </c>
      <c r="BH1579" s="214">
        <f>IF(N1579="sníž. přenesená",J1579,0)</f>
        <v>0</v>
      </c>
      <c r="BI1579" s="214">
        <f>IF(N1579="nulová",J1579,0)</f>
        <v>0</v>
      </c>
      <c r="BJ1579" s="25" t="s">
        <v>17</v>
      </c>
      <c r="BK1579" s="214">
        <f>ROUND(I1579*H1579,2)</f>
        <v>0</v>
      </c>
      <c r="BL1579" s="25" t="s">
        <v>86</v>
      </c>
      <c r="BM1579" s="25" t="s">
        <v>1781</v>
      </c>
    </row>
    <row r="1580" s="10" customFormat="1" ht="37.44001" customHeight="1">
      <c r="B1580" s="189"/>
      <c r="D1580" s="190" t="s">
        <v>71</v>
      </c>
      <c r="E1580" s="191" t="s">
        <v>1782</v>
      </c>
      <c r="F1580" s="191" t="s">
        <v>1783</v>
      </c>
      <c r="I1580" s="192"/>
      <c r="J1580" s="193">
        <f>BK1580</f>
        <v>0</v>
      </c>
      <c r="L1580" s="189"/>
      <c r="M1580" s="194"/>
      <c r="N1580" s="195"/>
      <c r="O1580" s="195"/>
      <c r="P1580" s="196">
        <f>P1581+P1694+P1803+P1895+P1903+P1973+P2025+P2162+P2227+P2242+P2319+P2409+P2455</f>
        <v>0</v>
      </c>
      <c r="Q1580" s="195"/>
      <c r="R1580" s="196">
        <f>R1581+R1694+R1803+R1895+R1903+R1973+R2025+R2162+R2227+R2242+R2319+R2409+R2455</f>
        <v>18.825399660000002</v>
      </c>
      <c r="S1580" s="195"/>
      <c r="T1580" s="197">
        <f>T1581+T1694+T1803+T1895+T1903+T1973+T2025+T2162+T2227+T2242+T2319+T2409+T2455</f>
        <v>0.30108541999999999</v>
      </c>
      <c r="AR1580" s="190" t="s">
        <v>80</v>
      </c>
      <c r="AT1580" s="198" t="s">
        <v>71</v>
      </c>
      <c r="AU1580" s="198" t="s">
        <v>72</v>
      </c>
      <c r="AY1580" s="190" t="s">
        <v>168</v>
      </c>
      <c r="BK1580" s="199">
        <f>BK1581+BK1694+BK1803+BK1895+BK1903+BK1973+BK2025+BK2162+BK2227+BK2242+BK2319+BK2409+BK2455</f>
        <v>0</v>
      </c>
    </row>
    <row r="1581" s="10" customFormat="1" ht="19.92" customHeight="1">
      <c r="B1581" s="189"/>
      <c r="D1581" s="190" t="s">
        <v>71</v>
      </c>
      <c r="E1581" s="200" t="s">
        <v>1784</v>
      </c>
      <c r="F1581" s="200" t="s">
        <v>1785</v>
      </c>
      <c r="I1581" s="192"/>
      <c r="J1581" s="201">
        <f>BK1581</f>
        <v>0</v>
      </c>
      <c r="L1581" s="189"/>
      <c r="M1581" s="194"/>
      <c r="N1581" s="195"/>
      <c r="O1581" s="195"/>
      <c r="P1581" s="196">
        <f>SUM(P1582:P1693)</f>
        <v>0</v>
      </c>
      <c r="Q1581" s="195"/>
      <c r="R1581" s="196">
        <f>SUM(R1582:R1693)</f>
        <v>1.9539943200000001</v>
      </c>
      <c r="S1581" s="195"/>
      <c r="T1581" s="197">
        <f>SUM(T1582:T1693)</f>
        <v>0.0051520000000000003</v>
      </c>
      <c r="AR1581" s="190" t="s">
        <v>80</v>
      </c>
      <c r="AT1581" s="198" t="s">
        <v>71</v>
      </c>
      <c r="AU1581" s="198" t="s">
        <v>17</v>
      </c>
      <c r="AY1581" s="190" t="s">
        <v>168</v>
      </c>
      <c r="BK1581" s="199">
        <f>SUM(BK1582:BK1693)</f>
        <v>0</v>
      </c>
    </row>
    <row r="1582" s="1" customFormat="1" ht="25.5" customHeight="1">
      <c r="B1582" s="202"/>
      <c r="C1582" s="203" t="s">
        <v>1786</v>
      </c>
      <c r="D1582" s="203" t="s">
        <v>170</v>
      </c>
      <c r="E1582" s="204" t="s">
        <v>1787</v>
      </c>
      <c r="F1582" s="205" t="s">
        <v>1788</v>
      </c>
      <c r="G1582" s="206" t="s">
        <v>173</v>
      </c>
      <c r="H1582" s="207">
        <v>187.97</v>
      </c>
      <c r="I1582" s="208"/>
      <c r="J1582" s="209">
        <f>ROUND(I1582*H1582,2)</f>
        <v>0</v>
      </c>
      <c r="K1582" s="205" t="s">
        <v>174</v>
      </c>
      <c r="L1582" s="47"/>
      <c r="M1582" s="210" t="s">
        <v>5</v>
      </c>
      <c r="N1582" s="211" t="s">
        <v>43</v>
      </c>
      <c r="O1582" s="48"/>
      <c r="P1582" s="212">
        <f>O1582*H1582</f>
        <v>0</v>
      </c>
      <c r="Q1582" s="212">
        <v>0</v>
      </c>
      <c r="R1582" s="212">
        <f>Q1582*H1582</f>
        <v>0</v>
      </c>
      <c r="S1582" s="212">
        <v>0</v>
      </c>
      <c r="T1582" s="213">
        <f>S1582*H1582</f>
        <v>0</v>
      </c>
      <c r="AR1582" s="25" t="s">
        <v>254</v>
      </c>
      <c r="AT1582" s="25" t="s">
        <v>170</v>
      </c>
      <c r="AU1582" s="25" t="s">
        <v>80</v>
      </c>
      <c r="AY1582" s="25" t="s">
        <v>168</v>
      </c>
      <c r="BE1582" s="214">
        <f>IF(N1582="základní",J1582,0)</f>
        <v>0</v>
      </c>
      <c r="BF1582" s="214">
        <f>IF(N1582="snížená",J1582,0)</f>
        <v>0</v>
      </c>
      <c r="BG1582" s="214">
        <f>IF(N1582="zákl. přenesená",J1582,0)</f>
        <v>0</v>
      </c>
      <c r="BH1582" s="214">
        <f>IF(N1582="sníž. přenesená",J1582,0)</f>
        <v>0</v>
      </c>
      <c r="BI1582" s="214">
        <f>IF(N1582="nulová",J1582,0)</f>
        <v>0</v>
      </c>
      <c r="BJ1582" s="25" t="s">
        <v>17</v>
      </c>
      <c r="BK1582" s="214">
        <f>ROUND(I1582*H1582,2)</f>
        <v>0</v>
      </c>
      <c r="BL1582" s="25" t="s">
        <v>254</v>
      </c>
      <c r="BM1582" s="25" t="s">
        <v>1789</v>
      </c>
    </row>
    <row r="1583" s="11" customFormat="1">
      <c r="B1583" s="215"/>
      <c r="D1583" s="216" t="s">
        <v>176</v>
      </c>
      <c r="E1583" s="217" t="s">
        <v>5</v>
      </c>
      <c r="F1583" s="218" t="s">
        <v>216</v>
      </c>
      <c r="H1583" s="217" t="s">
        <v>5</v>
      </c>
      <c r="I1583" s="219"/>
      <c r="L1583" s="215"/>
      <c r="M1583" s="220"/>
      <c r="N1583" s="221"/>
      <c r="O1583" s="221"/>
      <c r="P1583" s="221"/>
      <c r="Q1583" s="221"/>
      <c r="R1583" s="221"/>
      <c r="S1583" s="221"/>
      <c r="T1583" s="222"/>
      <c r="AT1583" s="217" t="s">
        <v>176</v>
      </c>
      <c r="AU1583" s="217" t="s">
        <v>80</v>
      </c>
      <c r="AV1583" s="11" t="s">
        <v>17</v>
      </c>
      <c r="AW1583" s="11" t="s">
        <v>35</v>
      </c>
      <c r="AX1583" s="11" t="s">
        <v>72</v>
      </c>
      <c r="AY1583" s="217" t="s">
        <v>168</v>
      </c>
    </row>
    <row r="1584" s="11" customFormat="1">
      <c r="B1584" s="215"/>
      <c r="D1584" s="216" t="s">
        <v>176</v>
      </c>
      <c r="E1584" s="217" t="s">
        <v>5</v>
      </c>
      <c r="F1584" s="218" t="s">
        <v>1790</v>
      </c>
      <c r="H1584" s="217" t="s">
        <v>5</v>
      </c>
      <c r="I1584" s="219"/>
      <c r="L1584" s="215"/>
      <c r="M1584" s="220"/>
      <c r="N1584" s="221"/>
      <c r="O1584" s="221"/>
      <c r="P1584" s="221"/>
      <c r="Q1584" s="221"/>
      <c r="R1584" s="221"/>
      <c r="S1584" s="221"/>
      <c r="T1584" s="222"/>
      <c r="AT1584" s="217" t="s">
        <v>176</v>
      </c>
      <c r="AU1584" s="217" t="s">
        <v>80</v>
      </c>
      <c r="AV1584" s="11" t="s">
        <v>17</v>
      </c>
      <c r="AW1584" s="11" t="s">
        <v>35</v>
      </c>
      <c r="AX1584" s="11" t="s">
        <v>72</v>
      </c>
      <c r="AY1584" s="217" t="s">
        <v>168</v>
      </c>
    </row>
    <row r="1585" s="12" customFormat="1">
      <c r="B1585" s="223"/>
      <c r="D1585" s="216" t="s">
        <v>176</v>
      </c>
      <c r="E1585" s="224" t="s">
        <v>5</v>
      </c>
      <c r="F1585" s="225" t="s">
        <v>1791</v>
      </c>
      <c r="H1585" s="226">
        <v>184</v>
      </c>
      <c r="I1585" s="227"/>
      <c r="L1585" s="223"/>
      <c r="M1585" s="228"/>
      <c r="N1585" s="229"/>
      <c r="O1585" s="229"/>
      <c r="P1585" s="229"/>
      <c r="Q1585" s="229"/>
      <c r="R1585" s="229"/>
      <c r="S1585" s="229"/>
      <c r="T1585" s="230"/>
      <c r="AT1585" s="224" t="s">
        <v>176</v>
      </c>
      <c r="AU1585" s="224" t="s">
        <v>80</v>
      </c>
      <c r="AV1585" s="12" t="s">
        <v>80</v>
      </c>
      <c r="AW1585" s="12" t="s">
        <v>35</v>
      </c>
      <c r="AX1585" s="12" t="s">
        <v>72</v>
      </c>
      <c r="AY1585" s="224" t="s">
        <v>168</v>
      </c>
    </row>
    <row r="1586" s="11" customFormat="1">
      <c r="B1586" s="215"/>
      <c r="D1586" s="216" t="s">
        <v>176</v>
      </c>
      <c r="E1586" s="217" t="s">
        <v>5</v>
      </c>
      <c r="F1586" s="218" t="s">
        <v>1450</v>
      </c>
      <c r="H1586" s="217" t="s">
        <v>5</v>
      </c>
      <c r="I1586" s="219"/>
      <c r="L1586" s="215"/>
      <c r="M1586" s="220"/>
      <c r="N1586" s="221"/>
      <c r="O1586" s="221"/>
      <c r="P1586" s="221"/>
      <c r="Q1586" s="221"/>
      <c r="R1586" s="221"/>
      <c r="S1586" s="221"/>
      <c r="T1586" s="222"/>
      <c r="AT1586" s="217" t="s">
        <v>176</v>
      </c>
      <c r="AU1586" s="217" t="s">
        <v>80</v>
      </c>
      <c r="AV1586" s="11" t="s">
        <v>17</v>
      </c>
      <c r="AW1586" s="11" t="s">
        <v>35</v>
      </c>
      <c r="AX1586" s="11" t="s">
        <v>72</v>
      </c>
      <c r="AY1586" s="217" t="s">
        <v>168</v>
      </c>
    </row>
    <row r="1587" s="12" customFormat="1">
      <c r="B1587" s="223"/>
      <c r="D1587" s="216" t="s">
        <v>176</v>
      </c>
      <c r="E1587" s="224" t="s">
        <v>5</v>
      </c>
      <c r="F1587" s="225" t="s">
        <v>1792</v>
      </c>
      <c r="H1587" s="226">
        <v>2.0699999999999998</v>
      </c>
      <c r="I1587" s="227"/>
      <c r="L1587" s="223"/>
      <c r="M1587" s="228"/>
      <c r="N1587" s="229"/>
      <c r="O1587" s="229"/>
      <c r="P1587" s="229"/>
      <c r="Q1587" s="229"/>
      <c r="R1587" s="229"/>
      <c r="S1587" s="229"/>
      <c r="T1587" s="230"/>
      <c r="AT1587" s="224" t="s">
        <v>176</v>
      </c>
      <c r="AU1587" s="224" t="s">
        <v>80</v>
      </c>
      <c r="AV1587" s="12" t="s">
        <v>80</v>
      </c>
      <c r="AW1587" s="12" t="s">
        <v>35</v>
      </c>
      <c r="AX1587" s="12" t="s">
        <v>72</v>
      </c>
      <c r="AY1587" s="224" t="s">
        <v>168</v>
      </c>
    </row>
    <row r="1588" s="12" customFormat="1">
      <c r="B1588" s="223"/>
      <c r="D1588" s="216" t="s">
        <v>176</v>
      </c>
      <c r="E1588" s="224" t="s">
        <v>5</v>
      </c>
      <c r="F1588" s="225" t="s">
        <v>1793</v>
      </c>
      <c r="H1588" s="226">
        <v>1.3999999999999999</v>
      </c>
      <c r="I1588" s="227"/>
      <c r="L1588" s="223"/>
      <c r="M1588" s="228"/>
      <c r="N1588" s="229"/>
      <c r="O1588" s="229"/>
      <c r="P1588" s="229"/>
      <c r="Q1588" s="229"/>
      <c r="R1588" s="229"/>
      <c r="S1588" s="229"/>
      <c r="T1588" s="230"/>
      <c r="AT1588" s="224" t="s">
        <v>176</v>
      </c>
      <c r="AU1588" s="224" t="s">
        <v>80</v>
      </c>
      <c r="AV1588" s="12" t="s">
        <v>80</v>
      </c>
      <c r="AW1588" s="12" t="s">
        <v>35</v>
      </c>
      <c r="AX1588" s="12" t="s">
        <v>72</v>
      </c>
      <c r="AY1588" s="224" t="s">
        <v>168</v>
      </c>
    </row>
    <row r="1589" s="12" customFormat="1">
      <c r="B1589" s="223"/>
      <c r="D1589" s="216" t="s">
        <v>176</v>
      </c>
      <c r="E1589" s="224" t="s">
        <v>5</v>
      </c>
      <c r="F1589" s="225" t="s">
        <v>1794</v>
      </c>
      <c r="H1589" s="226">
        <v>0.5</v>
      </c>
      <c r="I1589" s="227"/>
      <c r="L1589" s="223"/>
      <c r="M1589" s="228"/>
      <c r="N1589" s="229"/>
      <c r="O1589" s="229"/>
      <c r="P1589" s="229"/>
      <c r="Q1589" s="229"/>
      <c r="R1589" s="229"/>
      <c r="S1589" s="229"/>
      <c r="T1589" s="230"/>
      <c r="AT1589" s="224" t="s">
        <v>176</v>
      </c>
      <c r="AU1589" s="224" t="s">
        <v>80</v>
      </c>
      <c r="AV1589" s="12" t="s">
        <v>80</v>
      </c>
      <c r="AW1589" s="12" t="s">
        <v>35</v>
      </c>
      <c r="AX1589" s="12" t="s">
        <v>72</v>
      </c>
      <c r="AY1589" s="224" t="s">
        <v>168</v>
      </c>
    </row>
    <row r="1590" s="13" customFormat="1">
      <c r="B1590" s="231"/>
      <c r="D1590" s="216" t="s">
        <v>176</v>
      </c>
      <c r="E1590" s="232" t="s">
        <v>5</v>
      </c>
      <c r="F1590" s="233" t="s">
        <v>195</v>
      </c>
      <c r="H1590" s="234">
        <v>187.97</v>
      </c>
      <c r="I1590" s="235"/>
      <c r="L1590" s="231"/>
      <c r="M1590" s="236"/>
      <c r="N1590" s="237"/>
      <c r="O1590" s="237"/>
      <c r="P1590" s="237"/>
      <c r="Q1590" s="237"/>
      <c r="R1590" s="237"/>
      <c r="S1590" s="237"/>
      <c r="T1590" s="238"/>
      <c r="AT1590" s="232" t="s">
        <v>176</v>
      </c>
      <c r="AU1590" s="232" t="s">
        <v>80</v>
      </c>
      <c r="AV1590" s="13" t="s">
        <v>86</v>
      </c>
      <c r="AW1590" s="13" t="s">
        <v>35</v>
      </c>
      <c r="AX1590" s="13" t="s">
        <v>17</v>
      </c>
      <c r="AY1590" s="232" t="s">
        <v>168</v>
      </c>
    </row>
    <row r="1591" s="1" customFormat="1" ht="16.5" customHeight="1">
      <c r="B1591" s="202"/>
      <c r="C1591" s="239" t="s">
        <v>1795</v>
      </c>
      <c r="D1591" s="239" t="s">
        <v>337</v>
      </c>
      <c r="E1591" s="240" t="s">
        <v>1796</v>
      </c>
      <c r="F1591" s="241" t="s">
        <v>1797</v>
      </c>
      <c r="G1591" s="242" t="s">
        <v>277</v>
      </c>
      <c r="H1591" s="243">
        <v>0.056000000000000001</v>
      </c>
      <c r="I1591" s="244"/>
      <c r="J1591" s="245">
        <f>ROUND(I1591*H1591,2)</f>
        <v>0</v>
      </c>
      <c r="K1591" s="241" t="s">
        <v>174</v>
      </c>
      <c r="L1591" s="246"/>
      <c r="M1591" s="247" t="s">
        <v>5</v>
      </c>
      <c r="N1591" s="248" t="s">
        <v>43</v>
      </c>
      <c r="O1591" s="48"/>
      <c r="P1591" s="212">
        <f>O1591*H1591</f>
        <v>0</v>
      </c>
      <c r="Q1591" s="212">
        <v>1</v>
      </c>
      <c r="R1591" s="212">
        <f>Q1591*H1591</f>
        <v>0.056000000000000001</v>
      </c>
      <c r="S1591" s="212">
        <v>0</v>
      </c>
      <c r="T1591" s="213">
        <f>S1591*H1591</f>
        <v>0</v>
      </c>
      <c r="AR1591" s="25" t="s">
        <v>332</v>
      </c>
      <c r="AT1591" s="25" t="s">
        <v>337</v>
      </c>
      <c r="AU1591" s="25" t="s">
        <v>80</v>
      </c>
      <c r="AY1591" s="25" t="s">
        <v>168</v>
      </c>
      <c r="BE1591" s="214">
        <f>IF(N1591="základní",J1591,0)</f>
        <v>0</v>
      </c>
      <c r="BF1591" s="214">
        <f>IF(N1591="snížená",J1591,0)</f>
        <v>0</v>
      </c>
      <c r="BG1591" s="214">
        <f>IF(N1591="zákl. přenesená",J1591,0)</f>
        <v>0</v>
      </c>
      <c r="BH1591" s="214">
        <f>IF(N1591="sníž. přenesená",J1591,0)</f>
        <v>0</v>
      </c>
      <c r="BI1591" s="214">
        <f>IF(N1591="nulová",J1591,0)</f>
        <v>0</v>
      </c>
      <c r="BJ1591" s="25" t="s">
        <v>17</v>
      </c>
      <c r="BK1591" s="214">
        <f>ROUND(I1591*H1591,2)</f>
        <v>0</v>
      </c>
      <c r="BL1591" s="25" t="s">
        <v>254</v>
      </c>
      <c r="BM1591" s="25" t="s">
        <v>1798</v>
      </c>
    </row>
    <row r="1592" s="12" customFormat="1">
      <c r="B1592" s="223"/>
      <c r="D1592" s="216" t="s">
        <v>176</v>
      </c>
      <c r="F1592" s="225" t="s">
        <v>1799</v>
      </c>
      <c r="H1592" s="226">
        <v>0.056000000000000001</v>
      </c>
      <c r="I1592" s="227"/>
      <c r="L1592" s="223"/>
      <c r="M1592" s="228"/>
      <c r="N1592" s="229"/>
      <c r="O1592" s="229"/>
      <c r="P1592" s="229"/>
      <c r="Q1592" s="229"/>
      <c r="R1592" s="229"/>
      <c r="S1592" s="229"/>
      <c r="T1592" s="230"/>
      <c r="AT1592" s="224" t="s">
        <v>176</v>
      </c>
      <c r="AU1592" s="224" t="s">
        <v>80</v>
      </c>
      <c r="AV1592" s="12" t="s">
        <v>80</v>
      </c>
      <c r="AW1592" s="12" t="s">
        <v>6</v>
      </c>
      <c r="AX1592" s="12" t="s">
        <v>17</v>
      </c>
      <c r="AY1592" s="224" t="s">
        <v>168</v>
      </c>
    </row>
    <row r="1593" s="1" customFormat="1" ht="25.5" customHeight="1">
      <c r="B1593" s="202"/>
      <c r="C1593" s="203" t="s">
        <v>1800</v>
      </c>
      <c r="D1593" s="203" t="s">
        <v>170</v>
      </c>
      <c r="E1593" s="204" t="s">
        <v>1801</v>
      </c>
      <c r="F1593" s="205" t="s">
        <v>1802</v>
      </c>
      <c r="G1593" s="206" t="s">
        <v>173</v>
      </c>
      <c r="H1593" s="207">
        <v>47.534999999999997</v>
      </c>
      <c r="I1593" s="208"/>
      <c r="J1593" s="209">
        <f>ROUND(I1593*H1593,2)</f>
        <v>0</v>
      </c>
      <c r="K1593" s="205" t="s">
        <v>174</v>
      </c>
      <c r="L1593" s="47"/>
      <c r="M1593" s="210" t="s">
        <v>5</v>
      </c>
      <c r="N1593" s="211" t="s">
        <v>43</v>
      </c>
      <c r="O1593" s="48"/>
      <c r="P1593" s="212">
        <f>O1593*H1593</f>
        <v>0</v>
      </c>
      <c r="Q1593" s="212">
        <v>0</v>
      </c>
      <c r="R1593" s="212">
        <f>Q1593*H1593</f>
        <v>0</v>
      </c>
      <c r="S1593" s="212">
        <v>0</v>
      </c>
      <c r="T1593" s="213">
        <f>S1593*H1593</f>
        <v>0</v>
      </c>
      <c r="AR1593" s="25" t="s">
        <v>254</v>
      </c>
      <c r="AT1593" s="25" t="s">
        <v>170</v>
      </c>
      <c r="AU1593" s="25" t="s">
        <v>80</v>
      </c>
      <c r="AY1593" s="25" t="s">
        <v>168</v>
      </c>
      <c r="BE1593" s="214">
        <f>IF(N1593="základní",J1593,0)</f>
        <v>0</v>
      </c>
      <c r="BF1593" s="214">
        <f>IF(N1593="snížená",J1593,0)</f>
        <v>0</v>
      </c>
      <c r="BG1593" s="214">
        <f>IF(N1593="zákl. přenesená",J1593,0)</f>
        <v>0</v>
      </c>
      <c r="BH1593" s="214">
        <f>IF(N1593="sníž. přenesená",J1593,0)</f>
        <v>0</v>
      </c>
      <c r="BI1593" s="214">
        <f>IF(N1593="nulová",J1593,0)</f>
        <v>0</v>
      </c>
      <c r="BJ1593" s="25" t="s">
        <v>17</v>
      </c>
      <c r="BK1593" s="214">
        <f>ROUND(I1593*H1593,2)</f>
        <v>0</v>
      </c>
      <c r="BL1593" s="25" t="s">
        <v>254</v>
      </c>
      <c r="BM1593" s="25" t="s">
        <v>1803</v>
      </c>
    </row>
    <row r="1594" s="11" customFormat="1">
      <c r="B1594" s="215"/>
      <c r="D1594" s="216" t="s">
        <v>176</v>
      </c>
      <c r="E1594" s="217" t="s">
        <v>5</v>
      </c>
      <c r="F1594" s="218" t="s">
        <v>216</v>
      </c>
      <c r="H1594" s="217" t="s">
        <v>5</v>
      </c>
      <c r="I1594" s="219"/>
      <c r="L1594" s="215"/>
      <c r="M1594" s="220"/>
      <c r="N1594" s="221"/>
      <c r="O1594" s="221"/>
      <c r="P1594" s="221"/>
      <c r="Q1594" s="221"/>
      <c r="R1594" s="221"/>
      <c r="S1594" s="221"/>
      <c r="T1594" s="222"/>
      <c r="AT1594" s="217" t="s">
        <v>176</v>
      </c>
      <c r="AU1594" s="217" t="s">
        <v>80</v>
      </c>
      <c r="AV1594" s="11" t="s">
        <v>17</v>
      </c>
      <c r="AW1594" s="11" t="s">
        <v>35</v>
      </c>
      <c r="AX1594" s="11" t="s">
        <v>72</v>
      </c>
      <c r="AY1594" s="217" t="s">
        <v>168</v>
      </c>
    </row>
    <row r="1595" s="11" customFormat="1">
      <c r="B1595" s="215"/>
      <c r="D1595" s="216" t="s">
        <v>176</v>
      </c>
      <c r="E1595" s="217" t="s">
        <v>5</v>
      </c>
      <c r="F1595" s="218" t="s">
        <v>1804</v>
      </c>
      <c r="H1595" s="217" t="s">
        <v>5</v>
      </c>
      <c r="I1595" s="219"/>
      <c r="L1595" s="215"/>
      <c r="M1595" s="220"/>
      <c r="N1595" s="221"/>
      <c r="O1595" s="221"/>
      <c r="P1595" s="221"/>
      <c r="Q1595" s="221"/>
      <c r="R1595" s="221"/>
      <c r="S1595" s="221"/>
      <c r="T1595" s="222"/>
      <c r="AT1595" s="217" t="s">
        <v>176</v>
      </c>
      <c r="AU1595" s="217" t="s">
        <v>80</v>
      </c>
      <c r="AV1595" s="11" t="s">
        <v>17</v>
      </c>
      <c r="AW1595" s="11" t="s">
        <v>35</v>
      </c>
      <c r="AX1595" s="11" t="s">
        <v>72</v>
      </c>
      <c r="AY1595" s="217" t="s">
        <v>168</v>
      </c>
    </row>
    <row r="1596" s="11" customFormat="1">
      <c r="B1596" s="215"/>
      <c r="D1596" s="216" t="s">
        <v>176</v>
      </c>
      <c r="E1596" s="217" t="s">
        <v>5</v>
      </c>
      <c r="F1596" s="218" t="s">
        <v>608</v>
      </c>
      <c r="H1596" s="217" t="s">
        <v>5</v>
      </c>
      <c r="I1596" s="219"/>
      <c r="L1596" s="215"/>
      <c r="M1596" s="220"/>
      <c r="N1596" s="221"/>
      <c r="O1596" s="221"/>
      <c r="P1596" s="221"/>
      <c r="Q1596" s="221"/>
      <c r="R1596" s="221"/>
      <c r="S1596" s="221"/>
      <c r="T1596" s="222"/>
      <c r="AT1596" s="217" t="s">
        <v>176</v>
      </c>
      <c r="AU1596" s="217" t="s">
        <v>80</v>
      </c>
      <c r="AV1596" s="11" t="s">
        <v>17</v>
      </c>
      <c r="AW1596" s="11" t="s">
        <v>35</v>
      </c>
      <c r="AX1596" s="11" t="s">
        <v>72</v>
      </c>
      <c r="AY1596" s="217" t="s">
        <v>168</v>
      </c>
    </row>
    <row r="1597" s="12" customFormat="1">
      <c r="B1597" s="223"/>
      <c r="D1597" s="216" t="s">
        <v>176</v>
      </c>
      <c r="E1597" s="224" t="s">
        <v>5</v>
      </c>
      <c r="F1597" s="225" t="s">
        <v>1805</v>
      </c>
      <c r="H1597" s="226">
        <v>27</v>
      </c>
      <c r="I1597" s="227"/>
      <c r="L1597" s="223"/>
      <c r="M1597" s="228"/>
      <c r="N1597" s="229"/>
      <c r="O1597" s="229"/>
      <c r="P1597" s="229"/>
      <c r="Q1597" s="229"/>
      <c r="R1597" s="229"/>
      <c r="S1597" s="229"/>
      <c r="T1597" s="230"/>
      <c r="AT1597" s="224" t="s">
        <v>176</v>
      </c>
      <c r="AU1597" s="224" t="s">
        <v>80</v>
      </c>
      <c r="AV1597" s="12" t="s">
        <v>80</v>
      </c>
      <c r="AW1597" s="12" t="s">
        <v>35</v>
      </c>
      <c r="AX1597" s="12" t="s">
        <v>72</v>
      </c>
      <c r="AY1597" s="224" t="s">
        <v>168</v>
      </c>
    </row>
    <row r="1598" s="11" customFormat="1">
      <c r="B1598" s="215"/>
      <c r="D1598" s="216" t="s">
        <v>176</v>
      </c>
      <c r="E1598" s="217" t="s">
        <v>5</v>
      </c>
      <c r="F1598" s="218" t="s">
        <v>1806</v>
      </c>
      <c r="H1598" s="217" t="s">
        <v>5</v>
      </c>
      <c r="I1598" s="219"/>
      <c r="L1598" s="215"/>
      <c r="M1598" s="220"/>
      <c r="N1598" s="221"/>
      <c r="O1598" s="221"/>
      <c r="P1598" s="221"/>
      <c r="Q1598" s="221"/>
      <c r="R1598" s="221"/>
      <c r="S1598" s="221"/>
      <c r="T1598" s="222"/>
      <c r="AT1598" s="217" t="s">
        <v>176</v>
      </c>
      <c r="AU1598" s="217" t="s">
        <v>80</v>
      </c>
      <c r="AV1598" s="11" t="s">
        <v>17</v>
      </c>
      <c r="AW1598" s="11" t="s">
        <v>35</v>
      </c>
      <c r="AX1598" s="11" t="s">
        <v>72</v>
      </c>
      <c r="AY1598" s="217" t="s">
        <v>168</v>
      </c>
    </row>
    <row r="1599" s="12" customFormat="1">
      <c r="B1599" s="223"/>
      <c r="D1599" s="216" t="s">
        <v>176</v>
      </c>
      <c r="E1599" s="224" t="s">
        <v>5</v>
      </c>
      <c r="F1599" s="225" t="s">
        <v>1807</v>
      </c>
      <c r="H1599" s="226">
        <v>10.125</v>
      </c>
      <c r="I1599" s="227"/>
      <c r="L1599" s="223"/>
      <c r="M1599" s="228"/>
      <c r="N1599" s="229"/>
      <c r="O1599" s="229"/>
      <c r="P1599" s="229"/>
      <c r="Q1599" s="229"/>
      <c r="R1599" s="229"/>
      <c r="S1599" s="229"/>
      <c r="T1599" s="230"/>
      <c r="AT1599" s="224" t="s">
        <v>176</v>
      </c>
      <c r="AU1599" s="224" t="s">
        <v>80</v>
      </c>
      <c r="AV1599" s="12" t="s">
        <v>80</v>
      </c>
      <c r="AW1599" s="12" t="s">
        <v>35</v>
      </c>
      <c r="AX1599" s="12" t="s">
        <v>72</v>
      </c>
      <c r="AY1599" s="224" t="s">
        <v>168</v>
      </c>
    </row>
    <row r="1600" s="11" customFormat="1">
      <c r="B1600" s="215"/>
      <c r="D1600" s="216" t="s">
        <v>176</v>
      </c>
      <c r="E1600" s="217" t="s">
        <v>5</v>
      </c>
      <c r="F1600" s="218" t="s">
        <v>492</v>
      </c>
      <c r="H1600" s="217" t="s">
        <v>5</v>
      </c>
      <c r="I1600" s="219"/>
      <c r="L1600" s="215"/>
      <c r="M1600" s="220"/>
      <c r="N1600" s="221"/>
      <c r="O1600" s="221"/>
      <c r="P1600" s="221"/>
      <c r="Q1600" s="221"/>
      <c r="R1600" s="221"/>
      <c r="S1600" s="221"/>
      <c r="T1600" s="222"/>
      <c r="AT1600" s="217" t="s">
        <v>176</v>
      </c>
      <c r="AU1600" s="217" t="s">
        <v>80</v>
      </c>
      <c r="AV1600" s="11" t="s">
        <v>17</v>
      </c>
      <c r="AW1600" s="11" t="s">
        <v>35</v>
      </c>
      <c r="AX1600" s="11" t="s">
        <v>72</v>
      </c>
      <c r="AY1600" s="217" t="s">
        <v>168</v>
      </c>
    </row>
    <row r="1601" s="12" customFormat="1">
      <c r="B1601" s="223"/>
      <c r="D1601" s="216" t="s">
        <v>176</v>
      </c>
      <c r="E1601" s="224" t="s">
        <v>5</v>
      </c>
      <c r="F1601" s="225" t="s">
        <v>830</v>
      </c>
      <c r="H1601" s="226">
        <v>4</v>
      </c>
      <c r="I1601" s="227"/>
      <c r="L1601" s="223"/>
      <c r="M1601" s="228"/>
      <c r="N1601" s="229"/>
      <c r="O1601" s="229"/>
      <c r="P1601" s="229"/>
      <c r="Q1601" s="229"/>
      <c r="R1601" s="229"/>
      <c r="S1601" s="229"/>
      <c r="T1601" s="230"/>
      <c r="AT1601" s="224" t="s">
        <v>176</v>
      </c>
      <c r="AU1601" s="224" t="s">
        <v>80</v>
      </c>
      <c r="AV1601" s="12" t="s">
        <v>80</v>
      </c>
      <c r="AW1601" s="12" t="s">
        <v>35</v>
      </c>
      <c r="AX1601" s="12" t="s">
        <v>72</v>
      </c>
      <c r="AY1601" s="224" t="s">
        <v>168</v>
      </c>
    </row>
    <row r="1602" s="12" customFormat="1">
      <c r="B1602" s="223"/>
      <c r="D1602" s="216" t="s">
        <v>176</v>
      </c>
      <c r="E1602" s="224" t="s">
        <v>5</v>
      </c>
      <c r="F1602" s="225" t="s">
        <v>1808</v>
      </c>
      <c r="H1602" s="226">
        <v>4.5099999999999998</v>
      </c>
      <c r="I1602" s="227"/>
      <c r="L1602" s="223"/>
      <c r="M1602" s="228"/>
      <c r="N1602" s="229"/>
      <c r="O1602" s="229"/>
      <c r="P1602" s="229"/>
      <c r="Q1602" s="229"/>
      <c r="R1602" s="229"/>
      <c r="S1602" s="229"/>
      <c r="T1602" s="230"/>
      <c r="AT1602" s="224" t="s">
        <v>176</v>
      </c>
      <c r="AU1602" s="224" t="s">
        <v>80</v>
      </c>
      <c r="AV1602" s="12" t="s">
        <v>80</v>
      </c>
      <c r="AW1602" s="12" t="s">
        <v>35</v>
      </c>
      <c r="AX1602" s="12" t="s">
        <v>72</v>
      </c>
      <c r="AY1602" s="224" t="s">
        <v>168</v>
      </c>
    </row>
    <row r="1603" s="12" customFormat="1">
      <c r="B1603" s="223"/>
      <c r="D1603" s="216" t="s">
        <v>176</v>
      </c>
      <c r="E1603" s="224" t="s">
        <v>5</v>
      </c>
      <c r="F1603" s="225" t="s">
        <v>832</v>
      </c>
      <c r="H1603" s="226">
        <v>1.8999999999999999</v>
      </c>
      <c r="I1603" s="227"/>
      <c r="L1603" s="223"/>
      <c r="M1603" s="228"/>
      <c r="N1603" s="229"/>
      <c r="O1603" s="229"/>
      <c r="P1603" s="229"/>
      <c r="Q1603" s="229"/>
      <c r="R1603" s="229"/>
      <c r="S1603" s="229"/>
      <c r="T1603" s="230"/>
      <c r="AT1603" s="224" t="s">
        <v>176</v>
      </c>
      <c r="AU1603" s="224" t="s">
        <v>80</v>
      </c>
      <c r="AV1603" s="12" t="s">
        <v>80</v>
      </c>
      <c r="AW1603" s="12" t="s">
        <v>35</v>
      </c>
      <c r="AX1603" s="12" t="s">
        <v>72</v>
      </c>
      <c r="AY1603" s="224" t="s">
        <v>168</v>
      </c>
    </row>
    <row r="1604" s="13" customFormat="1">
      <c r="B1604" s="231"/>
      <c r="D1604" s="216" t="s">
        <v>176</v>
      </c>
      <c r="E1604" s="232" t="s">
        <v>5</v>
      </c>
      <c r="F1604" s="233" t="s">
        <v>195</v>
      </c>
      <c r="H1604" s="234">
        <v>47.534999999999997</v>
      </c>
      <c r="I1604" s="235"/>
      <c r="L1604" s="231"/>
      <c r="M1604" s="236"/>
      <c r="N1604" s="237"/>
      <c r="O1604" s="237"/>
      <c r="P1604" s="237"/>
      <c r="Q1604" s="237"/>
      <c r="R1604" s="237"/>
      <c r="S1604" s="237"/>
      <c r="T1604" s="238"/>
      <c r="AT1604" s="232" t="s">
        <v>176</v>
      </c>
      <c r="AU1604" s="232" t="s">
        <v>80</v>
      </c>
      <c r="AV1604" s="13" t="s">
        <v>86</v>
      </c>
      <c r="AW1604" s="13" t="s">
        <v>35</v>
      </c>
      <c r="AX1604" s="13" t="s">
        <v>17</v>
      </c>
      <c r="AY1604" s="232" t="s">
        <v>168</v>
      </c>
    </row>
    <row r="1605" s="1" customFormat="1" ht="16.5" customHeight="1">
      <c r="B1605" s="202"/>
      <c r="C1605" s="239" t="s">
        <v>1809</v>
      </c>
      <c r="D1605" s="239" t="s">
        <v>337</v>
      </c>
      <c r="E1605" s="240" t="s">
        <v>1796</v>
      </c>
      <c r="F1605" s="241" t="s">
        <v>1797</v>
      </c>
      <c r="G1605" s="242" t="s">
        <v>277</v>
      </c>
      <c r="H1605" s="243">
        <v>0.017000000000000001</v>
      </c>
      <c r="I1605" s="244"/>
      <c r="J1605" s="245">
        <f>ROUND(I1605*H1605,2)</f>
        <v>0</v>
      </c>
      <c r="K1605" s="241" t="s">
        <v>174</v>
      </c>
      <c r="L1605" s="246"/>
      <c r="M1605" s="247" t="s">
        <v>5</v>
      </c>
      <c r="N1605" s="248" t="s">
        <v>43</v>
      </c>
      <c r="O1605" s="48"/>
      <c r="P1605" s="212">
        <f>O1605*H1605</f>
        <v>0</v>
      </c>
      <c r="Q1605" s="212">
        <v>1</v>
      </c>
      <c r="R1605" s="212">
        <f>Q1605*H1605</f>
        <v>0.017000000000000001</v>
      </c>
      <c r="S1605" s="212">
        <v>0</v>
      </c>
      <c r="T1605" s="213">
        <f>S1605*H1605</f>
        <v>0</v>
      </c>
      <c r="AR1605" s="25" t="s">
        <v>332</v>
      </c>
      <c r="AT1605" s="25" t="s">
        <v>337</v>
      </c>
      <c r="AU1605" s="25" t="s">
        <v>80</v>
      </c>
      <c r="AY1605" s="25" t="s">
        <v>168</v>
      </c>
      <c r="BE1605" s="214">
        <f>IF(N1605="základní",J1605,0)</f>
        <v>0</v>
      </c>
      <c r="BF1605" s="214">
        <f>IF(N1605="snížená",J1605,0)</f>
        <v>0</v>
      </c>
      <c r="BG1605" s="214">
        <f>IF(N1605="zákl. přenesená",J1605,0)</f>
        <v>0</v>
      </c>
      <c r="BH1605" s="214">
        <f>IF(N1605="sníž. přenesená",J1605,0)</f>
        <v>0</v>
      </c>
      <c r="BI1605" s="214">
        <f>IF(N1605="nulová",J1605,0)</f>
        <v>0</v>
      </c>
      <c r="BJ1605" s="25" t="s">
        <v>17</v>
      </c>
      <c r="BK1605" s="214">
        <f>ROUND(I1605*H1605,2)</f>
        <v>0</v>
      </c>
      <c r="BL1605" s="25" t="s">
        <v>254</v>
      </c>
      <c r="BM1605" s="25" t="s">
        <v>1810</v>
      </c>
    </row>
    <row r="1606" s="12" customFormat="1">
      <c r="B1606" s="223"/>
      <c r="D1606" s="216" t="s">
        <v>176</v>
      </c>
      <c r="F1606" s="225" t="s">
        <v>1811</v>
      </c>
      <c r="H1606" s="226">
        <v>0.017000000000000001</v>
      </c>
      <c r="I1606" s="227"/>
      <c r="L1606" s="223"/>
      <c r="M1606" s="228"/>
      <c r="N1606" s="229"/>
      <c r="O1606" s="229"/>
      <c r="P1606" s="229"/>
      <c r="Q1606" s="229"/>
      <c r="R1606" s="229"/>
      <c r="S1606" s="229"/>
      <c r="T1606" s="230"/>
      <c r="AT1606" s="224" t="s">
        <v>176</v>
      </c>
      <c r="AU1606" s="224" t="s">
        <v>80</v>
      </c>
      <c r="AV1606" s="12" t="s">
        <v>80</v>
      </c>
      <c r="AW1606" s="12" t="s">
        <v>6</v>
      </c>
      <c r="AX1606" s="12" t="s">
        <v>17</v>
      </c>
      <c r="AY1606" s="224" t="s">
        <v>168</v>
      </c>
    </row>
    <row r="1607" s="1" customFormat="1" ht="25.5" customHeight="1">
      <c r="B1607" s="202"/>
      <c r="C1607" s="203" t="s">
        <v>1812</v>
      </c>
      <c r="D1607" s="203" t="s">
        <v>170</v>
      </c>
      <c r="E1607" s="204" t="s">
        <v>1813</v>
      </c>
      <c r="F1607" s="205" t="s">
        <v>1814</v>
      </c>
      <c r="G1607" s="206" t="s">
        <v>173</v>
      </c>
      <c r="H1607" s="207">
        <v>12.76</v>
      </c>
      <c r="I1607" s="208"/>
      <c r="J1607" s="209">
        <f>ROUND(I1607*H1607,2)</f>
        <v>0</v>
      </c>
      <c r="K1607" s="205" t="s">
        <v>174</v>
      </c>
      <c r="L1607" s="47"/>
      <c r="M1607" s="210" t="s">
        <v>5</v>
      </c>
      <c r="N1607" s="211" t="s">
        <v>43</v>
      </c>
      <c r="O1607" s="48"/>
      <c r="P1607" s="212">
        <f>O1607*H1607</f>
        <v>0</v>
      </c>
      <c r="Q1607" s="212">
        <v>0.0035000000000000001</v>
      </c>
      <c r="R1607" s="212">
        <f>Q1607*H1607</f>
        <v>0.044659999999999998</v>
      </c>
      <c r="S1607" s="212">
        <v>0</v>
      </c>
      <c r="T1607" s="213">
        <f>S1607*H1607</f>
        <v>0</v>
      </c>
      <c r="AR1607" s="25" t="s">
        <v>254</v>
      </c>
      <c r="AT1607" s="25" t="s">
        <v>170</v>
      </c>
      <c r="AU1607" s="25" t="s">
        <v>80</v>
      </c>
      <c r="AY1607" s="25" t="s">
        <v>168</v>
      </c>
      <c r="BE1607" s="214">
        <f>IF(N1607="základní",J1607,0)</f>
        <v>0</v>
      </c>
      <c r="BF1607" s="214">
        <f>IF(N1607="snížená",J1607,0)</f>
        <v>0</v>
      </c>
      <c r="BG1607" s="214">
        <f>IF(N1607="zákl. přenesená",J1607,0)</f>
        <v>0</v>
      </c>
      <c r="BH1607" s="214">
        <f>IF(N1607="sníž. přenesená",J1607,0)</f>
        <v>0</v>
      </c>
      <c r="BI1607" s="214">
        <f>IF(N1607="nulová",J1607,0)</f>
        <v>0</v>
      </c>
      <c r="BJ1607" s="25" t="s">
        <v>17</v>
      </c>
      <c r="BK1607" s="214">
        <f>ROUND(I1607*H1607,2)</f>
        <v>0</v>
      </c>
      <c r="BL1607" s="25" t="s">
        <v>254</v>
      </c>
      <c r="BM1607" s="25" t="s">
        <v>1815</v>
      </c>
    </row>
    <row r="1608" s="11" customFormat="1">
      <c r="B1608" s="215"/>
      <c r="D1608" s="216" t="s">
        <v>176</v>
      </c>
      <c r="E1608" s="217" t="s">
        <v>5</v>
      </c>
      <c r="F1608" s="218" t="s">
        <v>216</v>
      </c>
      <c r="H1608" s="217" t="s">
        <v>5</v>
      </c>
      <c r="I1608" s="219"/>
      <c r="L1608" s="215"/>
      <c r="M1608" s="220"/>
      <c r="N1608" s="221"/>
      <c r="O1608" s="221"/>
      <c r="P1608" s="221"/>
      <c r="Q1608" s="221"/>
      <c r="R1608" s="221"/>
      <c r="S1608" s="221"/>
      <c r="T1608" s="222"/>
      <c r="AT1608" s="217" t="s">
        <v>176</v>
      </c>
      <c r="AU1608" s="217" t="s">
        <v>80</v>
      </c>
      <c r="AV1608" s="11" t="s">
        <v>17</v>
      </c>
      <c r="AW1608" s="11" t="s">
        <v>35</v>
      </c>
      <c r="AX1608" s="11" t="s">
        <v>72</v>
      </c>
      <c r="AY1608" s="217" t="s">
        <v>168</v>
      </c>
    </row>
    <row r="1609" s="11" customFormat="1">
      <c r="B1609" s="215"/>
      <c r="D1609" s="216" t="s">
        <v>176</v>
      </c>
      <c r="E1609" s="217" t="s">
        <v>5</v>
      </c>
      <c r="F1609" s="218" t="s">
        <v>1440</v>
      </c>
      <c r="H1609" s="217" t="s">
        <v>5</v>
      </c>
      <c r="I1609" s="219"/>
      <c r="L1609" s="215"/>
      <c r="M1609" s="220"/>
      <c r="N1609" s="221"/>
      <c r="O1609" s="221"/>
      <c r="P1609" s="221"/>
      <c r="Q1609" s="221"/>
      <c r="R1609" s="221"/>
      <c r="S1609" s="221"/>
      <c r="T1609" s="222"/>
      <c r="AT1609" s="217" t="s">
        <v>176</v>
      </c>
      <c r="AU1609" s="217" t="s">
        <v>80</v>
      </c>
      <c r="AV1609" s="11" t="s">
        <v>17</v>
      </c>
      <c r="AW1609" s="11" t="s">
        <v>35</v>
      </c>
      <c r="AX1609" s="11" t="s">
        <v>72</v>
      </c>
      <c r="AY1609" s="217" t="s">
        <v>168</v>
      </c>
    </row>
    <row r="1610" s="12" customFormat="1">
      <c r="B1610" s="223"/>
      <c r="D1610" s="216" t="s">
        <v>176</v>
      </c>
      <c r="E1610" s="224" t="s">
        <v>5</v>
      </c>
      <c r="F1610" s="225" t="s">
        <v>1816</v>
      </c>
      <c r="H1610" s="226">
        <v>3.8999999999999999</v>
      </c>
      <c r="I1610" s="227"/>
      <c r="L1610" s="223"/>
      <c r="M1610" s="228"/>
      <c r="N1610" s="229"/>
      <c r="O1610" s="229"/>
      <c r="P1610" s="229"/>
      <c r="Q1610" s="229"/>
      <c r="R1610" s="229"/>
      <c r="S1610" s="229"/>
      <c r="T1610" s="230"/>
      <c r="AT1610" s="224" t="s">
        <v>176</v>
      </c>
      <c r="AU1610" s="224" t="s">
        <v>80</v>
      </c>
      <c r="AV1610" s="12" t="s">
        <v>80</v>
      </c>
      <c r="AW1610" s="12" t="s">
        <v>35</v>
      </c>
      <c r="AX1610" s="12" t="s">
        <v>72</v>
      </c>
      <c r="AY1610" s="224" t="s">
        <v>168</v>
      </c>
    </row>
    <row r="1611" s="11" customFormat="1">
      <c r="B1611" s="215"/>
      <c r="D1611" s="216" t="s">
        <v>176</v>
      </c>
      <c r="E1611" s="217" t="s">
        <v>5</v>
      </c>
      <c r="F1611" s="218" t="s">
        <v>1444</v>
      </c>
      <c r="H1611" s="217" t="s">
        <v>5</v>
      </c>
      <c r="I1611" s="219"/>
      <c r="L1611" s="215"/>
      <c r="M1611" s="220"/>
      <c r="N1611" s="221"/>
      <c r="O1611" s="221"/>
      <c r="P1611" s="221"/>
      <c r="Q1611" s="221"/>
      <c r="R1611" s="221"/>
      <c r="S1611" s="221"/>
      <c r="T1611" s="222"/>
      <c r="AT1611" s="217" t="s">
        <v>176</v>
      </c>
      <c r="AU1611" s="217" t="s">
        <v>80</v>
      </c>
      <c r="AV1611" s="11" t="s">
        <v>17</v>
      </c>
      <c r="AW1611" s="11" t="s">
        <v>35</v>
      </c>
      <c r="AX1611" s="11" t="s">
        <v>72</v>
      </c>
      <c r="AY1611" s="217" t="s">
        <v>168</v>
      </c>
    </row>
    <row r="1612" s="12" customFormat="1">
      <c r="B1612" s="223"/>
      <c r="D1612" s="216" t="s">
        <v>176</v>
      </c>
      <c r="E1612" s="224" t="s">
        <v>5</v>
      </c>
      <c r="F1612" s="225" t="s">
        <v>1817</v>
      </c>
      <c r="H1612" s="226">
        <v>5.2999999999999998</v>
      </c>
      <c r="I1612" s="227"/>
      <c r="L1612" s="223"/>
      <c r="M1612" s="228"/>
      <c r="N1612" s="229"/>
      <c r="O1612" s="229"/>
      <c r="P1612" s="229"/>
      <c r="Q1612" s="229"/>
      <c r="R1612" s="229"/>
      <c r="S1612" s="229"/>
      <c r="T1612" s="230"/>
      <c r="AT1612" s="224" t="s">
        <v>176</v>
      </c>
      <c r="AU1612" s="224" t="s">
        <v>80</v>
      </c>
      <c r="AV1612" s="12" t="s">
        <v>80</v>
      </c>
      <c r="AW1612" s="12" t="s">
        <v>35</v>
      </c>
      <c r="AX1612" s="12" t="s">
        <v>72</v>
      </c>
      <c r="AY1612" s="224" t="s">
        <v>168</v>
      </c>
    </row>
    <row r="1613" s="11" customFormat="1">
      <c r="B1613" s="215"/>
      <c r="D1613" s="216" t="s">
        <v>176</v>
      </c>
      <c r="E1613" s="217" t="s">
        <v>5</v>
      </c>
      <c r="F1613" s="218" t="s">
        <v>1818</v>
      </c>
      <c r="H1613" s="217" t="s">
        <v>5</v>
      </c>
      <c r="I1613" s="219"/>
      <c r="L1613" s="215"/>
      <c r="M1613" s="220"/>
      <c r="N1613" s="221"/>
      <c r="O1613" s="221"/>
      <c r="P1613" s="221"/>
      <c r="Q1613" s="221"/>
      <c r="R1613" s="221"/>
      <c r="S1613" s="221"/>
      <c r="T1613" s="222"/>
      <c r="AT1613" s="217" t="s">
        <v>176</v>
      </c>
      <c r="AU1613" s="217" t="s">
        <v>80</v>
      </c>
      <c r="AV1613" s="11" t="s">
        <v>17</v>
      </c>
      <c r="AW1613" s="11" t="s">
        <v>35</v>
      </c>
      <c r="AX1613" s="11" t="s">
        <v>72</v>
      </c>
      <c r="AY1613" s="217" t="s">
        <v>168</v>
      </c>
    </row>
    <row r="1614" s="12" customFormat="1">
      <c r="B1614" s="223"/>
      <c r="D1614" s="216" t="s">
        <v>176</v>
      </c>
      <c r="E1614" s="224" t="s">
        <v>5</v>
      </c>
      <c r="F1614" s="225" t="s">
        <v>1819</v>
      </c>
      <c r="H1614" s="226">
        <v>3.5600000000000001</v>
      </c>
      <c r="I1614" s="227"/>
      <c r="L1614" s="223"/>
      <c r="M1614" s="228"/>
      <c r="N1614" s="229"/>
      <c r="O1614" s="229"/>
      <c r="P1614" s="229"/>
      <c r="Q1614" s="229"/>
      <c r="R1614" s="229"/>
      <c r="S1614" s="229"/>
      <c r="T1614" s="230"/>
      <c r="AT1614" s="224" t="s">
        <v>176</v>
      </c>
      <c r="AU1614" s="224" t="s">
        <v>80</v>
      </c>
      <c r="AV1614" s="12" t="s">
        <v>80</v>
      </c>
      <c r="AW1614" s="12" t="s">
        <v>35</v>
      </c>
      <c r="AX1614" s="12" t="s">
        <v>72</v>
      </c>
      <c r="AY1614" s="224" t="s">
        <v>168</v>
      </c>
    </row>
    <row r="1615" s="13" customFormat="1">
      <c r="B1615" s="231"/>
      <c r="D1615" s="216" t="s">
        <v>176</v>
      </c>
      <c r="E1615" s="232" t="s">
        <v>5</v>
      </c>
      <c r="F1615" s="233" t="s">
        <v>195</v>
      </c>
      <c r="H1615" s="234">
        <v>12.76</v>
      </c>
      <c r="I1615" s="235"/>
      <c r="L1615" s="231"/>
      <c r="M1615" s="236"/>
      <c r="N1615" s="237"/>
      <c r="O1615" s="237"/>
      <c r="P1615" s="237"/>
      <c r="Q1615" s="237"/>
      <c r="R1615" s="237"/>
      <c r="S1615" s="237"/>
      <c r="T1615" s="238"/>
      <c r="AT1615" s="232" t="s">
        <v>176</v>
      </c>
      <c r="AU1615" s="232" t="s">
        <v>80</v>
      </c>
      <c r="AV1615" s="13" t="s">
        <v>86</v>
      </c>
      <c r="AW1615" s="13" t="s">
        <v>35</v>
      </c>
      <c r="AX1615" s="13" t="s">
        <v>17</v>
      </c>
      <c r="AY1615" s="232" t="s">
        <v>168</v>
      </c>
    </row>
    <row r="1616" s="1" customFormat="1" ht="25.5" customHeight="1">
      <c r="B1616" s="202"/>
      <c r="C1616" s="203" t="s">
        <v>1820</v>
      </c>
      <c r="D1616" s="203" t="s">
        <v>170</v>
      </c>
      <c r="E1616" s="204" t="s">
        <v>1821</v>
      </c>
      <c r="F1616" s="205" t="s">
        <v>1822</v>
      </c>
      <c r="G1616" s="206" t="s">
        <v>173</v>
      </c>
      <c r="H1616" s="207">
        <v>10.199999999999999</v>
      </c>
      <c r="I1616" s="208"/>
      <c r="J1616" s="209">
        <f>ROUND(I1616*H1616,2)</f>
        <v>0</v>
      </c>
      <c r="K1616" s="205" t="s">
        <v>174</v>
      </c>
      <c r="L1616" s="47"/>
      <c r="M1616" s="210" t="s">
        <v>5</v>
      </c>
      <c r="N1616" s="211" t="s">
        <v>43</v>
      </c>
      <c r="O1616" s="48"/>
      <c r="P1616" s="212">
        <f>O1616*H1616</f>
        <v>0</v>
      </c>
      <c r="Q1616" s="212">
        <v>0.0035000000000000001</v>
      </c>
      <c r="R1616" s="212">
        <f>Q1616*H1616</f>
        <v>0.035699999999999996</v>
      </c>
      <c r="S1616" s="212">
        <v>0</v>
      </c>
      <c r="T1616" s="213">
        <f>S1616*H1616</f>
        <v>0</v>
      </c>
      <c r="AR1616" s="25" t="s">
        <v>254</v>
      </c>
      <c r="AT1616" s="25" t="s">
        <v>170</v>
      </c>
      <c r="AU1616" s="25" t="s">
        <v>80</v>
      </c>
      <c r="AY1616" s="25" t="s">
        <v>168</v>
      </c>
      <c r="BE1616" s="214">
        <f>IF(N1616="základní",J1616,0)</f>
        <v>0</v>
      </c>
      <c r="BF1616" s="214">
        <f>IF(N1616="snížená",J1616,0)</f>
        <v>0</v>
      </c>
      <c r="BG1616" s="214">
        <f>IF(N1616="zákl. přenesená",J1616,0)</f>
        <v>0</v>
      </c>
      <c r="BH1616" s="214">
        <f>IF(N1616="sníž. přenesená",J1616,0)</f>
        <v>0</v>
      </c>
      <c r="BI1616" s="214">
        <f>IF(N1616="nulová",J1616,0)</f>
        <v>0</v>
      </c>
      <c r="BJ1616" s="25" t="s">
        <v>17</v>
      </c>
      <c r="BK1616" s="214">
        <f>ROUND(I1616*H1616,2)</f>
        <v>0</v>
      </c>
      <c r="BL1616" s="25" t="s">
        <v>254</v>
      </c>
      <c r="BM1616" s="25" t="s">
        <v>1823</v>
      </c>
    </row>
    <row r="1617" s="11" customFormat="1">
      <c r="B1617" s="215"/>
      <c r="D1617" s="216" t="s">
        <v>176</v>
      </c>
      <c r="E1617" s="217" t="s">
        <v>5</v>
      </c>
      <c r="F1617" s="218" t="s">
        <v>1199</v>
      </c>
      <c r="H1617" s="217" t="s">
        <v>5</v>
      </c>
      <c r="I1617" s="219"/>
      <c r="L1617" s="215"/>
      <c r="M1617" s="220"/>
      <c r="N1617" s="221"/>
      <c r="O1617" s="221"/>
      <c r="P1617" s="221"/>
      <c r="Q1617" s="221"/>
      <c r="R1617" s="221"/>
      <c r="S1617" s="221"/>
      <c r="T1617" s="222"/>
      <c r="AT1617" s="217" t="s">
        <v>176</v>
      </c>
      <c r="AU1617" s="217" t="s">
        <v>80</v>
      </c>
      <c r="AV1617" s="11" t="s">
        <v>17</v>
      </c>
      <c r="AW1617" s="11" t="s">
        <v>35</v>
      </c>
      <c r="AX1617" s="11" t="s">
        <v>72</v>
      </c>
      <c r="AY1617" s="217" t="s">
        <v>168</v>
      </c>
    </row>
    <row r="1618" s="12" customFormat="1">
      <c r="B1618" s="223"/>
      <c r="D1618" s="216" t="s">
        <v>176</v>
      </c>
      <c r="E1618" s="224" t="s">
        <v>5</v>
      </c>
      <c r="F1618" s="225" t="s">
        <v>1824</v>
      </c>
      <c r="H1618" s="226">
        <v>0.81000000000000005</v>
      </c>
      <c r="I1618" s="227"/>
      <c r="L1618" s="223"/>
      <c r="M1618" s="228"/>
      <c r="N1618" s="229"/>
      <c r="O1618" s="229"/>
      <c r="P1618" s="229"/>
      <c r="Q1618" s="229"/>
      <c r="R1618" s="229"/>
      <c r="S1618" s="229"/>
      <c r="T1618" s="230"/>
      <c r="AT1618" s="224" t="s">
        <v>176</v>
      </c>
      <c r="AU1618" s="224" t="s">
        <v>80</v>
      </c>
      <c r="AV1618" s="12" t="s">
        <v>80</v>
      </c>
      <c r="AW1618" s="12" t="s">
        <v>35</v>
      </c>
      <c r="AX1618" s="12" t="s">
        <v>72</v>
      </c>
      <c r="AY1618" s="224" t="s">
        <v>168</v>
      </c>
    </row>
    <row r="1619" s="12" customFormat="1">
      <c r="B1619" s="223"/>
      <c r="D1619" s="216" t="s">
        <v>176</v>
      </c>
      <c r="E1619" s="224" t="s">
        <v>5</v>
      </c>
      <c r="F1619" s="225" t="s">
        <v>1825</v>
      </c>
      <c r="H1619" s="226">
        <v>-0.080000000000000002</v>
      </c>
      <c r="I1619" s="227"/>
      <c r="L1619" s="223"/>
      <c r="M1619" s="228"/>
      <c r="N1619" s="229"/>
      <c r="O1619" s="229"/>
      <c r="P1619" s="229"/>
      <c r="Q1619" s="229"/>
      <c r="R1619" s="229"/>
      <c r="S1619" s="229"/>
      <c r="T1619" s="230"/>
      <c r="AT1619" s="224" t="s">
        <v>176</v>
      </c>
      <c r="AU1619" s="224" t="s">
        <v>80</v>
      </c>
      <c r="AV1619" s="12" t="s">
        <v>80</v>
      </c>
      <c r="AW1619" s="12" t="s">
        <v>35</v>
      </c>
      <c r="AX1619" s="12" t="s">
        <v>72</v>
      </c>
      <c r="AY1619" s="224" t="s">
        <v>168</v>
      </c>
    </row>
    <row r="1620" s="11" customFormat="1">
      <c r="B1620" s="215"/>
      <c r="D1620" s="216" t="s">
        <v>176</v>
      </c>
      <c r="E1620" s="217" t="s">
        <v>5</v>
      </c>
      <c r="F1620" s="218" t="s">
        <v>1208</v>
      </c>
      <c r="H1620" s="217" t="s">
        <v>5</v>
      </c>
      <c r="I1620" s="219"/>
      <c r="L1620" s="215"/>
      <c r="M1620" s="220"/>
      <c r="N1620" s="221"/>
      <c r="O1620" s="221"/>
      <c r="P1620" s="221"/>
      <c r="Q1620" s="221"/>
      <c r="R1620" s="221"/>
      <c r="S1620" s="221"/>
      <c r="T1620" s="222"/>
      <c r="AT1620" s="217" t="s">
        <v>176</v>
      </c>
      <c r="AU1620" s="217" t="s">
        <v>80</v>
      </c>
      <c r="AV1620" s="11" t="s">
        <v>17</v>
      </c>
      <c r="AW1620" s="11" t="s">
        <v>35</v>
      </c>
      <c r="AX1620" s="11" t="s">
        <v>72</v>
      </c>
      <c r="AY1620" s="217" t="s">
        <v>168</v>
      </c>
    </row>
    <row r="1621" s="12" customFormat="1">
      <c r="B1621" s="223"/>
      <c r="D1621" s="216" t="s">
        <v>176</v>
      </c>
      <c r="E1621" s="224" t="s">
        <v>5</v>
      </c>
      <c r="F1621" s="225" t="s">
        <v>1826</v>
      </c>
      <c r="H1621" s="226">
        <v>8.1600000000000001</v>
      </c>
      <c r="I1621" s="227"/>
      <c r="L1621" s="223"/>
      <c r="M1621" s="228"/>
      <c r="N1621" s="229"/>
      <c r="O1621" s="229"/>
      <c r="P1621" s="229"/>
      <c r="Q1621" s="229"/>
      <c r="R1621" s="229"/>
      <c r="S1621" s="229"/>
      <c r="T1621" s="230"/>
      <c r="AT1621" s="224" t="s">
        <v>176</v>
      </c>
      <c r="AU1621" s="224" t="s">
        <v>80</v>
      </c>
      <c r="AV1621" s="12" t="s">
        <v>80</v>
      </c>
      <c r="AW1621" s="12" t="s">
        <v>35</v>
      </c>
      <c r="AX1621" s="12" t="s">
        <v>72</v>
      </c>
      <c r="AY1621" s="224" t="s">
        <v>168</v>
      </c>
    </row>
    <row r="1622" s="12" customFormat="1">
      <c r="B1622" s="223"/>
      <c r="D1622" s="216" t="s">
        <v>176</v>
      </c>
      <c r="E1622" s="224" t="s">
        <v>5</v>
      </c>
      <c r="F1622" s="225" t="s">
        <v>1827</v>
      </c>
      <c r="H1622" s="226">
        <v>-0.14000000000000001</v>
      </c>
      <c r="I1622" s="227"/>
      <c r="L1622" s="223"/>
      <c r="M1622" s="228"/>
      <c r="N1622" s="229"/>
      <c r="O1622" s="229"/>
      <c r="P1622" s="229"/>
      <c r="Q1622" s="229"/>
      <c r="R1622" s="229"/>
      <c r="S1622" s="229"/>
      <c r="T1622" s="230"/>
      <c r="AT1622" s="224" t="s">
        <v>176</v>
      </c>
      <c r="AU1622" s="224" t="s">
        <v>80</v>
      </c>
      <c r="AV1622" s="12" t="s">
        <v>80</v>
      </c>
      <c r="AW1622" s="12" t="s">
        <v>35</v>
      </c>
      <c r="AX1622" s="12" t="s">
        <v>72</v>
      </c>
      <c r="AY1622" s="224" t="s">
        <v>168</v>
      </c>
    </row>
    <row r="1623" s="11" customFormat="1">
      <c r="B1623" s="215"/>
      <c r="D1623" s="216" t="s">
        <v>176</v>
      </c>
      <c r="E1623" s="217" t="s">
        <v>5</v>
      </c>
      <c r="F1623" s="218" t="s">
        <v>1211</v>
      </c>
      <c r="H1623" s="217" t="s">
        <v>5</v>
      </c>
      <c r="I1623" s="219"/>
      <c r="L1623" s="215"/>
      <c r="M1623" s="220"/>
      <c r="N1623" s="221"/>
      <c r="O1623" s="221"/>
      <c r="P1623" s="221"/>
      <c r="Q1623" s="221"/>
      <c r="R1623" s="221"/>
      <c r="S1623" s="221"/>
      <c r="T1623" s="222"/>
      <c r="AT1623" s="217" t="s">
        <v>176</v>
      </c>
      <c r="AU1623" s="217" t="s">
        <v>80</v>
      </c>
      <c r="AV1623" s="11" t="s">
        <v>17</v>
      </c>
      <c r="AW1623" s="11" t="s">
        <v>35</v>
      </c>
      <c r="AX1623" s="11" t="s">
        <v>72</v>
      </c>
      <c r="AY1623" s="217" t="s">
        <v>168</v>
      </c>
    </row>
    <row r="1624" s="12" customFormat="1">
      <c r="B1624" s="223"/>
      <c r="D1624" s="216" t="s">
        <v>176</v>
      </c>
      <c r="E1624" s="224" t="s">
        <v>5</v>
      </c>
      <c r="F1624" s="225" t="s">
        <v>1828</v>
      </c>
      <c r="H1624" s="226">
        <v>0.55000000000000004</v>
      </c>
      <c r="I1624" s="227"/>
      <c r="L1624" s="223"/>
      <c r="M1624" s="228"/>
      <c r="N1624" s="229"/>
      <c r="O1624" s="229"/>
      <c r="P1624" s="229"/>
      <c r="Q1624" s="229"/>
      <c r="R1624" s="229"/>
      <c r="S1624" s="229"/>
      <c r="T1624" s="230"/>
      <c r="AT1624" s="224" t="s">
        <v>176</v>
      </c>
      <c r="AU1624" s="224" t="s">
        <v>80</v>
      </c>
      <c r="AV1624" s="12" t="s">
        <v>80</v>
      </c>
      <c r="AW1624" s="12" t="s">
        <v>35</v>
      </c>
      <c r="AX1624" s="12" t="s">
        <v>72</v>
      </c>
      <c r="AY1624" s="224" t="s">
        <v>168</v>
      </c>
    </row>
    <row r="1625" s="12" customFormat="1">
      <c r="B1625" s="223"/>
      <c r="D1625" s="216" t="s">
        <v>176</v>
      </c>
      <c r="E1625" s="224" t="s">
        <v>5</v>
      </c>
      <c r="F1625" s="225" t="s">
        <v>1829</v>
      </c>
      <c r="H1625" s="226">
        <v>-0.070000000000000007</v>
      </c>
      <c r="I1625" s="227"/>
      <c r="L1625" s="223"/>
      <c r="M1625" s="228"/>
      <c r="N1625" s="229"/>
      <c r="O1625" s="229"/>
      <c r="P1625" s="229"/>
      <c r="Q1625" s="229"/>
      <c r="R1625" s="229"/>
      <c r="S1625" s="229"/>
      <c r="T1625" s="230"/>
      <c r="AT1625" s="224" t="s">
        <v>176</v>
      </c>
      <c r="AU1625" s="224" t="s">
        <v>80</v>
      </c>
      <c r="AV1625" s="12" t="s">
        <v>80</v>
      </c>
      <c r="AW1625" s="12" t="s">
        <v>35</v>
      </c>
      <c r="AX1625" s="12" t="s">
        <v>72</v>
      </c>
      <c r="AY1625" s="224" t="s">
        <v>168</v>
      </c>
    </row>
    <row r="1626" s="11" customFormat="1">
      <c r="B1626" s="215"/>
      <c r="D1626" s="216" t="s">
        <v>176</v>
      </c>
      <c r="E1626" s="217" t="s">
        <v>5</v>
      </c>
      <c r="F1626" s="218" t="s">
        <v>1487</v>
      </c>
      <c r="H1626" s="217" t="s">
        <v>5</v>
      </c>
      <c r="I1626" s="219"/>
      <c r="L1626" s="215"/>
      <c r="M1626" s="220"/>
      <c r="N1626" s="221"/>
      <c r="O1626" s="221"/>
      <c r="P1626" s="221"/>
      <c r="Q1626" s="221"/>
      <c r="R1626" s="221"/>
      <c r="S1626" s="221"/>
      <c r="T1626" s="222"/>
      <c r="AT1626" s="217" t="s">
        <v>176</v>
      </c>
      <c r="AU1626" s="217" t="s">
        <v>80</v>
      </c>
      <c r="AV1626" s="11" t="s">
        <v>17</v>
      </c>
      <c r="AW1626" s="11" t="s">
        <v>35</v>
      </c>
      <c r="AX1626" s="11" t="s">
        <v>72</v>
      </c>
      <c r="AY1626" s="217" t="s">
        <v>168</v>
      </c>
    </row>
    <row r="1627" s="12" customFormat="1">
      <c r="B1627" s="223"/>
      <c r="D1627" s="216" t="s">
        <v>176</v>
      </c>
      <c r="E1627" s="224" t="s">
        <v>5</v>
      </c>
      <c r="F1627" s="225" t="s">
        <v>1830</v>
      </c>
      <c r="H1627" s="226">
        <v>0.59999999999999998</v>
      </c>
      <c r="I1627" s="227"/>
      <c r="L1627" s="223"/>
      <c r="M1627" s="228"/>
      <c r="N1627" s="229"/>
      <c r="O1627" s="229"/>
      <c r="P1627" s="229"/>
      <c r="Q1627" s="229"/>
      <c r="R1627" s="229"/>
      <c r="S1627" s="229"/>
      <c r="T1627" s="230"/>
      <c r="AT1627" s="224" t="s">
        <v>176</v>
      </c>
      <c r="AU1627" s="224" t="s">
        <v>80</v>
      </c>
      <c r="AV1627" s="12" t="s">
        <v>80</v>
      </c>
      <c r="AW1627" s="12" t="s">
        <v>35</v>
      </c>
      <c r="AX1627" s="12" t="s">
        <v>72</v>
      </c>
      <c r="AY1627" s="224" t="s">
        <v>168</v>
      </c>
    </row>
    <row r="1628" s="12" customFormat="1">
      <c r="B1628" s="223"/>
      <c r="D1628" s="216" t="s">
        <v>176</v>
      </c>
      <c r="E1628" s="224" t="s">
        <v>5</v>
      </c>
      <c r="F1628" s="225" t="s">
        <v>1827</v>
      </c>
      <c r="H1628" s="226">
        <v>-0.14000000000000001</v>
      </c>
      <c r="I1628" s="227"/>
      <c r="L1628" s="223"/>
      <c r="M1628" s="228"/>
      <c r="N1628" s="229"/>
      <c r="O1628" s="229"/>
      <c r="P1628" s="229"/>
      <c r="Q1628" s="229"/>
      <c r="R1628" s="229"/>
      <c r="S1628" s="229"/>
      <c r="T1628" s="230"/>
      <c r="AT1628" s="224" t="s">
        <v>176</v>
      </c>
      <c r="AU1628" s="224" t="s">
        <v>80</v>
      </c>
      <c r="AV1628" s="12" t="s">
        <v>80</v>
      </c>
      <c r="AW1628" s="12" t="s">
        <v>35</v>
      </c>
      <c r="AX1628" s="12" t="s">
        <v>72</v>
      </c>
      <c r="AY1628" s="224" t="s">
        <v>168</v>
      </c>
    </row>
    <row r="1629" s="11" customFormat="1">
      <c r="B1629" s="215"/>
      <c r="D1629" s="216" t="s">
        <v>176</v>
      </c>
      <c r="E1629" s="217" t="s">
        <v>5</v>
      </c>
      <c r="F1629" s="218" t="s">
        <v>1488</v>
      </c>
      <c r="H1629" s="217" t="s">
        <v>5</v>
      </c>
      <c r="I1629" s="219"/>
      <c r="L1629" s="215"/>
      <c r="M1629" s="220"/>
      <c r="N1629" s="221"/>
      <c r="O1629" s="221"/>
      <c r="P1629" s="221"/>
      <c r="Q1629" s="221"/>
      <c r="R1629" s="221"/>
      <c r="S1629" s="221"/>
      <c r="T1629" s="222"/>
      <c r="AT1629" s="217" t="s">
        <v>176</v>
      </c>
      <c r="AU1629" s="217" t="s">
        <v>80</v>
      </c>
      <c r="AV1629" s="11" t="s">
        <v>17</v>
      </c>
      <c r="AW1629" s="11" t="s">
        <v>35</v>
      </c>
      <c r="AX1629" s="11" t="s">
        <v>72</v>
      </c>
      <c r="AY1629" s="217" t="s">
        <v>168</v>
      </c>
    </row>
    <row r="1630" s="12" customFormat="1">
      <c r="B1630" s="223"/>
      <c r="D1630" s="216" t="s">
        <v>176</v>
      </c>
      <c r="E1630" s="224" t="s">
        <v>5</v>
      </c>
      <c r="F1630" s="225" t="s">
        <v>1831</v>
      </c>
      <c r="H1630" s="226">
        <v>0.57999999999999996</v>
      </c>
      <c r="I1630" s="227"/>
      <c r="L1630" s="223"/>
      <c r="M1630" s="228"/>
      <c r="N1630" s="229"/>
      <c r="O1630" s="229"/>
      <c r="P1630" s="229"/>
      <c r="Q1630" s="229"/>
      <c r="R1630" s="229"/>
      <c r="S1630" s="229"/>
      <c r="T1630" s="230"/>
      <c r="AT1630" s="224" t="s">
        <v>176</v>
      </c>
      <c r="AU1630" s="224" t="s">
        <v>80</v>
      </c>
      <c r="AV1630" s="12" t="s">
        <v>80</v>
      </c>
      <c r="AW1630" s="12" t="s">
        <v>35</v>
      </c>
      <c r="AX1630" s="12" t="s">
        <v>72</v>
      </c>
      <c r="AY1630" s="224" t="s">
        <v>168</v>
      </c>
    </row>
    <row r="1631" s="12" customFormat="1">
      <c r="B1631" s="223"/>
      <c r="D1631" s="216" t="s">
        <v>176</v>
      </c>
      <c r="E1631" s="224" t="s">
        <v>5</v>
      </c>
      <c r="F1631" s="225" t="s">
        <v>1829</v>
      </c>
      <c r="H1631" s="226">
        <v>-0.070000000000000007</v>
      </c>
      <c r="I1631" s="227"/>
      <c r="L1631" s="223"/>
      <c r="M1631" s="228"/>
      <c r="N1631" s="229"/>
      <c r="O1631" s="229"/>
      <c r="P1631" s="229"/>
      <c r="Q1631" s="229"/>
      <c r="R1631" s="229"/>
      <c r="S1631" s="229"/>
      <c r="T1631" s="230"/>
      <c r="AT1631" s="224" t="s">
        <v>176</v>
      </c>
      <c r="AU1631" s="224" t="s">
        <v>80</v>
      </c>
      <c r="AV1631" s="12" t="s">
        <v>80</v>
      </c>
      <c r="AW1631" s="12" t="s">
        <v>35</v>
      </c>
      <c r="AX1631" s="12" t="s">
        <v>72</v>
      </c>
      <c r="AY1631" s="224" t="s">
        <v>168</v>
      </c>
    </row>
    <row r="1632" s="13" customFormat="1">
      <c r="B1632" s="231"/>
      <c r="D1632" s="216" t="s">
        <v>176</v>
      </c>
      <c r="E1632" s="232" t="s">
        <v>5</v>
      </c>
      <c r="F1632" s="233" t="s">
        <v>195</v>
      </c>
      <c r="H1632" s="234">
        <v>10.199999999999999</v>
      </c>
      <c r="I1632" s="235"/>
      <c r="L1632" s="231"/>
      <c r="M1632" s="236"/>
      <c r="N1632" s="237"/>
      <c r="O1632" s="237"/>
      <c r="P1632" s="237"/>
      <c r="Q1632" s="237"/>
      <c r="R1632" s="237"/>
      <c r="S1632" s="237"/>
      <c r="T1632" s="238"/>
      <c r="AT1632" s="232" t="s">
        <v>176</v>
      </c>
      <c r="AU1632" s="232" t="s">
        <v>80</v>
      </c>
      <c r="AV1632" s="13" t="s">
        <v>86</v>
      </c>
      <c r="AW1632" s="13" t="s">
        <v>35</v>
      </c>
      <c r="AX1632" s="13" t="s">
        <v>17</v>
      </c>
      <c r="AY1632" s="232" t="s">
        <v>168</v>
      </c>
    </row>
    <row r="1633" s="1" customFormat="1" ht="16.5" customHeight="1">
      <c r="B1633" s="202"/>
      <c r="C1633" s="203" t="s">
        <v>1832</v>
      </c>
      <c r="D1633" s="203" t="s">
        <v>170</v>
      </c>
      <c r="E1633" s="204" t="s">
        <v>1833</v>
      </c>
      <c r="F1633" s="205" t="s">
        <v>1834</v>
      </c>
      <c r="G1633" s="206" t="s">
        <v>198</v>
      </c>
      <c r="H1633" s="207">
        <v>34.100000000000001</v>
      </c>
      <c r="I1633" s="208"/>
      <c r="J1633" s="209">
        <f>ROUND(I1633*H1633,2)</f>
        <v>0</v>
      </c>
      <c r="K1633" s="205" t="s">
        <v>5</v>
      </c>
      <c r="L1633" s="47"/>
      <c r="M1633" s="210" t="s">
        <v>5</v>
      </c>
      <c r="N1633" s="211" t="s">
        <v>43</v>
      </c>
      <c r="O1633" s="48"/>
      <c r="P1633" s="212">
        <f>O1633*H1633</f>
        <v>0</v>
      </c>
      <c r="Q1633" s="212">
        <v>0</v>
      </c>
      <c r="R1633" s="212">
        <f>Q1633*H1633</f>
        <v>0</v>
      </c>
      <c r="S1633" s="212">
        <v>0</v>
      </c>
      <c r="T1633" s="213">
        <f>S1633*H1633</f>
        <v>0</v>
      </c>
      <c r="AR1633" s="25" t="s">
        <v>254</v>
      </c>
      <c r="AT1633" s="25" t="s">
        <v>170</v>
      </c>
      <c r="AU1633" s="25" t="s">
        <v>80</v>
      </c>
      <c r="AY1633" s="25" t="s">
        <v>168</v>
      </c>
      <c r="BE1633" s="214">
        <f>IF(N1633="základní",J1633,0)</f>
        <v>0</v>
      </c>
      <c r="BF1633" s="214">
        <f>IF(N1633="snížená",J1633,0)</f>
        <v>0</v>
      </c>
      <c r="BG1633" s="214">
        <f>IF(N1633="zákl. přenesená",J1633,0)</f>
        <v>0</v>
      </c>
      <c r="BH1633" s="214">
        <f>IF(N1633="sníž. přenesená",J1633,0)</f>
        <v>0</v>
      </c>
      <c r="BI1633" s="214">
        <f>IF(N1633="nulová",J1633,0)</f>
        <v>0</v>
      </c>
      <c r="BJ1633" s="25" t="s">
        <v>17</v>
      </c>
      <c r="BK1633" s="214">
        <f>ROUND(I1633*H1633,2)</f>
        <v>0</v>
      </c>
      <c r="BL1633" s="25" t="s">
        <v>254</v>
      </c>
      <c r="BM1633" s="25" t="s">
        <v>1835</v>
      </c>
    </row>
    <row r="1634" s="11" customFormat="1">
      <c r="B1634" s="215"/>
      <c r="D1634" s="216" t="s">
        <v>176</v>
      </c>
      <c r="E1634" s="217" t="s">
        <v>5</v>
      </c>
      <c r="F1634" s="218" t="s">
        <v>1199</v>
      </c>
      <c r="H1634" s="217" t="s">
        <v>5</v>
      </c>
      <c r="I1634" s="219"/>
      <c r="L1634" s="215"/>
      <c r="M1634" s="220"/>
      <c r="N1634" s="221"/>
      <c r="O1634" s="221"/>
      <c r="P1634" s="221"/>
      <c r="Q1634" s="221"/>
      <c r="R1634" s="221"/>
      <c r="S1634" s="221"/>
      <c r="T1634" s="222"/>
      <c r="AT1634" s="217" t="s">
        <v>176</v>
      </c>
      <c r="AU1634" s="217" t="s">
        <v>80</v>
      </c>
      <c r="AV1634" s="11" t="s">
        <v>17</v>
      </c>
      <c r="AW1634" s="11" t="s">
        <v>35</v>
      </c>
      <c r="AX1634" s="11" t="s">
        <v>72</v>
      </c>
      <c r="AY1634" s="217" t="s">
        <v>168</v>
      </c>
    </row>
    <row r="1635" s="12" customFormat="1">
      <c r="B1635" s="223"/>
      <c r="D1635" s="216" t="s">
        <v>176</v>
      </c>
      <c r="E1635" s="224" t="s">
        <v>5</v>
      </c>
      <c r="F1635" s="225" t="s">
        <v>1836</v>
      </c>
      <c r="H1635" s="226">
        <v>8.5</v>
      </c>
      <c r="I1635" s="227"/>
      <c r="L1635" s="223"/>
      <c r="M1635" s="228"/>
      <c r="N1635" s="229"/>
      <c r="O1635" s="229"/>
      <c r="P1635" s="229"/>
      <c r="Q1635" s="229"/>
      <c r="R1635" s="229"/>
      <c r="S1635" s="229"/>
      <c r="T1635" s="230"/>
      <c r="AT1635" s="224" t="s">
        <v>176</v>
      </c>
      <c r="AU1635" s="224" t="s">
        <v>80</v>
      </c>
      <c r="AV1635" s="12" t="s">
        <v>80</v>
      </c>
      <c r="AW1635" s="12" t="s">
        <v>35</v>
      </c>
      <c r="AX1635" s="12" t="s">
        <v>72</v>
      </c>
      <c r="AY1635" s="224" t="s">
        <v>168</v>
      </c>
    </row>
    <row r="1636" s="12" customFormat="1">
      <c r="B1636" s="223"/>
      <c r="D1636" s="216" t="s">
        <v>176</v>
      </c>
      <c r="E1636" s="224" t="s">
        <v>5</v>
      </c>
      <c r="F1636" s="225" t="s">
        <v>1837</v>
      </c>
      <c r="H1636" s="226">
        <v>-0.80000000000000004</v>
      </c>
      <c r="I1636" s="227"/>
      <c r="L1636" s="223"/>
      <c r="M1636" s="228"/>
      <c r="N1636" s="229"/>
      <c r="O1636" s="229"/>
      <c r="P1636" s="229"/>
      <c r="Q1636" s="229"/>
      <c r="R1636" s="229"/>
      <c r="S1636" s="229"/>
      <c r="T1636" s="230"/>
      <c r="AT1636" s="224" t="s">
        <v>176</v>
      </c>
      <c r="AU1636" s="224" t="s">
        <v>80</v>
      </c>
      <c r="AV1636" s="12" t="s">
        <v>80</v>
      </c>
      <c r="AW1636" s="12" t="s">
        <v>35</v>
      </c>
      <c r="AX1636" s="12" t="s">
        <v>72</v>
      </c>
      <c r="AY1636" s="224" t="s">
        <v>168</v>
      </c>
    </row>
    <row r="1637" s="11" customFormat="1">
      <c r="B1637" s="215"/>
      <c r="D1637" s="216" t="s">
        <v>176</v>
      </c>
      <c r="E1637" s="217" t="s">
        <v>5</v>
      </c>
      <c r="F1637" s="218" t="s">
        <v>1208</v>
      </c>
      <c r="H1637" s="217" t="s">
        <v>5</v>
      </c>
      <c r="I1637" s="219"/>
      <c r="L1637" s="215"/>
      <c r="M1637" s="220"/>
      <c r="N1637" s="221"/>
      <c r="O1637" s="221"/>
      <c r="P1637" s="221"/>
      <c r="Q1637" s="221"/>
      <c r="R1637" s="221"/>
      <c r="S1637" s="221"/>
      <c r="T1637" s="222"/>
      <c r="AT1637" s="217" t="s">
        <v>176</v>
      </c>
      <c r="AU1637" s="217" t="s">
        <v>80</v>
      </c>
      <c r="AV1637" s="11" t="s">
        <v>17</v>
      </c>
      <c r="AW1637" s="11" t="s">
        <v>35</v>
      </c>
      <c r="AX1637" s="11" t="s">
        <v>72</v>
      </c>
      <c r="AY1637" s="217" t="s">
        <v>168</v>
      </c>
    </row>
    <row r="1638" s="12" customFormat="1">
      <c r="B1638" s="223"/>
      <c r="D1638" s="216" t="s">
        <v>176</v>
      </c>
      <c r="E1638" s="224" t="s">
        <v>5</v>
      </c>
      <c r="F1638" s="225" t="s">
        <v>1838</v>
      </c>
      <c r="H1638" s="226">
        <v>12</v>
      </c>
      <c r="I1638" s="227"/>
      <c r="L1638" s="223"/>
      <c r="M1638" s="228"/>
      <c r="N1638" s="229"/>
      <c r="O1638" s="229"/>
      <c r="P1638" s="229"/>
      <c r="Q1638" s="229"/>
      <c r="R1638" s="229"/>
      <c r="S1638" s="229"/>
      <c r="T1638" s="230"/>
      <c r="AT1638" s="224" t="s">
        <v>176</v>
      </c>
      <c r="AU1638" s="224" t="s">
        <v>80</v>
      </c>
      <c r="AV1638" s="12" t="s">
        <v>80</v>
      </c>
      <c r="AW1638" s="12" t="s">
        <v>35</v>
      </c>
      <c r="AX1638" s="12" t="s">
        <v>72</v>
      </c>
      <c r="AY1638" s="224" t="s">
        <v>168</v>
      </c>
    </row>
    <row r="1639" s="12" customFormat="1">
      <c r="B1639" s="223"/>
      <c r="D1639" s="216" t="s">
        <v>176</v>
      </c>
      <c r="E1639" s="224" t="s">
        <v>5</v>
      </c>
      <c r="F1639" s="225" t="s">
        <v>1839</v>
      </c>
      <c r="H1639" s="226">
        <v>-1.3999999999999999</v>
      </c>
      <c r="I1639" s="227"/>
      <c r="L1639" s="223"/>
      <c r="M1639" s="228"/>
      <c r="N1639" s="229"/>
      <c r="O1639" s="229"/>
      <c r="P1639" s="229"/>
      <c r="Q1639" s="229"/>
      <c r="R1639" s="229"/>
      <c r="S1639" s="229"/>
      <c r="T1639" s="230"/>
      <c r="AT1639" s="224" t="s">
        <v>176</v>
      </c>
      <c r="AU1639" s="224" t="s">
        <v>80</v>
      </c>
      <c r="AV1639" s="12" t="s">
        <v>80</v>
      </c>
      <c r="AW1639" s="12" t="s">
        <v>35</v>
      </c>
      <c r="AX1639" s="12" t="s">
        <v>72</v>
      </c>
      <c r="AY1639" s="224" t="s">
        <v>168</v>
      </c>
    </row>
    <row r="1640" s="11" customFormat="1">
      <c r="B1640" s="215"/>
      <c r="D1640" s="216" t="s">
        <v>176</v>
      </c>
      <c r="E1640" s="217" t="s">
        <v>5</v>
      </c>
      <c r="F1640" s="218" t="s">
        <v>1211</v>
      </c>
      <c r="H1640" s="217" t="s">
        <v>5</v>
      </c>
      <c r="I1640" s="219"/>
      <c r="L1640" s="215"/>
      <c r="M1640" s="220"/>
      <c r="N1640" s="221"/>
      <c r="O1640" s="221"/>
      <c r="P1640" s="221"/>
      <c r="Q1640" s="221"/>
      <c r="R1640" s="221"/>
      <c r="S1640" s="221"/>
      <c r="T1640" s="222"/>
      <c r="AT1640" s="217" t="s">
        <v>176</v>
      </c>
      <c r="AU1640" s="217" t="s">
        <v>80</v>
      </c>
      <c r="AV1640" s="11" t="s">
        <v>17</v>
      </c>
      <c r="AW1640" s="11" t="s">
        <v>35</v>
      </c>
      <c r="AX1640" s="11" t="s">
        <v>72</v>
      </c>
      <c r="AY1640" s="217" t="s">
        <v>168</v>
      </c>
    </row>
    <row r="1641" s="12" customFormat="1">
      <c r="B1641" s="223"/>
      <c r="D1641" s="216" t="s">
        <v>176</v>
      </c>
      <c r="E1641" s="224" t="s">
        <v>5</v>
      </c>
      <c r="F1641" s="225" t="s">
        <v>1840</v>
      </c>
      <c r="H1641" s="226">
        <v>5.9000000000000004</v>
      </c>
      <c r="I1641" s="227"/>
      <c r="L1641" s="223"/>
      <c r="M1641" s="228"/>
      <c r="N1641" s="229"/>
      <c r="O1641" s="229"/>
      <c r="P1641" s="229"/>
      <c r="Q1641" s="229"/>
      <c r="R1641" s="229"/>
      <c r="S1641" s="229"/>
      <c r="T1641" s="230"/>
      <c r="AT1641" s="224" t="s">
        <v>176</v>
      </c>
      <c r="AU1641" s="224" t="s">
        <v>80</v>
      </c>
      <c r="AV1641" s="12" t="s">
        <v>80</v>
      </c>
      <c r="AW1641" s="12" t="s">
        <v>35</v>
      </c>
      <c r="AX1641" s="12" t="s">
        <v>72</v>
      </c>
      <c r="AY1641" s="224" t="s">
        <v>168</v>
      </c>
    </row>
    <row r="1642" s="12" customFormat="1">
      <c r="B1642" s="223"/>
      <c r="D1642" s="216" t="s">
        <v>176</v>
      </c>
      <c r="E1642" s="224" t="s">
        <v>5</v>
      </c>
      <c r="F1642" s="225" t="s">
        <v>1841</v>
      </c>
      <c r="H1642" s="226">
        <v>-0.69999999999999996</v>
      </c>
      <c r="I1642" s="227"/>
      <c r="L1642" s="223"/>
      <c r="M1642" s="228"/>
      <c r="N1642" s="229"/>
      <c r="O1642" s="229"/>
      <c r="P1642" s="229"/>
      <c r="Q1642" s="229"/>
      <c r="R1642" s="229"/>
      <c r="S1642" s="229"/>
      <c r="T1642" s="230"/>
      <c r="AT1642" s="224" t="s">
        <v>176</v>
      </c>
      <c r="AU1642" s="224" t="s">
        <v>80</v>
      </c>
      <c r="AV1642" s="12" t="s">
        <v>80</v>
      </c>
      <c r="AW1642" s="12" t="s">
        <v>35</v>
      </c>
      <c r="AX1642" s="12" t="s">
        <v>72</v>
      </c>
      <c r="AY1642" s="224" t="s">
        <v>168</v>
      </c>
    </row>
    <row r="1643" s="11" customFormat="1">
      <c r="B1643" s="215"/>
      <c r="D1643" s="216" t="s">
        <v>176</v>
      </c>
      <c r="E1643" s="217" t="s">
        <v>5</v>
      </c>
      <c r="F1643" s="218" t="s">
        <v>1487</v>
      </c>
      <c r="H1643" s="217" t="s">
        <v>5</v>
      </c>
      <c r="I1643" s="219"/>
      <c r="L1643" s="215"/>
      <c r="M1643" s="220"/>
      <c r="N1643" s="221"/>
      <c r="O1643" s="221"/>
      <c r="P1643" s="221"/>
      <c r="Q1643" s="221"/>
      <c r="R1643" s="221"/>
      <c r="S1643" s="221"/>
      <c r="T1643" s="222"/>
      <c r="AT1643" s="217" t="s">
        <v>176</v>
      </c>
      <c r="AU1643" s="217" t="s">
        <v>80</v>
      </c>
      <c r="AV1643" s="11" t="s">
        <v>17</v>
      </c>
      <c r="AW1643" s="11" t="s">
        <v>35</v>
      </c>
      <c r="AX1643" s="11" t="s">
        <v>72</v>
      </c>
      <c r="AY1643" s="217" t="s">
        <v>168</v>
      </c>
    </row>
    <row r="1644" s="12" customFormat="1">
      <c r="B1644" s="223"/>
      <c r="D1644" s="216" t="s">
        <v>176</v>
      </c>
      <c r="E1644" s="224" t="s">
        <v>5</v>
      </c>
      <c r="F1644" s="225" t="s">
        <v>1842</v>
      </c>
      <c r="H1644" s="226">
        <v>6.4000000000000004</v>
      </c>
      <c r="I1644" s="227"/>
      <c r="L1644" s="223"/>
      <c r="M1644" s="228"/>
      <c r="N1644" s="229"/>
      <c r="O1644" s="229"/>
      <c r="P1644" s="229"/>
      <c r="Q1644" s="229"/>
      <c r="R1644" s="229"/>
      <c r="S1644" s="229"/>
      <c r="T1644" s="230"/>
      <c r="AT1644" s="224" t="s">
        <v>176</v>
      </c>
      <c r="AU1644" s="224" t="s">
        <v>80</v>
      </c>
      <c r="AV1644" s="12" t="s">
        <v>80</v>
      </c>
      <c r="AW1644" s="12" t="s">
        <v>35</v>
      </c>
      <c r="AX1644" s="12" t="s">
        <v>72</v>
      </c>
      <c r="AY1644" s="224" t="s">
        <v>168</v>
      </c>
    </row>
    <row r="1645" s="12" customFormat="1">
      <c r="B1645" s="223"/>
      <c r="D1645" s="216" t="s">
        <v>176</v>
      </c>
      <c r="E1645" s="224" t="s">
        <v>5</v>
      </c>
      <c r="F1645" s="225" t="s">
        <v>1839</v>
      </c>
      <c r="H1645" s="226">
        <v>-1.3999999999999999</v>
      </c>
      <c r="I1645" s="227"/>
      <c r="L1645" s="223"/>
      <c r="M1645" s="228"/>
      <c r="N1645" s="229"/>
      <c r="O1645" s="229"/>
      <c r="P1645" s="229"/>
      <c r="Q1645" s="229"/>
      <c r="R1645" s="229"/>
      <c r="S1645" s="229"/>
      <c r="T1645" s="230"/>
      <c r="AT1645" s="224" t="s">
        <v>176</v>
      </c>
      <c r="AU1645" s="224" t="s">
        <v>80</v>
      </c>
      <c r="AV1645" s="12" t="s">
        <v>80</v>
      </c>
      <c r="AW1645" s="12" t="s">
        <v>35</v>
      </c>
      <c r="AX1645" s="12" t="s">
        <v>72</v>
      </c>
      <c r="AY1645" s="224" t="s">
        <v>168</v>
      </c>
    </row>
    <row r="1646" s="11" customFormat="1">
      <c r="B1646" s="215"/>
      <c r="D1646" s="216" t="s">
        <v>176</v>
      </c>
      <c r="E1646" s="217" t="s">
        <v>5</v>
      </c>
      <c r="F1646" s="218" t="s">
        <v>1488</v>
      </c>
      <c r="H1646" s="217" t="s">
        <v>5</v>
      </c>
      <c r="I1646" s="219"/>
      <c r="L1646" s="215"/>
      <c r="M1646" s="220"/>
      <c r="N1646" s="221"/>
      <c r="O1646" s="221"/>
      <c r="P1646" s="221"/>
      <c r="Q1646" s="221"/>
      <c r="R1646" s="221"/>
      <c r="S1646" s="221"/>
      <c r="T1646" s="222"/>
      <c r="AT1646" s="217" t="s">
        <v>176</v>
      </c>
      <c r="AU1646" s="217" t="s">
        <v>80</v>
      </c>
      <c r="AV1646" s="11" t="s">
        <v>17</v>
      </c>
      <c r="AW1646" s="11" t="s">
        <v>35</v>
      </c>
      <c r="AX1646" s="11" t="s">
        <v>72</v>
      </c>
      <c r="AY1646" s="217" t="s">
        <v>168</v>
      </c>
    </row>
    <row r="1647" s="12" customFormat="1">
      <c r="B1647" s="223"/>
      <c r="D1647" s="216" t="s">
        <v>176</v>
      </c>
      <c r="E1647" s="224" t="s">
        <v>5</v>
      </c>
      <c r="F1647" s="225" t="s">
        <v>1843</v>
      </c>
      <c r="H1647" s="226">
        <v>6.2999999999999998</v>
      </c>
      <c r="I1647" s="227"/>
      <c r="L1647" s="223"/>
      <c r="M1647" s="228"/>
      <c r="N1647" s="229"/>
      <c r="O1647" s="229"/>
      <c r="P1647" s="229"/>
      <c r="Q1647" s="229"/>
      <c r="R1647" s="229"/>
      <c r="S1647" s="229"/>
      <c r="T1647" s="230"/>
      <c r="AT1647" s="224" t="s">
        <v>176</v>
      </c>
      <c r="AU1647" s="224" t="s">
        <v>80</v>
      </c>
      <c r="AV1647" s="12" t="s">
        <v>80</v>
      </c>
      <c r="AW1647" s="12" t="s">
        <v>35</v>
      </c>
      <c r="AX1647" s="12" t="s">
        <v>72</v>
      </c>
      <c r="AY1647" s="224" t="s">
        <v>168</v>
      </c>
    </row>
    <row r="1648" s="12" customFormat="1">
      <c r="B1648" s="223"/>
      <c r="D1648" s="216" t="s">
        <v>176</v>
      </c>
      <c r="E1648" s="224" t="s">
        <v>5</v>
      </c>
      <c r="F1648" s="225" t="s">
        <v>1841</v>
      </c>
      <c r="H1648" s="226">
        <v>-0.69999999999999996</v>
      </c>
      <c r="I1648" s="227"/>
      <c r="L1648" s="223"/>
      <c r="M1648" s="228"/>
      <c r="N1648" s="229"/>
      <c r="O1648" s="229"/>
      <c r="P1648" s="229"/>
      <c r="Q1648" s="229"/>
      <c r="R1648" s="229"/>
      <c r="S1648" s="229"/>
      <c r="T1648" s="230"/>
      <c r="AT1648" s="224" t="s">
        <v>176</v>
      </c>
      <c r="AU1648" s="224" t="s">
        <v>80</v>
      </c>
      <c r="AV1648" s="12" t="s">
        <v>80</v>
      </c>
      <c r="AW1648" s="12" t="s">
        <v>35</v>
      </c>
      <c r="AX1648" s="12" t="s">
        <v>72</v>
      </c>
      <c r="AY1648" s="224" t="s">
        <v>168</v>
      </c>
    </row>
    <row r="1649" s="13" customFormat="1">
      <c r="B1649" s="231"/>
      <c r="D1649" s="216" t="s">
        <v>176</v>
      </c>
      <c r="E1649" s="232" t="s">
        <v>5</v>
      </c>
      <c r="F1649" s="233" t="s">
        <v>195</v>
      </c>
      <c r="H1649" s="234">
        <v>34.100000000000001</v>
      </c>
      <c r="I1649" s="235"/>
      <c r="L1649" s="231"/>
      <c r="M1649" s="236"/>
      <c r="N1649" s="237"/>
      <c r="O1649" s="237"/>
      <c r="P1649" s="237"/>
      <c r="Q1649" s="237"/>
      <c r="R1649" s="237"/>
      <c r="S1649" s="237"/>
      <c r="T1649" s="238"/>
      <c r="AT1649" s="232" t="s">
        <v>176</v>
      </c>
      <c r="AU1649" s="232" t="s">
        <v>80</v>
      </c>
      <c r="AV1649" s="13" t="s">
        <v>86</v>
      </c>
      <c r="AW1649" s="13" t="s">
        <v>35</v>
      </c>
      <c r="AX1649" s="13" t="s">
        <v>17</v>
      </c>
      <c r="AY1649" s="232" t="s">
        <v>168</v>
      </c>
    </row>
    <row r="1650" s="1" customFormat="1" ht="25.5" customHeight="1">
      <c r="B1650" s="202"/>
      <c r="C1650" s="203" t="s">
        <v>1844</v>
      </c>
      <c r="D1650" s="203" t="s">
        <v>170</v>
      </c>
      <c r="E1650" s="204" t="s">
        <v>1845</v>
      </c>
      <c r="F1650" s="205" t="s">
        <v>1846</v>
      </c>
      <c r="G1650" s="206" t="s">
        <v>173</v>
      </c>
      <c r="H1650" s="207">
        <v>24.405000000000001</v>
      </c>
      <c r="I1650" s="208"/>
      <c r="J1650" s="209">
        <f>ROUND(I1650*H1650,2)</f>
        <v>0</v>
      </c>
      <c r="K1650" s="205" t="s">
        <v>174</v>
      </c>
      <c r="L1650" s="47"/>
      <c r="M1650" s="210" t="s">
        <v>5</v>
      </c>
      <c r="N1650" s="211" t="s">
        <v>43</v>
      </c>
      <c r="O1650" s="48"/>
      <c r="P1650" s="212">
        <f>O1650*H1650</f>
        <v>0</v>
      </c>
      <c r="Q1650" s="212">
        <v>0</v>
      </c>
      <c r="R1650" s="212">
        <f>Q1650*H1650</f>
        <v>0</v>
      </c>
      <c r="S1650" s="212">
        <v>0</v>
      </c>
      <c r="T1650" s="213">
        <f>S1650*H1650</f>
        <v>0</v>
      </c>
      <c r="AR1650" s="25" t="s">
        <v>254</v>
      </c>
      <c r="AT1650" s="25" t="s">
        <v>170</v>
      </c>
      <c r="AU1650" s="25" t="s">
        <v>80</v>
      </c>
      <c r="AY1650" s="25" t="s">
        <v>168</v>
      </c>
      <c r="BE1650" s="214">
        <f>IF(N1650="základní",J1650,0)</f>
        <v>0</v>
      </c>
      <c r="BF1650" s="214">
        <f>IF(N1650="snížená",J1650,0)</f>
        <v>0</v>
      </c>
      <c r="BG1650" s="214">
        <f>IF(N1650="zákl. přenesená",J1650,0)</f>
        <v>0</v>
      </c>
      <c r="BH1650" s="214">
        <f>IF(N1650="sníž. přenesená",J1650,0)</f>
        <v>0</v>
      </c>
      <c r="BI1650" s="214">
        <f>IF(N1650="nulová",J1650,0)</f>
        <v>0</v>
      </c>
      <c r="BJ1650" s="25" t="s">
        <v>17</v>
      </c>
      <c r="BK1650" s="214">
        <f>ROUND(I1650*H1650,2)</f>
        <v>0</v>
      </c>
      <c r="BL1650" s="25" t="s">
        <v>254</v>
      </c>
      <c r="BM1650" s="25" t="s">
        <v>1847</v>
      </c>
    </row>
    <row r="1651" s="11" customFormat="1">
      <c r="B1651" s="215"/>
      <c r="D1651" s="216" t="s">
        <v>176</v>
      </c>
      <c r="E1651" s="217" t="s">
        <v>5</v>
      </c>
      <c r="F1651" s="218" t="s">
        <v>216</v>
      </c>
      <c r="H1651" s="217" t="s">
        <v>5</v>
      </c>
      <c r="I1651" s="219"/>
      <c r="L1651" s="215"/>
      <c r="M1651" s="220"/>
      <c r="N1651" s="221"/>
      <c r="O1651" s="221"/>
      <c r="P1651" s="221"/>
      <c r="Q1651" s="221"/>
      <c r="R1651" s="221"/>
      <c r="S1651" s="221"/>
      <c r="T1651" s="222"/>
      <c r="AT1651" s="217" t="s">
        <v>176</v>
      </c>
      <c r="AU1651" s="217" t="s">
        <v>80</v>
      </c>
      <c r="AV1651" s="11" t="s">
        <v>17</v>
      </c>
      <c r="AW1651" s="11" t="s">
        <v>35</v>
      </c>
      <c r="AX1651" s="11" t="s">
        <v>72</v>
      </c>
      <c r="AY1651" s="217" t="s">
        <v>168</v>
      </c>
    </row>
    <row r="1652" s="11" customFormat="1">
      <c r="B1652" s="215"/>
      <c r="D1652" s="216" t="s">
        <v>176</v>
      </c>
      <c r="E1652" s="217" t="s">
        <v>5</v>
      </c>
      <c r="F1652" s="218" t="s">
        <v>1848</v>
      </c>
      <c r="H1652" s="217" t="s">
        <v>5</v>
      </c>
      <c r="I1652" s="219"/>
      <c r="L1652" s="215"/>
      <c r="M1652" s="220"/>
      <c r="N1652" s="221"/>
      <c r="O1652" s="221"/>
      <c r="P1652" s="221"/>
      <c r="Q1652" s="221"/>
      <c r="R1652" s="221"/>
      <c r="S1652" s="221"/>
      <c r="T1652" s="222"/>
      <c r="AT1652" s="217" t="s">
        <v>176</v>
      </c>
      <c r="AU1652" s="217" t="s">
        <v>80</v>
      </c>
      <c r="AV1652" s="11" t="s">
        <v>17</v>
      </c>
      <c r="AW1652" s="11" t="s">
        <v>35</v>
      </c>
      <c r="AX1652" s="11" t="s">
        <v>72</v>
      </c>
      <c r="AY1652" s="217" t="s">
        <v>168</v>
      </c>
    </row>
    <row r="1653" s="12" customFormat="1">
      <c r="B1653" s="223"/>
      <c r="D1653" s="216" t="s">
        <v>176</v>
      </c>
      <c r="E1653" s="224" t="s">
        <v>5</v>
      </c>
      <c r="F1653" s="225" t="s">
        <v>1849</v>
      </c>
      <c r="H1653" s="226">
        <v>1.03</v>
      </c>
      <c r="I1653" s="227"/>
      <c r="L1653" s="223"/>
      <c r="M1653" s="228"/>
      <c r="N1653" s="229"/>
      <c r="O1653" s="229"/>
      <c r="P1653" s="229"/>
      <c r="Q1653" s="229"/>
      <c r="R1653" s="229"/>
      <c r="S1653" s="229"/>
      <c r="T1653" s="230"/>
      <c r="AT1653" s="224" t="s">
        <v>176</v>
      </c>
      <c r="AU1653" s="224" t="s">
        <v>80</v>
      </c>
      <c r="AV1653" s="12" t="s">
        <v>80</v>
      </c>
      <c r="AW1653" s="12" t="s">
        <v>35</v>
      </c>
      <c r="AX1653" s="12" t="s">
        <v>72</v>
      </c>
      <c r="AY1653" s="224" t="s">
        <v>168</v>
      </c>
    </row>
    <row r="1654" s="12" customFormat="1">
      <c r="B1654" s="223"/>
      <c r="D1654" s="216" t="s">
        <v>176</v>
      </c>
      <c r="E1654" s="224" t="s">
        <v>5</v>
      </c>
      <c r="F1654" s="225" t="s">
        <v>1850</v>
      </c>
      <c r="H1654" s="226">
        <v>2.6000000000000001</v>
      </c>
      <c r="I1654" s="227"/>
      <c r="L1654" s="223"/>
      <c r="M1654" s="228"/>
      <c r="N1654" s="229"/>
      <c r="O1654" s="229"/>
      <c r="P1654" s="229"/>
      <c r="Q1654" s="229"/>
      <c r="R1654" s="229"/>
      <c r="S1654" s="229"/>
      <c r="T1654" s="230"/>
      <c r="AT1654" s="224" t="s">
        <v>176</v>
      </c>
      <c r="AU1654" s="224" t="s">
        <v>80</v>
      </c>
      <c r="AV1654" s="12" t="s">
        <v>80</v>
      </c>
      <c r="AW1654" s="12" t="s">
        <v>35</v>
      </c>
      <c r="AX1654" s="12" t="s">
        <v>72</v>
      </c>
      <c r="AY1654" s="224" t="s">
        <v>168</v>
      </c>
    </row>
    <row r="1655" s="12" customFormat="1">
      <c r="B1655" s="223"/>
      <c r="D1655" s="216" t="s">
        <v>176</v>
      </c>
      <c r="E1655" s="224" t="s">
        <v>5</v>
      </c>
      <c r="F1655" s="225" t="s">
        <v>1851</v>
      </c>
      <c r="H1655" s="226">
        <v>1.675</v>
      </c>
      <c r="I1655" s="227"/>
      <c r="L1655" s="223"/>
      <c r="M1655" s="228"/>
      <c r="N1655" s="229"/>
      <c r="O1655" s="229"/>
      <c r="P1655" s="229"/>
      <c r="Q1655" s="229"/>
      <c r="R1655" s="229"/>
      <c r="S1655" s="229"/>
      <c r="T1655" s="230"/>
      <c r="AT1655" s="224" t="s">
        <v>176</v>
      </c>
      <c r="AU1655" s="224" t="s">
        <v>80</v>
      </c>
      <c r="AV1655" s="12" t="s">
        <v>80</v>
      </c>
      <c r="AW1655" s="12" t="s">
        <v>35</v>
      </c>
      <c r="AX1655" s="12" t="s">
        <v>72</v>
      </c>
      <c r="AY1655" s="224" t="s">
        <v>168</v>
      </c>
    </row>
    <row r="1656" s="12" customFormat="1">
      <c r="B1656" s="223"/>
      <c r="D1656" s="216" t="s">
        <v>176</v>
      </c>
      <c r="E1656" s="224" t="s">
        <v>5</v>
      </c>
      <c r="F1656" s="225" t="s">
        <v>1852</v>
      </c>
      <c r="H1656" s="226">
        <v>4.5999999999999996</v>
      </c>
      <c r="I1656" s="227"/>
      <c r="L1656" s="223"/>
      <c r="M1656" s="228"/>
      <c r="N1656" s="229"/>
      <c r="O1656" s="229"/>
      <c r="P1656" s="229"/>
      <c r="Q1656" s="229"/>
      <c r="R1656" s="229"/>
      <c r="S1656" s="229"/>
      <c r="T1656" s="230"/>
      <c r="AT1656" s="224" t="s">
        <v>176</v>
      </c>
      <c r="AU1656" s="224" t="s">
        <v>80</v>
      </c>
      <c r="AV1656" s="12" t="s">
        <v>80</v>
      </c>
      <c r="AW1656" s="12" t="s">
        <v>35</v>
      </c>
      <c r="AX1656" s="12" t="s">
        <v>72</v>
      </c>
      <c r="AY1656" s="224" t="s">
        <v>168</v>
      </c>
    </row>
    <row r="1657" s="12" customFormat="1">
      <c r="B1657" s="223"/>
      <c r="D1657" s="216" t="s">
        <v>176</v>
      </c>
      <c r="E1657" s="224" t="s">
        <v>5</v>
      </c>
      <c r="F1657" s="225" t="s">
        <v>1853</v>
      </c>
      <c r="H1657" s="226">
        <v>3.7000000000000002</v>
      </c>
      <c r="I1657" s="227"/>
      <c r="L1657" s="223"/>
      <c r="M1657" s="228"/>
      <c r="N1657" s="229"/>
      <c r="O1657" s="229"/>
      <c r="P1657" s="229"/>
      <c r="Q1657" s="229"/>
      <c r="R1657" s="229"/>
      <c r="S1657" s="229"/>
      <c r="T1657" s="230"/>
      <c r="AT1657" s="224" t="s">
        <v>176</v>
      </c>
      <c r="AU1657" s="224" t="s">
        <v>80</v>
      </c>
      <c r="AV1657" s="12" t="s">
        <v>80</v>
      </c>
      <c r="AW1657" s="12" t="s">
        <v>35</v>
      </c>
      <c r="AX1657" s="12" t="s">
        <v>72</v>
      </c>
      <c r="AY1657" s="224" t="s">
        <v>168</v>
      </c>
    </row>
    <row r="1658" s="11" customFormat="1">
      <c r="B1658" s="215"/>
      <c r="D1658" s="216" t="s">
        <v>176</v>
      </c>
      <c r="E1658" s="217" t="s">
        <v>5</v>
      </c>
      <c r="F1658" s="218" t="s">
        <v>1854</v>
      </c>
      <c r="H1658" s="217" t="s">
        <v>5</v>
      </c>
      <c r="I1658" s="219"/>
      <c r="L1658" s="215"/>
      <c r="M1658" s="220"/>
      <c r="N1658" s="221"/>
      <c r="O1658" s="221"/>
      <c r="P1658" s="221"/>
      <c r="Q1658" s="221"/>
      <c r="R1658" s="221"/>
      <c r="S1658" s="221"/>
      <c r="T1658" s="222"/>
      <c r="AT1658" s="217" t="s">
        <v>176</v>
      </c>
      <c r="AU1658" s="217" t="s">
        <v>80</v>
      </c>
      <c r="AV1658" s="11" t="s">
        <v>17</v>
      </c>
      <c r="AW1658" s="11" t="s">
        <v>35</v>
      </c>
      <c r="AX1658" s="11" t="s">
        <v>72</v>
      </c>
      <c r="AY1658" s="217" t="s">
        <v>168</v>
      </c>
    </row>
    <row r="1659" s="12" customFormat="1">
      <c r="B1659" s="223"/>
      <c r="D1659" s="216" t="s">
        <v>176</v>
      </c>
      <c r="E1659" s="224" t="s">
        <v>5</v>
      </c>
      <c r="F1659" s="225" t="s">
        <v>1855</v>
      </c>
      <c r="H1659" s="226">
        <v>6.21</v>
      </c>
      <c r="I1659" s="227"/>
      <c r="L1659" s="223"/>
      <c r="M1659" s="228"/>
      <c r="N1659" s="229"/>
      <c r="O1659" s="229"/>
      <c r="P1659" s="229"/>
      <c r="Q1659" s="229"/>
      <c r="R1659" s="229"/>
      <c r="S1659" s="229"/>
      <c r="T1659" s="230"/>
      <c r="AT1659" s="224" t="s">
        <v>176</v>
      </c>
      <c r="AU1659" s="224" t="s">
        <v>80</v>
      </c>
      <c r="AV1659" s="12" t="s">
        <v>80</v>
      </c>
      <c r="AW1659" s="12" t="s">
        <v>35</v>
      </c>
      <c r="AX1659" s="12" t="s">
        <v>72</v>
      </c>
      <c r="AY1659" s="224" t="s">
        <v>168</v>
      </c>
    </row>
    <row r="1660" s="12" customFormat="1">
      <c r="B1660" s="223"/>
      <c r="D1660" s="216" t="s">
        <v>176</v>
      </c>
      <c r="E1660" s="224" t="s">
        <v>5</v>
      </c>
      <c r="F1660" s="225" t="s">
        <v>1856</v>
      </c>
      <c r="H1660" s="226">
        <v>4.5899999999999999</v>
      </c>
      <c r="I1660" s="227"/>
      <c r="L1660" s="223"/>
      <c r="M1660" s="228"/>
      <c r="N1660" s="229"/>
      <c r="O1660" s="229"/>
      <c r="P1660" s="229"/>
      <c r="Q1660" s="229"/>
      <c r="R1660" s="229"/>
      <c r="S1660" s="229"/>
      <c r="T1660" s="230"/>
      <c r="AT1660" s="224" t="s">
        <v>176</v>
      </c>
      <c r="AU1660" s="224" t="s">
        <v>80</v>
      </c>
      <c r="AV1660" s="12" t="s">
        <v>80</v>
      </c>
      <c r="AW1660" s="12" t="s">
        <v>35</v>
      </c>
      <c r="AX1660" s="12" t="s">
        <v>72</v>
      </c>
      <c r="AY1660" s="224" t="s">
        <v>168</v>
      </c>
    </row>
    <row r="1661" s="13" customFormat="1">
      <c r="B1661" s="231"/>
      <c r="D1661" s="216" t="s">
        <v>176</v>
      </c>
      <c r="E1661" s="232" t="s">
        <v>5</v>
      </c>
      <c r="F1661" s="233" t="s">
        <v>195</v>
      </c>
      <c r="H1661" s="234">
        <v>24.405000000000001</v>
      </c>
      <c r="I1661" s="235"/>
      <c r="L1661" s="231"/>
      <c r="M1661" s="236"/>
      <c r="N1661" s="237"/>
      <c r="O1661" s="237"/>
      <c r="P1661" s="237"/>
      <c r="Q1661" s="237"/>
      <c r="R1661" s="237"/>
      <c r="S1661" s="237"/>
      <c r="T1661" s="238"/>
      <c r="AT1661" s="232" t="s">
        <v>176</v>
      </c>
      <c r="AU1661" s="232" t="s">
        <v>80</v>
      </c>
      <c r="AV1661" s="13" t="s">
        <v>86</v>
      </c>
      <c r="AW1661" s="13" t="s">
        <v>35</v>
      </c>
      <c r="AX1661" s="13" t="s">
        <v>17</v>
      </c>
      <c r="AY1661" s="232" t="s">
        <v>168</v>
      </c>
    </row>
    <row r="1662" s="1" customFormat="1" ht="16.5" customHeight="1">
      <c r="B1662" s="202"/>
      <c r="C1662" s="239" t="s">
        <v>1857</v>
      </c>
      <c r="D1662" s="239" t="s">
        <v>337</v>
      </c>
      <c r="E1662" s="240" t="s">
        <v>1858</v>
      </c>
      <c r="F1662" s="241" t="s">
        <v>1859</v>
      </c>
      <c r="G1662" s="242" t="s">
        <v>173</v>
      </c>
      <c r="H1662" s="243">
        <v>29.286000000000001</v>
      </c>
      <c r="I1662" s="244"/>
      <c r="J1662" s="245">
        <f>ROUND(I1662*H1662,2)</f>
        <v>0</v>
      </c>
      <c r="K1662" s="241" t="s">
        <v>174</v>
      </c>
      <c r="L1662" s="246"/>
      <c r="M1662" s="247" t="s">
        <v>5</v>
      </c>
      <c r="N1662" s="248" t="s">
        <v>43</v>
      </c>
      <c r="O1662" s="48"/>
      <c r="P1662" s="212">
        <f>O1662*H1662</f>
        <v>0</v>
      </c>
      <c r="Q1662" s="212">
        <v>0.0038800000000000002</v>
      </c>
      <c r="R1662" s="212">
        <f>Q1662*H1662</f>
        <v>0.11362968000000001</v>
      </c>
      <c r="S1662" s="212">
        <v>0</v>
      </c>
      <c r="T1662" s="213">
        <f>S1662*H1662</f>
        <v>0</v>
      </c>
      <c r="AR1662" s="25" t="s">
        <v>332</v>
      </c>
      <c r="AT1662" s="25" t="s">
        <v>337</v>
      </c>
      <c r="AU1662" s="25" t="s">
        <v>80</v>
      </c>
      <c r="AY1662" s="25" t="s">
        <v>168</v>
      </c>
      <c r="BE1662" s="214">
        <f>IF(N1662="základní",J1662,0)</f>
        <v>0</v>
      </c>
      <c r="BF1662" s="214">
        <f>IF(N1662="snížená",J1662,0)</f>
        <v>0</v>
      </c>
      <c r="BG1662" s="214">
        <f>IF(N1662="zákl. přenesená",J1662,0)</f>
        <v>0</v>
      </c>
      <c r="BH1662" s="214">
        <f>IF(N1662="sníž. přenesená",J1662,0)</f>
        <v>0</v>
      </c>
      <c r="BI1662" s="214">
        <f>IF(N1662="nulová",J1662,0)</f>
        <v>0</v>
      </c>
      <c r="BJ1662" s="25" t="s">
        <v>17</v>
      </c>
      <c r="BK1662" s="214">
        <f>ROUND(I1662*H1662,2)</f>
        <v>0</v>
      </c>
      <c r="BL1662" s="25" t="s">
        <v>254</v>
      </c>
      <c r="BM1662" s="25" t="s">
        <v>1860</v>
      </c>
    </row>
    <row r="1663" s="12" customFormat="1">
      <c r="B1663" s="223"/>
      <c r="D1663" s="216" t="s">
        <v>176</v>
      </c>
      <c r="F1663" s="225" t="s">
        <v>1861</v>
      </c>
      <c r="H1663" s="226">
        <v>29.286000000000001</v>
      </c>
      <c r="I1663" s="227"/>
      <c r="L1663" s="223"/>
      <c r="M1663" s="228"/>
      <c r="N1663" s="229"/>
      <c r="O1663" s="229"/>
      <c r="P1663" s="229"/>
      <c r="Q1663" s="229"/>
      <c r="R1663" s="229"/>
      <c r="S1663" s="229"/>
      <c r="T1663" s="230"/>
      <c r="AT1663" s="224" t="s">
        <v>176</v>
      </c>
      <c r="AU1663" s="224" t="s">
        <v>80</v>
      </c>
      <c r="AV1663" s="12" t="s">
        <v>80</v>
      </c>
      <c r="AW1663" s="12" t="s">
        <v>6</v>
      </c>
      <c r="AX1663" s="12" t="s">
        <v>17</v>
      </c>
      <c r="AY1663" s="224" t="s">
        <v>168</v>
      </c>
    </row>
    <row r="1664" s="1" customFormat="1" ht="25.5" customHeight="1">
      <c r="B1664" s="202"/>
      <c r="C1664" s="203" t="s">
        <v>1862</v>
      </c>
      <c r="D1664" s="203" t="s">
        <v>170</v>
      </c>
      <c r="E1664" s="204" t="s">
        <v>1863</v>
      </c>
      <c r="F1664" s="205" t="s">
        <v>1864</v>
      </c>
      <c r="G1664" s="206" t="s">
        <v>173</v>
      </c>
      <c r="H1664" s="207">
        <v>187.97</v>
      </c>
      <c r="I1664" s="208"/>
      <c r="J1664" s="209">
        <f>ROUND(I1664*H1664,2)</f>
        <v>0</v>
      </c>
      <c r="K1664" s="205" t="s">
        <v>174</v>
      </c>
      <c r="L1664" s="47"/>
      <c r="M1664" s="210" t="s">
        <v>5</v>
      </c>
      <c r="N1664" s="211" t="s">
        <v>43</v>
      </c>
      <c r="O1664" s="48"/>
      <c r="P1664" s="212">
        <f>O1664*H1664</f>
        <v>0</v>
      </c>
      <c r="Q1664" s="212">
        <v>0.00040000000000000002</v>
      </c>
      <c r="R1664" s="212">
        <f>Q1664*H1664</f>
        <v>0.075188000000000005</v>
      </c>
      <c r="S1664" s="212">
        <v>0</v>
      </c>
      <c r="T1664" s="213">
        <f>S1664*H1664</f>
        <v>0</v>
      </c>
      <c r="AR1664" s="25" t="s">
        <v>254</v>
      </c>
      <c r="AT1664" s="25" t="s">
        <v>170</v>
      </c>
      <c r="AU1664" s="25" t="s">
        <v>80</v>
      </c>
      <c r="AY1664" s="25" t="s">
        <v>168</v>
      </c>
      <c r="BE1664" s="214">
        <f>IF(N1664="základní",J1664,0)</f>
        <v>0</v>
      </c>
      <c r="BF1664" s="214">
        <f>IF(N1664="snížená",J1664,0)</f>
        <v>0</v>
      </c>
      <c r="BG1664" s="214">
        <f>IF(N1664="zákl. přenesená",J1664,0)</f>
        <v>0</v>
      </c>
      <c r="BH1664" s="214">
        <f>IF(N1664="sníž. přenesená",J1664,0)</f>
        <v>0</v>
      </c>
      <c r="BI1664" s="214">
        <f>IF(N1664="nulová",J1664,0)</f>
        <v>0</v>
      </c>
      <c r="BJ1664" s="25" t="s">
        <v>17</v>
      </c>
      <c r="BK1664" s="214">
        <f>ROUND(I1664*H1664,2)</f>
        <v>0</v>
      </c>
      <c r="BL1664" s="25" t="s">
        <v>254</v>
      </c>
      <c r="BM1664" s="25" t="s">
        <v>1865</v>
      </c>
    </row>
    <row r="1665" s="11" customFormat="1">
      <c r="B1665" s="215"/>
      <c r="D1665" s="216" t="s">
        <v>176</v>
      </c>
      <c r="E1665" s="217" t="s">
        <v>5</v>
      </c>
      <c r="F1665" s="218" t="s">
        <v>1790</v>
      </c>
      <c r="H1665" s="217" t="s">
        <v>5</v>
      </c>
      <c r="I1665" s="219"/>
      <c r="L1665" s="215"/>
      <c r="M1665" s="220"/>
      <c r="N1665" s="221"/>
      <c r="O1665" s="221"/>
      <c r="P1665" s="221"/>
      <c r="Q1665" s="221"/>
      <c r="R1665" s="221"/>
      <c r="S1665" s="221"/>
      <c r="T1665" s="222"/>
      <c r="AT1665" s="217" t="s">
        <v>176</v>
      </c>
      <c r="AU1665" s="217" t="s">
        <v>80</v>
      </c>
      <c r="AV1665" s="11" t="s">
        <v>17</v>
      </c>
      <c r="AW1665" s="11" t="s">
        <v>35</v>
      </c>
      <c r="AX1665" s="11" t="s">
        <v>72</v>
      </c>
      <c r="AY1665" s="217" t="s">
        <v>168</v>
      </c>
    </row>
    <row r="1666" s="12" customFormat="1">
      <c r="B1666" s="223"/>
      <c r="D1666" s="216" t="s">
        <v>176</v>
      </c>
      <c r="E1666" s="224" t="s">
        <v>5</v>
      </c>
      <c r="F1666" s="225" t="s">
        <v>1791</v>
      </c>
      <c r="H1666" s="226">
        <v>184</v>
      </c>
      <c r="I1666" s="227"/>
      <c r="L1666" s="223"/>
      <c r="M1666" s="228"/>
      <c r="N1666" s="229"/>
      <c r="O1666" s="229"/>
      <c r="P1666" s="229"/>
      <c r="Q1666" s="229"/>
      <c r="R1666" s="229"/>
      <c r="S1666" s="229"/>
      <c r="T1666" s="230"/>
      <c r="AT1666" s="224" t="s">
        <v>176</v>
      </c>
      <c r="AU1666" s="224" t="s">
        <v>80</v>
      </c>
      <c r="AV1666" s="12" t="s">
        <v>80</v>
      </c>
      <c r="AW1666" s="12" t="s">
        <v>35</v>
      </c>
      <c r="AX1666" s="12" t="s">
        <v>72</v>
      </c>
      <c r="AY1666" s="224" t="s">
        <v>168</v>
      </c>
    </row>
    <row r="1667" s="11" customFormat="1">
      <c r="B1667" s="215"/>
      <c r="D1667" s="216" t="s">
        <v>176</v>
      </c>
      <c r="E1667" s="217" t="s">
        <v>5</v>
      </c>
      <c r="F1667" s="218" t="s">
        <v>1450</v>
      </c>
      <c r="H1667" s="217" t="s">
        <v>5</v>
      </c>
      <c r="I1667" s="219"/>
      <c r="L1667" s="215"/>
      <c r="M1667" s="220"/>
      <c r="N1667" s="221"/>
      <c r="O1667" s="221"/>
      <c r="P1667" s="221"/>
      <c r="Q1667" s="221"/>
      <c r="R1667" s="221"/>
      <c r="S1667" s="221"/>
      <c r="T1667" s="222"/>
      <c r="AT1667" s="217" t="s">
        <v>176</v>
      </c>
      <c r="AU1667" s="217" t="s">
        <v>80</v>
      </c>
      <c r="AV1667" s="11" t="s">
        <v>17</v>
      </c>
      <c r="AW1667" s="11" t="s">
        <v>35</v>
      </c>
      <c r="AX1667" s="11" t="s">
        <v>72</v>
      </c>
      <c r="AY1667" s="217" t="s">
        <v>168</v>
      </c>
    </row>
    <row r="1668" s="12" customFormat="1">
      <c r="B1668" s="223"/>
      <c r="D1668" s="216" t="s">
        <v>176</v>
      </c>
      <c r="E1668" s="224" t="s">
        <v>5</v>
      </c>
      <c r="F1668" s="225" t="s">
        <v>1792</v>
      </c>
      <c r="H1668" s="226">
        <v>2.0699999999999998</v>
      </c>
      <c r="I1668" s="227"/>
      <c r="L1668" s="223"/>
      <c r="M1668" s="228"/>
      <c r="N1668" s="229"/>
      <c r="O1668" s="229"/>
      <c r="P1668" s="229"/>
      <c r="Q1668" s="229"/>
      <c r="R1668" s="229"/>
      <c r="S1668" s="229"/>
      <c r="T1668" s="230"/>
      <c r="AT1668" s="224" t="s">
        <v>176</v>
      </c>
      <c r="AU1668" s="224" t="s">
        <v>80</v>
      </c>
      <c r="AV1668" s="12" t="s">
        <v>80</v>
      </c>
      <c r="AW1668" s="12" t="s">
        <v>35</v>
      </c>
      <c r="AX1668" s="12" t="s">
        <v>72</v>
      </c>
      <c r="AY1668" s="224" t="s">
        <v>168</v>
      </c>
    </row>
    <row r="1669" s="12" customFormat="1">
      <c r="B1669" s="223"/>
      <c r="D1669" s="216" t="s">
        <v>176</v>
      </c>
      <c r="E1669" s="224" t="s">
        <v>5</v>
      </c>
      <c r="F1669" s="225" t="s">
        <v>1793</v>
      </c>
      <c r="H1669" s="226">
        <v>1.3999999999999999</v>
      </c>
      <c r="I1669" s="227"/>
      <c r="L1669" s="223"/>
      <c r="M1669" s="228"/>
      <c r="N1669" s="229"/>
      <c r="O1669" s="229"/>
      <c r="P1669" s="229"/>
      <c r="Q1669" s="229"/>
      <c r="R1669" s="229"/>
      <c r="S1669" s="229"/>
      <c r="T1669" s="230"/>
      <c r="AT1669" s="224" t="s">
        <v>176</v>
      </c>
      <c r="AU1669" s="224" t="s">
        <v>80</v>
      </c>
      <c r="AV1669" s="12" t="s">
        <v>80</v>
      </c>
      <c r="AW1669" s="12" t="s">
        <v>35</v>
      </c>
      <c r="AX1669" s="12" t="s">
        <v>72</v>
      </c>
      <c r="AY1669" s="224" t="s">
        <v>168</v>
      </c>
    </row>
    <row r="1670" s="12" customFormat="1">
      <c r="B1670" s="223"/>
      <c r="D1670" s="216" t="s">
        <v>176</v>
      </c>
      <c r="E1670" s="224" t="s">
        <v>5</v>
      </c>
      <c r="F1670" s="225" t="s">
        <v>1794</v>
      </c>
      <c r="H1670" s="226">
        <v>0.5</v>
      </c>
      <c r="I1670" s="227"/>
      <c r="L1670" s="223"/>
      <c r="M1670" s="228"/>
      <c r="N1670" s="229"/>
      <c r="O1670" s="229"/>
      <c r="P1670" s="229"/>
      <c r="Q1670" s="229"/>
      <c r="R1670" s="229"/>
      <c r="S1670" s="229"/>
      <c r="T1670" s="230"/>
      <c r="AT1670" s="224" t="s">
        <v>176</v>
      </c>
      <c r="AU1670" s="224" t="s">
        <v>80</v>
      </c>
      <c r="AV1670" s="12" t="s">
        <v>80</v>
      </c>
      <c r="AW1670" s="12" t="s">
        <v>35</v>
      </c>
      <c r="AX1670" s="12" t="s">
        <v>72</v>
      </c>
      <c r="AY1670" s="224" t="s">
        <v>168</v>
      </c>
    </row>
    <row r="1671" s="13" customFormat="1">
      <c r="B1671" s="231"/>
      <c r="D1671" s="216" t="s">
        <v>176</v>
      </c>
      <c r="E1671" s="232" t="s">
        <v>5</v>
      </c>
      <c r="F1671" s="233" t="s">
        <v>195</v>
      </c>
      <c r="H1671" s="234">
        <v>187.97</v>
      </c>
      <c r="I1671" s="235"/>
      <c r="L1671" s="231"/>
      <c r="M1671" s="236"/>
      <c r="N1671" s="237"/>
      <c r="O1671" s="237"/>
      <c r="P1671" s="237"/>
      <c r="Q1671" s="237"/>
      <c r="R1671" s="237"/>
      <c r="S1671" s="237"/>
      <c r="T1671" s="238"/>
      <c r="AT1671" s="232" t="s">
        <v>176</v>
      </c>
      <c r="AU1671" s="232" t="s">
        <v>80</v>
      </c>
      <c r="AV1671" s="13" t="s">
        <v>86</v>
      </c>
      <c r="AW1671" s="13" t="s">
        <v>35</v>
      </c>
      <c r="AX1671" s="13" t="s">
        <v>17</v>
      </c>
      <c r="AY1671" s="232" t="s">
        <v>168</v>
      </c>
    </row>
    <row r="1672" s="1" customFormat="1" ht="38.25" customHeight="1">
      <c r="B1672" s="202"/>
      <c r="C1672" s="239" t="s">
        <v>1866</v>
      </c>
      <c r="D1672" s="239" t="s">
        <v>337</v>
      </c>
      <c r="E1672" s="240" t="s">
        <v>1867</v>
      </c>
      <c r="F1672" s="241" t="s">
        <v>1868</v>
      </c>
      <c r="G1672" s="242" t="s">
        <v>173</v>
      </c>
      <c r="H1672" s="243">
        <v>216.166</v>
      </c>
      <c r="I1672" s="244"/>
      <c r="J1672" s="245">
        <f>ROUND(I1672*H1672,2)</f>
        <v>0</v>
      </c>
      <c r="K1672" s="241" t="s">
        <v>5</v>
      </c>
      <c r="L1672" s="246"/>
      <c r="M1672" s="247" t="s">
        <v>5</v>
      </c>
      <c r="N1672" s="248" t="s">
        <v>43</v>
      </c>
      <c r="O1672" s="48"/>
      <c r="P1672" s="212">
        <f>O1672*H1672</f>
        <v>0</v>
      </c>
      <c r="Q1672" s="212">
        <v>0.0058300000000000001</v>
      </c>
      <c r="R1672" s="212">
        <f>Q1672*H1672</f>
        <v>1.26024778</v>
      </c>
      <c r="S1672" s="212">
        <v>0</v>
      </c>
      <c r="T1672" s="213">
        <f>S1672*H1672</f>
        <v>0</v>
      </c>
      <c r="AR1672" s="25" t="s">
        <v>332</v>
      </c>
      <c r="AT1672" s="25" t="s">
        <v>337</v>
      </c>
      <c r="AU1672" s="25" t="s">
        <v>80</v>
      </c>
      <c r="AY1672" s="25" t="s">
        <v>168</v>
      </c>
      <c r="BE1672" s="214">
        <f>IF(N1672="základní",J1672,0)</f>
        <v>0</v>
      </c>
      <c r="BF1672" s="214">
        <f>IF(N1672="snížená",J1672,0)</f>
        <v>0</v>
      </c>
      <c r="BG1672" s="214">
        <f>IF(N1672="zákl. přenesená",J1672,0)</f>
        <v>0</v>
      </c>
      <c r="BH1672" s="214">
        <f>IF(N1672="sníž. přenesená",J1672,0)</f>
        <v>0</v>
      </c>
      <c r="BI1672" s="214">
        <f>IF(N1672="nulová",J1672,0)</f>
        <v>0</v>
      </c>
      <c r="BJ1672" s="25" t="s">
        <v>17</v>
      </c>
      <c r="BK1672" s="214">
        <f>ROUND(I1672*H1672,2)</f>
        <v>0</v>
      </c>
      <c r="BL1672" s="25" t="s">
        <v>254</v>
      </c>
      <c r="BM1672" s="25" t="s">
        <v>1869</v>
      </c>
    </row>
    <row r="1673" s="12" customFormat="1">
      <c r="B1673" s="223"/>
      <c r="D1673" s="216" t="s">
        <v>176</v>
      </c>
      <c r="F1673" s="225" t="s">
        <v>1870</v>
      </c>
      <c r="H1673" s="226">
        <v>216.166</v>
      </c>
      <c r="I1673" s="227"/>
      <c r="L1673" s="223"/>
      <c r="M1673" s="228"/>
      <c r="N1673" s="229"/>
      <c r="O1673" s="229"/>
      <c r="P1673" s="229"/>
      <c r="Q1673" s="229"/>
      <c r="R1673" s="229"/>
      <c r="S1673" s="229"/>
      <c r="T1673" s="230"/>
      <c r="AT1673" s="224" t="s">
        <v>176</v>
      </c>
      <c r="AU1673" s="224" t="s">
        <v>80</v>
      </c>
      <c r="AV1673" s="12" t="s">
        <v>80</v>
      </c>
      <c r="AW1673" s="12" t="s">
        <v>6</v>
      </c>
      <c r="AX1673" s="12" t="s">
        <v>17</v>
      </c>
      <c r="AY1673" s="224" t="s">
        <v>168</v>
      </c>
    </row>
    <row r="1674" s="1" customFormat="1" ht="25.5" customHeight="1">
      <c r="B1674" s="202"/>
      <c r="C1674" s="203" t="s">
        <v>1871</v>
      </c>
      <c r="D1674" s="203" t="s">
        <v>170</v>
      </c>
      <c r="E1674" s="204" t="s">
        <v>1872</v>
      </c>
      <c r="F1674" s="205" t="s">
        <v>1873</v>
      </c>
      <c r="G1674" s="206" t="s">
        <v>173</v>
      </c>
      <c r="H1674" s="207">
        <v>47.534999999999997</v>
      </c>
      <c r="I1674" s="208"/>
      <c r="J1674" s="209">
        <f>ROUND(I1674*H1674,2)</f>
        <v>0</v>
      </c>
      <c r="K1674" s="205" t="s">
        <v>174</v>
      </c>
      <c r="L1674" s="47"/>
      <c r="M1674" s="210" t="s">
        <v>5</v>
      </c>
      <c r="N1674" s="211" t="s">
        <v>43</v>
      </c>
      <c r="O1674" s="48"/>
      <c r="P1674" s="212">
        <f>O1674*H1674</f>
        <v>0</v>
      </c>
      <c r="Q1674" s="212">
        <v>0.00040000000000000002</v>
      </c>
      <c r="R1674" s="212">
        <f>Q1674*H1674</f>
        <v>0.019014</v>
      </c>
      <c r="S1674" s="212">
        <v>0</v>
      </c>
      <c r="T1674" s="213">
        <f>S1674*H1674</f>
        <v>0</v>
      </c>
      <c r="AR1674" s="25" t="s">
        <v>254</v>
      </c>
      <c r="AT1674" s="25" t="s">
        <v>170</v>
      </c>
      <c r="AU1674" s="25" t="s">
        <v>80</v>
      </c>
      <c r="AY1674" s="25" t="s">
        <v>168</v>
      </c>
      <c r="BE1674" s="214">
        <f>IF(N1674="základní",J1674,0)</f>
        <v>0</v>
      </c>
      <c r="BF1674" s="214">
        <f>IF(N1674="snížená",J1674,0)</f>
        <v>0</v>
      </c>
      <c r="BG1674" s="214">
        <f>IF(N1674="zákl. přenesená",J1674,0)</f>
        <v>0</v>
      </c>
      <c r="BH1674" s="214">
        <f>IF(N1674="sníž. přenesená",J1674,0)</f>
        <v>0</v>
      </c>
      <c r="BI1674" s="214">
        <f>IF(N1674="nulová",J1674,0)</f>
        <v>0</v>
      </c>
      <c r="BJ1674" s="25" t="s">
        <v>17</v>
      </c>
      <c r="BK1674" s="214">
        <f>ROUND(I1674*H1674,2)</f>
        <v>0</v>
      </c>
      <c r="BL1674" s="25" t="s">
        <v>254</v>
      </c>
      <c r="BM1674" s="25" t="s">
        <v>1874</v>
      </c>
    </row>
    <row r="1675" s="11" customFormat="1">
      <c r="B1675" s="215"/>
      <c r="D1675" s="216" t="s">
        <v>176</v>
      </c>
      <c r="E1675" s="217" t="s">
        <v>5</v>
      </c>
      <c r="F1675" s="218" t="s">
        <v>1804</v>
      </c>
      <c r="H1675" s="217" t="s">
        <v>5</v>
      </c>
      <c r="I1675" s="219"/>
      <c r="L1675" s="215"/>
      <c r="M1675" s="220"/>
      <c r="N1675" s="221"/>
      <c r="O1675" s="221"/>
      <c r="P1675" s="221"/>
      <c r="Q1675" s="221"/>
      <c r="R1675" s="221"/>
      <c r="S1675" s="221"/>
      <c r="T1675" s="222"/>
      <c r="AT1675" s="217" t="s">
        <v>176</v>
      </c>
      <c r="AU1675" s="217" t="s">
        <v>80</v>
      </c>
      <c r="AV1675" s="11" t="s">
        <v>17</v>
      </c>
      <c r="AW1675" s="11" t="s">
        <v>35</v>
      </c>
      <c r="AX1675" s="11" t="s">
        <v>72</v>
      </c>
      <c r="AY1675" s="217" t="s">
        <v>168</v>
      </c>
    </row>
    <row r="1676" s="11" customFormat="1">
      <c r="B1676" s="215"/>
      <c r="D1676" s="216" t="s">
        <v>176</v>
      </c>
      <c r="E1676" s="217" t="s">
        <v>5</v>
      </c>
      <c r="F1676" s="218" t="s">
        <v>608</v>
      </c>
      <c r="H1676" s="217" t="s">
        <v>5</v>
      </c>
      <c r="I1676" s="219"/>
      <c r="L1676" s="215"/>
      <c r="M1676" s="220"/>
      <c r="N1676" s="221"/>
      <c r="O1676" s="221"/>
      <c r="P1676" s="221"/>
      <c r="Q1676" s="221"/>
      <c r="R1676" s="221"/>
      <c r="S1676" s="221"/>
      <c r="T1676" s="222"/>
      <c r="AT1676" s="217" t="s">
        <v>176</v>
      </c>
      <c r="AU1676" s="217" t="s">
        <v>80</v>
      </c>
      <c r="AV1676" s="11" t="s">
        <v>17</v>
      </c>
      <c r="AW1676" s="11" t="s">
        <v>35</v>
      </c>
      <c r="AX1676" s="11" t="s">
        <v>72</v>
      </c>
      <c r="AY1676" s="217" t="s">
        <v>168</v>
      </c>
    </row>
    <row r="1677" s="12" customFormat="1">
      <c r="B1677" s="223"/>
      <c r="D1677" s="216" t="s">
        <v>176</v>
      </c>
      <c r="E1677" s="224" t="s">
        <v>5</v>
      </c>
      <c r="F1677" s="225" t="s">
        <v>1805</v>
      </c>
      <c r="H1677" s="226">
        <v>27</v>
      </c>
      <c r="I1677" s="227"/>
      <c r="L1677" s="223"/>
      <c r="M1677" s="228"/>
      <c r="N1677" s="229"/>
      <c r="O1677" s="229"/>
      <c r="P1677" s="229"/>
      <c r="Q1677" s="229"/>
      <c r="R1677" s="229"/>
      <c r="S1677" s="229"/>
      <c r="T1677" s="230"/>
      <c r="AT1677" s="224" t="s">
        <v>176</v>
      </c>
      <c r="AU1677" s="224" t="s">
        <v>80</v>
      </c>
      <c r="AV1677" s="12" t="s">
        <v>80</v>
      </c>
      <c r="AW1677" s="12" t="s">
        <v>35</v>
      </c>
      <c r="AX1677" s="12" t="s">
        <v>72</v>
      </c>
      <c r="AY1677" s="224" t="s">
        <v>168</v>
      </c>
    </row>
    <row r="1678" s="11" customFormat="1">
      <c r="B1678" s="215"/>
      <c r="D1678" s="216" t="s">
        <v>176</v>
      </c>
      <c r="E1678" s="217" t="s">
        <v>5</v>
      </c>
      <c r="F1678" s="218" t="s">
        <v>1806</v>
      </c>
      <c r="H1678" s="217" t="s">
        <v>5</v>
      </c>
      <c r="I1678" s="219"/>
      <c r="L1678" s="215"/>
      <c r="M1678" s="220"/>
      <c r="N1678" s="221"/>
      <c r="O1678" s="221"/>
      <c r="P1678" s="221"/>
      <c r="Q1678" s="221"/>
      <c r="R1678" s="221"/>
      <c r="S1678" s="221"/>
      <c r="T1678" s="222"/>
      <c r="AT1678" s="217" t="s">
        <v>176</v>
      </c>
      <c r="AU1678" s="217" t="s">
        <v>80</v>
      </c>
      <c r="AV1678" s="11" t="s">
        <v>17</v>
      </c>
      <c r="AW1678" s="11" t="s">
        <v>35</v>
      </c>
      <c r="AX1678" s="11" t="s">
        <v>72</v>
      </c>
      <c r="AY1678" s="217" t="s">
        <v>168</v>
      </c>
    </row>
    <row r="1679" s="12" customFormat="1">
      <c r="B1679" s="223"/>
      <c r="D1679" s="216" t="s">
        <v>176</v>
      </c>
      <c r="E1679" s="224" t="s">
        <v>5</v>
      </c>
      <c r="F1679" s="225" t="s">
        <v>1807</v>
      </c>
      <c r="H1679" s="226">
        <v>10.125</v>
      </c>
      <c r="I1679" s="227"/>
      <c r="L1679" s="223"/>
      <c r="M1679" s="228"/>
      <c r="N1679" s="229"/>
      <c r="O1679" s="229"/>
      <c r="P1679" s="229"/>
      <c r="Q1679" s="229"/>
      <c r="R1679" s="229"/>
      <c r="S1679" s="229"/>
      <c r="T1679" s="230"/>
      <c r="AT1679" s="224" t="s">
        <v>176</v>
      </c>
      <c r="AU1679" s="224" t="s">
        <v>80</v>
      </c>
      <c r="AV1679" s="12" t="s">
        <v>80</v>
      </c>
      <c r="AW1679" s="12" t="s">
        <v>35</v>
      </c>
      <c r="AX1679" s="12" t="s">
        <v>72</v>
      </c>
      <c r="AY1679" s="224" t="s">
        <v>168</v>
      </c>
    </row>
    <row r="1680" s="11" customFormat="1">
      <c r="B1680" s="215"/>
      <c r="D1680" s="216" t="s">
        <v>176</v>
      </c>
      <c r="E1680" s="217" t="s">
        <v>5</v>
      </c>
      <c r="F1680" s="218" t="s">
        <v>492</v>
      </c>
      <c r="H1680" s="217" t="s">
        <v>5</v>
      </c>
      <c r="I1680" s="219"/>
      <c r="L1680" s="215"/>
      <c r="M1680" s="220"/>
      <c r="N1680" s="221"/>
      <c r="O1680" s="221"/>
      <c r="P1680" s="221"/>
      <c r="Q1680" s="221"/>
      <c r="R1680" s="221"/>
      <c r="S1680" s="221"/>
      <c r="T1680" s="222"/>
      <c r="AT1680" s="217" t="s">
        <v>176</v>
      </c>
      <c r="AU1680" s="217" t="s">
        <v>80</v>
      </c>
      <c r="AV1680" s="11" t="s">
        <v>17</v>
      </c>
      <c r="AW1680" s="11" t="s">
        <v>35</v>
      </c>
      <c r="AX1680" s="11" t="s">
        <v>72</v>
      </c>
      <c r="AY1680" s="217" t="s">
        <v>168</v>
      </c>
    </row>
    <row r="1681" s="12" customFormat="1">
      <c r="B1681" s="223"/>
      <c r="D1681" s="216" t="s">
        <v>176</v>
      </c>
      <c r="E1681" s="224" t="s">
        <v>5</v>
      </c>
      <c r="F1681" s="225" t="s">
        <v>830</v>
      </c>
      <c r="H1681" s="226">
        <v>4</v>
      </c>
      <c r="I1681" s="227"/>
      <c r="L1681" s="223"/>
      <c r="M1681" s="228"/>
      <c r="N1681" s="229"/>
      <c r="O1681" s="229"/>
      <c r="P1681" s="229"/>
      <c r="Q1681" s="229"/>
      <c r="R1681" s="229"/>
      <c r="S1681" s="229"/>
      <c r="T1681" s="230"/>
      <c r="AT1681" s="224" t="s">
        <v>176</v>
      </c>
      <c r="AU1681" s="224" t="s">
        <v>80</v>
      </c>
      <c r="AV1681" s="12" t="s">
        <v>80</v>
      </c>
      <c r="AW1681" s="12" t="s">
        <v>35</v>
      </c>
      <c r="AX1681" s="12" t="s">
        <v>72</v>
      </c>
      <c r="AY1681" s="224" t="s">
        <v>168</v>
      </c>
    </row>
    <row r="1682" s="12" customFormat="1">
      <c r="B1682" s="223"/>
      <c r="D1682" s="216" t="s">
        <v>176</v>
      </c>
      <c r="E1682" s="224" t="s">
        <v>5</v>
      </c>
      <c r="F1682" s="225" t="s">
        <v>1808</v>
      </c>
      <c r="H1682" s="226">
        <v>4.5099999999999998</v>
      </c>
      <c r="I1682" s="227"/>
      <c r="L1682" s="223"/>
      <c r="M1682" s="228"/>
      <c r="N1682" s="229"/>
      <c r="O1682" s="229"/>
      <c r="P1682" s="229"/>
      <c r="Q1682" s="229"/>
      <c r="R1682" s="229"/>
      <c r="S1682" s="229"/>
      <c r="T1682" s="230"/>
      <c r="AT1682" s="224" t="s">
        <v>176</v>
      </c>
      <c r="AU1682" s="224" t="s">
        <v>80</v>
      </c>
      <c r="AV1682" s="12" t="s">
        <v>80</v>
      </c>
      <c r="AW1682" s="12" t="s">
        <v>35</v>
      </c>
      <c r="AX1682" s="12" t="s">
        <v>72</v>
      </c>
      <c r="AY1682" s="224" t="s">
        <v>168</v>
      </c>
    </row>
    <row r="1683" s="12" customFormat="1">
      <c r="B1683" s="223"/>
      <c r="D1683" s="216" t="s">
        <v>176</v>
      </c>
      <c r="E1683" s="224" t="s">
        <v>5</v>
      </c>
      <c r="F1683" s="225" t="s">
        <v>832</v>
      </c>
      <c r="H1683" s="226">
        <v>1.8999999999999999</v>
      </c>
      <c r="I1683" s="227"/>
      <c r="L1683" s="223"/>
      <c r="M1683" s="228"/>
      <c r="N1683" s="229"/>
      <c r="O1683" s="229"/>
      <c r="P1683" s="229"/>
      <c r="Q1683" s="229"/>
      <c r="R1683" s="229"/>
      <c r="S1683" s="229"/>
      <c r="T1683" s="230"/>
      <c r="AT1683" s="224" t="s">
        <v>176</v>
      </c>
      <c r="AU1683" s="224" t="s">
        <v>80</v>
      </c>
      <c r="AV1683" s="12" t="s">
        <v>80</v>
      </c>
      <c r="AW1683" s="12" t="s">
        <v>35</v>
      </c>
      <c r="AX1683" s="12" t="s">
        <v>72</v>
      </c>
      <c r="AY1683" s="224" t="s">
        <v>168</v>
      </c>
    </row>
    <row r="1684" s="13" customFormat="1">
      <c r="B1684" s="231"/>
      <c r="D1684" s="216" t="s">
        <v>176</v>
      </c>
      <c r="E1684" s="232" t="s">
        <v>5</v>
      </c>
      <c r="F1684" s="233" t="s">
        <v>195</v>
      </c>
      <c r="H1684" s="234">
        <v>47.534999999999997</v>
      </c>
      <c r="I1684" s="235"/>
      <c r="L1684" s="231"/>
      <c r="M1684" s="236"/>
      <c r="N1684" s="237"/>
      <c r="O1684" s="237"/>
      <c r="P1684" s="237"/>
      <c r="Q1684" s="237"/>
      <c r="R1684" s="237"/>
      <c r="S1684" s="237"/>
      <c r="T1684" s="238"/>
      <c r="AT1684" s="232" t="s">
        <v>176</v>
      </c>
      <c r="AU1684" s="232" t="s">
        <v>80</v>
      </c>
      <c r="AV1684" s="13" t="s">
        <v>86</v>
      </c>
      <c r="AW1684" s="13" t="s">
        <v>35</v>
      </c>
      <c r="AX1684" s="13" t="s">
        <v>17</v>
      </c>
      <c r="AY1684" s="232" t="s">
        <v>168</v>
      </c>
    </row>
    <row r="1685" s="1" customFormat="1" ht="38.25" customHeight="1">
      <c r="B1685" s="202"/>
      <c r="C1685" s="239" t="s">
        <v>1875</v>
      </c>
      <c r="D1685" s="239" t="s">
        <v>337</v>
      </c>
      <c r="E1685" s="240" t="s">
        <v>1867</v>
      </c>
      <c r="F1685" s="241" t="s">
        <v>1868</v>
      </c>
      <c r="G1685" s="242" t="s">
        <v>173</v>
      </c>
      <c r="H1685" s="243">
        <v>57.042000000000002</v>
      </c>
      <c r="I1685" s="244"/>
      <c r="J1685" s="245">
        <f>ROUND(I1685*H1685,2)</f>
        <v>0</v>
      </c>
      <c r="K1685" s="241" t="s">
        <v>5</v>
      </c>
      <c r="L1685" s="246"/>
      <c r="M1685" s="247" t="s">
        <v>5</v>
      </c>
      <c r="N1685" s="248" t="s">
        <v>43</v>
      </c>
      <c r="O1685" s="48"/>
      <c r="P1685" s="212">
        <f>O1685*H1685</f>
        <v>0</v>
      </c>
      <c r="Q1685" s="212">
        <v>0.0058300000000000001</v>
      </c>
      <c r="R1685" s="212">
        <f>Q1685*H1685</f>
        <v>0.33255486000000001</v>
      </c>
      <c r="S1685" s="212">
        <v>0</v>
      </c>
      <c r="T1685" s="213">
        <f>S1685*H1685</f>
        <v>0</v>
      </c>
      <c r="AR1685" s="25" t="s">
        <v>332</v>
      </c>
      <c r="AT1685" s="25" t="s">
        <v>337</v>
      </c>
      <c r="AU1685" s="25" t="s">
        <v>80</v>
      </c>
      <c r="AY1685" s="25" t="s">
        <v>168</v>
      </c>
      <c r="BE1685" s="214">
        <f>IF(N1685="základní",J1685,0)</f>
        <v>0</v>
      </c>
      <c r="BF1685" s="214">
        <f>IF(N1685="snížená",J1685,0)</f>
        <v>0</v>
      </c>
      <c r="BG1685" s="214">
        <f>IF(N1685="zákl. přenesená",J1685,0)</f>
        <v>0</v>
      </c>
      <c r="BH1685" s="214">
        <f>IF(N1685="sníž. přenesená",J1685,0)</f>
        <v>0</v>
      </c>
      <c r="BI1685" s="214">
        <f>IF(N1685="nulová",J1685,0)</f>
        <v>0</v>
      </c>
      <c r="BJ1685" s="25" t="s">
        <v>17</v>
      </c>
      <c r="BK1685" s="214">
        <f>ROUND(I1685*H1685,2)</f>
        <v>0</v>
      </c>
      <c r="BL1685" s="25" t="s">
        <v>254</v>
      </c>
      <c r="BM1685" s="25" t="s">
        <v>1876</v>
      </c>
    </row>
    <row r="1686" s="12" customFormat="1">
      <c r="B1686" s="223"/>
      <c r="D1686" s="216" t="s">
        <v>176</v>
      </c>
      <c r="F1686" s="225" t="s">
        <v>1877</v>
      </c>
      <c r="H1686" s="226">
        <v>57.042000000000002</v>
      </c>
      <c r="I1686" s="227"/>
      <c r="L1686" s="223"/>
      <c r="M1686" s="228"/>
      <c r="N1686" s="229"/>
      <c r="O1686" s="229"/>
      <c r="P1686" s="229"/>
      <c r="Q1686" s="229"/>
      <c r="R1686" s="229"/>
      <c r="S1686" s="229"/>
      <c r="T1686" s="230"/>
      <c r="AT1686" s="224" t="s">
        <v>176</v>
      </c>
      <c r="AU1686" s="224" t="s">
        <v>80</v>
      </c>
      <c r="AV1686" s="12" t="s">
        <v>80</v>
      </c>
      <c r="AW1686" s="12" t="s">
        <v>6</v>
      </c>
      <c r="AX1686" s="12" t="s">
        <v>17</v>
      </c>
      <c r="AY1686" s="224" t="s">
        <v>168</v>
      </c>
    </row>
    <row r="1687" s="1" customFormat="1" ht="16.5" customHeight="1">
      <c r="B1687" s="202"/>
      <c r="C1687" s="203" t="s">
        <v>1878</v>
      </c>
      <c r="D1687" s="203" t="s">
        <v>170</v>
      </c>
      <c r="E1687" s="204" t="s">
        <v>1879</v>
      </c>
      <c r="F1687" s="205" t="s">
        <v>1880</v>
      </c>
      <c r="G1687" s="206" t="s">
        <v>173</v>
      </c>
      <c r="H1687" s="207">
        <v>1.288</v>
      </c>
      <c r="I1687" s="208"/>
      <c r="J1687" s="209">
        <f>ROUND(I1687*H1687,2)</f>
        <v>0</v>
      </c>
      <c r="K1687" s="205" t="s">
        <v>174</v>
      </c>
      <c r="L1687" s="47"/>
      <c r="M1687" s="210" t="s">
        <v>5</v>
      </c>
      <c r="N1687" s="211" t="s">
        <v>43</v>
      </c>
      <c r="O1687" s="48"/>
      <c r="P1687" s="212">
        <f>O1687*H1687</f>
        <v>0</v>
      </c>
      <c r="Q1687" s="212">
        <v>0</v>
      </c>
      <c r="R1687" s="212">
        <f>Q1687*H1687</f>
        <v>0</v>
      </c>
      <c r="S1687" s="212">
        <v>0.0040000000000000001</v>
      </c>
      <c r="T1687" s="213">
        <f>S1687*H1687</f>
        <v>0.0051520000000000003</v>
      </c>
      <c r="AR1687" s="25" t="s">
        <v>254</v>
      </c>
      <c r="AT1687" s="25" t="s">
        <v>170</v>
      </c>
      <c r="AU1687" s="25" t="s">
        <v>80</v>
      </c>
      <c r="AY1687" s="25" t="s">
        <v>168</v>
      </c>
      <c r="BE1687" s="214">
        <f>IF(N1687="základní",J1687,0)</f>
        <v>0</v>
      </c>
      <c r="BF1687" s="214">
        <f>IF(N1687="snížená",J1687,0)</f>
        <v>0</v>
      </c>
      <c r="BG1687" s="214">
        <f>IF(N1687="zákl. přenesená",J1687,0)</f>
        <v>0</v>
      </c>
      <c r="BH1687" s="214">
        <f>IF(N1687="sníž. přenesená",J1687,0)</f>
        <v>0</v>
      </c>
      <c r="BI1687" s="214">
        <f>IF(N1687="nulová",J1687,0)</f>
        <v>0</v>
      </c>
      <c r="BJ1687" s="25" t="s">
        <v>17</v>
      </c>
      <c r="BK1687" s="214">
        <f>ROUND(I1687*H1687,2)</f>
        <v>0</v>
      </c>
      <c r="BL1687" s="25" t="s">
        <v>254</v>
      </c>
      <c r="BM1687" s="25" t="s">
        <v>1881</v>
      </c>
    </row>
    <row r="1688" s="11" customFormat="1">
      <c r="B1688" s="215"/>
      <c r="D1688" s="216" t="s">
        <v>176</v>
      </c>
      <c r="E1688" s="217" t="s">
        <v>5</v>
      </c>
      <c r="F1688" s="218" t="s">
        <v>237</v>
      </c>
      <c r="H1688" s="217" t="s">
        <v>5</v>
      </c>
      <c r="I1688" s="219"/>
      <c r="L1688" s="215"/>
      <c r="M1688" s="220"/>
      <c r="N1688" s="221"/>
      <c r="O1688" s="221"/>
      <c r="P1688" s="221"/>
      <c r="Q1688" s="221"/>
      <c r="R1688" s="221"/>
      <c r="S1688" s="221"/>
      <c r="T1688" s="222"/>
      <c r="AT1688" s="217" t="s">
        <v>176</v>
      </c>
      <c r="AU1688" s="217" t="s">
        <v>80</v>
      </c>
      <c r="AV1688" s="11" t="s">
        <v>17</v>
      </c>
      <c r="AW1688" s="11" t="s">
        <v>35</v>
      </c>
      <c r="AX1688" s="11" t="s">
        <v>72</v>
      </c>
      <c r="AY1688" s="217" t="s">
        <v>168</v>
      </c>
    </row>
    <row r="1689" s="12" customFormat="1">
      <c r="B1689" s="223"/>
      <c r="D1689" s="216" t="s">
        <v>176</v>
      </c>
      <c r="E1689" s="224" t="s">
        <v>5</v>
      </c>
      <c r="F1689" s="225" t="s">
        <v>1882</v>
      </c>
      <c r="H1689" s="226">
        <v>1.288</v>
      </c>
      <c r="I1689" s="227"/>
      <c r="L1689" s="223"/>
      <c r="M1689" s="228"/>
      <c r="N1689" s="229"/>
      <c r="O1689" s="229"/>
      <c r="P1689" s="229"/>
      <c r="Q1689" s="229"/>
      <c r="R1689" s="229"/>
      <c r="S1689" s="229"/>
      <c r="T1689" s="230"/>
      <c r="AT1689" s="224" t="s">
        <v>176</v>
      </c>
      <c r="AU1689" s="224" t="s">
        <v>80</v>
      </c>
      <c r="AV1689" s="12" t="s">
        <v>80</v>
      </c>
      <c r="AW1689" s="12" t="s">
        <v>35</v>
      </c>
      <c r="AX1689" s="12" t="s">
        <v>17</v>
      </c>
      <c r="AY1689" s="224" t="s">
        <v>168</v>
      </c>
    </row>
    <row r="1690" s="1" customFormat="1" ht="16.5" customHeight="1">
      <c r="B1690" s="202"/>
      <c r="C1690" s="203" t="s">
        <v>1883</v>
      </c>
      <c r="D1690" s="203" t="s">
        <v>170</v>
      </c>
      <c r="E1690" s="204" t="s">
        <v>1884</v>
      </c>
      <c r="F1690" s="205" t="s">
        <v>1885</v>
      </c>
      <c r="G1690" s="206" t="s">
        <v>173</v>
      </c>
      <c r="H1690" s="207">
        <v>184</v>
      </c>
      <c r="I1690" s="208"/>
      <c r="J1690" s="209">
        <f>ROUND(I1690*H1690,2)</f>
        <v>0</v>
      </c>
      <c r="K1690" s="205" t="s">
        <v>5</v>
      </c>
      <c r="L1690" s="47"/>
      <c r="M1690" s="210" t="s">
        <v>5</v>
      </c>
      <c r="N1690" s="211" t="s">
        <v>43</v>
      </c>
      <c r="O1690" s="48"/>
      <c r="P1690" s="212">
        <f>O1690*H1690</f>
        <v>0</v>
      </c>
      <c r="Q1690" s="212">
        <v>0</v>
      </c>
      <c r="R1690" s="212">
        <f>Q1690*H1690</f>
        <v>0</v>
      </c>
      <c r="S1690" s="212">
        <v>0</v>
      </c>
      <c r="T1690" s="213">
        <f>S1690*H1690</f>
        <v>0</v>
      </c>
      <c r="AR1690" s="25" t="s">
        <v>254</v>
      </c>
      <c r="AT1690" s="25" t="s">
        <v>170</v>
      </c>
      <c r="AU1690" s="25" t="s">
        <v>80</v>
      </c>
      <c r="AY1690" s="25" t="s">
        <v>168</v>
      </c>
      <c r="BE1690" s="214">
        <f>IF(N1690="základní",J1690,0)</f>
        <v>0</v>
      </c>
      <c r="BF1690" s="214">
        <f>IF(N1690="snížená",J1690,0)</f>
        <v>0</v>
      </c>
      <c r="BG1690" s="214">
        <f>IF(N1690="zákl. přenesená",J1690,0)</f>
        <v>0</v>
      </c>
      <c r="BH1690" s="214">
        <f>IF(N1690="sníž. přenesená",J1690,0)</f>
        <v>0</v>
      </c>
      <c r="BI1690" s="214">
        <f>IF(N1690="nulová",J1690,0)</f>
        <v>0</v>
      </c>
      <c r="BJ1690" s="25" t="s">
        <v>17</v>
      </c>
      <c r="BK1690" s="214">
        <f>ROUND(I1690*H1690,2)</f>
        <v>0</v>
      </c>
      <c r="BL1690" s="25" t="s">
        <v>254</v>
      </c>
      <c r="BM1690" s="25" t="s">
        <v>1886</v>
      </c>
    </row>
    <row r="1691" s="11" customFormat="1">
      <c r="B1691" s="215"/>
      <c r="D1691" s="216" t="s">
        <v>176</v>
      </c>
      <c r="E1691" s="217" t="s">
        <v>5</v>
      </c>
      <c r="F1691" s="218" t="s">
        <v>1790</v>
      </c>
      <c r="H1691" s="217" t="s">
        <v>5</v>
      </c>
      <c r="I1691" s="219"/>
      <c r="L1691" s="215"/>
      <c r="M1691" s="220"/>
      <c r="N1691" s="221"/>
      <c r="O1691" s="221"/>
      <c r="P1691" s="221"/>
      <c r="Q1691" s="221"/>
      <c r="R1691" s="221"/>
      <c r="S1691" s="221"/>
      <c r="T1691" s="222"/>
      <c r="AT1691" s="217" t="s">
        <v>176</v>
      </c>
      <c r="AU1691" s="217" t="s">
        <v>80</v>
      </c>
      <c r="AV1691" s="11" t="s">
        <v>17</v>
      </c>
      <c r="AW1691" s="11" t="s">
        <v>35</v>
      </c>
      <c r="AX1691" s="11" t="s">
        <v>72</v>
      </c>
      <c r="AY1691" s="217" t="s">
        <v>168</v>
      </c>
    </row>
    <row r="1692" s="12" customFormat="1">
      <c r="B1692" s="223"/>
      <c r="D1692" s="216" t="s">
        <v>176</v>
      </c>
      <c r="E1692" s="224" t="s">
        <v>5</v>
      </c>
      <c r="F1692" s="225" t="s">
        <v>1791</v>
      </c>
      <c r="H1692" s="226">
        <v>184</v>
      </c>
      <c r="I1692" s="227"/>
      <c r="L1692" s="223"/>
      <c r="M1692" s="228"/>
      <c r="N1692" s="229"/>
      <c r="O1692" s="229"/>
      <c r="P1692" s="229"/>
      <c r="Q1692" s="229"/>
      <c r="R1692" s="229"/>
      <c r="S1692" s="229"/>
      <c r="T1692" s="230"/>
      <c r="AT1692" s="224" t="s">
        <v>176</v>
      </c>
      <c r="AU1692" s="224" t="s">
        <v>80</v>
      </c>
      <c r="AV1692" s="12" t="s">
        <v>80</v>
      </c>
      <c r="AW1692" s="12" t="s">
        <v>35</v>
      </c>
      <c r="AX1692" s="12" t="s">
        <v>17</v>
      </c>
      <c r="AY1692" s="224" t="s">
        <v>168</v>
      </c>
    </row>
    <row r="1693" s="1" customFormat="1" ht="38.25" customHeight="1">
      <c r="B1693" s="202"/>
      <c r="C1693" s="203" t="s">
        <v>1887</v>
      </c>
      <c r="D1693" s="203" t="s">
        <v>170</v>
      </c>
      <c r="E1693" s="204" t="s">
        <v>1888</v>
      </c>
      <c r="F1693" s="205" t="s">
        <v>1889</v>
      </c>
      <c r="G1693" s="206" t="s">
        <v>1890</v>
      </c>
      <c r="H1693" s="257"/>
      <c r="I1693" s="208"/>
      <c r="J1693" s="209">
        <f>ROUND(I1693*H1693,2)</f>
        <v>0</v>
      </c>
      <c r="K1693" s="205" t="s">
        <v>174</v>
      </c>
      <c r="L1693" s="47"/>
      <c r="M1693" s="210" t="s">
        <v>5</v>
      </c>
      <c r="N1693" s="211" t="s">
        <v>43</v>
      </c>
      <c r="O1693" s="48"/>
      <c r="P1693" s="212">
        <f>O1693*H1693</f>
        <v>0</v>
      </c>
      <c r="Q1693" s="212">
        <v>0</v>
      </c>
      <c r="R1693" s="212">
        <f>Q1693*H1693</f>
        <v>0</v>
      </c>
      <c r="S1693" s="212">
        <v>0</v>
      </c>
      <c r="T1693" s="213">
        <f>S1693*H1693</f>
        <v>0</v>
      </c>
      <c r="AR1693" s="25" t="s">
        <v>254</v>
      </c>
      <c r="AT1693" s="25" t="s">
        <v>170</v>
      </c>
      <c r="AU1693" s="25" t="s">
        <v>80</v>
      </c>
      <c r="AY1693" s="25" t="s">
        <v>168</v>
      </c>
      <c r="BE1693" s="214">
        <f>IF(N1693="základní",J1693,0)</f>
        <v>0</v>
      </c>
      <c r="BF1693" s="214">
        <f>IF(N1693="snížená",J1693,0)</f>
        <v>0</v>
      </c>
      <c r="BG1693" s="214">
        <f>IF(N1693="zákl. přenesená",J1693,0)</f>
        <v>0</v>
      </c>
      <c r="BH1693" s="214">
        <f>IF(N1693="sníž. přenesená",J1693,0)</f>
        <v>0</v>
      </c>
      <c r="BI1693" s="214">
        <f>IF(N1693="nulová",J1693,0)</f>
        <v>0</v>
      </c>
      <c r="BJ1693" s="25" t="s">
        <v>17</v>
      </c>
      <c r="BK1693" s="214">
        <f>ROUND(I1693*H1693,2)</f>
        <v>0</v>
      </c>
      <c r="BL1693" s="25" t="s">
        <v>254</v>
      </c>
      <c r="BM1693" s="25" t="s">
        <v>1891</v>
      </c>
    </row>
    <row r="1694" s="10" customFormat="1" ht="29.88" customHeight="1">
      <c r="B1694" s="189"/>
      <c r="D1694" s="190" t="s">
        <v>71</v>
      </c>
      <c r="E1694" s="200" t="s">
        <v>1892</v>
      </c>
      <c r="F1694" s="200" t="s">
        <v>1893</v>
      </c>
      <c r="I1694" s="192"/>
      <c r="J1694" s="201">
        <f>BK1694</f>
        <v>0</v>
      </c>
      <c r="L1694" s="189"/>
      <c r="M1694" s="194"/>
      <c r="N1694" s="195"/>
      <c r="O1694" s="195"/>
      <c r="P1694" s="196">
        <f>SUM(P1695:P1802)</f>
        <v>0</v>
      </c>
      <c r="Q1694" s="195"/>
      <c r="R1694" s="196">
        <f>SUM(R1695:R1802)</f>
        <v>3.0185517399999999</v>
      </c>
      <c r="S1694" s="195"/>
      <c r="T1694" s="197">
        <f>SUM(T1695:T1802)</f>
        <v>0</v>
      </c>
      <c r="AR1694" s="190" t="s">
        <v>80</v>
      </c>
      <c r="AT1694" s="198" t="s">
        <v>71</v>
      </c>
      <c r="AU1694" s="198" t="s">
        <v>17</v>
      </c>
      <c r="AY1694" s="190" t="s">
        <v>168</v>
      </c>
      <c r="BK1694" s="199">
        <f>SUM(BK1695:BK1802)</f>
        <v>0</v>
      </c>
    </row>
    <row r="1695" s="1" customFormat="1" ht="25.5" customHeight="1">
      <c r="B1695" s="202"/>
      <c r="C1695" s="203" t="s">
        <v>1894</v>
      </c>
      <c r="D1695" s="203" t="s">
        <v>170</v>
      </c>
      <c r="E1695" s="204" t="s">
        <v>1895</v>
      </c>
      <c r="F1695" s="205" t="s">
        <v>1896</v>
      </c>
      <c r="G1695" s="206" t="s">
        <v>173</v>
      </c>
      <c r="H1695" s="207">
        <v>206.875</v>
      </c>
      <c r="I1695" s="208"/>
      <c r="J1695" s="209">
        <f>ROUND(I1695*H1695,2)</f>
        <v>0</v>
      </c>
      <c r="K1695" s="205" t="s">
        <v>174</v>
      </c>
      <c r="L1695" s="47"/>
      <c r="M1695" s="210" t="s">
        <v>5</v>
      </c>
      <c r="N1695" s="211" t="s">
        <v>43</v>
      </c>
      <c r="O1695" s="48"/>
      <c r="P1695" s="212">
        <f>O1695*H1695</f>
        <v>0</v>
      </c>
      <c r="Q1695" s="212">
        <v>0</v>
      </c>
      <c r="R1695" s="212">
        <f>Q1695*H1695</f>
        <v>0</v>
      </c>
      <c r="S1695" s="212">
        <v>0</v>
      </c>
      <c r="T1695" s="213">
        <f>S1695*H1695</f>
        <v>0</v>
      </c>
      <c r="AR1695" s="25" t="s">
        <v>254</v>
      </c>
      <c r="AT1695" s="25" t="s">
        <v>170</v>
      </c>
      <c r="AU1695" s="25" t="s">
        <v>80</v>
      </c>
      <c r="AY1695" s="25" t="s">
        <v>168</v>
      </c>
      <c r="BE1695" s="214">
        <f>IF(N1695="základní",J1695,0)</f>
        <v>0</v>
      </c>
      <c r="BF1695" s="214">
        <f>IF(N1695="snížená",J1695,0)</f>
        <v>0</v>
      </c>
      <c r="BG1695" s="214">
        <f>IF(N1695="zákl. přenesená",J1695,0)</f>
        <v>0</v>
      </c>
      <c r="BH1695" s="214">
        <f>IF(N1695="sníž. přenesená",J1695,0)</f>
        <v>0</v>
      </c>
      <c r="BI1695" s="214">
        <f>IF(N1695="nulová",J1695,0)</f>
        <v>0</v>
      </c>
      <c r="BJ1695" s="25" t="s">
        <v>17</v>
      </c>
      <c r="BK1695" s="214">
        <f>ROUND(I1695*H1695,2)</f>
        <v>0</v>
      </c>
      <c r="BL1695" s="25" t="s">
        <v>254</v>
      </c>
      <c r="BM1695" s="25" t="s">
        <v>1897</v>
      </c>
    </row>
    <row r="1696" s="11" customFormat="1">
      <c r="B1696" s="215"/>
      <c r="D1696" s="216" t="s">
        <v>176</v>
      </c>
      <c r="E1696" s="217" t="s">
        <v>5</v>
      </c>
      <c r="F1696" s="218" t="s">
        <v>1898</v>
      </c>
      <c r="H1696" s="217" t="s">
        <v>5</v>
      </c>
      <c r="I1696" s="219"/>
      <c r="L1696" s="215"/>
      <c r="M1696" s="220"/>
      <c r="N1696" s="221"/>
      <c r="O1696" s="221"/>
      <c r="P1696" s="221"/>
      <c r="Q1696" s="221"/>
      <c r="R1696" s="221"/>
      <c r="S1696" s="221"/>
      <c r="T1696" s="222"/>
      <c r="AT1696" s="217" t="s">
        <v>176</v>
      </c>
      <c r="AU1696" s="217" t="s">
        <v>80</v>
      </c>
      <c r="AV1696" s="11" t="s">
        <v>17</v>
      </c>
      <c r="AW1696" s="11" t="s">
        <v>35</v>
      </c>
      <c r="AX1696" s="11" t="s">
        <v>72</v>
      </c>
      <c r="AY1696" s="217" t="s">
        <v>168</v>
      </c>
    </row>
    <row r="1697" s="12" customFormat="1">
      <c r="B1697" s="223"/>
      <c r="D1697" s="216" t="s">
        <v>176</v>
      </c>
      <c r="E1697" s="224" t="s">
        <v>5</v>
      </c>
      <c r="F1697" s="225" t="s">
        <v>1899</v>
      </c>
      <c r="H1697" s="226">
        <v>161</v>
      </c>
      <c r="I1697" s="227"/>
      <c r="L1697" s="223"/>
      <c r="M1697" s="228"/>
      <c r="N1697" s="229"/>
      <c r="O1697" s="229"/>
      <c r="P1697" s="229"/>
      <c r="Q1697" s="229"/>
      <c r="R1697" s="229"/>
      <c r="S1697" s="229"/>
      <c r="T1697" s="230"/>
      <c r="AT1697" s="224" t="s">
        <v>176</v>
      </c>
      <c r="AU1697" s="224" t="s">
        <v>80</v>
      </c>
      <c r="AV1697" s="12" t="s">
        <v>80</v>
      </c>
      <c r="AW1697" s="12" t="s">
        <v>35</v>
      </c>
      <c r="AX1697" s="12" t="s">
        <v>72</v>
      </c>
      <c r="AY1697" s="224" t="s">
        <v>168</v>
      </c>
    </row>
    <row r="1698" s="12" customFormat="1">
      <c r="B1698" s="223"/>
      <c r="D1698" s="216" t="s">
        <v>176</v>
      </c>
      <c r="E1698" s="224" t="s">
        <v>5</v>
      </c>
      <c r="F1698" s="225" t="s">
        <v>1900</v>
      </c>
      <c r="H1698" s="226">
        <v>33</v>
      </c>
      <c r="I1698" s="227"/>
      <c r="L1698" s="223"/>
      <c r="M1698" s="228"/>
      <c r="N1698" s="229"/>
      <c r="O1698" s="229"/>
      <c r="P1698" s="229"/>
      <c r="Q1698" s="229"/>
      <c r="R1698" s="229"/>
      <c r="S1698" s="229"/>
      <c r="T1698" s="230"/>
      <c r="AT1698" s="224" t="s">
        <v>176</v>
      </c>
      <c r="AU1698" s="224" t="s">
        <v>80</v>
      </c>
      <c r="AV1698" s="12" t="s">
        <v>80</v>
      </c>
      <c r="AW1698" s="12" t="s">
        <v>35</v>
      </c>
      <c r="AX1698" s="12" t="s">
        <v>72</v>
      </c>
      <c r="AY1698" s="224" t="s">
        <v>168</v>
      </c>
    </row>
    <row r="1699" s="11" customFormat="1">
      <c r="B1699" s="215"/>
      <c r="D1699" s="216" t="s">
        <v>176</v>
      </c>
      <c r="E1699" s="217" t="s">
        <v>5</v>
      </c>
      <c r="F1699" s="218" t="s">
        <v>1901</v>
      </c>
      <c r="H1699" s="217" t="s">
        <v>5</v>
      </c>
      <c r="I1699" s="219"/>
      <c r="L1699" s="215"/>
      <c r="M1699" s="220"/>
      <c r="N1699" s="221"/>
      <c r="O1699" s="221"/>
      <c r="P1699" s="221"/>
      <c r="Q1699" s="221"/>
      <c r="R1699" s="221"/>
      <c r="S1699" s="221"/>
      <c r="T1699" s="222"/>
      <c r="AT1699" s="217" t="s">
        <v>176</v>
      </c>
      <c r="AU1699" s="217" t="s">
        <v>80</v>
      </c>
      <c r="AV1699" s="11" t="s">
        <v>17</v>
      </c>
      <c r="AW1699" s="11" t="s">
        <v>35</v>
      </c>
      <c r="AX1699" s="11" t="s">
        <v>72</v>
      </c>
      <c r="AY1699" s="217" t="s">
        <v>168</v>
      </c>
    </row>
    <row r="1700" s="12" customFormat="1">
      <c r="B1700" s="223"/>
      <c r="D1700" s="216" t="s">
        <v>176</v>
      </c>
      <c r="E1700" s="224" t="s">
        <v>5</v>
      </c>
      <c r="F1700" s="225" t="s">
        <v>1902</v>
      </c>
      <c r="H1700" s="226">
        <v>9</v>
      </c>
      <c r="I1700" s="227"/>
      <c r="L1700" s="223"/>
      <c r="M1700" s="228"/>
      <c r="N1700" s="229"/>
      <c r="O1700" s="229"/>
      <c r="P1700" s="229"/>
      <c r="Q1700" s="229"/>
      <c r="R1700" s="229"/>
      <c r="S1700" s="229"/>
      <c r="T1700" s="230"/>
      <c r="AT1700" s="224" t="s">
        <v>176</v>
      </c>
      <c r="AU1700" s="224" t="s">
        <v>80</v>
      </c>
      <c r="AV1700" s="12" t="s">
        <v>80</v>
      </c>
      <c r="AW1700" s="12" t="s">
        <v>35</v>
      </c>
      <c r="AX1700" s="12" t="s">
        <v>72</v>
      </c>
      <c r="AY1700" s="224" t="s">
        <v>168</v>
      </c>
    </row>
    <row r="1701" s="12" customFormat="1">
      <c r="B1701" s="223"/>
      <c r="D1701" s="216" t="s">
        <v>176</v>
      </c>
      <c r="E1701" s="224" t="s">
        <v>5</v>
      </c>
      <c r="F1701" s="225" t="s">
        <v>1903</v>
      </c>
      <c r="H1701" s="226">
        <v>3.875</v>
      </c>
      <c r="I1701" s="227"/>
      <c r="L1701" s="223"/>
      <c r="M1701" s="228"/>
      <c r="N1701" s="229"/>
      <c r="O1701" s="229"/>
      <c r="P1701" s="229"/>
      <c r="Q1701" s="229"/>
      <c r="R1701" s="229"/>
      <c r="S1701" s="229"/>
      <c r="T1701" s="230"/>
      <c r="AT1701" s="224" t="s">
        <v>176</v>
      </c>
      <c r="AU1701" s="224" t="s">
        <v>80</v>
      </c>
      <c r="AV1701" s="12" t="s">
        <v>80</v>
      </c>
      <c r="AW1701" s="12" t="s">
        <v>35</v>
      </c>
      <c r="AX1701" s="12" t="s">
        <v>72</v>
      </c>
      <c r="AY1701" s="224" t="s">
        <v>168</v>
      </c>
    </row>
    <row r="1702" s="13" customFormat="1">
      <c r="B1702" s="231"/>
      <c r="D1702" s="216" t="s">
        <v>176</v>
      </c>
      <c r="E1702" s="232" t="s">
        <v>5</v>
      </c>
      <c r="F1702" s="233" t="s">
        <v>195</v>
      </c>
      <c r="H1702" s="234">
        <v>206.875</v>
      </c>
      <c r="I1702" s="235"/>
      <c r="L1702" s="231"/>
      <c r="M1702" s="236"/>
      <c r="N1702" s="237"/>
      <c r="O1702" s="237"/>
      <c r="P1702" s="237"/>
      <c r="Q1702" s="237"/>
      <c r="R1702" s="237"/>
      <c r="S1702" s="237"/>
      <c r="T1702" s="238"/>
      <c r="AT1702" s="232" t="s">
        <v>176</v>
      </c>
      <c r="AU1702" s="232" t="s">
        <v>80</v>
      </c>
      <c r="AV1702" s="13" t="s">
        <v>86</v>
      </c>
      <c r="AW1702" s="13" t="s">
        <v>35</v>
      </c>
      <c r="AX1702" s="13" t="s">
        <v>17</v>
      </c>
      <c r="AY1702" s="232" t="s">
        <v>168</v>
      </c>
    </row>
    <row r="1703" s="1" customFormat="1" ht="16.5" customHeight="1">
      <c r="B1703" s="202"/>
      <c r="C1703" s="239" t="s">
        <v>1904</v>
      </c>
      <c r="D1703" s="239" t="s">
        <v>337</v>
      </c>
      <c r="E1703" s="240" t="s">
        <v>1796</v>
      </c>
      <c r="F1703" s="241" t="s">
        <v>1797</v>
      </c>
      <c r="G1703" s="242" t="s">
        <v>277</v>
      </c>
      <c r="H1703" s="243">
        <v>0.062</v>
      </c>
      <c r="I1703" s="244"/>
      <c r="J1703" s="245">
        <f>ROUND(I1703*H1703,2)</f>
        <v>0</v>
      </c>
      <c r="K1703" s="241" t="s">
        <v>174</v>
      </c>
      <c r="L1703" s="246"/>
      <c r="M1703" s="247" t="s">
        <v>5</v>
      </c>
      <c r="N1703" s="248" t="s">
        <v>43</v>
      </c>
      <c r="O1703" s="48"/>
      <c r="P1703" s="212">
        <f>O1703*H1703</f>
        <v>0</v>
      </c>
      <c r="Q1703" s="212">
        <v>1</v>
      </c>
      <c r="R1703" s="212">
        <f>Q1703*H1703</f>
        <v>0.062</v>
      </c>
      <c r="S1703" s="212">
        <v>0</v>
      </c>
      <c r="T1703" s="213">
        <f>S1703*H1703</f>
        <v>0</v>
      </c>
      <c r="AR1703" s="25" t="s">
        <v>332</v>
      </c>
      <c r="AT1703" s="25" t="s">
        <v>337</v>
      </c>
      <c r="AU1703" s="25" t="s">
        <v>80</v>
      </c>
      <c r="AY1703" s="25" t="s">
        <v>168</v>
      </c>
      <c r="BE1703" s="214">
        <f>IF(N1703="základní",J1703,0)</f>
        <v>0</v>
      </c>
      <c r="BF1703" s="214">
        <f>IF(N1703="snížená",J1703,0)</f>
        <v>0</v>
      </c>
      <c r="BG1703" s="214">
        <f>IF(N1703="zákl. přenesená",J1703,0)</f>
        <v>0</v>
      </c>
      <c r="BH1703" s="214">
        <f>IF(N1703="sníž. přenesená",J1703,0)</f>
        <v>0</v>
      </c>
      <c r="BI1703" s="214">
        <f>IF(N1703="nulová",J1703,0)</f>
        <v>0</v>
      </c>
      <c r="BJ1703" s="25" t="s">
        <v>17</v>
      </c>
      <c r="BK1703" s="214">
        <f>ROUND(I1703*H1703,2)</f>
        <v>0</v>
      </c>
      <c r="BL1703" s="25" t="s">
        <v>254</v>
      </c>
      <c r="BM1703" s="25" t="s">
        <v>1905</v>
      </c>
    </row>
    <row r="1704" s="12" customFormat="1">
      <c r="B1704" s="223"/>
      <c r="D1704" s="216" t="s">
        <v>176</v>
      </c>
      <c r="F1704" s="225" t="s">
        <v>1906</v>
      </c>
      <c r="H1704" s="226">
        <v>0.062</v>
      </c>
      <c r="I1704" s="227"/>
      <c r="L1704" s="223"/>
      <c r="M1704" s="228"/>
      <c r="N1704" s="229"/>
      <c r="O1704" s="229"/>
      <c r="P1704" s="229"/>
      <c r="Q1704" s="229"/>
      <c r="R1704" s="229"/>
      <c r="S1704" s="229"/>
      <c r="T1704" s="230"/>
      <c r="AT1704" s="224" t="s">
        <v>176</v>
      </c>
      <c r="AU1704" s="224" t="s">
        <v>80</v>
      </c>
      <c r="AV1704" s="12" t="s">
        <v>80</v>
      </c>
      <c r="AW1704" s="12" t="s">
        <v>6</v>
      </c>
      <c r="AX1704" s="12" t="s">
        <v>17</v>
      </c>
      <c r="AY1704" s="224" t="s">
        <v>168</v>
      </c>
    </row>
    <row r="1705" s="1" customFormat="1" ht="25.5" customHeight="1">
      <c r="B1705" s="202"/>
      <c r="C1705" s="203" t="s">
        <v>1907</v>
      </c>
      <c r="D1705" s="203" t="s">
        <v>170</v>
      </c>
      <c r="E1705" s="204" t="s">
        <v>1908</v>
      </c>
      <c r="F1705" s="205" t="s">
        <v>1909</v>
      </c>
      <c r="G1705" s="206" t="s">
        <v>173</v>
      </c>
      <c r="H1705" s="207">
        <v>206.875</v>
      </c>
      <c r="I1705" s="208"/>
      <c r="J1705" s="209">
        <f>ROUND(I1705*H1705,2)</f>
        <v>0</v>
      </c>
      <c r="K1705" s="205" t="s">
        <v>174</v>
      </c>
      <c r="L1705" s="47"/>
      <c r="M1705" s="210" t="s">
        <v>5</v>
      </c>
      <c r="N1705" s="211" t="s">
        <v>43</v>
      </c>
      <c r="O1705" s="48"/>
      <c r="P1705" s="212">
        <f>O1705*H1705</f>
        <v>0</v>
      </c>
      <c r="Q1705" s="212">
        <v>0.00088000000000000003</v>
      </c>
      <c r="R1705" s="212">
        <f>Q1705*H1705</f>
        <v>0.18205000000000002</v>
      </c>
      <c r="S1705" s="212">
        <v>0</v>
      </c>
      <c r="T1705" s="213">
        <f>S1705*H1705</f>
        <v>0</v>
      </c>
      <c r="AR1705" s="25" t="s">
        <v>254</v>
      </c>
      <c r="AT1705" s="25" t="s">
        <v>170</v>
      </c>
      <c r="AU1705" s="25" t="s">
        <v>80</v>
      </c>
      <c r="AY1705" s="25" t="s">
        <v>168</v>
      </c>
      <c r="BE1705" s="214">
        <f>IF(N1705="základní",J1705,0)</f>
        <v>0</v>
      </c>
      <c r="BF1705" s="214">
        <f>IF(N1705="snížená",J1705,0)</f>
        <v>0</v>
      </c>
      <c r="BG1705" s="214">
        <f>IF(N1705="zákl. přenesená",J1705,0)</f>
        <v>0</v>
      </c>
      <c r="BH1705" s="214">
        <f>IF(N1705="sníž. přenesená",J1705,0)</f>
        <v>0</v>
      </c>
      <c r="BI1705" s="214">
        <f>IF(N1705="nulová",J1705,0)</f>
        <v>0</v>
      </c>
      <c r="BJ1705" s="25" t="s">
        <v>17</v>
      </c>
      <c r="BK1705" s="214">
        <f>ROUND(I1705*H1705,2)</f>
        <v>0</v>
      </c>
      <c r="BL1705" s="25" t="s">
        <v>254</v>
      </c>
      <c r="BM1705" s="25" t="s">
        <v>1910</v>
      </c>
    </row>
    <row r="1706" s="11" customFormat="1">
      <c r="B1706" s="215"/>
      <c r="D1706" s="216" t="s">
        <v>176</v>
      </c>
      <c r="E1706" s="217" t="s">
        <v>5</v>
      </c>
      <c r="F1706" s="218" t="s">
        <v>1898</v>
      </c>
      <c r="H1706" s="217" t="s">
        <v>5</v>
      </c>
      <c r="I1706" s="219"/>
      <c r="L1706" s="215"/>
      <c r="M1706" s="220"/>
      <c r="N1706" s="221"/>
      <c r="O1706" s="221"/>
      <c r="P1706" s="221"/>
      <c r="Q1706" s="221"/>
      <c r="R1706" s="221"/>
      <c r="S1706" s="221"/>
      <c r="T1706" s="222"/>
      <c r="AT1706" s="217" t="s">
        <v>176</v>
      </c>
      <c r="AU1706" s="217" t="s">
        <v>80</v>
      </c>
      <c r="AV1706" s="11" t="s">
        <v>17</v>
      </c>
      <c r="AW1706" s="11" t="s">
        <v>35</v>
      </c>
      <c r="AX1706" s="11" t="s">
        <v>72</v>
      </c>
      <c r="AY1706" s="217" t="s">
        <v>168</v>
      </c>
    </row>
    <row r="1707" s="12" customFormat="1">
      <c r="B1707" s="223"/>
      <c r="D1707" s="216" t="s">
        <v>176</v>
      </c>
      <c r="E1707" s="224" t="s">
        <v>5</v>
      </c>
      <c r="F1707" s="225" t="s">
        <v>1899</v>
      </c>
      <c r="H1707" s="226">
        <v>161</v>
      </c>
      <c r="I1707" s="227"/>
      <c r="L1707" s="223"/>
      <c r="M1707" s="228"/>
      <c r="N1707" s="229"/>
      <c r="O1707" s="229"/>
      <c r="P1707" s="229"/>
      <c r="Q1707" s="229"/>
      <c r="R1707" s="229"/>
      <c r="S1707" s="229"/>
      <c r="T1707" s="230"/>
      <c r="AT1707" s="224" t="s">
        <v>176</v>
      </c>
      <c r="AU1707" s="224" t="s">
        <v>80</v>
      </c>
      <c r="AV1707" s="12" t="s">
        <v>80</v>
      </c>
      <c r="AW1707" s="12" t="s">
        <v>35</v>
      </c>
      <c r="AX1707" s="12" t="s">
        <v>72</v>
      </c>
      <c r="AY1707" s="224" t="s">
        <v>168</v>
      </c>
    </row>
    <row r="1708" s="12" customFormat="1">
      <c r="B1708" s="223"/>
      <c r="D1708" s="216" t="s">
        <v>176</v>
      </c>
      <c r="E1708" s="224" t="s">
        <v>5</v>
      </c>
      <c r="F1708" s="225" t="s">
        <v>1900</v>
      </c>
      <c r="H1708" s="226">
        <v>33</v>
      </c>
      <c r="I1708" s="227"/>
      <c r="L1708" s="223"/>
      <c r="M1708" s="228"/>
      <c r="N1708" s="229"/>
      <c r="O1708" s="229"/>
      <c r="P1708" s="229"/>
      <c r="Q1708" s="229"/>
      <c r="R1708" s="229"/>
      <c r="S1708" s="229"/>
      <c r="T1708" s="230"/>
      <c r="AT1708" s="224" t="s">
        <v>176</v>
      </c>
      <c r="AU1708" s="224" t="s">
        <v>80</v>
      </c>
      <c r="AV1708" s="12" t="s">
        <v>80</v>
      </c>
      <c r="AW1708" s="12" t="s">
        <v>35</v>
      </c>
      <c r="AX1708" s="12" t="s">
        <v>72</v>
      </c>
      <c r="AY1708" s="224" t="s">
        <v>168</v>
      </c>
    </row>
    <row r="1709" s="11" customFormat="1">
      <c r="B1709" s="215"/>
      <c r="D1709" s="216" t="s">
        <v>176</v>
      </c>
      <c r="E1709" s="217" t="s">
        <v>5</v>
      </c>
      <c r="F1709" s="218" t="s">
        <v>1901</v>
      </c>
      <c r="H1709" s="217" t="s">
        <v>5</v>
      </c>
      <c r="I1709" s="219"/>
      <c r="L1709" s="215"/>
      <c r="M1709" s="220"/>
      <c r="N1709" s="221"/>
      <c r="O1709" s="221"/>
      <c r="P1709" s="221"/>
      <c r="Q1709" s="221"/>
      <c r="R1709" s="221"/>
      <c r="S1709" s="221"/>
      <c r="T1709" s="222"/>
      <c r="AT1709" s="217" t="s">
        <v>176</v>
      </c>
      <c r="AU1709" s="217" t="s">
        <v>80</v>
      </c>
      <c r="AV1709" s="11" t="s">
        <v>17</v>
      </c>
      <c r="AW1709" s="11" t="s">
        <v>35</v>
      </c>
      <c r="AX1709" s="11" t="s">
        <v>72</v>
      </c>
      <c r="AY1709" s="217" t="s">
        <v>168</v>
      </c>
    </row>
    <row r="1710" s="12" customFormat="1">
      <c r="B1710" s="223"/>
      <c r="D1710" s="216" t="s">
        <v>176</v>
      </c>
      <c r="E1710" s="224" t="s">
        <v>5</v>
      </c>
      <c r="F1710" s="225" t="s">
        <v>1902</v>
      </c>
      <c r="H1710" s="226">
        <v>9</v>
      </c>
      <c r="I1710" s="227"/>
      <c r="L1710" s="223"/>
      <c r="M1710" s="228"/>
      <c r="N1710" s="229"/>
      <c r="O1710" s="229"/>
      <c r="P1710" s="229"/>
      <c r="Q1710" s="229"/>
      <c r="R1710" s="229"/>
      <c r="S1710" s="229"/>
      <c r="T1710" s="230"/>
      <c r="AT1710" s="224" t="s">
        <v>176</v>
      </c>
      <c r="AU1710" s="224" t="s">
        <v>80</v>
      </c>
      <c r="AV1710" s="12" t="s">
        <v>80</v>
      </c>
      <c r="AW1710" s="12" t="s">
        <v>35</v>
      </c>
      <c r="AX1710" s="12" t="s">
        <v>72</v>
      </c>
      <c r="AY1710" s="224" t="s">
        <v>168</v>
      </c>
    </row>
    <row r="1711" s="12" customFormat="1">
      <c r="B1711" s="223"/>
      <c r="D1711" s="216" t="s">
        <v>176</v>
      </c>
      <c r="E1711" s="224" t="s">
        <v>5</v>
      </c>
      <c r="F1711" s="225" t="s">
        <v>1903</v>
      </c>
      <c r="H1711" s="226">
        <v>3.875</v>
      </c>
      <c r="I1711" s="227"/>
      <c r="L1711" s="223"/>
      <c r="M1711" s="228"/>
      <c r="N1711" s="229"/>
      <c r="O1711" s="229"/>
      <c r="P1711" s="229"/>
      <c r="Q1711" s="229"/>
      <c r="R1711" s="229"/>
      <c r="S1711" s="229"/>
      <c r="T1711" s="230"/>
      <c r="AT1711" s="224" t="s">
        <v>176</v>
      </c>
      <c r="AU1711" s="224" t="s">
        <v>80</v>
      </c>
      <c r="AV1711" s="12" t="s">
        <v>80</v>
      </c>
      <c r="AW1711" s="12" t="s">
        <v>35</v>
      </c>
      <c r="AX1711" s="12" t="s">
        <v>72</v>
      </c>
      <c r="AY1711" s="224" t="s">
        <v>168</v>
      </c>
    </row>
    <row r="1712" s="13" customFormat="1">
      <c r="B1712" s="231"/>
      <c r="D1712" s="216" t="s">
        <v>176</v>
      </c>
      <c r="E1712" s="232" t="s">
        <v>5</v>
      </c>
      <c r="F1712" s="233" t="s">
        <v>195</v>
      </c>
      <c r="H1712" s="234">
        <v>206.875</v>
      </c>
      <c r="I1712" s="235"/>
      <c r="L1712" s="231"/>
      <c r="M1712" s="236"/>
      <c r="N1712" s="237"/>
      <c r="O1712" s="237"/>
      <c r="P1712" s="237"/>
      <c r="Q1712" s="237"/>
      <c r="R1712" s="237"/>
      <c r="S1712" s="237"/>
      <c r="T1712" s="238"/>
      <c r="AT1712" s="232" t="s">
        <v>176</v>
      </c>
      <c r="AU1712" s="232" t="s">
        <v>80</v>
      </c>
      <c r="AV1712" s="13" t="s">
        <v>86</v>
      </c>
      <c r="AW1712" s="13" t="s">
        <v>35</v>
      </c>
      <c r="AX1712" s="13" t="s">
        <v>17</v>
      </c>
      <c r="AY1712" s="232" t="s">
        <v>168</v>
      </c>
    </row>
    <row r="1713" s="1" customFormat="1" ht="25.5" customHeight="1">
      <c r="B1713" s="202"/>
      <c r="C1713" s="239" t="s">
        <v>1911</v>
      </c>
      <c r="D1713" s="239" t="s">
        <v>337</v>
      </c>
      <c r="E1713" s="240" t="s">
        <v>1912</v>
      </c>
      <c r="F1713" s="241" t="s">
        <v>1913</v>
      </c>
      <c r="G1713" s="242" t="s">
        <v>173</v>
      </c>
      <c r="H1713" s="243">
        <v>237.90600000000001</v>
      </c>
      <c r="I1713" s="244"/>
      <c r="J1713" s="245">
        <f>ROUND(I1713*H1713,2)</f>
        <v>0</v>
      </c>
      <c r="K1713" s="241" t="s">
        <v>5</v>
      </c>
      <c r="L1713" s="246"/>
      <c r="M1713" s="247" t="s">
        <v>5</v>
      </c>
      <c r="N1713" s="248" t="s">
        <v>43</v>
      </c>
      <c r="O1713" s="48"/>
      <c r="P1713" s="212">
        <f>O1713*H1713</f>
        <v>0</v>
      </c>
      <c r="Q1713" s="212">
        <v>0.00464</v>
      </c>
      <c r="R1713" s="212">
        <f>Q1713*H1713</f>
        <v>1.10388384</v>
      </c>
      <c r="S1713" s="212">
        <v>0</v>
      </c>
      <c r="T1713" s="213">
        <f>S1713*H1713</f>
        <v>0</v>
      </c>
      <c r="AR1713" s="25" t="s">
        <v>332</v>
      </c>
      <c r="AT1713" s="25" t="s">
        <v>337</v>
      </c>
      <c r="AU1713" s="25" t="s">
        <v>80</v>
      </c>
      <c r="AY1713" s="25" t="s">
        <v>168</v>
      </c>
      <c r="BE1713" s="214">
        <f>IF(N1713="základní",J1713,0)</f>
        <v>0</v>
      </c>
      <c r="BF1713" s="214">
        <f>IF(N1713="snížená",J1713,0)</f>
        <v>0</v>
      </c>
      <c r="BG1713" s="214">
        <f>IF(N1713="zákl. přenesená",J1713,0)</f>
        <v>0</v>
      </c>
      <c r="BH1713" s="214">
        <f>IF(N1713="sníž. přenesená",J1713,0)</f>
        <v>0</v>
      </c>
      <c r="BI1713" s="214">
        <f>IF(N1713="nulová",J1713,0)</f>
        <v>0</v>
      </c>
      <c r="BJ1713" s="25" t="s">
        <v>17</v>
      </c>
      <c r="BK1713" s="214">
        <f>ROUND(I1713*H1713,2)</f>
        <v>0</v>
      </c>
      <c r="BL1713" s="25" t="s">
        <v>254</v>
      </c>
      <c r="BM1713" s="25" t="s">
        <v>1914</v>
      </c>
    </row>
    <row r="1714" s="12" customFormat="1">
      <c r="B1714" s="223"/>
      <c r="D1714" s="216" t="s">
        <v>176</v>
      </c>
      <c r="F1714" s="225" t="s">
        <v>1915</v>
      </c>
      <c r="H1714" s="226">
        <v>237.90600000000001</v>
      </c>
      <c r="I1714" s="227"/>
      <c r="L1714" s="223"/>
      <c r="M1714" s="228"/>
      <c r="N1714" s="229"/>
      <c r="O1714" s="229"/>
      <c r="P1714" s="229"/>
      <c r="Q1714" s="229"/>
      <c r="R1714" s="229"/>
      <c r="S1714" s="229"/>
      <c r="T1714" s="230"/>
      <c r="AT1714" s="224" t="s">
        <v>176</v>
      </c>
      <c r="AU1714" s="224" t="s">
        <v>80</v>
      </c>
      <c r="AV1714" s="12" t="s">
        <v>80</v>
      </c>
      <c r="AW1714" s="12" t="s">
        <v>6</v>
      </c>
      <c r="AX1714" s="12" t="s">
        <v>17</v>
      </c>
      <c r="AY1714" s="224" t="s">
        <v>168</v>
      </c>
    </row>
    <row r="1715" s="1" customFormat="1" ht="25.5" customHeight="1">
      <c r="B1715" s="202"/>
      <c r="C1715" s="203" t="s">
        <v>1916</v>
      </c>
      <c r="D1715" s="203" t="s">
        <v>170</v>
      </c>
      <c r="E1715" s="204" t="s">
        <v>1917</v>
      </c>
      <c r="F1715" s="205" t="s">
        <v>1918</v>
      </c>
      <c r="G1715" s="206" t="s">
        <v>173</v>
      </c>
      <c r="H1715" s="207">
        <v>228.59999999999999</v>
      </c>
      <c r="I1715" s="208"/>
      <c r="J1715" s="209">
        <f>ROUND(I1715*H1715,2)</f>
        <v>0</v>
      </c>
      <c r="K1715" s="205" t="s">
        <v>174</v>
      </c>
      <c r="L1715" s="47"/>
      <c r="M1715" s="210" t="s">
        <v>5</v>
      </c>
      <c r="N1715" s="211" t="s">
        <v>43</v>
      </c>
      <c r="O1715" s="48"/>
      <c r="P1715" s="212">
        <f>O1715*H1715</f>
        <v>0</v>
      </c>
      <c r="Q1715" s="212">
        <v>0</v>
      </c>
      <c r="R1715" s="212">
        <f>Q1715*H1715</f>
        <v>0</v>
      </c>
      <c r="S1715" s="212">
        <v>0</v>
      </c>
      <c r="T1715" s="213">
        <f>S1715*H1715</f>
        <v>0</v>
      </c>
      <c r="AR1715" s="25" t="s">
        <v>254</v>
      </c>
      <c r="AT1715" s="25" t="s">
        <v>170</v>
      </c>
      <c r="AU1715" s="25" t="s">
        <v>80</v>
      </c>
      <c r="AY1715" s="25" t="s">
        <v>168</v>
      </c>
      <c r="BE1715" s="214">
        <f>IF(N1715="základní",J1715,0)</f>
        <v>0</v>
      </c>
      <c r="BF1715" s="214">
        <f>IF(N1715="snížená",J1715,0)</f>
        <v>0</v>
      </c>
      <c r="BG1715" s="214">
        <f>IF(N1715="zákl. přenesená",J1715,0)</f>
        <v>0</v>
      </c>
      <c r="BH1715" s="214">
        <f>IF(N1715="sníž. přenesená",J1715,0)</f>
        <v>0</v>
      </c>
      <c r="BI1715" s="214">
        <f>IF(N1715="nulová",J1715,0)</f>
        <v>0</v>
      </c>
      <c r="BJ1715" s="25" t="s">
        <v>17</v>
      </c>
      <c r="BK1715" s="214">
        <f>ROUND(I1715*H1715,2)</f>
        <v>0</v>
      </c>
      <c r="BL1715" s="25" t="s">
        <v>254</v>
      </c>
      <c r="BM1715" s="25" t="s">
        <v>1919</v>
      </c>
    </row>
    <row r="1716" s="11" customFormat="1">
      <c r="B1716" s="215"/>
      <c r="D1716" s="216" t="s">
        <v>176</v>
      </c>
      <c r="E1716" s="217" t="s">
        <v>5</v>
      </c>
      <c r="F1716" s="218" t="s">
        <v>1898</v>
      </c>
      <c r="H1716" s="217" t="s">
        <v>5</v>
      </c>
      <c r="I1716" s="219"/>
      <c r="L1716" s="215"/>
      <c r="M1716" s="220"/>
      <c r="N1716" s="221"/>
      <c r="O1716" s="221"/>
      <c r="P1716" s="221"/>
      <c r="Q1716" s="221"/>
      <c r="R1716" s="221"/>
      <c r="S1716" s="221"/>
      <c r="T1716" s="222"/>
      <c r="AT1716" s="217" t="s">
        <v>176</v>
      </c>
      <c r="AU1716" s="217" t="s">
        <v>80</v>
      </c>
      <c r="AV1716" s="11" t="s">
        <v>17</v>
      </c>
      <c r="AW1716" s="11" t="s">
        <v>35</v>
      </c>
      <c r="AX1716" s="11" t="s">
        <v>72</v>
      </c>
      <c r="AY1716" s="217" t="s">
        <v>168</v>
      </c>
    </row>
    <row r="1717" s="12" customFormat="1">
      <c r="B1717" s="223"/>
      <c r="D1717" s="216" t="s">
        <v>176</v>
      </c>
      <c r="E1717" s="224" t="s">
        <v>5</v>
      </c>
      <c r="F1717" s="225" t="s">
        <v>1899</v>
      </c>
      <c r="H1717" s="226">
        <v>161</v>
      </c>
      <c r="I1717" s="227"/>
      <c r="L1717" s="223"/>
      <c r="M1717" s="228"/>
      <c r="N1717" s="229"/>
      <c r="O1717" s="229"/>
      <c r="P1717" s="229"/>
      <c r="Q1717" s="229"/>
      <c r="R1717" s="229"/>
      <c r="S1717" s="229"/>
      <c r="T1717" s="230"/>
      <c r="AT1717" s="224" t="s">
        <v>176</v>
      </c>
      <c r="AU1717" s="224" t="s">
        <v>80</v>
      </c>
      <c r="AV1717" s="12" t="s">
        <v>80</v>
      </c>
      <c r="AW1717" s="12" t="s">
        <v>35</v>
      </c>
      <c r="AX1717" s="12" t="s">
        <v>72</v>
      </c>
      <c r="AY1717" s="224" t="s">
        <v>168</v>
      </c>
    </row>
    <row r="1718" s="12" customFormat="1">
      <c r="B1718" s="223"/>
      <c r="D1718" s="216" t="s">
        <v>176</v>
      </c>
      <c r="E1718" s="224" t="s">
        <v>5</v>
      </c>
      <c r="F1718" s="225" t="s">
        <v>1920</v>
      </c>
      <c r="H1718" s="226">
        <v>39.600000000000001</v>
      </c>
      <c r="I1718" s="227"/>
      <c r="L1718" s="223"/>
      <c r="M1718" s="228"/>
      <c r="N1718" s="229"/>
      <c r="O1718" s="229"/>
      <c r="P1718" s="229"/>
      <c r="Q1718" s="229"/>
      <c r="R1718" s="229"/>
      <c r="S1718" s="229"/>
      <c r="T1718" s="230"/>
      <c r="AT1718" s="224" t="s">
        <v>176</v>
      </c>
      <c r="AU1718" s="224" t="s">
        <v>80</v>
      </c>
      <c r="AV1718" s="12" t="s">
        <v>80</v>
      </c>
      <c r="AW1718" s="12" t="s">
        <v>35</v>
      </c>
      <c r="AX1718" s="12" t="s">
        <v>72</v>
      </c>
      <c r="AY1718" s="224" t="s">
        <v>168</v>
      </c>
    </row>
    <row r="1719" s="12" customFormat="1">
      <c r="B1719" s="223"/>
      <c r="D1719" s="216" t="s">
        <v>176</v>
      </c>
      <c r="E1719" s="224" t="s">
        <v>5</v>
      </c>
      <c r="F1719" s="225" t="s">
        <v>1921</v>
      </c>
      <c r="H1719" s="226">
        <v>28</v>
      </c>
      <c r="I1719" s="227"/>
      <c r="L1719" s="223"/>
      <c r="M1719" s="228"/>
      <c r="N1719" s="229"/>
      <c r="O1719" s="229"/>
      <c r="P1719" s="229"/>
      <c r="Q1719" s="229"/>
      <c r="R1719" s="229"/>
      <c r="S1719" s="229"/>
      <c r="T1719" s="230"/>
      <c r="AT1719" s="224" t="s">
        <v>176</v>
      </c>
      <c r="AU1719" s="224" t="s">
        <v>80</v>
      </c>
      <c r="AV1719" s="12" t="s">
        <v>80</v>
      </c>
      <c r="AW1719" s="12" t="s">
        <v>35</v>
      </c>
      <c r="AX1719" s="12" t="s">
        <v>72</v>
      </c>
      <c r="AY1719" s="224" t="s">
        <v>168</v>
      </c>
    </row>
    <row r="1720" s="13" customFormat="1">
      <c r="B1720" s="231"/>
      <c r="D1720" s="216" t="s">
        <v>176</v>
      </c>
      <c r="E1720" s="232" t="s">
        <v>5</v>
      </c>
      <c r="F1720" s="233" t="s">
        <v>195</v>
      </c>
      <c r="H1720" s="234">
        <v>228.59999999999999</v>
      </c>
      <c r="I1720" s="235"/>
      <c r="L1720" s="231"/>
      <c r="M1720" s="236"/>
      <c r="N1720" s="237"/>
      <c r="O1720" s="237"/>
      <c r="P1720" s="237"/>
      <c r="Q1720" s="237"/>
      <c r="R1720" s="237"/>
      <c r="S1720" s="237"/>
      <c r="T1720" s="238"/>
      <c r="AT1720" s="232" t="s">
        <v>176</v>
      </c>
      <c r="AU1720" s="232" t="s">
        <v>80</v>
      </c>
      <c r="AV1720" s="13" t="s">
        <v>86</v>
      </c>
      <c r="AW1720" s="13" t="s">
        <v>35</v>
      </c>
      <c r="AX1720" s="13" t="s">
        <v>17</v>
      </c>
      <c r="AY1720" s="232" t="s">
        <v>168</v>
      </c>
    </row>
    <row r="1721" s="1" customFormat="1" ht="38.25" customHeight="1">
      <c r="B1721" s="202"/>
      <c r="C1721" s="239" t="s">
        <v>1922</v>
      </c>
      <c r="D1721" s="239" t="s">
        <v>337</v>
      </c>
      <c r="E1721" s="240" t="s">
        <v>1923</v>
      </c>
      <c r="F1721" s="241" t="s">
        <v>1924</v>
      </c>
      <c r="G1721" s="242" t="s">
        <v>173</v>
      </c>
      <c r="H1721" s="243">
        <v>262.88999999999999</v>
      </c>
      <c r="I1721" s="244"/>
      <c r="J1721" s="245">
        <f>ROUND(I1721*H1721,2)</f>
        <v>0</v>
      </c>
      <c r="K1721" s="241" t="s">
        <v>5</v>
      </c>
      <c r="L1721" s="246"/>
      <c r="M1721" s="247" t="s">
        <v>5</v>
      </c>
      <c r="N1721" s="248" t="s">
        <v>43</v>
      </c>
      <c r="O1721" s="48"/>
      <c r="P1721" s="212">
        <f>O1721*H1721</f>
        <v>0</v>
      </c>
      <c r="Q1721" s="212">
        <v>0.0019</v>
      </c>
      <c r="R1721" s="212">
        <f>Q1721*H1721</f>
        <v>0.49949099999999996</v>
      </c>
      <c r="S1721" s="212">
        <v>0</v>
      </c>
      <c r="T1721" s="213">
        <f>S1721*H1721</f>
        <v>0</v>
      </c>
      <c r="AR1721" s="25" t="s">
        <v>332</v>
      </c>
      <c r="AT1721" s="25" t="s">
        <v>337</v>
      </c>
      <c r="AU1721" s="25" t="s">
        <v>80</v>
      </c>
      <c r="AY1721" s="25" t="s">
        <v>168</v>
      </c>
      <c r="BE1721" s="214">
        <f>IF(N1721="základní",J1721,0)</f>
        <v>0</v>
      </c>
      <c r="BF1721" s="214">
        <f>IF(N1721="snížená",J1721,0)</f>
        <v>0</v>
      </c>
      <c r="BG1721" s="214">
        <f>IF(N1721="zákl. přenesená",J1721,0)</f>
        <v>0</v>
      </c>
      <c r="BH1721" s="214">
        <f>IF(N1721="sníž. přenesená",J1721,0)</f>
        <v>0</v>
      </c>
      <c r="BI1721" s="214">
        <f>IF(N1721="nulová",J1721,0)</f>
        <v>0</v>
      </c>
      <c r="BJ1721" s="25" t="s">
        <v>17</v>
      </c>
      <c r="BK1721" s="214">
        <f>ROUND(I1721*H1721,2)</f>
        <v>0</v>
      </c>
      <c r="BL1721" s="25" t="s">
        <v>254</v>
      </c>
      <c r="BM1721" s="25" t="s">
        <v>1925</v>
      </c>
    </row>
    <row r="1722" s="12" customFormat="1">
      <c r="B1722" s="223"/>
      <c r="D1722" s="216" t="s">
        <v>176</v>
      </c>
      <c r="F1722" s="225" t="s">
        <v>1926</v>
      </c>
      <c r="H1722" s="226">
        <v>262.88999999999999</v>
      </c>
      <c r="I1722" s="227"/>
      <c r="L1722" s="223"/>
      <c r="M1722" s="228"/>
      <c r="N1722" s="229"/>
      <c r="O1722" s="229"/>
      <c r="P1722" s="229"/>
      <c r="Q1722" s="229"/>
      <c r="R1722" s="229"/>
      <c r="S1722" s="229"/>
      <c r="T1722" s="230"/>
      <c r="AT1722" s="224" t="s">
        <v>176</v>
      </c>
      <c r="AU1722" s="224" t="s">
        <v>80</v>
      </c>
      <c r="AV1722" s="12" t="s">
        <v>80</v>
      </c>
      <c r="AW1722" s="12" t="s">
        <v>6</v>
      </c>
      <c r="AX1722" s="12" t="s">
        <v>17</v>
      </c>
      <c r="AY1722" s="224" t="s">
        <v>168</v>
      </c>
    </row>
    <row r="1723" s="1" customFormat="1" ht="25.5" customHeight="1">
      <c r="B1723" s="202"/>
      <c r="C1723" s="203" t="s">
        <v>1927</v>
      </c>
      <c r="D1723" s="203" t="s">
        <v>170</v>
      </c>
      <c r="E1723" s="204" t="s">
        <v>1917</v>
      </c>
      <c r="F1723" s="205" t="s">
        <v>1918</v>
      </c>
      <c r="G1723" s="206" t="s">
        <v>173</v>
      </c>
      <c r="H1723" s="207">
        <v>18.300000000000001</v>
      </c>
      <c r="I1723" s="208"/>
      <c r="J1723" s="209">
        <f>ROUND(I1723*H1723,2)</f>
        <v>0</v>
      </c>
      <c r="K1723" s="205" t="s">
        <v>174</v>
      </c>
      <c r="L1723" s="47"/>
      <c r="M1723" s="210" t="s">
        <v>5</v>
      </c>
      <c r="N1723" s="211" t="s">
        <v>43</v>
      </c>
      <c r="O1723" s="48"/>
      <c r="P1723" s="212">
        <f>O1723*H1723</f>
        <v>0</v>
      </c>
      <c r="Q1723" s="212">
        <v>0</v>
      </c>
      <c r="R1723" s="212">
        <f>Q1723*H1723</f>
        <v>0</v>
      </c>
      <c r="S1723" s="212">
        <v>0</v>
      </c>
      <c r="T1723" s="213">
        <f>S1723*H1723</f>
        <v>0</v>
      </c>
      <c r="AR1723" s="25" t="s">
        <v>254</v>
      </c>
      <c r="AT1723" s="25" t="s">
        <v>170</v>
      </c>
      <c r="AU1723" s="25" t="s">
        <v>80</v>
      </c>
      <c r="AY1723" s="25" t="s">
        <v>168</v>
      </c>
      <c r="BE1723" s="214">
        <f>IF(N1723="základní",J1723,0)</f>
        <v>0</v>
      </c>
      <c r="BF1723" s="214">
        <f>IF(N1723="snížená",J1723,0)</f>
        <v>0</v>
      </c>
      <c r="BG1723" s="214">
        <f>IF(N1723="zákl. přenesená",J1723,0)</f>
        <v>0</v>
      </c>
      <c r="BH1723" s="214">
        <f>IF(N1723="sníž. přenesená",J1723,0)</f>
        <v>0</v>
      </c>
      <c r="BI1723" s="214">
        <f>IF(N1723="nulová",J1723,0)</f>
        <v>0</v>
      </c>
      <c r="BJ1723" s="25" t="s">
        <v>17</v>
      </c>
      <c r="BK1723" s="214">
        <f>ROUND(I1723*H1723,2)</f>
        <v>0</v>
      </c>
      <c r="BL1723" s="25" t="s">
        <v>254</v>
      </c>
      <c r="BM1723" s="25" t="s">
        <v>1928</v>
      </c>
    </row>
    <row r="1724" s="11" customFormat="1">
      <c r="B1724" s="215"/>
      <c r="D1724" s="216" t="s">
        <v>176</v>
      </c>
      <c r="E1724" s="217" t="s">
        <v>5</v>
      </c>
      <c r="F1724" s="218" t="s">
        <v>1901</v>
      </c>
      <c r="H1724" s="217" t="s">
        <v>5</v>
      </c>
      <c r="I1724" s="219"/>
      <c r="L1724" s="215"/>
      <c r="M1724" s="220"/>
      <c r="N1724" s="221"/>
      <c r="O1724" s="221"/>
      <c r="P1724" s="221"/>
      <c r="Q1724" s="221"/>
      <c r="R1724" s="221"/>
      <c r="S1724" s="221"/>
      <c r="T1724" s="222"/>
      <c r="AT1724" s="217" t="s">
        <v>176</v>
      </c>
      <c r="AU1724" s="217" t="s">
        <v>80</v>
      </c>
      <c r="AV1724" s="11" t="s">
        <v>17</v>
      </c>
      <c r="AW1724" s="11" t="s">
        <v>35</v>
      </c>
      <c r="AX1724" s="11" t="s">
        <v>72</v>
      </c>
      <c r="AY1724" s="217" t="s">
        <v>168</v>
      </c>
    </row>
    <row r="1725" s="12" customFormat="1">
      <c r="B1725" s="223"/>
      <c r="D1725" s="216" t="s">
        <v>176</v>
      </c>
      <c r="E1725" s="224" t="s">
        <v>5</v>
      </c>
      <c r="F1725" s="225" t="s">
        <v>1902</v>
      </c>
      <c r="H1725" s="226">
        <v>9</v>
      </c>
      <c r="I1725" s="227"/>
      <c r="L1725" s="223"/>
      <c r="M1725" s="228"/>
      <c r="N1725" s="229"/>
      <c r="O1725" s="229"/>
      <c r="P1725" s="229"/>
      <c r="Q1725" s="229"/>
      <c r="R1725" s="229"/>
      <c r="S1725" s="229"/>
      <c r="T1725" s="230"/>
      <c r="AT1725" s="224" t="s">
        <v>176</v>
      </c>
      <c r="AU1725" s="224" t="s">
        <v>80</v>
      </c>
      <c r="AV1725" s="12" t="s">
        <v>80</v>
      </c>
      <c r="AW1725" s="12" t="s">
        <v>35</v>
      </c>
      <c r="AX1725" s="12" t="s">
        <v>72</v>
      </c>
      <c r="AY1725" s="224" t="s">
        <v>168</v>
      </c>
    </row>
    <row r="1726" s="12" customFormat="1">
      <c r="B1726" s="223"/>
      <c r="D1726" s="216" t="s">
        <v>176</v>
      </c>
      <c r="E1726" s="224" t="s">
        <v>5</v>
      </c>
      <c r="F1726" s="225" t="s">
        <v>1929</v>
      </c>
      <c r="H1726" s="226">
        <v>9.3000000000000007</v>
      </c>
      <c r="I1726" s="227"/>
      <c r="L1726" s="223"/>
      <c r="M1726" s="228"/>
      <c r="N1726" s="229"/>
      <c r="O1726" s="229"/>
      <c r="P1726" s="229"/>
      <c r="Q1726" s="229"/>
      <c r="R1726" s="229"/>
      <c r="S1726" s="229"/>
      <c r="T1726" s="230"/>
      <c r="AT1726" s="224" t="s">
        <v>176</v>
      </c>
      <c r="AU1726" s="224" t="s">
        <v>80</v>
      </c>
      <c r="AV1726" s="12" t="s">
        <v>80</v>
      </c>
      <c r="AW1726" s="12" t="s">
        <v>35</v>
      </c>
      <c r="AX1726" s="12" t="s">
        <v>72</v>
      </c>
      <c r="AY1726" s="224" t="s">
        <v>168</v>
      </c>
    </row>
    <row r="1727" s="13" customFormat="1">
      <c r="B1727" s="231"/>
      <c r="D1727" s="216" t="s">
        <v>176</v>
      </c>
      <c r="E1727" s="232" t="s">
        <v>5</v>
      </c>
      <c r="F1727" s="233" t="s">
        <v>195</v>
      </c>
      <c r="H1727" s="234">
        <v>18.300000000000001</v>
      </c>
      <c r="I1727" s="235"/>
      <c r="L1727" s="231"/>
      <c r="M1727" s="236"/>
      <c r="N1727" s="237"/>
      <c r="O1727" s="237"/>
      <c r="P1727" s="237"/>
      <c r="Q1727" s="237"/>
      <c r="R1727" s="237"/>
      <c r="S1727" s="237"/>
      <c r="T1727" s="238"/>
      <c r="AT1727" s="232" t="s">
        <v>176</v>
      </c>
      <c r="AU1727" s="232" t="s">
        <v>80</v>
      </c>
      <c r="AV1727" s="13" t="s">
        <v>86</v>
      </c>
      <c r="AW1727" s="13" t="s">
        <v>35</v>
      </c>
      <c r="AX1727" s="13" t="s">
        <v>17</v>
      </c>
      <c r="AY1727" s="232" t="s">
        <v>168</v>
      </c>
    </row>
    <row r="1728" s="1" customFormat="1" ht="63.75" customHeight="1">
      <c r="B1728" s="202"/>
      <c r="C1728" s="239" t="s">
        <v>1930</v>
      </c>
      <c r="D1728" s="239" t="s">
        <v>337</v>
      </c>
      <c r="E1728" s="240" t="s">
        <v>1931</v>
      </c>
      <c r="F1728" s="241" t="s">
        <v>1932</v>
      </c>
      <c r="G1728" s="242" t="s">
        <v>173</v>
      </c>
      <c r="H1728" s="243">
        <v>21.045000000000002</v>
      </c>
      <c r="I1728" s="244"/>
      <c r="J1728" s="245">
        <f>ROUND(I1728*H1728,2)</f>
        <v>0</v>
      </c>
      <c r="K1728" s="241" t="s">
        <v>5</v>
      </c>
      <c r="L1728" s="246"/>
      <c r="M1728" s="247" t="s">
        <v>5</v>
      </c>
      <c r="N1728" s="248" t="s">
        <v>43</v>
      </c>
      <c r="O1728" s="48"/>
      <c r="P1728" s="212">
        <f>O1728*H1728</f>
        <v>0</v>
      </c>
      <c r="Q1728" s="212">
        <v>0.0025400000000000002</v>
      </c>
      <c r="R1728" s="212">
        <f>Q1728*H1728</f>
        <v>0.05345430000000001</v>
      </c>
      <c r="S1728" s="212">
        <v>0</v>
      </c>
      <c r="T1728" s="213">
        <f>S1728*H1728</f>
        <v>0</v>
      </c>
      <c r="AR1728" s="25" t="s">
        <v>332</v>
      </c>
      <c r="AT1728" s="25" t="s">
        <v>337</v>
      </c>
      <c r="AU1728" s="25" t="s">
        <v>80</v>
      </c>
      <c r="AY1728" s="25" t="s">
        <v>168</v>
      </c>
      <c r="BE1728" s="214">
        <f>IF(N1728="základní",J1728,0)</f>
        <v>0</v>
      </c>
      <c r="BF1728" s="214">
        <f>IF(N1728="snížená",J1728,0)</f>
        <v>0</v>
      </c>
      <c r="BG1728" s="214">
        <f>IF(N1728="zákl. přenesená",J1728,0)</f>
        <v>0</v>
      </c>
      <c r="BH1728" s="214">
        <f>IF(N1728="sníž. přenesená",J1728,0)</f>
        <v>0</v>
      </c>
      <c r="BI1728" s="214">
        <f>IF(N1728="nulová",J1728,0)</f>
        <v>0</v>
      </c>
      <c r="BJ1728" s="25" t="s">
        <v>17</v>
      </c>
      <c r="BK1728" s="214">
        <f>ROUND(I1728*H1728,2)</f>
        <v>0</v>
      </c>
      <c r="BL1728" s="25" t="s">
        <v>254</v>
      </c>
      <c r="BM1728" s="25" t="s">
        <v>1933</v>
      </c>
    </row>
    <row r="1729" s="12" customFormat="1">
      <c r="B1729" s="223"/>
      <c r="D1729" s="216" t="s">
        <v>176</v>
      </c>
      <c r="F1729" s="225" t="s">
        <v>1934</v>
      </c>
      <c r="H1729" s="226">
        <v>21.045000000000002</v>
      </c>
      <c r="I1729" s="227"/>
      <c r="L1729" s="223"/>
      <c r="M1729" s="228"/>
      <c r="N1729" s="229"/>
      <c r="O1729" s="229"/>
      <c r="P1729" s="229"/>
      <c r="Q1729" s="229"/>
      <c r="R1729" s="229"/>
      <c r="S1729" s="229"/>
      <c r="T1729" s="230"/>
      <c r="AT1729" s="224" t="s">
        <v>176</v>
      </c>
      <c r="AU1729" s="224" t="s">
        <v>80</v>
      </c>
      <c r="AV1729" s="12" t="s">
        <v>80</v>
      </c>
      <c r="AW1729" s="12" t="s">
        <v>6</v>
      </c>
      <c r="AX1729" s="12" t="s">
        <v>17</v>
      </c>
      <c r="AY1729" s="224" t="s">
        <v>168</v>
      </c>
    </row>
    <row r="1730" s="1" customFormat="1" ht="38.25" customHeight="1">
      <c r="B1730" s="202"/>
      <c r="C1730" s="203" t="s">
        <v>1935</v>
      </c>
      <c r="D1730" s="203" t="s">
        <v>170</v>
      </c>
      <c r="E1730" s="204" t="s">
        <v>1936</v>
      </c>
      <c r="F1730" s="205" t="s">
        <v>1937</v>
      </c>
      <c r="G1730" s="206" t="s">
        <v>198</v>
      </c>
      <c r="H1730" s="207">
        <v>493.80000000000001</v>
      </c>
      <c r="I1730" s="208"/>
      <c r="J1730" s="209">
        <f>ROUND(I1730*H1730,2)</f>
        <v>0</v>
      </c>
      <c r="K1730" s="205" t="s">
        <v>174</v>
      </c>
      <c r="L1730" s="47"/>
      <c r="M1730" s="210" t="s">
        <v>5</v>
      </c>
      <c r="N1730" s="211" t="s">
        <v>43</v>
      </c>
      <c r="O1730" s="48"/>
      <c r="P1730" s="212">
        <f>O1730*H1730</f>
        <v>0</v>
      </c>
      <c r="Q1730" s="212">
        <v>0</v>
      </c>
      <c r="R1730" s="212">
        <f>Q1730*H1730</f>
        <v>0</v>
      </c>
      <c r="S1730" s="212">
        <v>0</v>
      </c>
      <c r="T1730" s="213">
        <f>S1730*H1730</f>
        <v>0</v>
      </c>
      <c r="AR1730" s="25" t="s">
        <v>254</v>
      </c>
      <c r="AT1730" s="25" t="s">
        <v>170</v>
      </c>
      <c r="AU1730" s="25" t="s">
        <v>80</v>
      </c>
      <c r="AY1730" s="25" t="s">
        <v>168</v>
      </c>
      <c r="BE1730" s="214">
        <f>IF(N1730="základní",J1730,0)</f>
        <v>0</v>
      </c>
      <c r="BF1730" s="214">
        <f>IF(N1730="snížená",J1730,0)</f>
        <v>0</v>
      </c>
      <c r="BG1730" s="214">
        <f>IF(N1730="zákl. přenesená",J1730,0)</f>
        <v>0</v>
      </c>
      <c r="BH1730" s="214">
        <f>IF(N1730="sníž. přenesená",J1730,0)</f>
        <v>0</v>
      </c>
      <c r="BI1730" s="214">
        <f>IF(N1730="nulová",J1730,0)</f>
        <v>0</v>
      </c>
      <c r="BJ1730" s="25" t="s">
        <v>17</v>
      </c>
      <c r="BK1730" s="214">
        <f>ROUND(I1730*H1730,2)</f>
        <v>0</v>
      </c>
      <c r="BL1730" s="25" t="s">
        <v>254</v>
      </c>
      <c r="BM1730" s="25" t="s">
        <v>1938</v>
      </c>
    </row>
    <row r="1731" s="11" customFormat="1">
      <c r="B1731" s="215"/>
      <c r="D1731" s="216" t="s">
        <v>176</v>
      </c>
      <c r="E1731" s="217" t="s">
        <v>5</v>
      </c>
      <c r="F1731" s="218" t="s">
        <v>1939</v>
      </c>
      <c r="H1731" s="217" t="s">
        <v>5</v>
      </c>
      <c r="I1731" s="219"/>
      <c r="L1731" s="215"/>
      <c r="M1731" s="220"/>
      <c r="N1731" s="221"/>
      <c r="O1731" s="221"/>
      <c r="P1731" s="221"/>
      <c r="Q1731" s="221"/>
      <c r="R1731" s="221"/>
      <c r="S1731" s="221"/>
      <c r="T1731" s="222"/>
      <c r="AT1731" s="217" t="s">
        <v>176</v>
      </c>
      <c r="AU1731" s="217" t="s">
        <v>80</v>
      </c>
      <c r="AV1731" s="11" t="s">
        <v>17</v>
      </c>
      <c r="AW1731" s="11" t="s">
        <v>35</v>
      </c>
      <c r="AX1731" s="11" t="s">
        <v>72</v>
      </c>
      <c r="AY1731" s="217" t="s">
        <v>168</v>
      </c>
    </row>
    <row r="1732" s="12" customFormat="1">
      <c r="B1732" s="223"/>
      <c r="D1732" s="216" t="s">
        <v>176</v>
      </c>
      <c r="E1732" s="224" t="s">
        <v>5</v>
      </c>
      <c r="F1732" s="225" t="s">
        <v>1940</v>
      </c>
      <c r="H1732" s="226">
        <v>493.80000000000001</v>
      </c>
      <c r="I1732" s="227"/>
      <c r="L1732" s="223"/>
      <c r="M1732" s="228"/>
      <c r="N1732" s="229"/>
      <c r="O1732" s="229"/>
      <c r="P1732" s="229"/>
      <c r="Q1732" s="229"/>
      <c r="R1732" s="229"/>
      <c r="S1732" s="229"/>
      <c r="T1732" s="230"/>
      <c r="AT1732" s="224" t="s">
        <v>176</v>
      </c>
      <c r="AU1732" s="224" t="s">
        <v>80</v>
      </c>
      <c r="AV1732" s="12" t="s">
        <v>80</v>
      </c>
      <c r="AW1732" s="12" t="s">
        <v>35</v>
      </c>
      <c r="AX1732" s="12" t="s">
        <v>17</v>
      </c>
      <c r="AY1732" s="224" t="s">
        <v>168</v>
      </c>
    </row>
    <row r="1733" s="1" customFormat="1" ht="38.25" customHeight="1">
      <c r="B1733" s="202"/>
      <c r="C1733" s="203" t="s">
        <v>1941</v>
      </c>
      <c r="D1733" s="203" t="s">
        <v>170</v>
      </c>
      <c r="E1733" s="204" t="s">
        <v>1942</v>
      </c>
      <c r="F1733" s="205" t="s">
        <v>1943</v>
      </c>
      <c r="G1733" s="206" t="s">
        <v>173</v>
      </c>
      <c r="H1733" s="207">
        <v>32.250999999999998</v>
      </c>
      <c r="I1733" s="208"/>
      <c r="J1733" s="209">
        <f>ROUND(I1733*H1733,2)</f>
        <v>0</v>
      </c>
      <c r="K1733" s="205" t="s">
        <v>174</v>
      </c>
      <c r="L1733" s="47"/>
      <c r="M1733" s="210" t="s">
        <v>5</v>
      </c>
      <c r="N1733" s="211" t="s">
        <v>43</v>
      </c>
      <c r="O1733" s="48"/>
      <c r="P1733" s="212">
        <f>O1733*H1733</f>
        <v>0</v>
      </c>
      <c r="Q1733" s="212">
        <v>0</v>
      </c>
      <c r="R1733" s="212">
        <f>Q1733*H1733</f>
        <v>0</v>
      </c>
      <c r="S1733" s="212">
        <v>0</v>
      </c>
      <c r="T1733" s="213">
        <f>S1733*H1733</f>
        <v>0</v>
      </c>
      <c r="AR1733" s="25" t="s">
        <v>254</v>
      </c>
      <c r="AT1733" s="25" t="s">
        <v>170</v>
      </c>
      <c r="AU1733" s="25" t="s">
        <v>80</v>
      </c>
      <c r="AY1733" s="25" t="s">
        <v>168</v>
      </c>
      <c r="BE1733" s="214">
        <f>IF(N1733="základní",J1733,0)</f>
        <v>0</v>
      </c>
      <c r="BF1733" s="214">
        <f>IF(N1733="snížená",J1733,0)</f>
        <v>0</v>
      </c>
      <c r="BG1733" s="214">
        <f>IF(N1733="zákl. přenesená",J1733,0)</f>
        <v>0</v>
      </c>
      <c r="BH1733" s="214">
        <f>IF(N1733="sníž. přenesená",J1733,0)</f>
        <v>0</v>
      </c>
      <c r="BI1733" s="214">
        <f>IF(N1733="nulová",J1733,0)</f>
        <v>0</v>
      </c>
      <c r="BJ1733" s="25" t="s">
        <v>17</v>
      </c>
      <c r="BK1733" s="214">
        <f>ROUND(I1733*H1733,2)</f>
        <v>0</v>
      </c>
      <c r="BL1733" s="25" t="s">
        <v>254</v>
      </c>
      <c r="BM1733" s="25" t="s">
        <v>1944</v>
      </c>
    </row>
    <row r="1734" s="12" customFormat="1">
      <c r="B1734" s="223"/>
      <c r="D1734" s="216" t="s">
        <v>176</v>
      </c>
      <c r="E1734" s="224" t="s">
        <v>5</v>
      </c>
      <c r="F1734" s="225" t="s">
        <v>1945</v>
      </c>
      <c r="H1734" s="226">
        <v>8.9499999999999993</v>
      </c>
      <c r="I1734" s="227"/>
      <c r="L1734" s="223"/>
      <c r="M1734" s="228"/>
      <c r="N1734" s="229"/>
      <c r="O1734" s="229"/>
      <c r="P1734" s="229"/>
      <c r="Q1734" s="229"/>
      <c r="R1734" s="229"/>
      <c r="S1734" s="229"/>
      <c r="T1734" s="230"/>
      <c r="AT1734" s="224" t="s">
        <v>176</v>
      </c>
      <c r="AU1734" s="224" t="s">
        <v>80</v>
      </c>
      <c r="AV1734" s="12" t="s">
        <v>80</v>
      </c>
      <c r="AW1734" s="12" t="s">
        <v>35</v>
      </c>
      <c r="AX1734" s="12" t="s">
        <v>72</v>
      </c>
      <c r="AY1734" s="224" t="s">
        <v>168</v>
      </c>
    </row>
    <row r="1735" s="12" customFormat="1">
      <c r="B1735" s="223"/>
      <c r="D1735" s="216" t="s">
        <v>176</v>
      </c>
      <c r="E1735" s="224" t="s">
        <v>5</v>
      </c>
      <c r="F1735" s="225" t="s">
        <v>1946</v>
      </c>
      <c r="H1735" s="226">
        <v>6.5999999999999996</v>
      </c>
      <c r="I1735" s="227"/>
      <c r="L1735" s="223"/>
      <c r="M1735" s="228"/>
      <c r="N1735" s="229"/>
      <c r="O1735" s="229"/>
      <c r="P1735" s="229"/>
      <c r="Q1735" s="229"/>
      <c r="R1735" s="229"/>
      <c r="S1735" s="229"/>
      <c r="T1735" s="230"/>
      <c r="AT1735" s="224" t="s">
        <v>176</v>
      </c>
      <c r="AU1735" s="224" t="s">
        <v>80</v>
      </c>
      <c r="AV1735" s="12" t="s">
        <v>80</v>
      </c>
      <c r="AW1735" s="12" t="s">
        <v>35</v>
      </c>
      <c r="AX1735" s="12" t="s">
        <v>72</v>
      </c>
      <c r="AY1735" s="224" t="s">
        <v>168</v>
      </c>
    </row>
    <row r="1736" s="12" customFormat="1">
      <c r="B1736" s="223"/>
      <c r="D1736" s="216" t="s">
        <v>176</v>
      </c>
      <c r="E1736" s="224" t="s">
        <v>5</v>
      </c>
      <c r="F1736" s="225" t="s">
        <v>1947</v>
      </c>
      <c r="H1736" s="226">
        <v>1.101</v>
      </c>
      <c r="I1736" s="227"/>
      <c r="L1736" s="223"/>
      <c r="M1736" s="228"/>
      <c r="N1736" s="229"/>
      <c r="O1736" s="229"/>
      <c r="P1736" s="229"/>
      <c r="Q1736" s="229"/>
      <c r="R1736" s="229"/>
      <c r="S1736" s="229"/>
      <c r="T1736" s="230"/>
      <c r="AT1736" s="224" t="s">
        <v>176</v>
      </c>
      <c r="AU1736" s="224" t="s">
        <v>80</v>
      </c>
      <c r="AV1736" s="12" t="s">
        <v>80</v>
      </c>
      <c r="AW1736" s="12" t="s">
        <v>35</v>
      </c>
      <c r="AX1736" s="12" t="s">
        <v>72</v>
      </c>
      <c r="AY1736" s="224" t="s">
        <v>168</v>
      </c>
    </row>
    <row r="1737" s="12" customFormat="1">
      <c r="B1737" s="223"/>
      <c r="D1737" s="216" t="s">
        <v>176</v>
      </c>
      <c r="E1737" s="224" t="s">
        <v>5</v>
      </c>
      <c r="F1737" s="225" t="s">
        <v>1948</v>
      </c>
      <c r="H1737" s="226">
        <v>15.6</v>
      </c>
      <c r="I1737" s="227"/>
      <c r="L1737" s="223"/>
      <c r="M1737" s="228"/>
      <c r="N1737" s="229"/>
      <c r="O1737" s="229"/>
      <c r="P1737" s="229"/>
      <c r="Q1737" s="229"/>
      <c r="R1737" s="229"/>
      <c r="S1737" s="229"/>
      <c r="T1737" s="230"/>
      <c r="AT1737" s="224" t="s">
        <v>176</v>
      </c>
      <c r="AU1737" s="224" t="s">
        <v>80</v>
      </c>
      <c r="AV1737" s="12" t="s">
        <v>80</v>
      </c>
      <c r="AW1737" s="12" t="s">
        <v>35</v>
      </c>
      <c r="AX1737" s="12" t="s">
        <v>72</v>
      </c>
      <c r="AY1737" s="224" t="s">
        <v>168</v>
      </c>
    </row>
    <row r="1738" s="13" customFormat="1">
      <c r="B1738" s="231"/>
      <c r="D1738" s="216" t="s">
        <v>176</v>
      </c>
      <c r="E1738" s="232" t="s">
        <v>5</v>
      </c>
      <c r="F1738" s="233" t="s">
        <v>195</v>
      </c>
      <c r="H1738" s="234">
        <v>32.250999999999998</v>
      </c>
      <c r="I1738" s="235"/>
      <c r="L1738" s="231"/>
      <c r="M1738" s="236"/>
      <c r="N1738" s="237"/>
      <c r="O1738" s="237"/>
      <c r="P1738" s="237"/>
      <c r="Q1738" s="237"/>
      <c r="R1738" s="237"/>
      <c r="S1738" s="237"/>
      <c r="T1738" s="238"/>
      <c r="AT1738" s="232" t="s">
        <v>176</v>
      </c>
      <c r="AU1738" s="232" t="s">
        <v>80</v>
      </c>
      <c r="AV1738" s="13" t="s">
        <v>86</v>
      </c>
      <c r="AW1738" s="13" t="s">
        <v>35</v>
      </c>
      <c r="AX1738" s="13" t="s">
        <v>17</v>
      </c>
      <c r="AY1738" s="232" t="s">
        <v>168</v>
      </c>
    </row>
    <row r="1739" s="1" customFormat="1" ht="38.25" customHeight="1">
      <c r="B1739" s="202"/>
      <c r="C1739" s="203" t="s">
        <v>1949</v>
      </c>
      <c r="D1739" s="203" t="s">
        <v>170</v>
      </c>
      <c r="E1739" s="204" t="s">
        <v>1950</v>
      </c>
      <c r="F1739" s="205" t="s">
        <v>1951</v>
      </c>
      <c r="G1739" s="206" t="s">
        <v>182</v>
      </c>
      <c r="H1739" s="207">
        <v>1729</v>
      </c>
      <c r="I1739" s="208"/>
      <c r="J1739" s="209">
        <f>ROUND(I1739*H1739,2)</f>
        <v>0</v>
      </c>
      <c r="K1739" s="205" t="s">
        <v>174</v>
      </c>
      <c r="L1739" s="47"/>
      <c r="M1739" s="210" t="s">
        <v>5</v>
      </c>
      <c r="N1739" s="211" t="s">
        <v>43</v>
      </c>
      <c r="O1739" s="48"/>
      <c r="P1739" s="212">
        <f>O1739*H1739</f>
        <v>0</v>
      </c>
      <c r="Q1739" s="212">
        <v>0</v>
      </c>
      <c r="R1739" s="212">
        <f>Q1739*H1739</f>
        <v>0</v>
      </c>
      <c r="S1739" s="212">
        <v>0</v>
      </c>
      <c r="T1739" s="213">
        <f>S1739*H1739</f>
        <v>0</v>
      </c>
      <c r="AR1739" s="25" t="s">
        <v>254</v>
      </c>
      <c r="AT1739" s="25" t="s">
        <v>170</v>
      </c>
      <c r="AU1739" s="25" t="s">
        <v>80</v>
      </c>
      <c r="AY1739" s="25" t="s">
        <v>168</v>
      </c>
      <c r="BE1739" s="214">
        <f>IF(N1739="základní",J1739,0)</f>
        <v>0</v>
      </c>
      <c r="BF1739" s="214">
        <f>IF(N1739="snížená",J1739,0)</f>
        <v>0</v>
      </c>
      <c r="BG1739" s="214">
        <f>IF(N1739="zákl. přenesená",J1739,0)</f>
        <v>0</v>
      </c>
      <c r="BH1739" s="214">
        <f>IF(N1739="sníž. přenesená",J1739,0)</f>
        <v>0</v>
      </c>
      <c r="BI1739" s="214">
        <f>IF(N1739="nulová",J1739,0)</f>
        <v>0</v>
      </c>
      <c r="BJ1739" s="25" t="s">
        <v>17</v>
      </c>
      <c r="BK1739" s="214">
        <f>ROUND(I1739*H1739,2)</f>
        <v>0</v>
      </c>
      <c r="BL1739" s="25" t="s">
        <v>254</v>
      </c>
      <c r="BM1739" s="25" t="s">
        <v>1952</v>
      </c>
    </row>
    <row r="1740" s="11" customFormat="1">
      <c r="B1740" s="215"/>
      <c r="D1740" s="216" t="s">
        <v>176</v>
      </c>
      <c r="E1740" s="217" t="s">
        <v>5</v>
      </c>
      <c r="F1740" s="218" t="s">
        <v>1953</v>
      </c>
      <c r="H1740" s="217" t="s">
        <v>5</v>
      </c>
      <c r="I1740" s="219"/>
      <c r="L1740" s="215"/>
      <c r="M1740" s="220"/>
      <c r="N1740" s="221"/>
      <c r="O1740" s="221"/>
      <c r="P1740" s="221"/>
      <c r="Q1740" s="221"/>
      <c r="R1740" s="221"/>
      <c r="S1740" s="221"/>
      <c r="T1740" s="222"/>
      <c r="AT1740" s="217" t="s">
        <v>176</v>
      </c>
      <c r="AU1740" s="217" t="s">
        <v>80</v>
      </c>
      <c r="AV1740" s="11" t="s">
        <v>17</v>
      </c>
      <c r="AW1740" s="11" t="s">
        <v>35</v>
      </c>
      <c r="AX1740" s="11" t="s">
        <v>72</v>
      </c>
      <c r="AY1740" s="217" t="s">
        <v>168</v>
      </c>
    </row>
    <row r="1741" s="12" customFormat="1">
      <c r="B1741" s="223"/>
      <c r="D1741" s="216" t="s">
        <v>176</v>
      </c>
      <c r="E1741" s="224" t="s">
        <v>5</v>
      </c>
      <c r="F1741" s="225" t="s">
        <v>1954</v>
      </c>
      <c r="H1741" s="226">
        <v>1728.3</v>
      </c>
      <c r="I1741" s="227"/>
      <c r="L1741" s="223"/>
      <c r="M1741" s="228"/>
      <c r="N1741" s="229"/>
      <c r="O1741" s="229"/>
      <c r="P1741" s="229"/>
      <c r="Q1741" s="229"/>
      <c r="R1741" s="229"/>
      <c r="S1741" s="229"/>
      <c r="T1741" s="230"/>
      <c r="AT1741" s="224" t="s">
        <v>176</v>
      </c>
      <c r="AU1741" s="224" t="s">
        <v>80</v>
      </c>
      <c r="AV1741" s="12" t="s">
        <v>80</v>
      </c>
      <c r="AW1741" s="12" t="s">
        <v>35</v>
      </c>
      <c r="AX1741" s="12" t="s">
        <v>72</v>
      </c>
      <c r="AY1741" s="224" t="s">
        <v>168</v>
      </c>
    </row>
    <row r="1742" s="11" customFormat="1">
      <c r="B1742" s="215"/>
      <c r="D1742" s="216" t="s">
        <v>176</v>
      </c>
      <c r="E1742" s="217" t="s">
        <v>5</v>
      </c>
      <c r="F1742" s="218" t="s">
        <v>1955</v>
      </c>
      <c r="H1742" s="217" t="s">
        <v>5</v>
      </c>
      <c r="I1742" s="219"/>
      <c r="L1742" s="215"/>
      <c r="M1742" s="220"/>
      <c r="N1742" s="221"/>
      <c r="O1742" s="221"/>
      <c r="P1742" s="221"/>
      <c r="Q1742" s="221"/>
      <c r="R1742" s="221"/>
      <c r="S1742" s="221"/>
      <c r="T1742" s="222"/>
      <c r="AT1742" s="217" t="s">
        <v>176</v>
      </c>
      <c r="AU1742" s="217" t="s">
        <v>80</v>
      </c>
      <c r="AV1742" s="11" t="s">
        <v>17</v>
      </c>
      <c r="AW1742" s="11" t="s">
        <v>35</v>
      </c>
      <c r="AX1742" s="11" t="s">
        <v>72</v>
      </c>
      <c r="AY1742" s="217" t="s">
        <v>168</v>
      </c>
    </row>
    <row r="1743" s="12" customFormat="1">
      <c r="B1743" s="223"/>
      <c r="D1743" s="216" t="s">
        <v>176</v>
      </c>
      <c r="E1743" s="224" t="s">
        <v>5</v>
      </c>
      <c r="F1743" s="225" t="s">
        <v>1956</v>
      </c>
      <c r="H1743" s="226">
        <v>1729</v>
      </c>
      <c r="I1743" s="227"/>
      <c r="L1743" s="223"/>
      <c r="M1743" s="228"/>
      <c r="N1743" s="229"/>
      <c r="O1743" s="229"/>
      <c r="P1743" s="229"/>
      <c r="Q1743" s="229"/>
      <c r="R1743" s="229"/>
      <c r="S1743" s="229"/>
      <c r="T1743" s="230"/>
      <c r="AT1743" s="224" t="s">
        <v>176</v>
      </c>
      <c r="AU1743" s="224" t="s">
        <v>80</v>
      </c>
      <c r="AV1743" s="12" t="s">
        <v>80</v>
      </c>
      <c r="AW1743" s="12" t="s">
        <v>35</v>
      </c>
      <c r="AX1743" s="12" t="s">
        <v>17</v>
      </c>
      <c r="AY1743" s="224" t="s">
        <v>168</v>
      </c>
    </row>
    <row r="1744" s="1" customFormat="1" ht="16.5" customHeight="1">
      <c r="B1744" s="202"/>
      <c r="C1744" s="239" t="s">
        <v>1957</v>
      </c>
      <c r="D1744" s="239" t="s">
        <v>337</v>
      </c>
      <c r="E1744" s="240" t="s">
        <v>1958</v>
      </c>
      <c r="F1744" s="241" t="s">
        <v>1959</v>
      </c>
      <c r="G1744" s="242" t="s">
        <v>182</v>
      </c>
      <c r="H1744" s="243">
        <v>1729</v>
      </c>
      <c r="I1744" s="244"/>
      <c r="J1744" s="245">
        <f>ROUND(I1744*H1744,2)</f>
        <v>0</v>
      </c>
      <c r="K1744" s="241" t="s">
        <v>5</v>
      </c>
      <c r="L1744" s="246"/>
      <c r="M1744" s="247" t="s">
        <v>5</v>
      </c>
      <c r="N1744" s="248" t="s">
        <v>43</v>
      </c>
      <c r="O1744" s="48"/>
      <c r="P1744" s="212">
        <f>O1744*H1744</f>
        <v>0</v>
      </c>
      <c r="Q1744" s="212">
        <v>5.0000000000000002E-05</v>
      </c>
      <c r="R1744" s="212">
        <f>Q1744*H1744</f>
        <v>0.086449999999999999</v>
      </c>
      <c r="S1744" s="212">
        <v>0</v>
      </c>
      <c r="T1744" s="213">
        <f>S1744*H1744</f>
        <v>0</v>
      </c>
      <c r="AR1744" s="25" t="s">
        <v>332</v>
      </c>
      <c r="AT1744" s="25" t="s">
        <v>337</v>
      </c>
      <c r="AU1744" s="25" t="s">
        <v>80</v>
      </c>
      <c r="AY1744" s="25" t="s">
        <v>168</v>
      </c>
      <c r="BE1744" s="214">
        <f>IF(N1744="základní",J1744,0)</f>
        <v>0</v>
      </c>
      <c r="BF1744" s="214">
        <f>IF(N1744="snížená",J1744,0)</f>
        <v>0</v>
      </c>
      <c r="BG1744" s="214">
        <f>IF(N1744="zákl. přenesená",J1744,0)</f>
        <v>0</v>
      </c>
      <c r="BH1744" s="214">
        <f>IF(N1744="sníž. přenesená",J1744,0)</f>
        <v>0</v>
      </c>
      <c r="BI1744" s="214">
        <f>IF(N1744="nulová",J1744,0)</f>
        <v>0</v>
      </c>
      <c r="BJ1744" s="25" t="s">
        <v>17</v>
      </c>
      <c r="BK1744" s="214">
        <f>ROUND(I1744*H1744,2)</f>
        <v>0</v>
      </c>
      <c r="BL1744" s="25" t="s">
        <v>254</v>
      </c>
      <c r="BM1744" s="25" t="s">
        <v>1960</v>
      </c>
    </row>
    <row r="1745" s="1" customFormat="1" ht="38.25" customHeight="1">
      <c r="B1745" s="202"/>
      <c r="C1745" s="203" t="s">
        <v>1961</v>
      </c>
      <c r="D1745" s="203" t="s">
        <v>170</v>
      </c>
      <c r="E1745" s="204" t="s">
        <v>1962</v>
      </c>
      <c r="F1745" s="205" t="s">
        <v>1963</v>
      </c>
      <c r="G1745" s="206" t="s">
        <v>182</v>
      </c>
      <c r="H1745" s="207">
        <v>1729</v>
      </c>
      <c r="I1745" s="208"/>
      <c r="J1745" s="209">
        <f>ROUND(I1745*H1745,2)</f>
        <v>0</v>
      </c>
      <c r="K1745" s="205" t="s">
        <v>174</v>
      </c>
      <c r="L1745" s="47"/>
      <c r="M1745" s="210" t="s">
        <v>5</v>
      </c>
      <c r="N1745" s="211" t="s">
        <v>43</v>
      </c>
      <c r="O1745" s="48"/>
      <c r="P1745" s="212">
        <f>O1745*H1745</f>
        <v>0</v>
      </c>
      <c r="Q1745" s="212">
        <v>0</v>
      </c>
      <c r="R1745" s="212">
        <f>Q1745*H1745</f>
        <v>0</v>
      </c>
      <c r="S1745" s="212">
        <v>0</v>
      </c>
      <c r="T1745" s="213">
        <f>S1745*H1745</f>
        <v>0</v>
      </c>
      <c r="AR1745" s="25" t="s">
        <v>254</v>
      </c>
      <c r="AT1745" s="25" t="s">
        <v>170</v>
      </c>
      <c r="AU1745" s="25" t="s">
        <v>80</v>
      </c>
      <c r="AY1745" s="25" t="s">
        <v>168</v>
      </c>
      <c r="BE1745" s="214">
        <f>IF(N1745="základní",J1745,0)</f>
        <v>0</v>
      </c>
      <c r="BF1745" s="214">
        <f>IF(N1745="snížená",J1745,0)</f>
        <v>0</v>
      </c>
      <c r="BG1745" s="214">
        <f>IF(N1745="zákl. přenesená",J1745,0)</f>
        <v>0</v>
      </c>
      <c r="BH1745" s="214">
        <f>IF(N1745="sníž. přenesená",J1745,0)</f>
        <v>0</v>
      </c>
      <c r="BI1745" s="214">
        <f>IF(N1745="nulová",J1745,0)</f>
        <v>0</v>
      </c>
      <c r="BJ1745" s="25" t="s">
        <v>17</v>
      </c>
      <c r="BK1745" s="214">
        <f>ROUND(I1745*H1745,2)</f>
        <v>0</v>
      </c>
      <c r="BL1745" s="25" t="s">
        <v>254</v>
      </c>
      <c r="BM1745" s="25" t="s">
        <v>1964</v>
      </c>
    </row>
    <row r="1746" s="11" customFormat="1">
      <c r="B1746" s="215"/>
      <c r="D1746" s="216" t="s">
        <v>176</v>
      </c>
      <c r="E1746" s="217" t="s">
        <v>5</v>
      </c>
      <c r="F1746" s="218" t="s">
        <v>1953</v>
      </c>
      <c r="H1746" s="217" t="s">
        <v>5</v>
      </c>
      <c r="I1746" s="219"/>
      <c r="L1746" s="215"/>
      <c r="M1746" s="220"/>
      <c r="N1746" s="221"/>
      <c r="O1746" s="221"/>
      <c r="P1746" s="221"/>
      <c r="Q1746" s="221"/>
      <c r="R1746" s="221"/>
      <c r="S1746" s="221"/>
      <c r="T1746" s="222"/>
      <c r="AT1746" s="217" t="s">
        <v>176</v>
      </c>
      <c r="AU1746" s="217" t="s">
        <v>80</v>
      </c>
      <c r="AV1746" s="11" t="s">
        <v>17</v>
      </c>
      <c r="AW1746" s="11" t="s">
        <v>35</v>
      </c>
      <c r="AX1746" s="11" t="s">
        <v>72</v>
      </c>
      <c r="AY1746" s="217" t="s">
        <v>168</v>
      </c>
    </row>
    <row r="1747" s="12" customFormat="1">
      <c r="B1747" s="223"/>
      <c r="D1747" s="216" t="s">
        <v>176</v>
      </c>
      <c r="E1747" s="224" t="s">
        <v>5</v>
      </c>
      <c r="F1747" s="225" t="s">
        <v>1954</v>
      </c>
      <c r="H1747" s="226">
        <v>1728.3</v>
      </c>
      <c r="I1747" s="227"/>
      <c r="L1747" s="223"/>
      <c r="M1747" s="228"/>
      <c r="N1747" s="229"/>
      <c r="O1747" s="229"/>
      <c r="P1747" s="229"/>
      <c r="Q1747" s="229"/>
      <c r="R1747" s="229"/>
      <c r="S1747" s="229"/>
      <c r="T1747" s="230"/>
      <c r="AT1747" s="224" t="s">
        <v>176</v>
      </c>
      <c r="AU1747" s="224" t="s">
        <v>80</v>
      </c>
      <c r="AV1747" s="12" t="s">
        <v>80</v>
      </c>
      <c r="AW1747" s="12" t="s">
        <v>35</v>
      </c>
      <c r="AX1747" s="12" t="s">
        <v>72</v>
      </c>
      <c r="AY1747" s="224" t="s">
        <v>168</v>
      </c>
    </row>
    <row r="1748" s="11" customFormat="1">
      <c r="B1748" s="215"/>
      <c r="D1748" s="216" t="s">
        <v>176</v>
      </c>
      <c r="E1748" s="217" t="s">
        <v>5</v>
      </c>
      <c r="F1748" s="218" t="s">
        <v>1955</v>
      </c>
      <c r="H1748" s="217" t="s">
        <v>5</v>
      </c>
      <c r="I1748" s="219"/>
      <c r="L1748" s="215"/>
      <c r="M1748" s="220"/>
      <c r="N1748" s="221"/>
      <c r="O1748" s="221"/>
      <c r="P1748" s="221"/>
      <c r="Q1748" s="221"/>
      <c r="R1748" s="221"/>
      <c r="S1748" s="221"/>
      <c r="T1748" s="222"/>
      <c r="AT1748" s="217" t="s">
        <v>176</v>
      </c>
      <c r="AU1748" s="217" t="s">
        <v>80</v>
      </c>
      <c r="AV1748" s="11" t="s">
        <v>17</v>
      </c>
      <c r="AW1748" s="11" t="s">
        <v>35</v>
      </c>
      <c r="AX1748" s="11" t="s">
        <v>72</v>
      </c>
      <c r="AY1748" s="217" t="s">
        <v>168</v>
      </c>
    </row>
    <row r="1749" s="12" customFormat="1">
      <c r="B1749" s="223"/>
      <c r="D1749" s="216" t="s">
        <v>176</v>
      </c>
      <c r="E1749" s="224" t="s">
        <v>5</v>
      </c>
      <c r="F1749" s="225" t="s">
        <v>1956</v>
      </c>
      <c r="H1749" s="226">
        <v>1729</v>
      </c>
      <c r="I1749" s="227"/>
      <c r="L1749" s="223"/>
      <c r="M1749" s="228"/>
      <c r="N1749" s="229"/>
      <c r="O1749" s="229"/>
      <c r="P1749" s="229"/>
      <c r="Q1749" s="229"/>
      <c r="R1749" s="229"/>
      <c r="S1749" s="229"/>
      <c r="T1749" s="230"/>
      <c r="AT1749" s="224" t="s">
        <v>176</v>
      </c>
      <c r="AU1749" s="224" t="s">
        <v>80</v>
      </c>
      <c r="AV1749" s="12" t="s">
        <v>80</v>
      </c>
      <c r="AW1749" s="12" t="s">
        <v>35</v>
      </c>
      <c r="AX1749" s="12" t="s">
        <v>17</v>
      </c>
      <c r="AY1749" s="224" t="s">
        <v>168</v>
      </c>
    </row>
    <row r="1750" s="1" customFormat="1" ht="51" customHeight="1">
      <c r="B1750" s="202"/>
      <c r="C1750" s="203" t="s">
        <v>1965</v>
      </c>
      <c r="D1750" s="203" t="s">
        <v>170</v>
      </c>
      <c r="E1750" s="204" t="s">
        <v>1966</v>
      </c>
      <c r="F1750" s="205" t="s">
        <v>1967</v>
      </c>
      <c r="G1750" s="206" t="s">
        <v>182</v>
      </c>
      <c r="H1750" s="207">
        <v>32</v>
      </c>
      <c r="I1750" s="208"/>
      <c r="J1750" s="209">
        <f>ROUND(I1750*H1750,2)</f>
        <v>0</v>
      </c>
      <c r="K1750" s="205" t="s">
        <v>174</v>
      </c>
      <c r="L1750" s="47"/>
      <c r="M1750" s="210" t="s">
        <v>5</v>
      </c>
      <c r="N1750" s="211" t="s">
        <v>43</v>
      </c>
      <c r="O1750" s="48"/>
      <c r="P1750" s="212">
        <f>O1750*H1750</f>
        <v>0</v>
      </c>
      <c r="Q1750" s="212">
        <v>0</v>
      </c>
      <c r="R1750" s="212">
        <f>Q1750*H1750</f>
        <v>0</v>
      </c>
      <c r="S1750" s="212">
        <v>0</v>
      </c>
      <c r="T1750" s="213">
        <f>S1750*H1750</f>
        <v>0</v>
      </c>
      <c r="AR1750" s="25" t="s">
        <v>254</v>
      </c>
      <c r="AT1750" s="25" t="s">
        <v>170</v>
      </c>
      <c r="AU1750" s="25" t="s">
        <v>80</v>
      </c>
      <c r="AY1750" s="25" t="s">
        <v>168</v>
      </c>
      <c r="BE1750" s="214">
        <f>IF(N1750="základní",J1750,0)</f>
        <v>0</v>
      </c>
      <c r="BF1750" s="214">
        <f>IF(N1750="snížená",J1750,0)</f>
        <v>0</v>
      </c>
      <c r="BG1750" s="214">
        <f>IF(N1750="zákl. přenesená",J1750,0)</f>
        <v>0</v>
      </c>
      <c r="BH1750" s="214">
        <f>IF(N1750="sníž. přenesená",J1750,0)</f>
        <v>0</v>
      </c>
      <c r="BI1750" s="214">
        <f>IF(N1750="nulová",J1750,0)</f>
        <v>0</v>
      </c>
      <c r="BJ1750" s="25" t="s">
        <v>17</v>
      </c>
      <c r="BK1750" s="214">
        <f>ROUND(I1750*H1750,2)</f>
        <v>0</v>
      </c>
      <c r="BL1750" s="25" t="s">
        <v>254</v>
      </c>
      <c r="BM1750" s="25" t="s">
        <v>1968</v>
      </c>
    </row>
    <row r="1751" s="11" customFormat="1">
      <c r="B1751" s="215"/>
      <c r="D1751" s="216" t="s">
        <v>176</v>
      </c>
      <c r="E1751" s="217" t="s">
        <v>5</v>
      </c>
      <c r="F1751" s="218" t="s">
        <v>1898</v>
      </c>
      <c r="H1751" s="217" t="s">
        <v>5</v>
      </c>
      <c r="I1751" s="219"/>
      <c r="L1751" s="215"/>
      <c r="M1751" s="220"/>
      <c r="N1751" s="221"/>
      <c r="O1751" s="221"/>
      <c r="P1751" s="221"/>
      <c r="Q1751" s="221"/>
      <c r="R1751" s="221"/>
      <c r="S1751" s="221"/>
      <c r="T1751" s="222"/>
      <c r="AT1751" s="217" t="s">
        <v>176</v>
      </c>
      <c r="AU1751" s="217" t="s">
        <v>80</v>
      </c>
      <c r="AV1751" s="11" t="s">
        <v>17</v>
      </c>
      <c r="AW1751" s="11" t="s">
        <v>35</v>
      </c>
      <c r="AX1751" s="11" t="s">
        <v>72</v>
      </c>
      <c r="AY1751" s="217" t="s">
        <v>168</v>
      </c>
    </row>
    <row r="1752" s="12" customFormat="1">
      <c r="B1752" s="223"/>
      <c r="D1752" s="216" t="s">
        <v>176</v>
      </c>
      <c r="E1752" s="224" t="s">
        <v>5</v>
      </c>
      <c r="F1752" s="225" t="s">
        <v>274</v>
      </c>
      <c r="H1752" s="226">
        <v>20</v>
      </c>
      <c r="I1752" s="227"/>
      <c r="L1752" s="223"/>
      <c r="M1752" s="228"/>
      <c r="N1752" s="229"/>
      <c r="O1752" s="229"/>
      <c r="P1752" s="229"/>
      <c r="Q1752" s="229"/>
      <c r="R1752" s="229"/>
      <c r="S1752" s="229"/>
      <c r="T1752" s="230"/>
      <c r="AT1752" s="224" t="s">
        <v>176</v>
      </c>
      <c r="AU1752" s="224" t="s">
        <v>80</v>
      </c>
      <c r="AV1752" s="12" t="s">
        <v>80</v>
      </c>
      <c r="AW1752" s="12" t="s">
        <v>35</v>
      </c>
      <c r="AX1752" s="12" t="s">
        <v>72</v>
      </c>
      <c r="AY1752" s="224" t="s">
        <v>168</v>
      </c>
    </row>
    <row r="1753" s="11" customFormat="1">
      <c r="B1753" s="215"/>
      <c r="D1753" s="216" t="s">
        <v>176</v>
      </c>
      <c r="E1753" s="217" t="s">
        <v>5</v>
      </c>
      <c r="F1753" s="218" t="s">
        <v>1901</v>
      </c>
      <c r="H1753" s="217" t="s">
        <v>5</v>
      </c>
      <c r="I1753" s="219"/>
      <c r="L1753" s="215"/>
      <c r="M1753" s="220"/>
      <c r="N1753" s="221"/>
      <c r="O1753" s="221"/>
      <c r="P1753" s="221"/>
      <c r="Q1753" s="221"/>
      <c r="R1753" s="221"/>
      <c r="S1753" s="221"/>
      <c r="T1753" s="222"/>
      <c r="AT1753" s="217" t="s">
        <v>176</v>
      </c>
      <c r="AU1753" s="217" t="s">
        <v>80</v>
      </c>
      <c r="AV1753" s="11" t="s">
        <v>17</v>
      </c>
      <c r="AW1753" s="11" t="s">
        <v>35</v>
      </c>
      <c r="AX1753" s="11" t="s">
        <v>72</v>
      </c>
      <c r="AY1753" s="217" t="s">
        <v>168</v>
      </c>
    </row>
    <row r="1754" s="12" customFormat="1">
      <c r="B1754" s="223"/>
      <c r="D1754" s="216" t="s">
        <v>176</v>
      </c>
      <c r="E1754" s="224" t="s">
        <v>5</v>
      </c>
      <c r="F1754" s="225" t="s">
        <v>233</v>
      </c>
      <c r="H1754" s="226">
        <v>12</v>
      </c>
      <c r="I1754" s="227"/>
      <c r="L1754" s="223"/>
      <c r="M1754" s="228"/>
      <c r="N1754" s="229"/>
      <c r="O1754" s="229"/>
      <c r="P1754" s="229"/>
      <c r="Q1754" s="229"/>
      <c r="R1754" s="229"/>
      <c r="S1754" s="229"/>
      <c r="T1754" s="230"/>
      <c r="AT1754" s="224" t="s">
        <v>176</v>
      </c>
      <c r="AU1754" s="224" t="s">
        <v>80</v>
      </c>
      <c r="AV1754" s="12" t="s">
        <v>80</v>
      </c>
      <c r="AW1754" s="12" t="s">
        <v>35</v>
      </c>
      <c r="AX1754" s="12" t="s">
        <v>72</v>
      </c>
      <c r="AY1754" s="224" t="s">
        <v>168</v>
      </c>
    </row>
    <row r="1755" s="13" customFormat="1">
      <c r="B1755" s="231"/>
      <c r="D1755" s="216" t="s">
        <v>176</v>
      </c>
      <c r="E1755" s="232" t="s">
        <v>5</v>
      </c>
      <c r="F1755" s="233" t="s">
        <v>195</v>
      </c>
      <c r="H1755" s="234">
        <v>32</v>
      </c>
      <c r="I1755" s="235"/>
      <c r="L1755" s="231"/>
      <c r="M1755" s="236"/>
      <c r="N1755" s="237"/>
      <c r="O1755" s="237"/>
      <c r="P1755" s="237"/>
      <c r="Q1755" s="237"/>
      <c r="R1755" s="237"/>
      <c r="S1755" s="237"/>
      <c r="T1755" s="238"/>
      <c r="AT1755" s="232" t="s">
        <v>176</v>
      </c>
      <c r="AU1755" s="232" t="s">
        <v>80</v>
      </c>
      <c r="AV1755" s="13" t="s">
        <v>86</v>
      </c>
      <c r="AW1755" s="13" t="s">
        <v>35</v>
      </c>
      <c r="AX1755" s="13" t="s">
        <v>17</v>
      </c>
      <c r="AY1755" s="232" t="s">
        <v>168</v>
      </c>
    </row>
    <row r="1756" s="1" customFormat="1" ht="16.5" customHeight="1">
      <c r="B1756" s="202"/>
      <c r="C1756" s="239" t="s">
        <v>1969</v>
      </c>
      <c r="D1756" s="239" t="s">
        <v>337</v>
      </c>
      <c r="E1756" s="240" t="s">
        <v>1970</v>
      </c>
      <c r="F1756" s="241" t="s">
        <v>1971</v>
      </c>
      <c r="G1756" s="242" t="s">
        <v>182</v>
      </c>
      <c r="H1756" s="243">
        <v>32</v>
      </c>
      <c r="I1756" s="244"/>
      <c r="J1756" s="245">
        <f>ROUND(I1756*H1756,2)</f>
        <v>0</v>
      </c>
      <c r="K1756" s="241" t="s">
        <v>174</v>
      </c>
      <c r="L1756" s="246"/>
      <c r="M1756" s="247" t="s">
        <v>5</v>
      </c>
      <c r="N1756" s="248" t="s">
        <v>43</v>
      </c>
      <c r="O1756" s="48"/>
      <c r="P1756" s="212">
        <f>O1756*H1756</f>
        <v>0</v>
      </c>
      <c r="Q1756" s="212">
        <v>0.00020000000000000001</v>
      </c>
      <c r="R1756" s="212">
        <f>Q1756*H1756</f>
        <v>0.0064000000000000003</v>
      </c>
      <c r="S1756" s="212">
        <v>0</v>
      </c>
      <c r="T1756" s="213">
        <f>S1756*H1756</f>
        <v>0</v>
      </c>
      <c r="AR1756" s="25" t="s">
        <v>332</v>
      </c>
      <c r="AT1756" s="25" t="s">
        <v>337</v>
      </c>
      <c r="AU1756" s="25" t="s">
        <v>80</v>
      </c>
      <c r="AY1756" s="25" t="s">
        <v>168</v>
      </c>
      <c r="BE1756" s="214">
        <f>IF(N1756="základní",J1756,0)</f>
        <v>0</v>
      </c>
      <c r="BF1756" s="214">
        <f>IF(N1756="snížená",J1756,0)</f>
        <v>0</v>
      </c>
      <c r="BG1756" s="214">
        <f>IF(N1756="zákl. přenesená",J1756,0)</f>
        <v>0</v>
      </c>
      <c r="BH1756" s="214">
        <f>IF(N1756="sníž. přenesená",J1756,0)</f>
        <v>0</v>
      </c>
      <c r="BI1756" s="214">
        <f>IF(N1756="nulová",J1756,0)</f>
        <v>0</v>
      </c>
      <c r="BJ1756" s="25" t="s">
        <v>17</v>
      </c>
      <c r="BK1756" s="214">
        <f>ROUND(I1756*H1756,2)</f>
        <v>0</v>
      </c>
      <c r="BL1756" s="25" t="s">
        <v>254</v>
      </c>
      <c r="BM1756" s="25" t="s">
        <v>1972</v>
      </c>
    </row>
    <row r="1757" s="1" customFormat="1" ht="25.5" customHeight="1">
      <c r="B1757" s="202"/>
      <c r="C1757" s="203" t="s">
        <v>1973</v>
      </c>
      <c r="D1757" s="203" t="s">
        <v>170</v>
      </c>
      <c r="E1757" s="204" t="s">
        <v>1974</v>
      </c>
      <c r="F1757" s="205" t="s">
        <v>1975</v>
      </c>
      <c r="G1757" s="206" t="s">
        <v>198</v>
      </c>
      <c r="H1757" s="207">
        <v>89.5</v>
      </c>
      <c r="I1757" s="208"/>
      <c r="J1757" s="209">
        <f>ROUND(I1757*H1757,2)</f>
        <v>0</v>
      </c>
      <c r="K1757" s="205" t="s">
        <v>174</v>
      </c>
      <c r="L1757" s="47"/>
      <c r="M1757" s="210" t="s">
        <v>5</v>
      </c>
      <c r="N1757" s="211" t="s">
        <v>43</v>
      </c>
      <c r="O1757" s="48"/>
      <c r="P1757" s="212">
        <f>O1757*H1757</f>
        <v>0</v>
      </c>
      <c r="Q1757" s="212">
        <v>0.00059999999999999995</v>
      </c>
      <c r="R1757" s="212">
        <f>Q1757*H1757</f>
        <v>0.053699999999999998</v>
      </c>
      <c r="S1757" s="212">
        <v>0</v>
      </c>
      <c r="T1757" s="213">
        <f>S1757*H1757</f>
        <v>0</v>
      </c>
      <c r="AR1757" s="25" t="s">
        <v>254</v>
      </c>
      <c r="AT1757" s="25" t="s">
        <v>170</v>
      </c>
      <c r="AU1757" s="25" t="s">
        <v>80</v>
      </c>
      <c r="AY1757" s="25" t="s">
        <v>168</v>
      </c>
      <c r="BE1757" s="214">
        <f>IF(N1757="základní",J1757,0)</f>
        <v>0</v>
      </c>
      <c r="BF1757" s="214">
        <f>IF(N1757="snížená",J1757,0)</f>
        <v>0</v>
      </c>
      <c r="BG1757" s="214">
        <f>IF(N1757="zákl. přenesená",J1757,0)</f>
        <v>0</v>
      </c>
      <c r="BH1757" s="214">
        <f>IF(N1757="sníž. přenesená",J1757,0)</f>
        <v>0</v>
      </c>
      <c r="BI1757" s="214">
        <f>IF(N1757="nulová",J1757,0)</f>
        <v>0</v>
      </c>
      <c r="BJ1757" s="25" t="s">
        <v>17</v>
      </c>
      <c r="BK1757" s="214">
        <f>ROUND(I1757*H1757,2)</f>
        <v>0</v>
      </c>
      <c r="BL1757" s="25" t="s">
        <v>254</v>
      </c>
      <c r="BM1757" s="25" t="s">
        <v>1976</v>
      </c>
    </row>
    <row r="1758" s="11" customFormat="1">
      <c r="B1758" s="215"/>
      <c r="D1758" s="216" t="s">
        <v>176</v>
      </c>
      <c r="E1758" s="217" t="s">
        <v>5</v>
      </c>
      <c r="F1758" s="218" t="s">
        <v>1898</v>
      </c>
      <c r="H1758" s="217" t="s">
        <v>5</v>
      </c>
      <c r="I1758" s="219"/>
      <c r="L1758" s="215"/>
      <c r="M1758" s="220"/>
      <c r="N1758" s="221"/>
      <c r="O1758" s="221"/>
      <c r="P1758" s="221"/>
      <c r="Q1758" s="221"/>
      <c r="R1758" s="221"/>
      <c r="S1758" s="221"/>
      <c r="T1758" s="222"/>
      <c r="AT1758" s="217" t="s">
        <v>176</v>
      </c>
      <c r="AU1758" s="217" t="s">
        <v>80</v>
      </c>
      <c r="AV1758" s="11" t="s">
        <v>17</v>
      </c>
      <c r="AW1758" s="11" t="s">
        <v>35</v>
      </c>
      <c r="AX1758" s="11" t="s">
        <v>72</v>
      </c>
      <c r="AY1758" s="217" t="s">
        <v>168</v>
      </c>
    </row>
    <row r="1759" s="12" customFormat="1">
      <c r="B1759" s="223"/>
      <c r="D1759" s="216" t="s">
        <v>176</v>
      </c>
      <c r="E1759" s="224" t="s">
        <v>5</v>
      </c>
      <c r="F1759" s="225" t="s">
        <v>1977</v>
      </c>
      <c r="H1759" s="226">
        <v>66</v>
      </c>
      <c r="I1759" s="227"/>
      <c r="L1759" s="223"/>
      <c r="M1759" s="228"/>
      <c r="N1759" s="229"/>
      <c r="O1759" s="229"/>
      <c r="P1759" s="229"/>
      <c r="Q1759" s="229"/>
      <c r="R1759" s="229"/>
      <c r="S1759" s="229"/>
      <c r="T1759" s="230"/>
      <c r="AT1759" s="224" t="s">
        <v>176</v>
      </c>
      <c r="AU1759" s="224" t="s">
        <v>80</v>
      </c>
      <c r="AV1759" s="12" t="s">
        <v>80</v>
      </c>
      <c r="AW1759" s="12" t="s">
        <v>35</v>
      </c>
      <c r="AX1759" s="12" t="s">
        <v>72</v>
      </c>
      <c r="AY1759" s="224" t="s">
        <v>168</v>
      </c>
    </row>
    <row r="1760" s="11" customFormat="1">
      <c r="B1760" s="215"/>
      <c r="D1760" s="216" t="s">
        <v>176</v>
      </c>
      <c r="E1760" s="217" t="s">
        <v>5</v>
      </c>
      <c r="F1760" s="218" t="s">
        <v>1901</v>
      </c>
      <c r="H1760" s="217" t="s">
        <v>5</v>
      </c>
      <c r="I1760" s="219"/>
      <c r="L1760" s="215"/>
      <c r="M1760" s="220"/>
      <c r="N1760" s="221"/>
      <c r="O1760" s="221"/>
      <c r="P1760" s="221"/>
      <c r="Q1760" s="221"/>
      <c r="R1760" s="221"/>
      <c r="S1760" s="221"/>
      <c r="T1760" s="222"/>
      <c r="AT1760" s="217" t="s">
        <v>176</v>
      </c>
      <c r="AU1760" s="217" t="s">
        <v>80</v>
      </c>
      <c r="AV1760" s="11" t="s">
        <v>17</v>
      </c>
      <c r="AW1760" s="11" t="s">
        <v>35</v>
      </c>
      <c r="AX1760" s="11" t="s">
        <v>72</v>
      </c>
      <c r="AY1760" s="217" t="s">
        <v>168</v>
      </c>
    </row>
    <row r="1761" s="12" customFormat="1">
      <c r="B1761" s="223"/>
      <c r="D1761" s="216" t="s">
        <v>176</v>
      </c>
      <c r="E1761" s="224" t="s">
        <v>5</v>
      </c>
      <c r="F1761" s="225" t="s">
        <v>1978</v>
      </c>
      <c r="H1761" s="226">
        <v>15.5</v>
      </c>
      <c r="I1761" s="227"/>
      <c r="L1761" s="223"/>
      <c r="M1761" s="228"/>
      <c r="N1761" s="229"/>
      <c r="O1761" s="229"/>
      <c r="P1761" s="229"/>
      <c r="Q1761" s="229"/>
      <c r="R1761" s="229"/>
      <c r="S1761" s="229"/>
      <c r="T1761" s="230"/>
      <c r="AT1761" s="224" t="s">
        <v>176</v>
      </c>
      <c r="AU1761" s="224" t="s">
        <v>80</v>
      </c>
      <c r="AV1761" s="12" t="s">
        <v>80</v>
      </c>
      <c r="AW1761" s="12" t="s">
        <v>35</v>
      </c>
      <c r="AX1761" s="12" t="s">
        <v>72</v>
      </c>
      <c r="AY1761" s="224" t="s">
        <v>168</v>
      </c>
    </row>
    <row r="1762" s="12" customFormat="1">
      <c r="B1762" s="223"/>
      <c r="D1762" s="216" t="s">
        <v>176</v>
      </c>
      <c r="E1762" s="224" t="s">
        <v>5</v>
      </c>
      <c r="F1762" s="225" t="s">
        <v>1979</v>
      </c>
      <c r="H1762" s="226">
        <v>8</v>
      </c>
      <c r="I1762" s="227"/>
      <c r="L1762" s="223"/>
      <c r="M1762" s="228"/>
      <c r="N1762" s="229"/>
      <c r="O1762" s="229"/>
      <c r="P1762" s="229"/>
      <c r="Q1762" s="229"/>
      <c r="R1762" s="229"/>
      <c r="S1762" s="229"/>
      <c r="T1762" s="230"/>
      <c r="AT1762" s="224" t="s">
        <v>176</v>
      </c>
      <c r="AU1762" s="224" t="s">
        <v>80</v>
      </c>
      <c r="AV1762" s="12" t="s">
        <v>80</v>
      </c>
      <c r="AW1762" s="12" t="s">
        <v>35</v>
      </c>
      <c r="AX1762" s="12" t="s">
        <v>72</v>
      </c>
      <c r="AY1762" s="224" t="s">
        <v>168</v>
      </c>
    </row>
    <row r="1763" s="13" customFormat="1">
      <c r="B1763" s="231"/>
      <c r="D1763" s="216" t="s">
        <v>176</v>
      </c>
      <c r="E1763" s="232" t="s">
        <v>5</v>
      </c>
      <c r="F1763" s="233" t="s">
        <v>195</v>
      </c>
      <c r="H1763" s="234">
        <v>89.5</v>
      </c>
      <c r="I1763" s="235"/>
      <c r="L1763" s="231"/>
      <c r="M1763" s="236"/>
      <c r="N1763" s="237"/>
      <c r="O1763" s="237"/>
      <c r="P1763" s="237"/>
      <c r="Q1763" s="237"/>
      <c r="R1763" s="237"/>
      <c r="S1763" s="237"/>
      <c r="T1763" s="238"/>
      <c r="AT1763" s="232" t="s">
        <v>176</v>
      </c>
      <c r="AU1763" s="232" t="s">
        <v>80</v>
      </c>
      <c r="AV1763" s="13" t="s">
        <v>86</v>
      </c>
      <c r="AW1763" s="13" t="s">
        <v>35</v>
      </c>
      <c r="AX1763" s="13" t="s">
        <v>17</v>
      </c>
      <c r="AY1763" s="232" t="s">
        <v>168</v>
      </c>
    </row>
    <row r="1764" s="1" customFormat="1" ht="25.5" customHeight="1">
      <c r="B1764" s="202"/>
      <c r="C1764" s="203" t="s">
        <v>1980</v>
      </c>
      <c r="D1764" s="203" t="s">
        <v>170</v>
      </c>
      <c r="E1764" s="204" t="s">
        <v>1981</v>
      </c>
      <c r="F1764" s="205" t="s">
        <v>1982</v>
      </c>
      <c r="G1764" s="206" t="s">
        <v>198</v>
      </c>
      <c r="H1764" s="207">
        <v>66</v>
      </c>
      <c r="I1764" s="208"/>
      <c r="J1764" s="209">
        <f>ROUND(I1764*H1764,2)</f>
        <v>0</v>
      </c>
      <c r="K1764" s="205" t="s">
        <v>174</v>
      </c>
      <c r="L1764" s="47"/>
      <c r="M1764" s="210" t="s">
        <v>5</v>
      </c>
      <c r="N1764" s="211" t="s">
        <v>43</v>
      </c>
      <c r="O1764" s="48"/>
      <c r="P1764" s="212">
        <f>O1764*H1764</f>
        <v>0</v>
      </c>
      <c r="Q1764" s="212">
        <v>0.00059999999999999995</v>
      </c>
      <c r="R1764" s="212">
        <f>Q1764*H1764</f>
        <v>0.039599999999999996</v>
      </c>
      <c r="S1764" s="212">
        <v>0</v>
      </c>
      <c r="T1764" s="213">
        <f>S1764*H1764</f>
        <v>0</v>
      </c>
      <c r="AR1764" s="25" t="s">
        <v>254</v>
      </c>
      <c r="AT1764" s="25" t="s">
        <v>170</v>
      </c>
      <c r="AU1764" s="25" t="s">
        <v>80</v>
      </c>
      <c r="AY1764" s="25" t="s">
        <v>168</v>
      </c>
      <c r="BE1764" s="214">
        <f>IF(N1764="základní",J1764,0)</f>
        <v>0</v>
      </c>
      <c r="BF1764" s="214">
        <f>IF(N1764="snížená",J1764,0)</f>
        <v>0</v>
      </c>
      <c r="BG1764" s="214">
        <f>IF(N1764="zákl. přenesená",J1764,0)</f>
        <v>0</v>
      </c>
      <c r="BH1764" s="214">
        <f>IF(N1764="sníž. přenesená",J1764,0)</f>
        <v>0</v>
      </c>
      <c r="BI1764" s="214">
        <f>IF(N1764="nulová",J1764,0)</f>
        <v>0</v>
      </c>
      <c r="BJ1764" s="25" t="s">
        <v>17</v>
      </c>
      <c r="BK1764" s="214">
        <f>ROUND(I1764*H1764,2)</f>
        <v>0</v>
      </c>
      <c r="BL1764" s="25" t="s">
        <v>254</v>
      </c>
      <c r="BM1764" s="25" t="s">
        <v>1983</v>
      </c>
    </row>
    <row r="1765" s="11" customFormat="1">
      <c r="B1765" s="215"/>
      <c r="D1765" s="216" t="s">
        <v>176</v>
      </c>
      <c r="E1765" s="217" t="s">
        <v>5</v>
      </c>
      <c r="F1765" s="218" t="s">
        <v>1898</v>
      </c>
      <c r="H1765" s="217" t="s">
        <v>5</v>
      </c>
      <c r="I1765" s="219"/>
      <c r="L1765" s="215"/>
      <c r="M1765" s="220"/>
      <c r="N1765" s="221"/>
      <c r="O1765" s="221"/>
      <c r="P1765" s="221"/>
      <c r="Q1765" s="221"/>
      <c r="R1765" s="221"/>
      <c r="S1765" s="221"/>
      <c r="T1765" s="222"/>
      <c r="AT1765" s="217" t="s">
        <v>176</v>
      </c>
      <c r="AU1765" s="217" t="s">
        <v>80</v>
      </c>
      <c r="AV1765" s="11" t="s">
        <v>17</v>
      </c>
      <c r="AW1765" s="11" t="s">
        <v>35</v>
      </c>
      <c r="AX1765" s="11" t="s">
        <v>72</v>
      </c>
      <c r="AY1765" s="217" t="s">
        <v>168</v>
      </c>
    </row>
    <row r="1766" s="12" customFormat="1">
      <c r="B1766" s="223"/>
      <c r="D1766" s="216" t="s">
        <v>176</v>
      </c>
      <c r="E1766" s="224" t="s">
        <v>5</v>
      </c>
      <c r="F1766" s="225" t="s">
        <v>1977</v>
      </c>
      <c r="H1766" s="226">
        <v>66</v>
      </c>
      <c r="I1766" s="227"/>
      <c r="L1766" s="223"/>
      <c r="M1766" s="228"/>
      <c r="N1766" s="229"/>
      <c r="O1766" s="229"/>
      <c r="P1766" s="229"/>
      <c r="Q1766" s="229"/>
      <c r="R1766" s="229"/>
      <c r="S1766" s="229"/>
      <c r="T1766" s="230"/>
      <c r="AT1766" s="224" t="s">
        <v>176</v>
      </c>
      <c r="AU1766" s="224" t="s">
        <v>80</v>
      </c>
      <c r="AV1766" s="12" t="s">
        <v>80</v>
      </c>
      <c r="AW1766" s="12" t="s">
        <v>35</v>
      </c>
      <c r="AX1766" s="12" t="s">
        <v>72</v>
      </c>
      <c r="AY1766" s="224" t="s">
        <v>168</v>
      </c>
    </row>
    <row r="1767" s="13" customFormat="1">
      <c r="B1767" s="231"/>
      <c r="D1767" s="216" t="s">
        <v>176</v>
      </c>
      <c r="E1767" s="232" t="s">
        <v>5</v>
      </c>
      <c r="F1767" s="233" t="s">
        <v>195</v>
      </c>
      <c r="H1767" s="234">
        <v>66</v>
      </c>
      <c r="I1767" s="235"/>
      <c r="L1767" s="231"/>
      <c r="M1767" s="236"/>
      <c r="N1767" s="237"/>
      <c r="O1767" s="237"/>
      <c r="P1767" s="237"/>
      <c r="Q1767" s="237"/>
      <c r="R1767" s="237"/>
      <c r="S1767" s="237"/>
      <c r="T1767" s="238"/>
      <c r="AT1767" s="232" t="s">
        <v>176</v>
      </c>
      <c r="AU1767" s="232" t="s">
        <v>80</v>
      </c>
      <c r="AV1767" s="13" t="s">
        <v>86</v>
      </c>
      <c r="AW1767" s="13" t="s">
        <v>35</v>
      </c>
      <c r="AX1767" s="13" t="s">
        <v>17</v>
      </c>
      <c r="AY1767" s="232" t="s">
        <v>168</v>
      </c>
    </row>
    <row r="1768" s="1" customFormat="1" ht="25.5" customHeight="1">
      <c r="B1768" s="202"/>
      <c r="C1768" s="203" t="s">
        <v>1984</v>
      </c>
      <c r="D1768" s="203" t="s">
        <v>170</v>
      </c>
      <c r="E1768" s="204" t="s">
        <v>1985</v>
      </c>
      <c r="F1768" s="205" t="s">
        <v>1986</v>
      </c>
      <c r="G1768" s="206" t="s">
        <v>198</v>
      </c>
      <c r="H1768" s="207">
        <v>15.5</v>
      </c>
      <c r="I1768" s="208"/>
      <c r="J1768" s="209">
        <f>ROUND(I1768*H1768,2)</f>
        <v>0</v>
      </c>
      <c r="K1768" s="205" t="s">
        <v>174</v>
      </c>
      <c r="L1768" s="47"/>
      <c r="M1768" s="210" t="s">
        <v>5</v>
      </c>
      <c r="N1768" s="211" t="s">
        <v>43</v>
      </c>
      <c r="O1768" s="48"/>
      <c r="P1768" s="212">
        <f>O1768*H1768</f>
        <v>0</v>
      </c>
      <c r="Q1768" s="212">
        <v>0.00042999999999999999</v>
      </c>
      <c r="R1768" s="212">
        <f>Q1768*H1768</f>
        <v>0.0066649999999999999</v>
      </c>
      <c r="S1768" s="212">
        <v>0</v>
      </c>
      <c r="T1768" s="213">
        <f>S1768*H1768</f>
        <v>0</v>
      </c>
      <c r="AR1768" s="25" t="s">
        <v>254</v>
      </c>
      <c r="AT1768" s="25" t="s">
        <v>170</v>
      </c>
      <c r="AU1768" s="25" t="s">
        <v>80</v>
      </c>
      <c r="AY1768" s="25" t="s">
        <v>168</v>
      </c>
      <c r="BE1768" s="214">
        <f>IF(N1768="základní",J1768,0)</f>
        <v>0</v>
      </c>
      <c r="BF1768" s="214">
        <f>IF(N1768="snížená",J1768,0)</f>
        <v>0</v>
      </c>
      <c r="BG1768" s="214">
        <f>IF(N1768="zákl. přenesená",J1768,0)</f>
        <v>0</v>
      </c>
      <c r="BH1768" s="214">
        <f>IF(N1768="sníž. přenesená",J1768,0)</f>
        <v>0</v>
      </c>
      <c r="BI1768" s="214">
        <f>IF(N1768="nulová",J1768,0)</f>
        <v>0</v>
      </c>
      <c r="BJ1768" s="25" t="s">
        <v>17</v>
      </c>
      <c r="BK1768" s="214">
        <f>ROUND(I1768*H1768,2)</f>
        <v>0</v>
      </c>
      <c r="BL1768" s="25" t="s">
        <v>254</v>
      </c>
      <c r="BM1768" s="25" t="s">
        <v>1987</v>
      </c>
    </row>
    <row r="1769" s="11" customFormat="1">
      <c r="B1769" s="215"/>
      <c r="D1769" s="216" t="s">
        <v>176</v>
      </c>
      <c r="E1769" s="217" t="s">
        <v>5</v>
      </c>
      <c r="F1769" s="218" t="s">
        <v>1901</v>
      </c>
      <c r="H1769" s="217" t="s">
        <v>5</v>
      </c>
      <c r="I1769" s="219"/>
      <c r="L1769" s="215"/>
      <c r="M1769" s="220"/>
      <c r="N1769" s="221"/>
      <c r="O1769" s="221"/>
      <c r="P1769" s="221"/>
      <c r="Q1769" s="221"/>
      <c r="R1769" s="221"/>
      <c r="S1769" s="221"/>
      <c r="T1769" s="222"/>
      <c r="AT1769" s="217" t="s">
        <v>176</v>
      </c>
      <c r="AU1769" s="217" t="s">
        <v>80</v>
      </c>
      <c r="AV1769" s="11" t="s">
        <v>17</v>
      </c>
      <c r="AW1769" s="11" t="s">
        <v>35</v>
      </c>
      <c r="AX1769" s="11" t="s">
        <v>72</v>
      </c>
      <c r="AY1769" s="217" t="s">
        <v>168</v>
      </c>
    </row>
    <row r="1770" s="12" customFormat="1">
      <c r="B1770" s="223"/>
      <c r="D1770" s="216" t="s">
        <v>176</v>
      </c>
      <c r="E1770" s="224" t="s">
        <v>5</v>
      </c>
      <c r="F1770" s="225" t="s">
        <v>1978</v>
      </c>
      <c r="H1770" s="226">
        <v>15.5</v>
      </c>
      <c r="I1770" s="227"/>
      <c r="L1770" s="223"/>
      <c r="M1770" s="228"/>
      <c r="N1770" s="229"/>
      <c r="O1770" s="229"/>
      <c r="P1770" s="229"/>
      <c r="Q1770" s="229"/>
      <c r="R1770" s="229"/>
      <c r="S1770" s="229"/>
      <c r="T1770" s="230"/>
      <c r="AT1770" s="224" t="s">
        <v>176</v>
      </c>
      <c r="AU1770" s="224" t="s">
        <v>80</v>
      </c>
      <c r="AV1770" s="12" t="s">
        <v>80</v>
      </c>
      <c r="AW1770" s="12" t="s">
        <v>35</v>
      </c>
      <c r="AX1770" s="12" t="s">
        <v>17</v>
      </c>
      <c r="AY1770" s="224" t="s">
        <v>168</v>
      </c>
    </row>
    <row r="1771" s="1" customFormat="1" ht="25.5" customHeight="1">
      <c r="B1771" s="202"/>
      <c r="C1771" s="203" t="s">
        <v>1988</v>
      </c>
      <c r="D1771" s="203" t="s">
        <v>170</v>
      </c>
      <c r="E1771" s="204" t="s">
        <v>1989</v>
      </c>
      <c r="F1771" s="205" t="s">
        <v>1990</v>
      </c>
      <c r="G1771" s="206" t="s">
        <v>198</v>
      </c>
      <c r="H1771" s="207">
        <v>52</v>
      </c>
      <c r="I1771" s="208"/>
      <c r="J1771" s="209">
        <f>ROUND(I1771*H1771,2)</f>
        <v>0</v>
      </c>
      <c r="K1771" s="205" t="s">
        <v>174</v>
      </c>
      <c r="L1771" s="47"/>
      <c r="M1771" s="210" t="s">
        <v>5</v>
      </c>
      <c r="N1771" s="211" t="s">
        <v>43</v>
      </c>
      <c r="O1771" s="48"/>
      <c r="P1771" s="212">
        <f>O1771*H1771</f>
        <v>0</v>
      </c>
      <c r="Q1771" s="212">
        <v>0.0016199999999999999</v>
      </c>
      <c r="R1771" s="212">
        <f>Q1771*H1771</f>
        <v>0.084239999999999995</v>
      </c>
      <c r="S1771" s="212">
        <v>0</v>
      </c>
      <c r="T1771" s="213">
        <f>S1771*H1771</f>
        <v>0</v>
      </c>
      <c r="AR1771" s="25" t="s">
        <v>254</v>
      </c>
      <c r="AT1771" s="25" t="s">
        <v>170</v>
      </c>
      <c r="AU1771" s="25" t="s">
        <v>80</v>
      </c>
      <c r="AY1771" s="25" t="s">
        <v>168</v>
      </c>
      <c r="BE1771" s="214">
        <f>IF(N1771="základní",J1771,0)</f>
        <v>0</v>
      </c>
      <c r="BF1771" s="214">
        <f>IF(N1771="snížená",J1771,0)</f>
        <v>0</v>
      </c>
      <c r="BG1771" s="214">
        <f>IF(N1771="zákl. přenesená",J1771,0)</f>
        <v>0</v>
      </c>
      <c r="BH1771" s="214">
        <f>IF(N1771="sníž. přenesená",J1771,0)</f>
        <v>0</v>
      </c>
      <c r="BI1771" s="214">
        <f>IF(N1771="nulová",J1771,0)</f>
        <v>0</v>
      </c>
      <c r="BJ1771" s="25" t="s">
        <v>17</v>
      </c>
      <c r="BK1771" s="214">
        <f>ROUND(I1771*H1771,2)</f>
        <v>0</v>
      </c>
      <c r="BL1771" s="25" t="s">
        <v>254</v>
      </c>
      <c r="BM1771" s="25" t="s">
        <v>1991</v>
      </c>
    </row>
    <row r="1772" s="12" customFormat="1">
      <c r="B1772" s="223"/>
      <c r="D1772" s="216" t="s">
        <v>176</v>
      </c>
      <c r="E1772" s="224" t="s">
        <v>5</v>
      </c>
      <c r="F1772" s="225" t="s">
        <v>1992</v>
      </c>
      <c r="H1772" s="226">
        <v>52</v>
      </c>
      <c r="I1772" s="227"/>
      <c r="L1772" s="223"/>
      <c r="M1772" s="228"/>
      <c r="N1772" s="229"/>
      <c r="O1772" s="229"/>
      <c r="P1772" s="229"/>
      <c r="Q1772" s="229"/>
      <c r="R1772" s="229"/>
      <c r="S1772" s="229"/>
      <c r="T1772" s="230"/>
      <c r="AT1772" s="224" t="s">
        <v>176</v>
      </c>
      <c r="AU1772" s="224" t="s">
        <v>80</v>
      </c>
      <c r="AV1772" s="12" t="s">
        <v>80</v>
      </c>
      <c r="AW1772" s="12" t="s">
        <v>35</v>
      </c>
      <c r="AX1772" s="12" t="s">
        <v>17</v>
      </c>
      <c r="AY1772" s="224" t="s">
        <v>168</v>
      </c>
    </row>
    <row r="1773" s="1" customFormat="1" ht="25.5" customHeight="1">
      <c r="B1773" s="202"/>
      <c r="C1773" s="203" t="s">
        <v>1993</v>
      </c>
      <c r="D1773" s="203" t="s">
        <v>170</v>
      </c>
      <c r="E1773" s="204" t="s">
        <v>1994</v>
      </c>
      <c r="F1773" s="205" t="s">
        <v>1995</v>
      </c>
      <c r="G1773" s="206" t="s">
        <v>173</v>
      </c>
      <c r="H1773" s="207">
        <v>246.90000000000001</v>
      </c>
      <c r="I1773" s="208"/>
      <c r="J1773" s="209">
        <f>ROUND(I1773*H1773,2)</f>
        <v>0</v>
      </c>
      <c r="K1773" s="205" t="s">
        <v>174</v>
      </c>
      <c r="L1773" s="47"/>
      <c r="M1773" s="210" t="s">
        <v>5</v>
      </c>
      <c r="N1773" s="211" t="s">
        <v>43</v>
      </c>
      <c r="O1773" s="48"/>
      <c r="P1773" s="212">
        <f>O1773*H1773</f>
        <v>0</v>
      </c>
      <c r="Q1773" s="212">
        <v>0</v>
      </c>
      <c r="R1773" s="212">
        <f>Q1773*H1773</f>
        <v>0</v>
      </c>
      <c r="S1773" s="212">
        <v>0</v>
      </c>
      <c r="T1773" s="213">
        <f>S1773*H1773</f>
        <v>0</v>
      </c>
      <c r="AR1773" s="25" t="s">
        <v>254</v>
      </c>
      <c r="AT1773" s="25" t="s">
        <v>170</v>
      </c>
      <c r="AU1773" s="25" t="s">
        <v>80</v>
      </c>
      <c r="AY1773" s="25" t="s">
        <v>168</v>
      </c>
      <c r="BE1773" s="214">
        <f>IF(N1773="základní",J1773,0)</f>
        <v>0</v>
      </c>
      <c r="BF1773" s="214">
        <f>IF(N1773="snížená",J1773,0)</f>
        <v>0</v>
      </c>
      <c r="BG1773" s="214">
        <f>IF(N1773="zákl. přenesená",J1773,0)</f>
        <v>0</v>
      </c>
      <c r="BH1773" s="214">
        <f>IF(N1773="sníž. přenesená",J1773,0)</f>
        <v>0</v>
      </c>
      <c r="BI1773" s="214">
        <f>IF(N1773="nulová",J1773,0)</f>
        <v>0</v>
      </c>
      <c r="BJ1773" s="25" t="s">
        <v>17</v>
      </c>
      <c r="BK1773" s="214">
        <f>ROUND(I1773*H1773,2)</f>
        <v>0</v>
      </c>
      <c r="BL1773" s="25" t="s">
        <v>254</v>
      </c>
      <c r="BM1773" s="25" t="s">
        <v>1996</v>
      </c>
    </row>
    <row r="1774" s="11" customFormat="1">
      <c r="B1774" s="215"/>
      <c r="D1774" s="216" t="s">
        <v>176</v>
      </c>
      <c r="E1774" s="217" t="s">
        <v>5</v>
      </c>
      <c r="F1774" s="218" t="s">
        <v>1898</v>
      </c>
      <c r="H1774" s="217" t="s">
        <v>5</v>
      </c>
      <c r="I1774" s="219"/>
      <c r="L1774" s="215"/>
      <c r="M1774" s="220"/>
      <c r="N1774" s="221"/>
      <c r="O1774" s="221"/>
      <c r="P1774" s="221"/>
      <c r="Q1774" s="221"/>
      <c r="R1774" s="221"/>
      <c r="S1774" s="221"/>
      <c r="T1774" s="222"/>
      <c r="AT1774" s="217" t="s">
        <v>176</v>
      </c>
      <c r="AU1774" s="217" t="s">
        <v>80</v>
      </c>
      <c r="AV1774" s="11" t="s">
        <v>17</v>
      </c>
      <c r="AW1774" s="11" t="s">
        <v>35</v>
      </c>
      <c r="AX1774" s="11" t="s">
        <v>72</v>
      </c>
      <c r="AY1774" s="217" t="s">
        <v>168</v>
      </c>
    </row>
    <row r="1775" s="12" customFormat="1">
      <c r="B1775" s="223"/>
      <c r="D1775" s="216" t="s">
        <v>176</v>
      </c>
      <c r="E1775" s="224" t="s">
        <v>5</v>
      </c>
      <c r="F1775" s="225" t="s">
        <v>1899</v>
      </c>
      <c r="H1775" s="226">
        <v>161</v>
      </c>
      <c r="I1775" s="227"/>
      <c r="L1775" s="223"/>
      <c r="M1775" s="228"/>
      <c r="N1775" s="229"/>
      <c r="O1775" s="229"/>
      <c r="P1775" s="229"/>
      <c r="Q1775" s="229"/>
      <c r="R1775" s="229"/>
      <c r="S1775" s="229"/>
      <c r="T1775" s="230"/>
      <c r="AT1775" s="224" t="s">
        <v>176</v>
      </c>
      <c r="AU1775" s="224" t="s">
        <v>80</v>
      </c>
      <c r="AV1775" s="12" t="s">
        <v>80</v>
      </c>
      <c r="AW1775" s="12" t="s">
        <v>35</v>
      </c>
      <c r="AX1775" s="12" t="s">
        <v>72</v>
      </c>
      <c r="AY1775" s="224" t="s">
        <v>168</v>
      </c>
    </row>
    <row r="1776" s="12" customFormat="1">
      <c r="B1776" s="223"/>
      <c r="D1776" s="216" t="s">
        <v>176</v>
      </c>
      <c r="E1776" s="224" t="s">
        <v>5</v>
      </c>
      <c r="F1776" s="225" t="s">
        <v>1920</v>
      </c>
      <c r="H1776" s="226">
        <v>39.600000000000001</v>
      </c>
      <c r="I1776" s="227"/>
      <c r="L1776" s="223"/>
      <c r="M1776" s="228"/>
      <c r="N1776" s="229"/>
      <c r="O1776" s="229"/>
      <c r="P1776" s="229"/>
      <c r="Q1776" s="229"/>
      <c r="R1776" s="229"/>
      <c r="S1776" s="229"/>
      <c r="T1776" s="230"/>
      <c r="AT1776" s="224" t="s">
        <v>176</v>
      </c>
      <c r="AU1776" s="224" t="s">
        <v>80</v>
      </c>
      <c r="AV1776" s="12" t="s">
        <v>80</v>
      </c>
      <c r="AW1776" s="12" t="s">
        <v>35</v>
      </c>
      <c r="AX1776" s="12" t="s">
        <v>72</v>
      </c>
      <c r="AY1776" s="224" t="s">
        <v>168</v>
      </c>
    </row>
    <row r="1777" s="12" customFormat="1">
      <c r="B1777" s="223"/>
      <c r="D1777" s="216" t="s">
        <v>176</v>
      </c>
      <c r="E1777" s="224" t="s">
        <v>5</v>
      </c>
      <c r="F1777" s="225" t="s">
        <v>1921</v>
      </c>
      <c r="H1777" s="226">
        <v>28</v>
      </c>
      <c r="I1777" s="227"/>
      <c r="L1777" s="223"/>
      <c r="M1777" s="228"/>
      <c r="N1777" s="229"/>
      <c r="O1777" s="229"/>
      <c r="P1777" s="229"/>
      <c r="Q1777" s="229"/>
      <c r="R1777" s="229"/>
      <c r="S1777" s="229"/>
      <c r="T1777" s="230"/>
      <c r="AT1777" s="224" t="s">
        <v>176</v>
      </c>
      <c r="AU1777" s="224" t="s">
        <v>80</v>
      </c>
      <c r="AV1777" s="12" t="s">
        <v>80</v>
      </c>
      <c r="AW1777" s="12" t="s">
        <v>35</v>
      </c>
      <c r="AX1777" s="12" t="s">
        <v>72</v>
      </c>
      <c r="AY1777" s="224" t="s">
        <v>168</v>
      </c>
    </row>
    <row r="1778" s="11" customFormat="1">
      <c r="B1778" s="215"/>
      <c r="D1778" s="216" t="s">
        <v>176</v>
      </c>
      <c r="E1778" s="217" t="s">
        <v>5</v>
      </c>
      <c r="F1778" s="218" t="s">
        <v>1901</v>
      </c>
      <c r="H1778" s="217" t="s">
        <v>5</v>
      </c>
      <c r="I1778" s="219"/>
      <c r="L1778" s="215"/>
      <c r="M1778" s="220"/>
      <c r="N1778" s="221"/>
      <c r="O1778" s="221"/>
      <c r="P1778" s="221"/>
      <c r="Q1778" s="221"/>
      <c r="R1778" s="221"/>
      <c r="S1778" s="221"/>
      <c r="T1778" s="222"/>
      <c r="AT1778" s="217" t="s">
        <v>176</v>
      </c>
      <c r="AU1778" s="217" t="s">
        <v>80</v>
      </c>
      <c r="AV1778" s="11" t="s">
        <v>17</v>
      </c>
      <c r="AW1778" s="11" t="s">
        <v>35</v>
      </c>
      <c r="AX1778" s="11" t="s">
        <v>72</v>
      </c>
      <c r="AY1778" s="217" t="s">
        <v>168</v>
      </c>
    </row>
    <row r="1779" s="12" customFormat="1">
      <c r="B1779" s="223"/>
      <c r="D1779" s="216" t="s">
        <v>176</v>
      </c>
      <c r="E1779" s="224" t="s">
        <v>5</v>
      </c>
      <c r="F1779" s="225" t="s">
        <v>1902</v>
      </c>
      <c r="H1779" s="226">
        <v>9</v>
      </c>
      <c r="I1779" s="227"/>
      <c r="L1779" s="223"/>
      <c r="M1779" s="228"/>
      <c r="N1779" s="229"/>
      <c r="O1779" s="229"/>
      <c r="P1779" s="229"/>
      <c r="Q1779" s="229"/>
      <c r="R1779" s="229"/>
      <c r="S1779" s="229"/>
      <c r="T1779" s="230"/>
      <c r="AT1779" s="224" t="s">
        <v>176</v>
      </c>
      <c r="AU1779" s="224" t="s">
        <v>80</v>
      </c>
      <c r="AV1779" s="12" t="s">
        <v>80</v>
      </c>
      <c r="AW1779" s="12" t="s">
        <v>35</v>
      </c>
      <c r="AX1779" s="12" t="s">
        <v>72</v>
      </c>
      <c r="AY1779" s="224" t="s">
        <v>168</v>
      </c>
    </row>
    <row r="1780" s="12" customFormat="1">
      <c r="B1780" s="223"/>
      <c r="D1780" s="216" t="s">
        <v>176</v>
      </c>
      <c r="E1780" s="224" t="s">
        <v>5</v>
      </c>
      <c r="F1780" s="225" t="s">
        <v>1929</v>
      </c>
      <c r="H1780" s="226">
        <v>9.3000000000000007</v>
      </c>
      <c r="I1780" s="227"/>
      <c r="L1780" s="223"/>
      <c r="M1780" s="228"/>
      <c r="N1780" s="229"/>
      <c r="O1780" s="229"/>
      <c r="P1780" s="229"/>
      <c r="Q1780" s="229"/>
      <c r="R1780" s="229"/>
      <c r="S1780" s="229"/>
      <c r="T1780" s="230"/>
      <c r="AT1780" s="224" t="s">
        <v>176</v>
      </c>
      <c r="AU1780" s="224" t="s">
        <v>80</v>
      </c>
      <c r="AV1780" s="12" t="s">
        <v>80</v>
      </c>
      <c r="AW1780" s="12" t="s">
        <v>35</v>
      </c>
      <c r="AX1780" s="12" t="s">
        <v>72</v>
      </c>
      <c r="AY1780" s="224" t="s">
        <v>168</v>
      </c>
    </row>
    <row r="1781" s="13" customFormat="1">
      <c r="B1781" s="231"/>
      <c r="D1781" s="216" t="s">
        <v>176</v>
      </c>
      <c r="E1781" s="232" t="s">
        <v>5</v>
      </c>
      <c r="F1781" s="233" t="s">
        <v>195</v>
      </c>
      <c r="H1781" s="234">
        <v>246.90000000000001</v>
      </c>
      <c r="I1781" s="235"/>
      <c r="L1781" s="231"/>
      <c r="M1781" s="236"/>
      <c r="N1781" s="237"/>
      <c r="O1781" s="237"/>
      <c r="P1781" s="237"/>
      <c r="Q1781" s="237"/>
      <c r="R1781" s="237"/>
      <c r="S1781" s="237"/>
      <c r="T1781" s="238"/>
      <c r="AT1781" s="232" t="s">
        <v>176</v>
      </c>
      <c r="AU1781" s="232" t="s">
        <v>80</v>
      </c>
      <c r="AV1781" s="13" t="s">
        <v>86</v>
      </c>
      <c r="AW1781" s="13" t="s">
        <v>35</v>
      </c>
      <c r="AX1781" s="13" t="s">
        <v>17</v>
      </c>
      <c r="AY1781" s="232" t="s">
        <v>168</v>
      </c>
    </row>
    <row r="1782" s="1" customFormat="1" ht="16.5" customHeight="1">
      <c r="B1782" s="202"/>
      <c r="C1782" s="239" t="s">
        <v>1997</v>
      </c>
      <c r="D1782" s="239" t="s">
        <v>337</v>
      </c>
      <c r="E1782" s="240" t="s">
        <v>1998</v>
      </c>
      <c r="F1782" s="241" t="s">
        <v>1999</v>
      </c>
      <c r="G1782" s="242" t="s">
        <v>173</v>
      </c>
      <c r="H1782" s="243">
        <v>283.935</v>
      </c>
      <c r="I1782" s="244"/>
      <c r="J1782" s="245">
        <f>ROUND(I1782*H1782,2)</f>
        <v>0</v>
      </c>
      <c r="K1782" s="241" t="s">
        <v>5</v>
      </c>
      <c r="L1782" s="246"/>
      <c r="M1782" s="247" t="s">
        <v>5</v>
      </c>
      <c r="N1782" s="248" t="s">
        <v>43</v>
      </c>
      <c r="O1782" s="48"/>
      <c r="P1782" s="212">
        <f>O1782*H1782</f>
        <v>0</v>
      </c>
      <c r="Q1782" s="212">
        <v>0.00010000000000000001</v>
      </c>
      <c r="R1782" s="212">
        <f>Q1782*H1782</f>
        <v>0.028393500000000002</v>
      </c>
      <c r="S1782" s="212">
        <v>0</v>
      </c>
      <c r="T1782" s="213">
        <f>S1782*H1782</f>
        <v>0</v>
      </c>
      <c r="AR1782" s="25" t="s">
        <v>332</v>
      </c>
      <c r="AT1782" s="25" t="s">
        <v>337</v>
      </c>
      <c r="AU1782" s="25" t="s">
        <v>80</v>
      </c>
      <c r="AY1782" s="25" t="s">
        <v>168</v>
      </c>
      <c r="BE1782" s="214">
        <f>IF(N1782="základní",J1782,0)</f>
        <v>0</v>
      </c>
      <c r="BF1782" s="214">
        <f>IF(N1782="snížená",J1782,0)</f>
        <v>0</v>
      </c>
      <c r="BG1782" s="214">
        <f>IF(N1782="zákl. přenesená",J1782,0)</f>
        <v>0</v>
      </c>
      <c r="BH1782" s="214">
        <f>IF(N1782="sníž. přenesená",J1782,0)</f>
        <v>0</v>
      </c>
      <c r="BI1782" s="214">
        <f>IF(N1782="nulová",J1782,0)</f>
        <v>0</v>
      </c>
      <c r="BJ1782" s="25" t="s">
        <v>17</v>
      </c>
      <c r="BK1782" s="214">
        <f>ROUND(I1782*H1782,2)</f>
        <v>0</v>
      </c>
      <c r="BL1782" s="25" t="s">
        <v>254</v>
      </c>
      <c r="BM1782" s="25" t="s">
        <v>2000</v>
      </c>
    </row>
    <row r="1783" s="12" customFormat="1">
      <c r="B1783" s="223"/>
      <c r="D1783" s="216" t="s">
        <v>176</v>
      </c>
      <c r="F1783" s="225" t="s">
        <v>2001</v>
      </c>
      <c r="H1783" s="226">
        <v>283.935</v>
      </c>
      <c r="I1783" s="227"/>
      <c r="L1783" s="223"/>
      <c r="M1783" s="228"/>
      <c r="N1783" s="229"/>
      <c r="O1783" s="229"/>
      <c r="P1783" s="229"/>
      <c r="Q1783" s="229"/>
      <c r="R1783" s="229"/>
      <c r="S1783" s="229"/>
      <c r="T1783" s="230"/>
      <c r="AT1783" s="224" t="s">
        <v>176</v>
      </c>
      <c r="AU1783" s="224" t="s">
        <v>80</v>
      </c>
      <c r="AV1783" s="12" t="s">
        <v>80</v>
      </c>
      <c r="AW1783" s="12" t="s">
        <v>6</v>
      </c>
      <c r="AX1783" s="12" t="s">
        <v>17</v>
      </c>
      <c r="AY1783" s="224" t="s">
        <v>168</v>
      </c>
    </row>
    <row r="1784" s="1" customFormat="1" ht="25.5" customHeight="1">
      <c r="B1784" s="202"/>
      <c r="C1784" s="203" t="s">
        <v>2002</v>
      </c>
      <c r="D1784" s="203" t="s">
        <v>170</v>
      </c>
      <c r="E1784" s="204" t="s">
        <v>2003</v>
      </c>
      <c r="F1784" s="205" t="s">
        <v>2004</v>
      </c>
      <c r="G1784" s="206" t="s">
        <v>173</v>
      </c>
      <c r="H1784" s="207">
        <v>9.7750000000000004</v>
      </c>
      <c r="I1784" s="208"/>
      <c r="J1784" s="209">
        <f>ROUND(I1784*H1784,2)</f>
        <v>0</v>
      </c>
      <c r="K1784" s="205" t="s">
        <v>174</v>
      </c>
      <c r="L1784" s="47"/>
      <c r="M1784" s="210" t="s">
        <v>5</v>
      </c>
      <c r="N1784" s="211" t="s">
        <v>43</v>
      </c>
      <c r="O1784" s="48"/>
      <c r="P1784" s="212">
        <f>O1784*H1784</f>
        <v>0</v>
      </c>
      <c r="Q1784" s="212">
        <v>0</v>
      </c>
      <c r="R1784" s="212">
        <f>Q1784*H1784</f>
        <v>0</v>
      </c>
      <c r="S1784" s="212">
        <v>0</v>
      </c>
      <c r="T1784" s="213">
        <f>S1784*H1784</f>
        <v>0</v>
      </c>
      <c r="AR1784" s="25" t="s">
        <v>254</v>
      </c>
      <c r="AT1784" s="25" t="s">
        <v>170</v>
      </c>
      <c r="AU1784" s="25" t="s">
        <v>80</v>
      </c>
      <c r="AY1784" s="25" t="s">
        <v>168</v>
      </c>
      <c r="BE1784" s="214">
        <f>IF(N1784="základní",J1784,0)</f>
        <v>0</v>
      </c>
      <c r="BF1784" s="214">
        <f>IF(N1784="snížená",J1784,0)</f>
        <v>0</v>
      </c>
      <c r="BG1784" s="214">
        <f>IF(N1784="zákl. přenesená",J1784,0)</f>
        <v>0</v>
      </c>
      <c r="BH1784" s="214">
        <f>IF(N1784="sníž. přenesená",J1784,0)</f>
        <v>0</v>
      </c>
      <c r="BI1784" s="214">
        <f>IF(N1784="nulová",J1784,0)</f>
        <v>0</v>
      </c>
      <c r="BJ1784" s="25" t="s">
        <v>17</v>
      </c>
      <c r="BK1784" s="214">
        <f>ROUND(I1784*H1784,2)</f>
        <v>0</v>
      </c>
      <c r="BL1784" s="25" t="s">
        <v>254</v>
      </c>
      <c r="BM1784" s="25" t="s">
        <v>2005</v>
      </c>
    </row>
    <row r="1785" s="11" customFormat="1">
      <c r="B1785" s="215"/>
      <c r="D1785" s="216" t="s">
        <v>176</v>
      </c>
      <c r="E1785" s="217" t="s">
        <v>5</v>
      </c>
      <c r="F1785" s="218" t="s">
        <v>1901</v>
      </c>
      <c r="H1785" s="217" t="s">
        <v>5</v>
      </c>
      <c r="I1785" s="219"/>
      <c r="L1785" s="215"/>
      <c r="M1785" s="220"/>
      <c r="N1785" s="221"/>
      <c r="O1785" s="221"/>
      <c r="P1785" s="221"/>
      <c r="Q1785" s="221"/>
      <c r="R1785" s="221"/>
      <c r="S1785" s="221"/>
      <c r="T1785" s="222"/>
      <c r="AT1785" s="217" t="s">
        <v>176</v>
      </c>
      <c r="AU1785" s="217" t="s">
        <v>80</v>
      </c>
      <c r="AV1785" s="11" t="s">
        <v>17</v>
      </c>
      <c r="AW1785" s="11" t="s">
        <v>35</v>
      </c>
      <c r="AX1785" s="11" t="s">
        <v>72</v>
      </c>
      <c r="AY1785" s="217" t="s">
        <v>168</v>
      </c>
    </row>
    <row r="1786" s="12" customFormat="1">
      <c r="B1786" s="223"/>
      <c r="D1786" s="216" t="s">
        <v>176</v>
      </c>
      <c r="E1786" s="224" t="s">
        <v>5</v>
      </c>
      <c r="F1786" s="225" t="s">
        <v>1902</v>
      </c>
      <c r="H1786" s="226">
        <v>9</v>
      </c>
      <c r="I1786" s="227"/>
      <c r="L1786" s="223"/>
      <c r="M1786" s="228"/>
      <c r="N1786" s="229"/>
      <c r="O1786" s="229"/>
      <c r="P1786" s="229"/>
      <c r="Q1786" s="229"/>
      <c r="R1786" s="229"/>
      <c r="S1786" s="229"/>
      <c r="T1786" s="230"/>
      <c r="AT1786" s="224" t="s">
        <v>176</v>
      </c>
      <c r="AU1786" s="224" t="s">
        <v>80</v>
      </c>
      <c r="AV1786" s="12" t="s">
        <v>80</v>
      </c>
      <c r="AW1786" s="12" t="s">
        <v>35</v>
      </c>
      <c r="AX1786" s="12" t="s">
        <v>72</v>
      </c>
      <c r="AY1786" s="224" t="s">
        <v>168</v>
      </c>
    </row>
    <row r="1787" s="12" customFormat="1">
      <c r="B1787" s="223"/>
      <c r="D1787" s="216" t="s">
        <v>176</v>
      </c>
      <c r="E1787" s="224" t="s">
        <v>5</v>
      </c>
      <c r="F1787" s="225" t="s">
        <v>2006</v>
      </c>
      <c r="H1787" s="226">
        <v>0.77500000000000002</v>
      </c>
      <c r="I1787" s="227"/>
      <c r="L1787" s="223"/>
      <c r="M1787" s="228"/>
      <c r="N1787" s="229"/>
      <c r="O1787" s="229"/>
      <c r="P1787" s="229"/>
      <c r="Q1787" s="229"/>
      <c r="R1787" s="229"/>
      <c r="S1787" s="229"/>
      <c r="T1787" s="230"/>
      <c r="AT1787" s="224" t="s">
        <v>176</v>
      </c>
      <c r="AU1787" s="224" t="s">
        <v>80</v>
      </c>
      <c r="AV1787" s="12" t="s">
        <v>80</v>
      </c>
      <c r="AW1787" s="12" t="s">
        <v>35</v>
      </c>
      <c r="AX1787" s="12" t="s">
        <v>72</v>
      </c>
      <c r="AY1787" s="224" t="s">
        <v>168</v>
      </c>
    </row>
    <row r="1788" s="13" customFormat="1">
      <c r="B1788" s="231"/>
      <c r="D1788" s="216" t="s">
        <v>176</v>
      </c>
      <c r="E1788" s="232" t="s">
        <v>5</v>
      </c>
      <c r="F1788" s="233" t="s">
        <v>195</v>
      </c>
      <c r="H1788" s="234">
        <v>9.7750000000000004</v>
      </c>
      <c r="I1788" s="235"/>
      <c r="L1788" s="231"/>
      <c r="M1788" s="236"/>
      <c r="N1788" s="237"/>
      <c r="O1788" s="237"/>
      <c r="P1788" s="237"/>
      <c r="Q1788" s="237"/>
      <c r="R1788" s="237"/>
      <c r="S1788" s="237"/>
      <c r="T1788" s="238"/>
      <c r="AT1788" s="232" t="s">
        <v>176</v>
      </c>
      <c r="AU1788" s="232" t="s">
        <v>80</v>
      </c>
      <c r="AV1788" s="13" t="s">
        <v>86</v>
      </c>
      <c r="AW1788" s="13" t="s">
        <v>35</v>
      </c>
      <c r="AX1788" s="13" t="s">
        <v>17</v>
      </c>
      <c r="AY1788" s="232" t="s">
        <v>168</v>
      </c>
    </row>
    <row r="1789" s="1" customFormat="1" ht="16.5" customHeight="1">
      <c r="B1789" s="202"/>
      <c r="C1789" s="239" t="s">
        <v>2007</v>
      </c>
      <c r="D1789" s="239" t="s">
        <v>337</v>
      </c>
      <c r="E1789" s="240" t="s">
        <v>2008</v>
      </c>
      <c r="F1789" s="241" t="s">
        <v>2009</v>
      </c>
      <c r="G1789" s="242" t="s">
        <v>173</v>
      </c>
      <c r="H1789" s="243">
        <v>11.241</v>
      </c>
      <c r="I1789" s="244"/>
      <c r="J1789" s="245">
        <f>ROUND(I1789*H1789,2)</f>
        <v>0</v>
      </c>
      <c r="K1789" s="241" t="s">
        <v>5</v>
      </c>
      <c r="L1789" s="246"/>
      <c r="M1789" s="247" t="s">
        <v>5</v>
      </c>
      <c r="N1789" s="248" t="s">
        <v>43</v>
      </c>
      <c r="O1789" s="48"/>
      <c r="P1789" s="212">
        <f>O1789*H1789</f>
        <v>0</v>
      </c>
      <c r="Q1789" s="212">
        <v>0.00010000000000000001</v>
      </c>
      <c r="R1789" s="212">
        <f>Q1789*H1789</f>
        <v>0.0011241000000000001</v>
      </c>
      <c r="S1789" s="212">
        <v>0</v>
      </c>
      <c r="T1789" s="213">
        <f>S1789*H1789</f>
        <v>0</v>
      </c>
      <c r="AR1789" s="25" t="s">
        <v>332</v>
      </c>
      <c r="AT1789" s="25" t="s">
        <v>337</v>
      </c>
      <c r="AU1789" s="25" t="s">
        <v>80</v>
      </c>
      <c r="AY1789" s="25" t="s">
        <v>168</v>
      </c>
      <c r="BE1789" s="214">
        <f>IF(N1789="základní",J1789,0)</f>
        <v>0</v>
      </c>
      <c r="BF1789" s="214">
        <f>IF(N1789="snížená",J1789,0)</f>
        <v>0</v>
      </c>
      <c r="BG1789" s="214">
        <f>IF(N1789="zákl. přenesená",J1789,0)</f>
        <v>0</v>
      </c>
      <c r="BH1789" s="214">
        <f>IF(N1789="sníž. přenesená",J1789,0)</f>
        <v>0</v>
      </c>
      <c r="BI1789" s="214">
        <f>IF(N1789="nulová",J1789,0)</f>
        <v>0</v>
      </c>
      <c r="BJ1789" s="25" t="s">
        <v>17</v>
      </c>
      <c r="BK1789" s="214">
        <f>ROUND(I1789*H1789,2)</f>
        <v>0</v>
      </c>
      <c r="BL1789" s="25" t="s">
        <v>254</v>
      </c>
      <c r="BM1789" s="25" t="s">
        <v>2010</v>
      </c>
    </row>
    <row r="1790" s="12" customFormat="1">
      <c r="B1790" s="223"/>
      <c r="D1790" s="216" t="s">
        <v>176</v>
      </c>
      <c r="F1790" s="225" t="s">
        <v>2011</v>
      </c>
      <c r="H1790" s="226">
        <v>11.241</v>
      </c>
      <c r="I1790" s="227"/>
      <c r="L1790" s="223"/>
      <c r="M1790" s="228"/>
      <c r="N1790" s="229"/>
      <c r="O1790" s="229"/>
      <c r="P1790" s="229"/>
      <c r="Q1790" s="229"/>
      <c r="R1790" s="229"/>
      <c r="S1790" s="229"/>
      <c r="T1790" s="230"/>
      <c r="AT1790" s="224" t="s">
        <v>176</v>
      </c>
      <c r="AU1790" s="224" t="s">
        <v>80</v>
      </c>
      <c r="AV1790" s="12" t="s">
        <v>80</v>
      </c>
      <c r="AW1790" s="12" t="s">
        <v>6</v>
      </c>
      <c r="AX1790" s="12" t="s">
        <v>17</v>
      </c>
      <c r="AY1790" s="224" t="s">
        <v>168</v>
      </c>
    </row>
    <row r="1791" s="1" customFormat="1" ht="25.5" customHeight="1">
      <c r="B1791" s="202"/>
      <c r="C1791" s="203" t="s">
        <v>2012</v>
      </c>
      <c r="D1791" s="203" t="s">
        <v>170</v>
      </c>
      <c r="E1791" s="204" t="s">
        <v>2013</v>
      </c>
      <c r="F1791" s="205" t="s">
        <v>2014</v>
      </c>
      <c r="G1791" s="206" t="s">
        <v>173</v>
      </c>
      <c r="H1791" s="207">
        <v>9</v>
      </c>
      <c r="I1791" s="208"/>
      <c r="J1791" s="209">
        <f>ROUND(I1791*H1791,2)</f>
        <v>0</v>
      </c>
      <c r="K1791" s="205" t="s">
        <v>174</v>
      </c>
      <c r="L1791" s="47"/>
      <c r="M1791" s="210" t="s">
        <v>5</v>
      </c>
      <c r="N1791" s="211" t="s">
        <v>43</v>
      </c>
      <c r="O1791" s="48"/>
      <c r="P1791" s="212">
        <f>O1791*H1791</f>
        <v>0</v>
      </c>
      <c r="Q1791" s="212">
        <v>0</v>
      </c>
      <c r="R1791" s="212">
        <f>Q1791*H1791</f>
        <v>0</v>
      </c>
      <c r="S1791" s="212">
        <v>0</v>
      </c>
      <c r="T1791" s="213">
        <f>S1791*H1791</f>
        <v>0</v>
      </c>
      <c r="AR1791" s="25" t="s">
        <v>254</v>
      </c>
      <c r="AT1791" s="25" t="s">
        <v>170</v>
      </c>
      <c r="AU1791" s="25" t="s">
        <v>80</v>
      </c>
      <c r="AY1791" s="25" t="s">
        <v>168</v>
      </c>
      <c r="BE1791" s="214">
        <f>IF(N1791="základní",J1791,0)</f>
        <v>0</v>
      </c>
      <c r="BF1791" s="214">
        <f>IF(N1791="snížená",J1791,0)</f>
        <v>0</v>
      </c>
      <c r="BG1791" s="214">
        <f>IF(N1791="zákl. přenesená",J1791,0)</f>
        <v>0</v>
      </c>
      <c r="BH1791" s="214">
        <f>IF(N1791="sníž. přenesená",J1791,0)</f>
        <v>0</v>
      </c>
      <c r="BI1791" s="214">
        <f>IF(N1791="nulová",J1791,0)</f>
        <v>0</v>
      </c>
      <c r="BJ1791" s="25" t="s">
        <v>17</v>
      </c>
      <c r="BK1791" s="214">
        <f>ROUND(I1791*H1791,2)</f>
        <v>0</v>
      </c>
      <c r="BL1791" s="25" t="s">
        <v>254</v>
      </c>
      <c r="BM1791" s="25" t="s">
        <v>2015</v>
      </c>
    </row>
    <row r="1792" s="11" customFormat="1">
      <c r="B1792" s="215"/>
      <c r="D1792" s="216" t="s">
        <v>176</v>
      </c>
      <c r="E1792" s="217" t="s">
        <v>5</v>
      </c>
      <c r="F1792" s="218" t="s">
        <v>1901</v>
      </c>
      <c r="H1792" s="217" t="s">
        <v>5</v>
      </c>
      <c r="I1792" s="219"/>
      <c r="L1792" s="215"/>
      <c r="M1792" s="220"/>
      <c r="N1792" s="221"/>
      <c r="O1792" s="221"/>
      <c r="P1792" s="221"/>
      <c r="Q1792" s="221"/>
      <c r="R1792" s="221"/>
      <c r="S1792" s="221"/>
      <c r="T1792" s="222"/>
      <c r="AT1792" s="217" t="s">
        <v>176</v>
      </c>
      <c r="AU1792" s="217" t="s">
        <v>80</v>
      </c>
      <c r="AV1792" s="11" t="s">
        <v>17</v>
      </c>
      <c r="AW1792" s="11" t="s">
        <v>35</v>
      </c>
      <c r="AX1792" s="11" t="s">
        <v>72</v>
      </c>
      <c r="AY1792" s="217" t="s">
        <v>168</v>
      </c>
    </row>
    <row r="1793" s="12" customFormat="1">
      <c r="B1793" s="223"/>
      <c r="D1793" s="216" t="s">
        <v>176</v>
      </c>
      <c r="E1793" s="224" t="s">
        <v>5</v>
      </c>
      <c r="F1793" s="225" t="s">
        <v>1902</v>
      </c>
      <c r="H1793" s="226">
        <v>9</v>
      </c>
      <c r="I1793" s="227"/>
      <c r="L1793" s="223"/>
      <c r="M1793" s="228"/>
      <c r="N1793" s="229"/>
      <c r="O1793" s="229"/>
      <c r="P1793" s="229"/>
      <c r="Q1793" s="229"/>
      <c r="R1793" s="229"/>
      <c r="S1793" s="229"/>
      <c r="T1793" s="230"/>
      <c r="AT1793" s="224" t="s">
        <v>176</v>
      </c>
      <c r="AU1793" s="224" t="s">
        <v>80</v>
      </c>
      <c r="AV1793" s="12" t="s">
        <v>80</v>
      </c>
      <c r="AW1793" s="12" t="s">
        <v>35</v>
      </c>
      <c r="AX1793" s="12" t="s">
        <v>72</v>
      </c>
      <c r="AY1793" s="224" t="s">
        <v>168</v>
      </c>
    </row>
    <row r="1794" s="13" customFormat="1">
      <c r="B1794" s="231"/>
      <c r="D1794" s="216" t="s">
        <v>176</v>
      </c>
      <c r="E1794" s="232" t="s">
        <v>5</v>
      </c>
      <c r="F1794" s="233" t="s">
        <v>195</v>
      </c>
      <c r="H1794" s="234">
        <v>9</v>
      </c>
      <c r="I1794" s="235"/>
      <c r="L1794" s="231"/>
      <c r="M1794" s="236"/>
      <c r="N1794" s="237"/>
      <c r="O1794" s="237"/>
      <c r="P1794" s="237"/>
      <c r="Q1794" s="237"/>
      <c r="R1794" s="237"/>
      <c r="S1794" s="237"/>
      <c r="T1794" s="238"/>
      <c r="AT1794" s="232" t="s">
        <v>176</v>
      </c>
      <c r="AU1794" s="232" t="s">
        <v>80</v>
      </c>
      <c r="AV1794" s="13" t="s">
        <v>86</v>
      </c>
      <c r="AW1794" s="13" t="s">
        <v>35</v>
      </c>
      <c r="AX1794" s="13" t="s">
        <v>17</v>
      </c>
      <c r="AY1794" s="232" t="s">
        <v>168</v>
      </c>
    </row>
    <row r="1795" s="1" customFormat="1" ht="16.5" customHeight="1">
      <c r="B1795" s="202"/>
      <c r="C1795" s="239" t="s">
        <v>2016</v>
      </c>
      <c r="D1795" s="239" t="s">
        <v>337</v>
      </c>
      <c r="E1795" s="240" t="s">
        <v>2017</v>
      </c>
      <c r="F1795" s="241" t="s">
        <v>2018</v>
      </c>
      <c r="G1795" s="242" t="s">
        <v>277</v>
      </c>
      <c r="H1795" s="243">
        <v>0.81000000000000005</v>
      </c>
      <c r="I1795" s="244"/>
      <c r="J1795" s="245">
        <f>ROUND(I1795*H1795,2)</f>
        <v>0</v>
      </c>
      <c r="K1795" s="241" t="s">
        <v>174</v>
      </c>
      <c r="L1795" s="246"/>
      <c r="M1795" s="247" t="s">
        <v>5</v>
      </c>
      <c r="N1795" s="248" t="s">
        <v>43</v>
      </c>
      <c r="O1795" s="48"/>
      <c r="P1795" s="212">
        <f>O1795*H1795</f>
        <v>0</v>
      </c>
      <c r="Q1795" s="212">
        <v>1</v>
      </c>
      <c r="R1795" s="212">
        <f>Q1795*H1795</f>
        <v>0.81000000000000005</v>
      </c>
      <c r="S1795" s="212">
        <v>0</v>
      </c>
      <c r="T1795" s="213">
        <f>S1795*H1795</f>
        <v>0</v>
      </c>
      <c r="AR1795" s="25" t="s">
        <v>332</v>
      </c>
      <c r="AT1795" s="25" t="s">
        <v>337</v>
      </c>
      <c r="AU1795" s="25" t="s">
        <v>80</v>
      </c>
      <c r="AY1795" s="25" t="s">
        <v>168</v>
      </c>
      <c r="BE1795" s="214">
        <f>IF(N1795="základní",J1795,0)</f>
        <v>0</v>
      </c>
      <c r="BF1795" s="214">
        <f>IF(N1795="snížená",J1795,0)</f>
        <v>0</v>
      </c>
      <c r="BG1795" s="214">
        <f>IF(N1795="zákl. přenesená",J1795,0)</f>
        <v>0</v>
      </c>
      <c r="BH1795" s="214">
        <f>IF(N1795="sníž. přenesená",J1795,0)</f>
        <v>0</v>
      </c>
      <c r="BI1795" s="214">
        <f>IF(N1795="nulová",J1795,0)</f>
        <v>0</v>
      </c>
      <c r="BJ1795" s="25" t="s">
        <v>17</v>
      </c>
      <c r="BK1795" s="214">
        <f>ROUND(I1795*H1795,2)</f>
        <v>0</v>
      </c>
      <c r="BL1795" s="25" t="s">
        <v>254</v>
      </c>
      <c r="BM1795" s="25" t="s">
        <v>2019</v>
      </c>
    </row>
    <row r="1796" s="12" customFormat="1">
      <c r="B1796" s="223"/>
      <c r="D1796" s="216" t="s">
        <v>176</v>
      </c>
      <c r="E1796" s="224" t="s">
        <v>5</v>
      </c>
      <c r="F1796" s="225" t="s">
        <v>2020</v>
      </c>
      <c r="H1796" s="226">
        <v>0.45000000000000001</v>
      </c>
      <c r="I1796" s="227"/>
      <c r="L1796" s="223"/>
      <c r="M1796" s="228"/>
      <c r="N1796" s="229"/>
      <c r="O1796" s="229"/>
      <c r="P1796" s="229"/>
      <c r="Q1796" s="229"/>
      <c r="R1796" s="229"/>
      <c r="S1796" s="229"/>
      <c r="T1796" s="230"/>
      <c r="AT1796" s="224" t="s">
        <v>176</v>
      </c>
      <c r="AU1796" s="224" t="s">
        <v>80</v>
      </c>
      <c r="AV1796" s="12" t="s">
        <v>80</v>
      </c>
      <c r="AW1796" s="12" t="s">
        <v>35</v>
      </c>
      <c r="AX1796" s="12" t="s">
        <v>17</v>
      </c>
      <c r="AY1796" s="224" t="s">
        <v>168</v>
      </c>
    </row>
    <row r="1797" s="12" customFormat="1">
      <c r="B1797" s="223"/>
      <c r="D1797" s="216" t="s">
        <v>176</v>
      </c>
      <c r="F1797" s="225" t="s">
        <v>2021</v>
      </c>
      <c r="H1797" s="226">
        <v>0.81000000000000005</v>
      </c>
      <c r="I1797" s="227"/>
      <c r="L1797" s="223"/>
      <c r="M1797" s="228"/>
      <c r="N1797" s="229"/>
      <c r="O1797" s="229"/>
      <c r="P1797" s="229"/>
      <c r="Q1797" s="229"/>
      <c r="R1797" s="229"/>
      <c r="S1797" s="229"/>
      <c r="T1797" s="230"/>
      <c r="AT1797" s="224" t="s">
        <v>176</v>
      </c>
      <c r="AU1797" s="224" t="s">
        <v>80</v>
      </c>
      <c r="AV1797" s="12" t="s">
        <v>80</v>
      </c>
      <c r="AW1797" s="12" t="s">
        <v>6</v>
      </c>
      <c r="AX1797" s="12" t="s">
        <v>17</v>
      </c>
      <c r="AY1797" s="224" t="s">
        <v>168</v>
      </c>
    </row>
    <row r="1798" s="1" customFormat="1" ht="38.25" customHeight="1">
      <c r="B1798" s="202"/>
      <c r="C1798" s="203" t="s">
        <v>2022</v>
      </c>
      <c r="D1798" s="203" t="s">
        <v>170</v>
      </c>
      <c r="E1798" s="204" t="s">
        <v>2023</v>
      </c>
      <c r="F1798" s="205" t="s">
        <v>2024</v>
      </c>
      <c r="G1798" s="206" t="s">
        <v>182</v>
      </c>
      <c r="H1798" s="207">
        <v>1</v>
      </c>
      <c r="I1798" s="208"/>
      <c r="J1798" s="209">
        <f>ROUND(I1798*H1798,2)</f>
        <v>0</v>
      </c>
      <c r="K1798" s="205" t="s">
        <v>174</v>
      </c>
      <c r="L1798" s="47"/>
      <c r="M1798" s="210" t="s">
        <v>5</v>
      </c>
      <c r="N1798" s="211" t="s">
        <v>43</v>
      </c>
      <c r="O1798" s="48"/>
      <c r="P1798" s="212">
        <f>O1798*H1798</f>
        <v>0</v>
      </c>
      <c r="Q1798" s="212">
        <v>0.00010000000000000001</v>
      </c>
      <c r="R1798" s="212">
        <f>Q1798*H1798</f>
        <v>0.00010000000000000001</v>
      </c>
      <c r="S1798" s="212">
        <v>0</v>
      </c>
      <c r="T1798" s="213">
        <f>S1798*H1798</f>
        <v>0</v>
      </c>
      <c r="AR1798" s="25" t="s">
        <v>254</v>
      </c>
      <c r="AT1798" s="25" t="s">
        <v>170</v>
      </c>
      <c r="AU1798" s="25" t="s">
        <v>80</v>
      </c>
      <c r="AY1798" s="25" t="s">
        <v>168</v>
      </c>
      <c r="BE1798" s="214">
        <f>IF(N1798="základní",J1798,0)</f>
        <v>0</v>
      </c>
      <c r="BF1798" s="214">
        <f>IF(N1798="snížená",J1798,0)</f>
        <v>0</v>
      </c>
      <c r="BG1798" s="214">
        <f>IF(N1798="zákl. přenesená",J1798,0)</f>
        <v>0</v>
      </c>
      <c r="BH1798" s="214">
        <f>IF(N1798="sníž. přenesená",J1798,0)</f>
        <v>0</v>
      </c>
      <c r="BI1798" s="214">
        <f>IF(N1798="nulová",J1798,0)</f>
        <v>0</v>
      </c>
      <c r="BJ1798" s="25" t="s">
        <v>17</v>
      </c>
      <c r="BK1798" s="214">
        <f>ROUND(I1798*H1798,2)</f>
        <v>0</v>
      </c>
      <c r="BL1798" s="25" t="s">
        <v>254</v>
      </c>
      <c r="BM1798" s="25" t="s">
        <v>2025</v>
      </c>
    </row>
    <row r="1799" s="11" customFormat="1">
      <c r="B1799" s="215"/>
      <c r="D1799" s="216" t="s">
        <v>176</v>
      </c>
      <c r="E1799" s="217" t="s">
        <v>5</v>
      </c>
      <c r="F1799" s="218" t="s">
        <v>577</v>
      </c>
      <c r="H1799" s="217" t="s">
        <v>5</v>
      </c>
      <c r="I1799" s="219"/>
      <c r="L1799" s="215"/>
      <c r="M1799" s="220"/>
      <c r="N1799" s="221"/>
      <c r="O1799" s="221"/>
      <c r="P1799" s="221"/>
      <c r="Q1799" s="221"/>
      <c r="R1799" s="221"/>
      <c r="S1799" s="221"/>
      <c r="T1799" s="222"/>
      <c r="AT1799" s="217" t="s">
        <v>176</v>
      </c>
      <c r="AU1799" s="217" t="s">
        <v>80</v>
      </c>
      <c r="AV1799" s="11" t="s">
        <v>17</v>
      </c>
      <c r="AW1799" s="11" t="s">
        <v>35</v>
      </c>
      <c r="AX1799" s="11" t="s">
        <v>72</v>
      </c>
      <c r="AY1799" s="217" t="s">
        <v>168</v>
      </c>
    </row>
    <row r="1800" s="12" customFormat="1">
      <c r="B1800" s="223"/>
      <c r="D1800" s="216" t="s">
        <v>176</v>
      </c>
      <c r="E1800" s="224" t="s">
        <v>5</v>
      </c>
      <c r="F1800" s="225" t="s">
        <v>17</v>
      </c>
      <c r="H1800" s="226">
        <v>1</v>
      </c>
      <c r="I1800" s="227"/>
      <c r="L1800" s="223"/>
      <c r="M1800" s="228"/>
      <c r="N1800" s="229"/>
      <c r="O1800" s="229"/>
      <c r="P1800" s="229"/>
      <c r="Q1800" s="229"/>
      <c r="R1800" s="229"/>
      <c r="S1800" s="229"/>
      <c r="T1800" s="230"/>
      <c r="AT1800" s="224" t="s">
        <v>176</v>
      </c>
      <c r="AU1800" s="224" t="s">
        <v>80</v>
      </c>
      <c r="AV1800" s="12" t="s">
        <v>80</v>
      </c>
      <c r="AW1800" s="12" t="s">
        <v>35</v>
      </c>
      <c r="AX1800" s="12" t="s">
        <v>17</v>
      </c>
      <c r="AY1800" s="224" t="s">
        <v>168</v>
      </c>
    </row>
    <row r="1801" s="1" customFormat="1" ht="16.5" customHeight="1">
      <c r="B1801" s="202"/>
      <c r="C1801" s="239" t="s">
        <v>2026</v>
      </c>
      <c r="D1801" s="239" t="s">
        <v>337</v>
      </c>
      <c r="E1801" s="240" t="s">
        <v>2027</v>
      </c>
      <c r="F1801" s="241" t="s">
        <v>2028</v>
      </c>
      <c r="G1801" s="242" t="s">
        <v>182</v>
      </c>
      <c r="H1801" s="243">
        <v>1</v>
      </c>
      <c r="I1801" s="244"/>
      <c r="J1801" s="245">
        <f>ROUND(I1801*H1801,2)</f>
        <v>0</v>
      </c>
      <c r="K1801" s="241" t="s">
        <v>174</v>
      </c>
      <c r="L1801" s="246"/>
      <c r="M1801" s="247" t="s">
        <v>5</v>
      </c>
      <c r="N1801" s="248" t="s">
        <v>43</v>
      </c>
      <c r="O1801" s="48"/>
      <c r="P1801" s="212">
        <f>O1801*H1801</f>
        <v>0</v>
      </c>
      <c r="Q1801" s="212">
        <v>0.001</v>
      </c>
      <c r="R1801" s="212">
        <f>Q1801*H1801</f>
        <v>0.001</v>
      </c>
      <c r="S1801" s="212">
        <v>0</v>
      </c>
      <c r="T1801" s="213">
        <f>S1801*H1801</f>
        <v>0</v>
      </c>
      <c r="AR1801" s="25" t="s">
        <v>332</v>
      </c>
      <c r="AT1801" s="25" t="s">
        <v>337</v>
      </c>
      <c r="AU1801" s="25" t="s">
        <v>80</v>
      </c>
      <c r="AY1801" s="25" t="s">
        <v>168</v>
      </c>
      <c r="BE1801" s="214">
        <f>IF(N1801="základní",J1801,0)</f>
        <v>0</v>
      </c>
      <c r="BF1801" s="214">
        <f>IF(N1801="snížená",J1801,0)</f>
        <v>0</v>
      </c>
      <c r="BG1801" s="214">
        <f>IF(N1801="zákl. přenesená",J1801,0)</f>
        <v>0</v>
      </c>
      <c r="BH1801" s="214">
        <f>IF(N1801="sníž. přenesená",J1801,0)</f>
        <v>0</v>
      </c>
      <c r="BI1801" s="214">
        <f>IF(N1801="nulová",J1801,0)</f>
        <v>0</v>
      </c>
      <c r="BJ1801" s="25" t="s">
        <v>17</v>
      </c>
      <c r="BK1801" s="214">
        <f>ROUND(I1801*H1801,2)</f>
        <v>0</v>
      </c>
      <c r="BL1801" s="25" t="s">
        <v>254</v>
      </c>
      <c r="BM1801" s="25" t="s">
        <v>2029</v>
      </c>
    </row>
    <row r="1802" s="1" customFormat="1" ht="38.25" customHeight="1">
      <c r="B1802" s="202"/>
      <c r="C1802" s="203" t="s">
        <v>2030</v>
      </c>
      <c r="D1802" s="203" t="s">
        <v>170</v>
      </c>
      <c r="E1802" s="204" t="s">
        <v>2031</v>
      </c>
      <c r="F1802" s="205" t="s">
        <v>2032</v>
      </c>
      <c r="G1802" s="206" t="s">
        <v>1890</v>
      </c>
      <c r="H1802" s="257"/>
      <c r="I1802" s="208"/>
      <c r="J1802" s="209">
        <f>ROUND(I1802*H1802,2)</f>
        <v>0</v>
      </c>
      <c r="K1802" s="205" t="s">
        <v>174</v>
      </c>
      <c r="L1802" s="47"/>
      <c r="M1802" s="210" t="s">
        <v>5</v>
      </c>
      <c r="N1802" s="211" t="s">
        <v>43</v>
      </c>
      <c r="O1802" s="48"/>
      <c r="P1802" s="212">
        <f>O1802*H1802</f>
        <v>0</v>
      </c>
      <c r="Q1802" s="212">
        <v>0</v>
      </c>
      <c r="R1802" s="212">
        <f>Q1802*H1802</f>
        <v>0</v>
      </c>
      <c r="S1802" s="212">
        <v>0</v>
      </c>
      <c r="T1802" s="213">
        <f>S1802*H1802</f>
        <v>0</v>
      </c>
      <c r="AR1802" s="25" t="s">
        <v>254</v>
      </c>
      <c r="AT1802" s="25" t="s">
        <v>170</v>
      </c>
      <c r="AU1802" s="25" t="s">
        <v>80</v>
      </c>
      <c r="AY1802" s="25" t="s">
        <v>168</v>
      </c>
      <c r="BE1802" s="214">
        <f>IF(N1802="základní",J1802,0)</f>
        <v>0</v>
      </c>
      <c r="BF1802" s="214">
        <f>IF(N1802="snížená",J1802,0)</f>
        <v>0</v>
      </c>
      <c r="BG1802" s="214">
        <f>IF(N1802="zákl. přenesená",J1802,0)</f>
        <v>0</v>
      </c>
      <c r="BH1802" s="214">
        <f>IF(N1802="sníž. přenesená",J1802,0)</f>
        <v>0</v>
      </c>
      <c r="BI1802" s="214">
        <f>IF(N1802="nulová",J1802,0)</f>
        <v>0</v>
      </c>
      <c r="BJ1802" s="25" t="s">
        <v>17</v>
      </c>
      <c r="BK1802" s="214">
        <f>ROUND(I1802*H1802,2)</f>
        <v>0</v>
      </c>
      <c r="BL1802" s="25" t="s">
        <v>254</v>
      </c>
      <c r="BM1802" s="25" t="s">
        <v>2033</v>
      </c>
    </row>
    <row r="1803" s="10" customFormat="1" ht="29.88" customHeight="1">
      <c r="B1803" s="189"/>
      <c r="D1803" s="190" t="s">
        <v>71</v>
      </c>
      <c r="E1803" s="200" t="s">
        <v>2034</v>
      </c>
      <c r="F1803" s="200" t="s">
        <v>2035</v>
      </c>
      <c r="I1803" s="192"/>
      <c r="J1803" s="201">
        <f>BK1803</f>
        <v>0</v>
      </c>
      <c r="L1803" s="189"/>
      <c r="M1803" s="194"/>
      <c r="N1803" s="195"/>
      <c r="O1803" s="195"/>
      <c r="P1803" s="196">
        <f>SUM(P1804:P1894)</f>
        <v>0</v>
      </c>
      <c r="Q1803" s="195"/>
      <c r="R1803" s="196">
        <f>SUM(R1804:R1894)</f>
        <v>3.6895157900000002</v>
      </c>
      <c r="S1803" s="195"/>
      <c r="T1803" s="197">
        <f>SUM(T1804:T1894)</f>
        <v>0.00054096000000000005</v>
      </c>
      <c r="AR1803" s="190" t="s">
        <v>80</v>
      </c>
      <c r="AT1803" s="198" t="s">
        <v>71</v>
      </c>
      <c r="AU1803" s="198" t="s">
        <v>17</v>
      </c>
      <c r="AY1803" s="190" t="s">
        <v>168</v>
      </c>
      <c r="BK1803" s="199">
        <f>SUM(BK1804:BK1894)</f>
        <v>0</v>
      </c>
    </row>
    <row r="1804" s="1" customFormat="1" ht="38.25" customHeight="1">
      <c r="B1804" s="202"/>
      <c r="C1804" s="203" t="s">
        <v>2036</v>
      </c>
      <c r="D1804" s="203" t="s">
        <v>170</v>
      </c>
      <c r="E1804" s="204" t="s">
        <v>2037</v>
      </c>
      <c r="F1804" s="205" t="s">
        <v>2038</v>
      </c>
      <c r="G1804" s="206" t="s">
        <v>173</v>
      </c>
      <c r="H1804" s="207">
        <v>1.288</v>
      </c>
      <c r="I1804" s="208"/>
      <c r="J1804" s="209">
        <f>ROUND(I1804*H1804,2)</f>
        <v>0</v>
      </c>
      <c r="K1804" s="205" t="s">
        <v>174</v>
      </c>
      <c r="L1804" s="47"/>
      <c r="M1804" s="210" t="s">
        <v>5</v>
      </c>
      <c r="N1804" s="211" t="s">
        <v>43</v>
      </c>
      <c r="O1804" s="48"/>
      <c r="P1804" s="212">
        <f>O1804*H1804</f>
        <v>0</v>
      </c>
      <c r="Q1804" s="212">
        <v>0</v>
      </c>
      <c r="R1804" s="212">
        <f>Q1804*H1804</f>
        <v>0</v>
      </c>
      <c r="S1804" s="212">
        <v>0.00042000000000000002</v>
      </c>
      <c r="T1804" s="213">
        <f>S1804*H1804</f>
        <v>0.00054096000000000005</v>
      </c>
      <c r="AR1804" s="25" t="s">
        <v>254</v>
      </c>
      <c r="AT1804" s="25" t="s">
        <v>170</v>
      </c>
      <c r="AU1804" s="25" t="s">
        <v>80</v>
      </c>
      <c r="AY1804" s="25" t="s">
        <v>168</v>
      </c>
      <c r="BE1804" s="214">
        <f>IF(N1804="základní",J1804,0)</f>
        <v>0</v>
      </c>
      <c r="BF1804" s="214">
        <f>IF(N1804="snížená",J1804,0)</f>
        <v>0</v>
      </c>
      <c r="BG1804" s="214">
        <f>IF(N1804="zákl. přenesená",J1804,0)</f>
        <v>0</v>
      </c>
      <c r="BH1804" s="214">
        <f>IF(N1804="sníž. přenesená",J1804,0)</f>
        <v>0</v>
      </c>
      <c r="BI1804" s="214">
        <f>IF(N1804="nulová",J1804,0)</f>
        <v>0</v>
      </c>
      <c r="BJ1804" s="25" t="s">
        <v>17</v>
      </c>
      <c r="BK1804" s="214">
        <f>ROUND(I1804*H1804,2)</f>
        <v>0</v>
      </c>
      <c r="BL1804" s="25" t="s">
        <v>254</v>
      </c>
      <c r="BM1804" s="25" t="s">
        <v>2039</v>
      </c>
    </row>
    <row r="1805" s="11" customFormat="1">
      <c r="B1805" s="215"/>
      <c r="D1805" s="216" t="s">
        <v>176</v>
      </c>
      <c r="E1805" s="217" t="s">
        <v>5</v>
      </c>
      <c r="F1805" s="218" t="s">
        <v>237</v>
      </c>
      <c r="H1805" s="217" t="s">
        <v>5</v>
      </c>
      <c r="I1805" s="219"/>
      <c r="L1805" s="215"/>
      <c r="M1805" s="220"/>
      <c r="N1805" s="221"/>
      <c r="O1805" s="221"/>
      <c r="P1805" s="221"/>
      <c r="Q1805" s="221"/>
      <c r="R1805" s="221"/>
      <c r="S1805" s="221"/>
      <c r="T1805" s="222"/>
      <c r="AT1805" s="217" t="s">
        <v>176</v>
      </c>
      <c r="AU1805" s="217" t="s">
        <v>80</v>
      </c>
      <c r="AV1805" s="11" t="s">
        <v>17</v>
      </c>
      <c r="AW1805" s="11" t="s">
        <v>35</v>
      </c>
      <c r="AX1805" s="11" t="s">
        <v>72</v>
      </c>
      <c r="AY1805" s="217" t="s">
        <v>168</v>
      </c>
    </row>
    <row r="1806" s="12" customFormat="1">
      <c r="B1806" s="223"/>
      <c r="D1806" s="216" t="s">
        <v>176</v>
      </c>
      <c r="E1806" s="224" t="s">
        <v>5</v>
      </c>
      <c r="F1806" s="225" t="s">
        <v>1882</v>
      </c>
      <c r="H1806" s="226">
        <v>1.288</v>
      </c>
      <c r="I1806" s="227"/>
      <c r="L1806" s="223"/>
      <c r="M1806" s="228"/>
      <c r="N1806" s="229"/>
      <c r="O1806" s="229"/>
      <c r="P1806" s="229"/>
      <c r="Q1806" s="229"/>
      <c r="R1806" s="229"/>
      <c r="S1806" s="229"/>
      <c r="T1806" s="230"/>
      <c r="AT1806" s="224" t="s">
        <v>176</v>
      </c>
      <c r="AU1806" s="224" t="s">
        <v>80</v>
      </c>
      <c r="AV1806" s="12" t="s">
        <v>80</v>
      </c>
      <c r="AW1806" s="12" t="s">
        <v>35</v>
      </c>
      <c r="AX1806" s="12" t="s">
        <v>17</v>
      </c>
      <c r="AY1806" s="224" t="s">
        <v>168</v>
      </c>
    </row>
    <row r="1807" s="1" customFormat="1" ht="25.5" customHeight="1">
      <c r="B1807" s="202"/>
      <c r="C1807" s="203" t="s">
        <v>2040</v>
      </c>
      <c r="D1807" s="203" t="s">
        <v>170</v>
      </c>
      <c r="E1807" s="204" t="s">
        <v>2041</v>
      </c>
      <c r="F1807" s="205" t="s">
        <v>2042</v>
      </c>
      <c r="G1807" s="206" t="s">
        <v>173</v>
      </c>
      <c r="H1807" s="207">
        <v>173.18000000000001</v>
      </c>
      <c r="I1807" s="208"/>
      <c r="J1807" s="209">
        <f>ROUND(I1807*H1807,2)</f>
        <v>0</v>
      </c>
      <c r="K1807" s="205" t="s">
        <v>174</v>
      </c>
      <c r="L1807" s="47"/>
      <c r="M1807" s="210" t="s">
        <v>5</v>
      </c>
      <c r="N1807" s="211" t="s">
        <v>43</v>
      </c>
      <c r="O1807" s="48"/>
      <c r="P1807" s="212">
        <f>O1807*H1807</f>
        <v>0</v>
      </c>
      <c r="Q1807" s="212">
        <v>0</v>
      </c>
      <c r="R1807" s="212">
        <f>Q1807*H1807</f>
        <v>0</v>
      </c>
      <c r="S1807" s="212">
        <v>0</v>
      </c>
      <c r="T1807" s="213">
        <f>S1807*H1807</f>
        <v>0</v>
      </c>
      <c r="AR1807" s="25" t="s">
        <v>254</v>
      </c>
      <c r="AT1807" s="25" t="s">
        <v>170</v>
      </c>
      <c r="AU1807" s="25" t="s">
        <v>80</v>
      </c>
      <c r="AY1807" s="25" t="s">
        <v>168</v>
      </c>
      <c r="BE1807" s="214">
        <f>IF(N1807="základní",J1807,0)</f>
        <v>0</v>
      </c>
      <c r="BF1807" s="214">
        <f>IF(N1807="snížená",J1807,0)</f>
        <v>0</v>
      </c>
      <c r="BG1807" s="214">
        <f>IF(N1807="zákl. přenesená",J1807,0)</f>
        <v>0</v>
      </c>
      <c r="BH1807" s="214">
        <f>IF(N1807="sníž. přenesená",J1807,0)</f>
        <v>0</v>
      </c>
      <c r="BI1807" s="214">
        <f>IF(N1807="nulová",J1807,0)</f>
        <v>0</v>
      </c>
      <c r="BJ1807" s="25" t="s">
        <v>17</v>
      </c>
      <c r="BK1807" s="214">
        <f>ROUND(I1807*H1807,2)</f>
        <v>0</v>
      </c>
      <c r="BL1807" s="25" t="s">
        <v>254</v>
      </c>
      <c r="BM1807" s="25" t="s">
        <v>2043</v>
      </c>
    </row>
    <row r="1808" s="11" customFormat="1">
      <c r="B1808" s="215"/>
      <c r="D1808" s="216" t="s">
        <v>176</v>
      </c>
      <c r="E1808" s="217" t="s">
        <v>5</v>
      </c>
      <c r="F1808" s="218" t="s">
        <v>216</v>
      </c>
      <c r="H1808" s="217" t="s">
        <v>5</v>
      </c>
      <c r="I1808" s="219"/>
      <c r="L1808" s="215"/>
      <c r="M1808" s="220"/>
      <c r="N1808" s="221"/>
      <c r="O1808" s="221"/>
      <c r="P1808" s="221"/>
      <c r="Q1808" s="221"/>
      <c r="R1808" s="221"/>
      <c r="S1808" s="221"/>
      <c r="T1808" s="222"/>
      <c r="AT1808" s="217" t="s">
        <v>176</v>
      </c>
      <c r="AU1808" s="217" t="s">
        <v>80</v>
      </c>
      <c r="AV1808" s="11" t="s">
        <v>17</v>
      </c>
      <c r="AW1808" s="11" t="s">
        <v>35</v>
      </c>
      <c r="AX1808" s="11" t="s">
        <v>72</v>
      </c>
      <c r="AY1808" s="217" t="s">
        <v>168</v>
      </c>
    </row>
    <row r="1809" s="11" customFormat="1">
      <c r="B1809" s="215"/>
      <c r="D1809" s="216" t="s">
        <v>176</v>
      </c>
      <c r="E1809" s="217" t="s">
        <v>5</v>
      </c>
      <c r="F1809" s="218" t="s">
        <v>1440</v>
      </c>
      <c r="H1809" s="217" t="s">
        <v>5</v>
      </c>
      <c r="I1809" s="219"/>
      <c r="L1809" s="215"/>
      <c r="M1809" s="220"/>
      <c r="N1809" s="221"/>
      <c r="O1809" s="221"/>
      <c r="P1809" s="221"/>
      <c r="Q1809" s="221"/>
      <c r="R1809" s="221"/>
      <c r="S1809" s="221"/>
      <c r="T1809" s="222"/>
      <c r="AT1809" s="217" t="s">
        <v>176</v>
      </c>
      <c r="AU1809" s="217" t="s">
        <v>80</v>
      </c>
      <c r="AV1809" s="11" t="s">
        <v>17</v>
      </c>
      <c r="AW1809" s="11" t="s">
        <v>35</v>
      </c>
      <c r="AX1809" s="11" t="s">
        <v>72</v>
      </c>
      <c r="AY1809" s="217" t="s">
        <v>168</v>
      </c>
    </row>
    <row r="1810" s="12" customFormat="1">
      <c r="B1810" s="223"/>
      <c r="D1810" s="216" t="s">
        <v>176</v>
      </c>
      <c r="E1810" s="224" t="s">
        <v>5</v>
      </c>
      <c r="F1810" s="225" t="s">
        <v>1816</v>
      </c>
      <c r="H1810" s="226">
        <v>3.8999999999999999</v>
      </c>
      <c r="I1810" s="227"/>
      <c r="L1810" s="223"/>
      <c r="M1810" s="228"/>
      <c r="N1810" s="229"/>
      <c r="O1810" s="229"/>
      <c r="P1810" s="229"/>
      <c r="Q1810" s="229"/>
      <c r="R1810" s="229"/>
      <c r="S1810" s="229"/>
      <c r="T1810" s="230"/>
      <c r="AT1810" s="224" t="s">
        <v>176</v>
      </c>
      <c r="AU1810" s="224" t="s">
        <v>80</v>
      </c>
      <c r="AV1810" s="12" t="s">
        <v>80</v>
      </c>
      <c r="AW1810" s="12" t="s">
        <v>35</v>
      </c>
      <c r="AX1810" s="12" t="s">
        <v>72</v>
      </c>
      <c r="AY1810" s="224" t="s">
        <v>168</v>
      </c>
    </row>
    <row r="1811" s="11" customFormat="1">
      <c r="B1811" s="215"/>
      <c r="D1811" s="216" t="s">
        <v>176</v>
      </c>
      <c r="E1811" s="217" t="s">
        <v>5</v>
      </c>
      <c r="F1811" s="218" t="s">
        <v>1442</v>
      </c>
      <c r="H1811" s="217" t="s">
        <v>5</v>
      </c>
      <c r="I1811" s="219"/>
      <c r="L1811" s="215"/>
      <c r="M1811" s="220"/>
      <c r="N1811" s="221"/>
      <c r="O1811" s="221"/>
      <c r="P1811" s="221"/>
      <c r="Q1811" s="221"/>
      <c r="R1811" s="221"/>
      <c r="S1811" s="221"/>
      <c r="T1811" s="222"/>
      <c r="AT1811" s="217" t="s">
        <v>176</v>
      </c>
      <c r="AU1811" s="217" t="s">
        <v>80</v>
      </c>
      <c r="AV1811" s="11" t="s">
        <v>17</v>
      </c>
      <c r="AW1811" s="11" t="s">
        <v>35</v>
      </c>
      <c r="AX1811" s="11" t="s">
        <v>72</v>
      </c>
      <c r="AY1811" s="217" t="s">
        <v>168</v>
      </c>
    </row>
    <row r="1812" s="12" customFormat="1">
      <c r="B1812" s="223"/>
      <c r="D1812" s="216" t="s">
        <v>176</v>
      </c>
      <c r="E1812" s="224" t="s">
        <v>5</v>
      </c>
      <c r="F1812" s="225" t="s">
        <v>2044</v>
      </c>
      <c r="H1812" s="226">
        <v>169.28</v>
      </c>
      <c r="I1812" s="227"/>
      <c r="L1812" s="223"/>
      <c r="M1812" s="228"/>
      <c r="N1812" s="229"/>
      <c r="O1812" s="229"/>
      <c r="P1812" s="229"/>
      <c r="Q1812" s="229"/>
      <c r="R1812" s="229"/>
      <c r="S1812" s="229"/>
      <c r="T1812" s="230"/>
      <c r="AT1812" s="224" t="s">
        <v>176</v>
      </c>
      <c r="AU1812" s="224" t="s">
        <v>80</v>
      </c>
      <c r="AV1812" s="12" t="s">
        <v>80</v>
      </c>
      <c r="AW1812" s="12" t="s">
        <v>35</v>
      </c>
      <c r="AX1812" s="12" t="s">
        <v>72</v>
      </c>
      <c r="AY1812" s="224" t="s">
        <v>168</v>
      </c>
    </row>
    <row r="1813" s="13" customFormat="1">
      <c r="B1813" s="231"/>
      <c r="D1813" s="216" t="s">
        <v>176</v>
      </c>
      <c r="E1813" s="232" t="s">
        <v>5</v>
      </c>
      <c r="F1813" s="233" t="s">
        <v>195</v>
      </c>
      <c r="H1813" s="234">
        <v>173.18000000000001</v>
      </c>
      <c r="I1813" s="235"/>
      <c r="L1813" s="231"/>
      <c r="M1813" s="236"/>
      <c r="N1813" s="237"/>
      <c r="O1813" s="237"/>
      <c r="P1813" s="237"/>
      <c r="Q1813" s="237"/>
      <c r="R1813" s="237"/>
      <c r="S1813" s="237"/>
      <c r="T1813" s="238"/>
      <c r="AT1813" s="232" t="s">
        <v>176</v>
      </c>
      <c r="AU1813" s="232" t="s">
        <v>80</v>
      </c>
      <c r="AV1813" s="13" t="s">
        <v>86</v>
      </c>
      <c r="AW1813" s="13" t="s">
        <v>35</v>
      </c>
      <c r="AX1813" s="13" t="s">
        <v>17</v>
      </c>
      <c r="AY1813" s="232" t="s">
        <v>168</v>
      </c>
    </row>
    <row r="1814" s="1" customFormat="1" ht="25.5" customHeight="1">
      <c r="B1814" s="202"/>
      <c r="C1814" s="239" t="s">
        <v>2045</v>
      </c>
      <c r="D1814" s="239" t="s">
        <v>337</v>
      </c>
      <c r="E1814" s="240" t="s">
        <v>2046</v>
      </c>
      <c r="F1814" s="241" t="s">
        <v>2047</v>
      </c>
      <c r="G1814" s="242" t="s">
        <v>173</v>
      </c>
      <c r="H1814" s="243">
        <v>176.64400000000001</v>
      </c>
      <c r="I1814" s="244"/>
      <c r="J1814" s="245">
        <f>ROUND(I1814*H1814,2)</f>
        <v>0</v>
      </c>
      <c r="K1814" s="241" t="s">
        <v>174</v>
      </c>
      <c r="L1814" s="246"/>
      <c r="M1814" s="247" t="s">
        <v>5</v>
      </c>
      <c r="N1814" s="248" t="s">
        <v>43</v>
      </c>
      <c r="O1814" s="48"/>
      <c r="P1814" s="212">
        <f>O1814*H1814</f>
        <v>0</v>
      </c>
      <c r="Q1814" s="212">
        <v>0.0023999999999999998</v>
      </c>
      <c r="R1814" s="212">
        <f>Q1814*H1814</f>
        <v>0.42394559999999998</v>
      </c>
      <c r="S1814" s="212">
        <v>0</v>
      </c>
      <c r="T1814" s="213">
        <f>S1814*H1814</f>
        <v>0</v>
      </c>
      <c r="AR1814" s="25" t="s">
        <v>332</v>
      </c>
      <c r="AT1814" s="25" t="s">
        <v>337</v>
      </c>
      <c r="AU1814" s="25" t="s">
        <v>80</v>
      </c>
      <c r="AY1814" s="25" t="s">
        <v>168</v>
      </c>
      <c r="BE1814" s="214">
        <f>IF(N1814="základní",J1814,0)</f>
        <v>0</v>
      </c>
      <c r="BF1814" s="214">
        <f>IF(N1814="snížená",J1814,0)</f>
        <v>0</v>
      </c>
      <c r="BG1814" s="214">
        <f>IF(N1814="zákl. přenesená",J1814,0)</f>
        <v>0</v>
      </c>
      <c r="BH1814" s="214">
        <f>IF(N1814="sníž. přenesená",J1814,0)</f>
        <v>0</v>
      </c>
      <c r="BI1814" s="214">
        <f>IF(N1814="nulová",J1814,0)</f>
        <v>0</v>
      </c>
      <c r="BJ1814" s="25" t="s">
        <v>17</v>
      </c>
      <c r="BK1814" s="214">
        <f>ROUND(I1814*H1814,2)</f>
        <v>0</v>
      </c>
      <c r="BL1814" s="25" t="s">
        <v>254</v>
      </c>
      <c r="BM1814" s="25" t="s">
        <v>2048</v>
      </c>
    </row>
    <row r="1815" s="12" customFormat="1">
      <c r="B1815" s="223"/>
      <c r="D1815" s="216" t="s">
        <v>176</v>
      </c>
      <c r="F1815" s="225" t="s">
        <v>2049</v>
      </c>
      <c r="H1815" s="226">
        <v>176.64400000000001</v>
      </c>
      <c r="I1815" s="227"/>
      <c r="L1815" s="223"/>
      <c r="M1815" s="228"/>
      <c r="N1815" s="229"/>
      <c r="O1815" s="229"/>
      <c r="P1815" s="229"/>
      <c r="Q1815" s="229"/>
      <c r="R1815" s="229"/>
      <c r="S1815" s="229"/>
      <c r="T1815" s="230"/>
      <c r="AT1815" s="224" t="s">
        <v>176</v>
      </c>
      <c r="AU1815" s="224" t="s">
        <v>80</v>
      </c>
      <c r="AV1815" s="12" t="s">
        <v>80</v>
      </c>
      <c r="AW1815" s="12" t="s">
        <v>6</v>
      </c>
      <c r="AX1815" s="12" t="s">
        <v>17</v>
      </c>
      <c r="AY1815" s="224" t="s">
        <v>168</v>
      </c>
    </row>
    <row r="1816" s="1" customFormat="1" ht="25.5" customHeight="1">
      <c r="B1816" s="202"/>
      <c r="C1816" s="203" t="s">
        <v>2050</v>
      </c>
      <c r="D1816" s="203" t="s">
        <v>170</v>
      </c>
      <c r="E1816" s="204" t="s">
        <v>2041</v>
      </c>
      <c r="F1816" s="205" t="s">
        <v>2042</v>
      </c>
      <c r="G1816" s="206" t="s">
        <v>173</v>
      </c>
      <c r="H1816" s="207">
        <v>10.300000000000001</v>
      </c>
      <c r="I1816" s="208"/>
      <c r="J1816" s="209">
        <f>ROUND(I1816*H1816,2)</f>
        <v>0</v>
      </c>
      <c r="K1816" s="205" t="s">
        <v>174</v>
      </c>
      <c r="L1816" s="47"/>
      <c r="M1816" s="210" t="s">
        <v>5</v>
      </c>
      <c r="N1816" s="211" t="s">
        <v>43</v>
      </c>
      <c r="O1816" s="48"/>
      <c r="P1816" s="212">
        <f>O1816*H1816</f>
        <v>0</v>
      </c>
      <c r="Q1816" s="212">
        <v>0</v>
      </c>
      <c r="R1816" s="212">
        <f>Q1816*H1816</f>
        <v>0</v>
      </c>
      <c r="S1816" s="212">
        <v>0</v>
      </c>
      <c r="T1816" s="213">
        <f>S1816*H1816</f>
        <v>0</v>
      </c>
      <c r="AR1816" s="25" t="s">
        <v>254</v>
      </c>
      <c r="AT1816" s="25" t="s">
        <v>170</v>
      </c>
      <c r="AU1816" s="25" t="s">
        <v>80</v>
      </c>
      <c r="AY1816" s="25" t="s">
        <v>168</v>
      </c>
      <c r="BE1816" s="214">
        <f>IF(N1816="základní",J1816,0)</f>
        <v>0</v>
      </c>
      <c r="BF1816" s="214">
        <f>IF(N1816="snížená",J1816,0)</f>
        <v>0</v>
      </c>
      <c r="BG1816" s="214">
        <f>IF(N1816="zákl. přenesená",J1816,0)</f>
        <v>0</v>
      </c>
      <c r="BH1816" s="214">
        <f>IF(N1816="sníž. přenesená",J1816,0)</f>
        <v>0</v>
      </c>
      <c r="BI1816" s="214">
        <f>IF(N1816="nulová",J1816,0)</f>
        <v>0</v>
      </c>
      <c r="BJ1816" s="25" t="s">
        <v>17</v>
      </c>
      <c r="BK1816" s="214">
        <f>ROUND(I1816*H1816,2)</f>
        <v>0</v>
      </c>
      <c r="BL1816" s="25" t="s">
        <v>254</v>
      </c>
      <c r="BM1816" s="25" t="s">
        <v>2051</v>
      </c>
    </row>
    <row r="1817" s="11" customFormat="1">
      <c r="B1817" s="215"/>
      <c r="D1817" s="216" t="s">
        <v>176</v>
      </c>
      <c r="E1817" s="217" t="s">
        <v>5</v>
      </c>
      <c r="F1817" s="218" t="s">
        <v>216</v>
      </c>
      <c r="H1817" s="217" t="s">
        <v>5</v>
      </c>
      <c r="I1817" s="219"/>
      <c r="L1817" s="215"/>
      <c r="M1817" s="220"/>
      <c r="N1817" s="221"/>
      <c r="O1817" s="221"/>
      <c r="P1817" s="221"/>
      <c r="Q1817" s="221"/>
      <c r="R1817" s="221"/>
      <c r="S1817" s="221"/>
      <c r="T1817" s="222"/>
      <c r="AT1817" s="217" t="s">
        <v>176</v>
      </c>
      <c r="AU1817" s="217" t="s">
        <v>80</v>
      </c>
      <c r="AV1817" s="11" t="s">
        <v>17</v>
      </c>
      <c r="AW1817" s="11" t="s">
        <v>35</v>
      </c>
      <c r="AX1817" s="11" t="s">
        <v>72</v>
      </c>
      <c r="AY1817" s="217" t="s">
        <v>168</v>
      </c>
    </row>
    <row r="1818" s="11" customFormat="1">
      <c r="B1818" s="215"/>
      <c r="D1818" s="216" t="s">
        <v>176</v>
      </c>
      <c r="E1818" s="217" t="s">
        <v>5</v>
      </c>
      <c r="F1818" s="218" t="s">
        <v>1444</v>
      </c>
      <c r="H1818" s="217" t="s">
        <v>5</v>
      </c>
      <c r="I1818" s="219"/>
      <c r="L1818" s="215"/>
      <c r="M1818" s="220"/>
      <c r="N1818" s="221"/>
      <c r="O1818" s="221"/>
      <c r="P1818" s="221"/>
      <c r="Q1818" s="221"/>
      <c r="R1818" s="221"/>
      <c r="S1818" s="221"/>
      <c r="T1818" s="222"/>
      <c r="AT1818" s="217" t="s">
        <v>176</v>
      </c>
      <c r="AU1818" s="217" t="s">
        <v>80</v>
      </c>
      <c r="AV1818" s="11" t="s">
        <v>17</v>
      </c>
      <c r="AW1818" s="11" t="s">
        <v>35</v>
      </c>
      <c r="AX1818" s="11" t="s">
        <v>72</v>
      </c>
      <c r="AY1818" s="217" t="s">
        <v>168</v>
      </c>
    </row>
    <row r="1819" s="12" customFormat="1">
      <c r="B1819" s="223"/>
      <c r="D1819" s="216" t="s">
        <v>176</v>
      </c>
      <c r="E1819" s="224" t="s">
        <v>5</v>
      </c>
      <c r="F1819" s="225" t="s">
        <v>1468</v>
      </c>
      <c r="H1819" s="226">
        <v>5.2999999999999998</v>
      </c>
      <c r="I1819" s="227"/>
      <c r="L1819" s="223"/>
      <c r="M1819" s="228"/>
      <c r="N1819" s="229"/>
      <c r="O1819" s="229"/>
      <c r="P1819" s="229"/>
      <c r="Q1819" s="229"/>
      <c r="R1819" s="229"/>
      <c r="S1819" s="229"/>
      <c r="T1819" s="230"/>
      <c r="AT1819" s="224" t="s">
        <v>176</v>
      </c>
      <c r="AU1819" s="224" t="s">
        <v>80</v>
      </c>
      <c r="AV1819" s="12" t="s">
        <v>80</v>
      </c>
      <c r="AW1819" s="12" t="s">
        <v>35</v>
      </c>
      <c r="AX1819" s="12" t="s">
        <v>72</v>
      </c>
      <c r="AY1819" s="224" t="s">
        <v>168</v>
      </c>
    </row>
    <row r="1820" s="11" customFormat="1">
      <c r="B1820" s="215"/>
      <c r="D1820" s="216" t="s">
        <v>176</v>
      </c>
      <c r="E1820" s="217" t="s">
        <v>5</v>
      </c>
      <c r="F1820" s="218" t="s">
        <v>1448</v>
      </c>
      <c r="H1820" s="217" t="s">
        <v>5</v>
      </c>
      <c r="I1820" s="219"/>
      <c r="L1820" s="215"/>
      <c r="M1820" s="220"/>
      <c r="N1820" s="221"/>
      <c r="O1820" s="221"/>
      <c r="P1820" s="221"/>
      <c r="Q1820" s="221"/>
      <c r="R1820" s="221"/>
      <c r="S1820" s="221"/>
      <c r="T1820" s="222"/>
      <c r="AT1820" s="217" t="s">
        <v>176</v>
      </c>
      <c r="AU1820" s="217" t="s">
        <v>80</v>
      </c>
      <c r="AV1820" s="11" t="s">
        <v>17</v>
      </c>
      <c r="AW1820" s="11" t="s">
        <v>35</v>
      </c>
      <c r="AX1820" s="11" t="s">
        <v>72</v>
      </c>
      <c r="AY1820" s="217" t="s">
        <v>168</v>
      </c>
    </row>
    <row r="1821" s="12" customFormat="1">
      <c r="B1821" s="223"/>
      <c r="D1821" s="216" t="s">
        <v>176</v>
      </c>
      <c r="E1821" s="224" t="s">
        <v>5</v>
      </c>
      <c r="F1821" s="225" t="s">
        <v>1470</v>
      </c>
      <c r="H1821" s="226">
        <v>5</v>
      </c>
      <c r="I1821" s="227"/>
      <c r="L1821" s="223"/>
      <c r="M1821" s="228"/>
      <c r="N1821" s="229"/>
      <c r="O1821" s="229"/>
      <c r="P1821" s="229"/>
      <c r="Q1821" s="229"/>
      <c r="R1821" s="229"/>
      <c r="S1821" s="229"/>
      <c r="T1821" s="230"/>
      <c r="AT1821" s="224" t="s">
        <v>176</v>
      </c>
      <c r="AU1821" s="224" t="s">
        <v>80</v>
      </c>
      <c r="AV1821" s="12" t="s">
        <v>80</v>
      </c>
      <c r="AW1821" s="12" t="s">
        <v>35</v>
      </c>
      <c r="AX1821" s="12" t="s">
        <v>72</v>
      </c>
      <c r="AY1821" s="224" t="s">
        <v>168</v>
      </c>
    </row>
    <row r="1822" s="13" customFormat="1">
      <c r="B1822" s="231"/>
      <c r="D1822" s="216" t="s">
        <v>176</v>
      </c>
      <c r="E1822" s="232" t="s">
        <v>5</v>
      </c>
      <c r="F1822" s="233" t="s">
        <v>195</v>
      </c>
      <c r="H1822" s="234">
        <v>10.300000000000001</v>
      </c>
      <c r="I1822" s="235"/>
      <c r="L1822" s="231"/>
      <c r="M1822" s="236"/>
      <c r="N1822" s="237"/>
      <c r="O1822" s="237"/>
      <c r="P1822" s="237"/>
      <c r="Q1822" s="237"/>
      <c r="R1822" s="237"/>
      <c r="S1822" s="237"/>
      <c r="T1822" s="238"/>
      <c r="AT1822" s="232" t="s">
        <v>176</v>
      </c>
      <c r="AU1822" s="232" t="s">
        <v>80</v>
      </c>
      <c r="AV1822" s="13" t="s">
        <v>86</v>
      </c>
      <c r="AW1822" s="13" t="s">
        <v>35</v>
      </c>
      <c r="AX1822" s="13" t="s">
        <v>17</v>
      </c>
      <c r="AY1822" s="232" t="s">
        <v>168</v>
      </c>
    </row>
    <row r="1823" s="1" customFormat="1" ht="16.5" customHeight="1">
      <c r="B1823" s="202"/>
      <c r="C1823" s="239" t="s">
        <v>2052</v>
      </c>
      <c r="D1823" s="239" t="s">
        <v>337</v>
      </c>
      <c r="E1823" s="240" t="s">
        <v>2053</v>
      </c>
      <c r="F1823" s="241" t="s">
        <v>2054</v>
      </c>
      <c r="G1823" s="242" t="s">
        <v>173</v>
      </c>
      <c r="H1823" s="243">
        <v>10.506</v>
      </c>
      <c r="I1823" s="244"/>
      <c r="J1823" s="245">
        <f>ROUND(I1823*H1823,2)</f>
        <v>0</v>
      </c>
      <c r="K1823" s="241" t="s">
        <v>174</v>
      </c>
      <c r="L1823" s="246"/>
      <c r="M1823" s="247" t="s">
        <v>5</v>
      </c>
      <c r="N1823" s="248" t="s">
        <v>43</v>
      </c>
      <c r="O1823" s="48"/>
      <c r="P1823" s="212">
        <f>O1823*H1823</f>
        <v>0</v>
      </c>
      <c r="Q1823" s="212">
        <v>0.00060999999999999997</v>
      </c>
      <c r="R1823" s="212">
        <f>Q1823*H1823</f>
        <v>0.0064086600000000001</v>
      </c>
      <c r="S1823" s="212">
        <v>0</v>
      </c>
      <c r="T1823" s="213">
        <f>S1823*H1823</f>
        <v>0</v>
      </c>
      <c r="AR1823" s="25" t="s">
        <v>332</v>
      </c>
      <c r="AT1823" s="25" t="s">
        <v>337</v>
      </c>
      <c r="AU1823" s="25" t="s">
        <v>80</v>
      </c>
      <c r="AY1823" s="25" t="s">
        <v>168</v>
      </c>
      <c r="BE1823" s="214">
        <f>IF(N1823="základní",J1823,0)</f>
        <v>0</v>
      </c>
      <c r="BF1823" s="214">
        <f>IF(N1823="snížená",J1823,0)</f>
        <v>0</v>
      </c>
      <c r="BG1823" s="214">
        <f>IF(N1823="zákl. přenesená",J1823,0)</f>
        <v>0</v>
      </c>
      <c r="BH1823" s="214">
        <f>IF(N1823="sníž. přenesená",J1823,0)</f>
        <v>0</v>
      </c>
      <c r="BI1823" s="214">
        <f>IF(N1823="nulová",J1823,0)</f>
        <v>0</v>
      </c>
      <c r="BJ1823" s="25" t="s">
        <v>17</v>
      </c>
      <c r="BK1823" s="214">
        <f>ROUND(I1823*H1823,2)</f>
        <v>0</v>
      </c>
      <c r="BL1823" s="25" t="s">
        <v>254</v>
      </c>
      <c r="BM1823" s="25" t="s">
        <v>2055</v>
      </c>
    </row>
    <row r="1824" s="12" customFormat="1">
      <c r="B1824" s="223"/>
      <c r="D1824" s="216" t="s">
        <v>176</v>
      </c>
      <c r="F1824" s="225" t="s">
        <v>2056</v>
      </c>
      <c r="H1824" s="226">
        <v>10.506</v>
      </c>
      <c r="I1824" s="227"/>
      <c r="L1824" s="223"/>
      <c r="M1824" s="228"/>
      <c r="N1824" s="229"/>
      <c r="O1824" s="229"/>
      <c r="P1824" s="229"/>
      <c r="Q1824" s="229"/>
      <c r="R1824" s="229"/>
      <c r="S1824" s="229"/>
      <c r="T1824" s="230"/>
      <c r="AT1824" s="224" t="s">
        <v>176</v>
      </c>
      <c r="AU1824" s="224" t="s">
        <v>80</v>
      </c>
      <c r="AV1824" s="12" t="s">
        <v>80</v>
      </c>
      <c r="AW1824" s="12" t="s">
        <v>6</v>
      </c>
      <c r="AX1824" s="12" t="s">
        <v>17</v>
      </c>
      <c r="AY1824" s="224" t="s">
        <v>168</v>
      </c>
    </row>
    <row r="1825" s="1" customFormat="1" ht="25.5" customHeight="1">
      <c r="B1825" s="202"/>
      <c r="C1825" s="203" t="s">
        <v>2057</v>
      </c>
      <c r="D1825" s="203" t="s">
        <v>170</v>
      </c>
      <c r="E1825" s="204" t="s">
        <v>2041</v>
      </c>
      <c r="F1825" s="205" t="s">
        <v>2042</v>
      </c>
      <c r="G1825" s="206" t="s">
        <v>173</v>
      </c>
      <c r="H1825" s="207">
        <v>144.16</v>
      </c>
      <c r="I1825" s="208"/>
      <c r="J1825" s="209">
        <f>ROUND(I1825*H1825,2)</f>
        <v>0</v>
      </c>
      <c r="K1825" s="205" t="s">
        <v>174</v>
      </c>
      <c r="L1825" s="47"/>
      <c r="M1825" s="210" t="s">
        <v>5</v>
      </c>
      <c r="N1825" s="211" t="s">
        <v>43</v>
      </c>
      <c r="O1825" s="48"/>
      <c r="P1825" s="212">
        <f>O1825*H1825</f>
        <v>0</v>
      </c>
      <c r="Q1825" s="212">
        <v>0</v>
      </c>
      <c r="R1825" s="212">
        <f>Q1825*H1825</f>
        <v>0</v>
      </c>
      <c r="S1825" s="212">
        <v>0</v>
      </c>
      <c r="T1825" s="213">
        <f>S1825*H1825</f>
        <v>0</v>
      </c>
      <c r="AR1825" s="25" t="s">
        <v>254</v>
      </c>
      <c r="AT1825" s="25" t="s">
        <v>170</v>
      </c>
      <c r="AU1825" s="25" t="s">
        <v>80</v>
      </c>
      <c r="AY1825" s="25" t="s">
        <v>168</v>
      </c>
      <c r="BE1825" s="214">
        <f>IF(N1825="základní",J1825,0)</f>
        <v>0</v>
      </c>
      <c r="BF1825" s="214">
        <f>IF(N1825="snížená",J1825,0)</f>
        <v>0</v>
      </c>
      <c r="BG1825" s="214">
        <f>IF(N1825="zákl. přenesená",J1825,0)</f>
        <v>0</v>
      </c>
      <c r="BH1825" s="214">
        <f>IF(N1825="sníž. přenesená",J1825,0)</f>
        <v>0</v>
      </c>
      <c r="BI1825" s="214">
        <f>IF(N1825="nulová",J1825,0)</f>
        <v>0</v>
      </c>
      <c r="BJ1825" s="25" t="s">
        <v>17</v>
      </c>
      <c r="BK1825" s="214">
        <f>ROUND(I1825*H1825,2)</f>
        <v>0</v>
      </c>
      <c r="BL1825" s="25" t="s">
        <v>254</v>
      </c>
      <c r="BM1825" s="25" t="s">
        <v>2058</v>
      </c>
    </row>
    <row r="1826" s="11" customFormat="1">
      <c r="B1826" s="215"/>
      <c r="D1826" s="216" t="s">
        <v>176</v>
      </c>
      <c r="E1826" s="217" t="s">
        <v>5</v>
      </c>
      <c r="F1826" s="218" t="s">
        <v>216</v>
      </c>
      <c r="H1826" s="217" t="s">
        <v>5</v>
      </c>
      <c r="I1826" s="219"/>
      <c r="L1826" s="215"/>
      <c r="M1826" s="220"/>
      <c r="N1826" s="221"/>
      <c r="O1826" s="221"/>
      <c r="P1826" s="221"/>
      <c r="Q1826" s="221"/>
      <c r="R1826" s="221"/>
      <c r="S1826" s="221"/>
      <c r="T1826" s="222"/>
      <c r="AT1826" s="217" t="s">
        <v>176</v>
      </c>
      <c r="AU1826" s="217" t="s">
        <v>80</v>
      </c>
      <c r="AV1826" s="11" t="s">
        <v>17</v>
      </c>
      <c r="AW1826" s="11" t="s">
        <v>35</v>
      </c>
      <c r="AX1826" s="11" t="s">
        <v>72</v>
      </c>
      <c r="AY1826" s="217" t="s">
        <v>168</v>
      </c>
    </row>
    <row r="1827" s="11" customFormat="1">
      <c r="B1827" s="215"/>
      <c r="D1827" s="216" t="s">
        <v>176</v>
      </c>
      <c r="E1827" s="217" t="s">
        <v>5</v>
      </c>
      <c r="F1827" s="218" t="s">
        <v>1446</v>
      </c>
      <c r="H1827" s="217" t="s">
        <v>5</v>
      </c>
      <c r="I1827" s="219"/>
      <c r="L1827" s="215"/>
      <c r="M1827" s="220"/>
      <c r="N1827" s="221"/>
      <c r="O1827" s="221"/>
      <c r="P1827" s="221"/>
      <c r="Q1827" s="221"/>
      <c r="R1827" s="221"/>
      <c r="S1827" s="221"/>
      <c r="T1827" s="222"/>
      <c r="AT1827" s="217" t="s">
        <v>176</v>
      </c>
      <c r="AU1827" s="217" t="s">
        <v>80</v>
      </c>
      <c r="AV1827" s="11" t="s">
        <v>17</v>
      </c>
      <c r="AW1827" s="11" t="s">
        <v>35</v>
      </c>
      <c r="AX1827" s="11" t="s">
        <v>72</v>
      </c>
      <c r="AY1827" s="217" t="s">
        <v>168</v>
      </c>
    </row>
    <row r="1828" s="12" customFormat="1">
      <c r="B1828" s="223"/>
      <c r="D1828" s="216" t="s">
        <v>176</v>
      </c>
      <c r="E1828" s="224" t="s">
        <v>5</v>
      </c>
      <c r="F1828" s="225" t="s">
        <v>1469</v>
      </c>
      <c r="H1828" s="226">
        <v>144.16</v>
      </c>
      <c r="I1828" s="227"/>
      <c r="L1828" s="223"/>
      <c r="M1828" s="228"/>
      <c r="N1828" s="229"/>
      <c r="O1828" s="229"/>
      <c r="P1828" s="229"/>
      <c r="Q1828" s="229"/>
      <c r="R1828" s="229"/>
      <c r="S1828" s="229"/>
      <c r="T1828" s="230"/>
      <c r="AT1828" s="224" t="s">
        <v>176</v>
      </c>
      <c r="AU1828" s="224" t="s">
        <v>80</v>
      </c>
      <c r="AV1828" s="12" t="s">
        <v>80</v>
      </c>
      <c r="AW1828" s="12" t="s">
        <v>35</v>
      </c>
      <c r="AX1828" s="12" t="s">
        <v>17</v>
      </c>
      <c r="AY1828" s="224" t="s">
        <v>168</v>
      </c>
    </row>
    <row r="1829" s="1" customFormat="1" ht="16.5" customHeight="1">
      <c r="B1829" s="202"/>
      <c r="C1829" s="239" t="s">
        <v>2059</v>
      </c>
      <c r="D1829" s="239" t="s">
        <v>337</v>
      </c>
      <c r="E1829" s="240" t="s">
        <v>2060</v>
      </c>
      <c r="F1829" s="241" t="s">
        <v>2061</v>
      </c>
      <c r="G1829" s="242" t="s">
        <v>173</v>
      </c>
      <c r="H1829" s="243">
        <v>147.04300000000001</v>
      </c>
      <c r="I1829" s="244"/>
      <c r="J1829" s="245">
        <f>ROUND(I1829*H1829,2)</f>
        <v>0</v>
      </c>
      <c r="K1829" s="241" t="s">
        <v>5</v>
      </c>
      <c r="L1829" s="246"/>
      <c r="M1829" s="247" t="s">
        <v>5</v>
      </c>
      <c r="N1829" s="248" t="s">
        <v>43</v>
      </c>
      <c r="O1829" s="48"/>
      <c r="P1829" s="212">
        <f>O1829*H1829</f>
        <v>0</v>
      </c>
      <c r="Q1829" s="212">
        <v>0.00060999999999999997</v>
      </c>
      <c r="R1829" s="212">
        <f>Q1829*H1829</f>
        <v>0.089696230000000002</v>
      </c>
      <c r="S1829" s="212">
        <v>0</v>
      </c>
      <c r="T1829" s="213">
        <f>S1829*H1829</f>
        <v>0</v>
      </c>
      <c r="AR1829" s="25" t="s">
        <v>332</v>
      </c>
      <c r="AT1829" s="25" t="s">
        <v>337</v>
      </c>
      <c r="AU1829" s="25" t="s">
        <v>80</v>
      </c>
      <c r="AY1829" s="25" t="s">
        <v>168</v>
      </c>
      <c r="BE1829" s="214">
        <f>IF(N1829="základní",J1829,0)</f>
        <v>0</v>
      </c>
      <c r="BF1829" s="214">
        <f>IF(N1829="snížená",J1829,0)</f>
        <v>0</v>
      </c>
      <c r="BG1829" s="214">
        <f>IF(N1829="zákl. přenesená",J1829,0)</f>
        <v>0</v>
      </c>
      <c r="BH1829" s="214">
        <f>IF(N1829="sníž. přenesená",J1829,0)</f>
        <v>0</v>
      </c>
      <c r="BI1829" s="214">
        <f>IF(N1829="nulová",J1829,0)</f>
        <v>0</v>
      </c>
      <c r="BJ1829" s="25" t="s">
        <v>17</v>
      </c>
      <c r="BK1829" s="214">
        <f>ROUND(I1829*H1829,2)</f>
        <v>0</v>
      </c>
      <c r="BL1829" s="25" t="s">
        <v>254</v>
      </c>
      <c r="BM1829" s="25" t="s">
        <v>2062</v>
      </c>
    </row>
    <row r="1830" s="12" customFormat="1">
      <c r="B1830" s="223"/>
      <c r="D1830" s="216" t="s">
        <v>176</v>
      </c>
      <c r="F1830" s="225" t="s">
        <v>2063</v>
      </c>
      <c r="H1830" s="226">
        <v>147.04300000000001</v>
      </c>
      <c r="I1830" s="227"/>
      <c r="L1830" s="223"/>
      <c r="M1830" s="228"/>
      <c r="N1830" s="229"/>
      <c r="O1830" s="229"/>
      <c r="P1830" s="229"/>
      <c r="Q1830" s="229"/>
      <c r="R1830" s="229"/>
      <c r="S1830" s="229"/>
      <c r="T1830" s="230"/>
      <c r="AT1830" s="224" t="s">
        <v>176</v>
      </c>
      <c r="AU1830" s="224" t="s">
        <v>80</v>
      </c>
      <c r="AV1830" s="12" t="s">
        <v>80</v>
      </c>
      <c r="AW1830" s="12" t="s">
        <v>6</v>
      </c>
      <c r="AX1830" s="12" t="s">
        <v>17</v>
      </c>
      <c r="AY1830" s="224" t="s">
        <v>168</v>
      </c>
    </row>
    <row r="1831" s="1" customFormat="1" ht="25.5" customHeight="1">
      <c r="B1831" s="202"/>
      <c r="C1831" s="203" t="s">
        <v>2064</v>
      </c>
      <c r="D1831" s="203" t="s">
        <v>170</v>
      </c>
      <c r="E1831" s="204" t="s">
        <v>2041</v>
      </c>
      <c r="F1831" s="205" t="s">
        <v>2042</v>
      </c>
      <c r="G1831" s="206" t="s">
        <v>173</v>
      </c>
      <c r="H1831" s="207">
        <v>154.46000000000001</v>
      </c>
      <c r="I1831" s="208"/>
      <c r="J1831" s="209">
        <f>ROUND(I1831*H1831,2)</f>
        <v>0</v>
      </c>
      <c r="K1831" s="205" t="s">
        <v>174</v>
      </c>
      <c r="L1831" s="47"/>
      <c r="M1831" s="210" t="s">
        <v>5</v>
      </c>
      <c r="N1831" s="211" t="s">
        <v>43</v>
      </c>
      <c r="O1831" s="48"/>
      <c r="P1831" s="212">
        <f>O1831*H1831</f>
        <v>0</v>
      </c>
      <c r="Q1831" s="212">
        <v>0</v>
      </c>
      <c r="R1831" s="212">
        <f>Q1831*H1831</f>
        <v>0</v>
      </c>
      <c r="S1831" s="212">
        <v>0</v>
      </c>
      <c r="T1831" s="213">
        <f>S1831*H1831</f>
        <v>0</v>
      </c>
      <c r="AR1831" s="25" t="s">
        <v>254</v>
      </c>
      <c r="AT1831" s="25" t="s">
        <v>170</v>
      </c>
      <c r="AU1831" s="25" t="s">
        <v>80</v>
      </c>
      <c r="AY1831" s="25" t="s">
        <v>168</v>
      </c>
      <c r="BE1831" s="214">
        <f>IF(N1831="základní",J1831,0)</f>
        <v>0</v>
      </c>
      <c r="BF1831" s="214">
        <f>IF(N1831="snížená",J1831,0)</f>
        <v>0</v>
      </c>
      <c r="BG1831" s="214">
        <f>IF(N1831="zákl. přenesená",J1831,0)</f>
        <v>0</v>
      </c>
      <c r="BH1831" s="214">
        <f>IF(N1831="sníž. přenesená",J1831,0)</f>
        <v>0</v>
      </c>
      <c r="BI1831" s="214">
        <f>IF(N1831="nulová",J1831,0)</f>
        <v>0</v>
      </c>
      <c r="BJ1831" s="25" t="s">
        <v>17</v>
      </c>
      <c r="BK1831" s="214">
        <f>ROUND(I1831*H1831,2)</f>
        <v>0</v>
      </c>
      <c r="BL1831" s="25" t="s">
        <v>254</v>
      </c>
      <c r="BM1831" s="25" t="s">
        <v>2065</v>
      </c>
    </row>
    <row r="1832" s="11" customFormat="1">
      <c r="B1832" s="215"/>
      <c r="D1832" s="216" t="s">
        <v>176</v>
      </c>
      <c r="E1832" s="217" t="s">
        <v>5</v>
      </c>
      <c r="F1832" s="218" t="s">
        <v>216</v>
      </c>
      <c r="H1832" s="217" t="s">
        <v>5</v>
      </c>
      <c r="I1832" s="219"/>
      <c r="L1832" s="215"/>
      <c r="M1832" s="220"/>
      <c r="N1832" s="221"/>
      <c r="O1832" s="221"/>
      <c r="P1832" s="221"/>
      <c r="Q1832" s="221"/>
      <c r="R1832" s="221"/>
      <c r="S1832" s="221"/>
      <c r="T1832" s="222"/>
      <c r="AT1832" s="217" t="s">
        <v>176</v>
      </c>
      <c r="AU1832" s="217" t="s">
        <v>80</v>
      </c>
      <c r="AV1832" s="11" t="s">
        <v>17</v>
      </c>
      <c r="AW1832" s="11" t="s">
        <v>35</v>
      </c>
      <c r="AX1832" s="11" t="s">
        <v>72</v>
      </c>
      <c r="AY1832" s="217" t="s">
        <v>168</v>
      </c>
    </row>
    <row r="1833" s="11" customFormat="1">
      <c r="B1833" s="215"/>
      <c r="D1833" s="216" t="s">
        <v>176</v>
      </c>
      <c r="E1833" s="217" t="s">
        <v>5</v>
      </c>
      <c r="F1833" s="218" t="s">
        <v>1446</v>
      </c>
      <c r="H1833" s="217" t="s">
        <v>5</v>
      </c>
      <c r="I1833" s="219"/>
      <c r="L1833" s="215"/>
      <c r="M1833" s="220"/>
      <c r="N1833" s="221"/>
      <c r="O1833" s="221"/>
      <c r="P1833" s="221"/>
      <c r="Q1833" s="221"/>
      <c r="R1833" s="221"/>
      <c r="S1833" s="221"/>
      <c r="T1833" s="222"/>
      <c r="AT1833" s="217" t="s">
        <v>176</v>
      </c>
      <c r="AU1833" s="217" t="s">
        <v>80</v>
      </c>
      <c r="AV1833" s="11" t="s">
        <v>17</v>
      </c>
      <c r="AW1833" s="11" t="s">
        <v>35</v>
      </c>
      <c r="AX1833" s="11" t="s">
        <v>72</v>
      </c>
      <c r="AY1833" s="217" t="s">
        <v>168</v>
      </c>
    </row>
    <row r="1834" s="12" customFormat="1">
      <c r="B1834" s="223"/>
      <c r="D1834" s="216" t="s">
        <v>176</v>
      </c>
      <c r="E1834" s="224" t="s">
        <v>5</v>
      </c>
      <c r="F1834" s="225" t="s">
        <v>1469</v>
      </c>
      <c r="H1834" s="226">
        <v>144.16</v>
      </c>
      <c r="I1834" s="227"/>
      <c r="L1834" s="223"/>
      <c r="M1834" s="228"/>
      <c r="N1834" s="229"/>
      <c r="O1834" s="229"/>
      <c r="P1834" s="229"/>
      <c r="Q1834" s="229"/>
      <c r="R1834" s="229"/>
      <c r="S1834" s="229"/>
      <c r="T1834" s="230"/>
      <c r="AT1834" s="224" t="s">
        <v>176</v>
      </c>
      <c r="AU1834" s="224" t="s">
        <v>80</v>
      </c>
      <c r="AV1834" s="12" t="s">
        <v>80</v>
      </c>
      <c r="AW1834" s="12" t="s">
        <v>35</v>
      </c>
      <c r="AX1834" s="12" t="s">
        <v>72</v>
      </c>
      <c r="AY1834" s="224" t="s">
        <v>168</v>
      </c>
    </row>
    <row r="1835" s="11" customFormat="1">
      <c r="B1835" s="215"/>
      <c r="D1835" s="216" t="s">
        <v>176</v>
      </c>
      <c r="E1835" s="217" t="s">
        <v>5</v>
      </c>
      <c r="F1835" s="218" t="s">
        <v>1444</v>
      </c>
      <c r="H1835" s="217" t="s">
        <v>5</v>
      </c>
      <c r="I1835" s="219"/>
      <c r="L1835" s="215"/>
      <c r="M1835" s="220"/>
      <c r="N1835" s="221"/>
      <c r="O1835" s="221"/>
      <c r="P1835" s="221"/>
      <c r="Q1835" s="221"/>
      <c r="R1835" s="221"/>
      <c r="S1835" s="221"/>
      <c r="T1835" s="222"/>
      <c r="AT1835" s="217" t="s">
        <v>176</v>
      </c>
      <c r="AU1835" s="217" t="s">
        <v>80</v>
      </c>
      <c r="AV1835" s="11" t="s">
        <v>17</v>
      </c>
      <c r="AW1835" s="11" t="s">
        <v>35</v>
      </c>
      <c r="AX1835" s="11" t="s">
        <v>72</v>
      </c>
      <c r="AY1835" s="217" t="s">
        <v>168</v>
      </c>
    </row>
    <row r="1836" s="12" customFormat="1">
      <c r="B1836" s="223"/>
      <c r="D1836" s="216" t="s">
        <v>176</v>
      </c>
      <c r="E1836" s="224" t="s">
        <v>5</v>
      </c>
      <c r="F1836" s="225" t="s">
        <v>1468</v>
      </c>
      <c r="H1836" s="226">
        <v>5.2999999999999998</v>
      </c>
      <c r="I1836" s="227"/>
      <c r="L1836" s="223"/>
      <c r="M1836" s="228"/>
      <c r="N1836" s="229"/>
      <c r="O1836" s="229"/>
      <c r="P1836" s="229"/>
      <c r="Q1836" s="229"/>
      <c r="R1836" s="229"/>
      <c r="S1836" s="229"/>
      <c r="T1836" s="230"/>
      <c r="AT1836" s="224" t="s">
        <v>176</v>
      </c>
      <c r="AU1836" s="224" t="s">
        <v>80</v>
      </c>
      <c r="AV1836" s="12" t="s">
        <v>80</v>
      </c>
      <c r="AW1836" s="12" t="s">
        <v>35</v>
      </c>
      <c r="AX1836" s="12" t="s">
        <v>72</v>
      </c>
      <c r="AY1836" s="224" t="s">
        <v>168</v>
      </c>
    </row>
    <row r="1837" s="11" customFormat="1">
      <c r="B1837" s="215"/>
      <c r="D1837" s="216" t="s">
        <v>176</v>
      </c>
      <c r="E1837" s="217" t="s">
        <v>5</v>
      </c>
      <c r="F1837" s="218" t="s">
        <v>1448</v>
      </c>
      <c r="H1837" s="217" t="s">
        <v>5</v>
      </c>
      <c r="I1837" s="219"/>
      <c r="L1837" s="215"/>
      <c r="M1837" s="220"/>
      <c r="N1837" s="221"/>
      <c r="O1837" s="221"/>
      <c r="P1837" s="221"/>
      <c r="Q1837" s="221"/>
      <c r="R1837" s="221"/>
      <c r="S1837" s="221"/>
      <c r="T1837" s="222"/>
      <c r="AT1837" s="217" t="s">
        <v>176</v>
      </c>
      <c r="AU1837" s="217" t="s">
        <v>80</v>
      </c>
      <c r="AV1837" s="11" t="s">
        <v>17</v>
      </c>
      <c r="AW1837" s="11" t="s">
        <v>35</v>
      </c>
      <c r="AX1837" s="11" t="s">
        <v>72</v>
      </c>
      <c r="AY1837" s="217" t="s">
        <v>168</v>
      </c>
    </row>
    <row r="1838" s="12" customFormat="1">
      <c r="B1838" s="223"/>
      <c r="D1838" s="216" t="s">
        <v>176</v>
      </c>
      <c r="E1838" s="224" t="s">
        <v>5</v>
      </c>
      <c r="F1838" s="225" t="s">
        <v>1470</v>
      </c>
      <c r="H1838" s="226">
        <v>5</v>
      </c>
      <c r="I1838" s="227"/>
      <c r="L1838" s="223"/>
      <c r="M1838" s="228"/>
      <c r="N1838" s="229"/>
      <c r="O1838" s="229"/>
      <c r="P1838" s="229"/>
      <c r="Q1838" s="229"/>
      <c r="R1838" s="229"/>
      <c r="S1838" s="229"/>
      <c r="T1838" s="230"/>
      <c r="AT1838" s="224" t="s">
        <v>176</v>
      </c>
      <c r="AU1838" s="224" t="s">
        <v>80</v>
      </c>
      <c r="AV1838" s="12" t="s">
        <v>80</v>
      </c>
      <c r="AW1838" s="12" t="s">
        <v>35</v>
      </c>
      <c r="AX1838" s="12" t="s">
        <v>72</v>
      </c>
      <c r="AY1838" s="224" t="s">
        <v>168</v>
      </c>
    </row>
    <row r="1839" s="13" customFormat="1">
      <c r="B1839" s="231"/>
      <c r="D1839" s="216" t="s">
        <v>176</v>
      </c>
      <c r="E1839" s="232" t="s">
        <v>5</v>
      </c>
      <c r="F1839" s="233" t="s">
        <v>195</v>
      </c>
      <c r="H1839" s="234">
        <v>154.46000000000001</v>
      </c>
      <c r="I1839" s="235"/>
      <c r="L1839" s="231"/>
      <c r="M1839" s="236"/>
      <c r="N1839" s="237"/>
      <c r="O1839" s="237"/>
      <c r="P1839" s="237"/>
      <c r="Q1839" s="237"/>
      <c r="R1839" s="237"/>
      <c r="S1839" s="237"/>
      <c r="T1839" s="238"/>
      <c r="AT1839" s="232" t="s">
        <v>176</v>
      </c>
      <c r="AU1839" s="232" t="s">
        <v>80</v>
      </c>
      <c r="AV1839" s="13" t="s">
        <v>86</v>
      </c>
      <c r="AW1839" s="13" t="s">
        <v>35</v>
      </c>
      <c r="AX1839" s="13" t="s">
        <v>17</v>
      </c>
      <c r="AY1839" s="232" t="s">
        <v>168</v>
      </c>
    </row>
    <row r="1840" s="1" customFormat="1" ht="25.5" customHeight="1">
      <c r="B1840" s="202"/>
      <c r="C1840" s="239" t="s">
        <v>2066</v>
      </c>
      <c r="D1840" s="239" t="s">
        <v>337</v>
      </c>
      <c r="E1840" s="240" t="s">
        <v>2067</v>
      </c>
      <c r="F1840" s="241" t="s">
        <v>2068</v>
      </c>
      <c r="G1840" s="242" t="s">
        <v>173</v>
      </c>
      <c r="H1840" s="243">
        <v>157.54900000000001</v>
      </c>
      <c r="I1840" s="244"/>
      <c r="J1840" s="245">
        <f>ROUND(I1840*H1840,2)</f>
        <v>0</v>
      </c>
      <c r="K1840" s="241" t="s">
        <v>174</v>
      </c>
      <c r="L1840" s="246"/>
      <c r="M1840" s="247" t="s">
        <v>5</v>
      </c>
      <c r="N1840" s="248" t="s">
        <v>43</v>
      </c>
      <c r="O1840" s="48"/>
      <c r="P1840" s="212">
        <f>O1840*H1840</f>
        <v>0</v>
      </c>
      <c r="Q1840" s="212">
        <v>0.0027000000000000001</v>
      </c>
      <c r="R1840" s="212">
        <f>Q1840*H1840</f>
        <v>0.42538230000000005</v>
      </c>
      <c r="S1840" s="212">
        <v>0</v>
      </c>
      <c r="T1840" s="213">
        <f>S1840*H1840</f>
        <v>0</v>
      </c>
      <c r="AR1840" s="25" t="s">
        <v>332</v>
      </c>
      <c r="AT1840" s="25" t="s">
        <v>337</v>
      </c>
      <c r="AU1840" s="25" t="s">
        <v>80</v>
      </c>
      <c r="AY1840" s="25" t="s">
        <v>168</v>
      </c>
      <c r="BE1840" s="214">
        <f>IF(N1840="základní",J1840,0)</f>
        <v>0</v>
      </c>
      <c r="BF1840" s="214">
        <f>IF(N1840="snížená",J1840,0)</f>
        <v>0</v>
      </c>
      <c r="BG1840" s="214">
        <f>IF(N1840="zákl. přenesená",J1840,0)</f>
        <v>0</v>
      </c>
      <c r="BH1840" s="214">
        <f>IF(N1840="sníž. přenesená",J1840,0)</f>
        <v>0</v>
      </c>
      <c r="BI1840" s="214">
        <f>IF(N1840="nulová",J1840,0)</f>
        <v>0</v>
      </c>
      <c r="BJ1840" s="25" t="s">
        <v>17</v>
      </c>
      <c r="BK1840" s="214">
        <f>ROUND(I1840*H1840,2)</f>
        <v>0</v>
      </c>
      <c r="BL1840" s="25" t="s">
        <v>254</v>
      </c>
      <c r="BM1840" s="25" t="s">
        <v>2069</v>
      </c>
    </row>
    <row r="1841" s="12" customFormat="1">
      <c r="B1841" s="223"/>
      <c r="D1841" s="216" t="s">
        <v>176</v>
      </c>
      <c r="F1841" s="225" t="s">
        <v>2070</v>
      </c>
      <c r="H1841" s="226">
        <v>157.54900000000001</v>
      </c>
      <c r="I1841" s="227"/>
      <c r="L1841" s="223"/>
      <c r="M1841" s="228"/>
      <c r="N1841" s="229"/>
      <c r="O1841" s="229"/>
      <c r="P1841" s="229"/>
      <c r="Q1841" s="229"/>
      <c r="R1841" s="229"/>
      <c r="S1841" s="229"/>
      <c r="T1841" s="230"/>
      <c r="AT1841" s="224" t="s">
        <v>176</v>
      </c>
      <c r="AU1841" s="224" t="s">
        <v>80</v>
      </c>
      <c r="AV1841" s="12" t="s">
        <v>80</v>
      </c>
      <c r="AW1841" s="12" t="s">
        <v>6</v>
      </c>
      <c r="AX1841" s="12" t="s">
        <v>17</v>
      </c>
      <c r="AY1841" s="224" t="s">
        <v>168</v>
      </c>
    </row>
    <row r="1842" s="1" customFormat="1" ht="16.5" customHeight="1">
      <c r="B1842" s="202"/>
      <c r="C1842" s="203" t="s">
        <v>2071</v>
      </c>
      <c r="D1842" s="203" t="s">
        <v>170</v>
      </c>
      <c r="E1842" s="204" t="s">
        <v>2072</v>
      </c>
      <c r="F1842" s="205" t="s">
        <v>2073</v>
      </c>
      <c r="G1842" s="206" t="s">
        <v>198</v>
      </c>
      <c r="H1842" s="207">
        <v>130.19999999999999</v>
      </c>
      <c r="I1842" s="208"/>
      <c r="J1842" s="209">
        <f>ROUND(I1842*H1842,2)</f>
        <v>0</v>
      </c>
      <c r="K1842" s="205" t="s">
        <v>174</v>
      </c>
      <c r="L1842" s="47"/>
      <c r="M1842" s="210" t="s">
        <v>5</v>
      </c>
      <c r="N1842" s="211" t="s">
        <v>43</v>
      </c>
      <c r="O1842" s="48"/>
      <c r="P1842" s="212">
        <f>O1842*H1842</f>
        <v>0</v>
      </c>
      <c r="Q1842" s="212">
        <v>0</v>
      </c>
      <c r="R1842" s="212">
        <f>Q1842*H1842</f>
        <v>0</v>
      </c>
      <c r="S1842" s="212">
        <v>0</v>
      </c>
      <c r="T1842" s="213">
        <f>S1842*H1842</f>
        <v>0</v>
      </c>
      <c r="AR1842" s="25" t="s">
        <v>254</v>
      </c>
      <c r="AT1842" s="25" t="s">
        <v>170</v>
      </c>
      <c r="AU1842" s="25" t="s">
        <v>80</v>
      </c>
      <c r="AY1842" s="25" t="s">
        <v>168</v>
      </c>
      <c r="BE1842" s="214">
        <f>IF(N1842="základní",J1842,0)</f>
        <v>0</v>
      </c>
      <c r="BF1842" s="214">
        <f>IF(N1842="snížená",J1842,0)</f>
        <v>0</v>
      </c>
      <c r="BG1842" s="214">
        <f>IF(N1842="zákl. přenesená",J1842,0)</f>
        <v>0</v>
      </c>
      <c r="BH1842" s="214">
        <f>IF(N1842="sníž. přenesená",J1842,0)</f>
        <v>0</v>
      </c>
      <c r="BI1842" s="214">
        <f>IF(N1842="nulová",J1842,0)</f>
        <v>0</v>
      </c>
      <c r="BJ1842" s="25" t="s">
        <v>17</v>
      </c>
      <c r="BK1842" s="214">
        <f>ROUND(I1842*H1842,2)</f>
        <v>0</v>
      </c>
      <c r="BL1842" s="25" t="s">
        <v>254</v>
      </c>
      <c r="BM1842" s="25" t="s">
        <v>2074</v>
      </c>
    </row>
    <row r="1843" s="11" customFormat="1">
      <c r="B1843" s="215"/>
      <c r="D1843" s="216" t="s">
        <v>176</v>
      </c>
      <c r="E1843" s="217" t="s">
        <v>5</v>
      </c>
      <c r="F1843" s="218" t="s">
        <v>576</v>
      </c>
      <c r="H1843" s="217" t="s">
        <v>5</v>
      </c>
      <c r="I1843" s="219"/>
      <c r="L1843" s="215"/>
      <c r="M1843" s="220"/>
      <c r="N1843" s="221"/>
      <c r="O1843" s="221"/>
      <c r="P1843" s="221"/>
      <c r="Q1843" s="221"/>
      <c r="R1843" s="221"/>
      <c r="S1843" s="221"/>
      <c r="T1843" s="222"/>
      <c r="AT1843" s="217" t="s">
        <v>176</v>
      </c>
      <c r="AU1843" s="217" t="s">
        <v>80</v>
      </c>
      <c r="AV1843" s="11" t="s">
        <v>17</v>
      </c>
      <c r="AW1843" s="11" t="s">
        <v>35</v>
      </c>
      <c r="AX1843" s="11" t="s">
        <v>72</v>
      </c>
      <c r="AY1843" s="217" t="s">
        <v>168</v>
      </c>
    </row>
    <row r="1844" s="11" customFormat="1">
      <c r="B1844" s="215"/>
      <c r="D1844" s="216" t="s">
        <v>176</v>
      </c>
      <c r="E1844" s="217" t="s">
        <v>5</v>
      </c>
      <c r="F1844" s="218" t="s">
        <v>1103</v>
      </c>
      <c r="H1844" s="217" t="s">
        <v>5</v>
      </c>
      <c r="I1844" s="219"/>
      <c r="L1844" s="215"/>
      <c r="M1844" s="220"/>
      <c r="N1844" s="221"/>
      <c r="O1844" s="221"/>
      <c r="P1844" s="221"/>
      <c r="Q1844" s="221"/>
      <c r="R1844" s="221"/>
      <c r="S1844" s="221"/>
      <c r="T1844" s="222"/>
      <c r="AT1844" s="217" t="s">
        <v>176</v>
      </c>
      <c r="AU1844" s="217" t="s">
        <v>80</v>
      </c>
      <c r="AV1844" s="11" t="s">
        <v>17</v>
      </c>
      <c r="AW1844" s="11" t="s">
        <v>35</v>
      </c>
      <c r="AX1844" s="11" t="s">
        <v>72</v>
      </c>
      <c r="AY1844" s="217" t="s">
        <v>168</v>
      </c>
    </row>
    <row r="1845" s="12" customFormat="1">
      <c r="B1845" s="223"/>
      <c r="D1845" s="216" t="s">
        <v>176</v>
      </c>
      <c r="E1845" s="224" t="s">
        <v>5</v>
      </c>
      <c r="F1845" s="225" t="s">
        <v>1482</v>
      </c>
      <c r="H1845" s="226">
        <v>24.100000000000001</v>
      </c>
      <c r="I1845" s="227"/>
      <c r="L1845" s="223"/>
      <c r="M1845" s="228"/>
      <c r="N1845" s="229"/>
      <c r="O1845" s="229"/>
      <c r="P1845" s="229"/>
      <c r="Q1845" s="229"/>
      <c r="R1845" s="229"/>
      <c r="S1845" s="229"/>
      <c r="T1845" s="230"/>
      <c r="AT1845" s="224" t="s">
        <v>176</v>
      </c>
      <c r="AU1845" s="224" t="s">
        <v>80</v>
      </c>
      <c r="AV1845" s="12" t="s">
        <v>80</v>
      </c>
      <c r="AW1845" s="12" t="s">
        <v>35</v>
      </c>
      <c r="AX1845" s="12" t="s">
        <v>72</v>
      </c>
      <c r="AY1845" s="224" t="s">
        <v>168</v>
      </c>
    </row>
    <row r="1846" s="11" customFormat="1">
      <c r="B1846" s="215"/>
      <c r="D1846" s="216" t="s">
        <v>176</v>
      </c>
      <c r="E1846" s="217" t="s">
        <v>5</v>
      </c>
      <c r="F1846" s="218" t="s">
        <v>1208</v>
      </c>
      <c r="H1846" s="217" t="s">
        <v>5</v>
      </c>
      <c r="I1846" s="219"/>
      <c r="L1846" s="215"/>
      <c r="M1846" s="220"/>
      <c r="N1846" s="221"/>
      <c r="O1846" s="221"/>
      <c r="P1846" s="221"/>
      <c r="Q1846" s="221"/>
      <c r="R1846" s="221"/>
      <c r="S1846" s="221"/>
      <c r="T1846" s="222"/>
      <c r="AT1846" s="217" t="s">
        <v>176</v>
      </c>
      <c r="AU1846" s="217" t="s">
        <v>80</v>
      </c>
      <c r="AV1846" s="11" t="s">
        <v>17</v>
      </c>
      <c r="AW1846" s="11" t="s">
        <v>35</v>
      </c>
      <c r="AX1846" s="11" t="s">
        <v>72</v>
      </c>
      <c r="AY1846" s="217" t="s">
        <v>168</v>
      </c>
    </row>
    <row r="1847" s="12" customFormat="1">
      <c r="B1847" s="223"/>
      <c r="D1847" s="216" t="s">
        <v>176</v>
      </c>
      <c r="E1847" s="224" t="s">
        <v>5</v>
      </c>
      <c r="F1847" s="225" t="s">
        <v>1483</v>
      </c>
      <c r="H1847" s="226">
        <v>7.5999999999999996</v>
      </c>
      <c r="I1847" s="227"/>
      <c r="L1847" s="223"/>
      <c r="M1847" s="228"/>
      <c r="N1847" s="229"/>
      <c r="O1847" s="229"/>
      <c r="P1847" s="229"/>
      <c r="Q1847" s="229"/>
      <c r="R1847" s="229"/>
      <c r="S1847" s="229"/>
      <c r="T1847" s="230"/>
      <c r="AT1847" s="224" t="s">
        <v>176</v>
      </c>
      <c r="AU1847" s="224" t="s">
        <v>80</v>
      </c>
      <c r="AV1847" s="12" t="s">
        <v>80</v>
      </c>
      <c r="AW1847" s="12" t="s">
        <v>35</v>
      </c>
      <c r="AX1847" s="12" t="s">
        <v>72</v>
      </c>
      <c r="AY1847" s="224" t="s">
        <v>168</v>
      </c>
    </row>
    <row r="1848" s="11" customFormat="1">
      <c r="B1848" s="215"/>
      <c r="D1848" s="216" t="s">
        <v>176</v>
      </c>
      <c r="E1848" s="217" t="s">
        <v>5</v>
      </c>
      <c r="F1848" s="218" t="s">
        <v>1211</v>
      </c>
      <c r="H1848" s="217" t="s">
        <v>5</v>
      </c>
      <c r="I1848" s="219"/>
      <c r="L1848" s="215"/>
      <c r="M1848" s="220"/>
      <c r="N1848" s="221"/>
      <c r="O1848" s="221"/>
      <c r="P1848" s="221"/>
      <c r="Q1848" s="221"/>
      <c r="R1848" s="221"/>
      <c r="S1848" s="221"/>
      <c r="T1848" s="222"/>
      <c r="AT1848" s="217" t="s">
        <v>176</v>
      </c>
      <c r="AU1848" s="217" t="s">
        <v>80</v>
      </c>
      <c r="AV1848" s="11" t="s">
        <v>17</v>
      </c>
      <c r="AW1848" s="11" t="s">
        <v>35</v>
      </c>
      <c r="AX1848" s="11" t="s">
        <v>72</v>
      </c>
      <c r="AY1848" s="217" t="s">
        <v>168</v>
      </c>
    </row>
    <row r="1849" s="12" customFormat="1">
      <c r="B1849" s="223"/>
      <c r="D1849" s="216" t="s">
        <v>176</v>
      </c>
      <c r="E1849" s="224" t="s">
        <v>5</v>
      </c>
      <c r="F1849" s="225" t="s">
        <v>1484</v>
      </c>
      <c r="H1849" s="226">
        <v>5.5</v>
      </c>
      <c r="I1849" s="227"/>
      <c r="L1849" s="223"/>
      <c r="M1849" s="228"/>
      <c r="N1849" s="229"/>
      <c r="O1849" s="229"/>
      <c r="P1849" s="229"/>
      <c r="Q1849" s="229"/>
      <c r="R1849" s="229"/>
      <c r="S1849" s="229"/>
      <c r="T1849" s="230"/>
      <c r="AT1849" s="224" t="s">
        <v>176</v>
      </c>
      <c r="AU1849" s="224" t="s">
        <v>80</v>
      </c>
      <c r="AV1849" s="12" t="s">
        <v>80</v>
      </c>
      <c r="AW1849" s="12" t="s">
        <v>35</v>
      </c>
      <c r="AX1849" s="12" t="s">
        <v>72</v>
      </c>
      <c r="AY1849" s="224" t="s">
        <v>168</v>
      </c>
    </row>
    <row r="1850" s="11" customFormat="1">
      <c r="B1850" s="215"/>
      <c r="D1850" s="216" t="s">
        <v>176</v>
      </c>
      <c r="E1850" s="217" t="s">
        <v>5</v>
      </c>
      <c r="F1850" s="218" t="s">
        <v>1214</v>
      </c>
      <c r="H1850" s="217" t="s">
        <v>5</v>
      </c>
      <c r="I1850" s="219"/>
      <c r="L1850" s="215"/>
      <c r="M1850" s="220"/>
      <c r="N1850" s="221"/>
      <c r="O1850" s="221"/>
      <c r="P1850" s="221"/>
      <c r="Q1850" s="221"/>
      <c r="R1850" s="221"/>
      <c r="S1850" s="221"/>
      <c r="T1850" s="222"/>
      <c r="AT1850" s="217" t="s">
        <v>176</v>
      </c>
      <c r="AU1850" s="217" t="s">
        <v>80</v>
      </c>
      <c r="AV1850" s="11" t="s">
        <v>17</v>
      </c>
      <c r="AW1850" s="11" t="s">
        <v>35</v>
      </c>
      <c r="AX1850" s="11" t="s">
        <v>72</v>
      </c>
      <c r="AY1850" s="217" t="s">
        <v>168</v>
      </c>
    </row>
    <row r="1851" s="12" customFormat="1">
      <c r="B1851" s="223"/>
      <c r="D1851" s="216" t="s">
        <v>176</v>
      </c>
      <c r="E1851" s="224" t="s">
        <v>5</v>
      </c>
      <c r="F1851" s="225" t="s">
        <v>1485</v>
      </c>
      <c r="H1851" s="226">
        <v>20.100000000000001</v>
      </c>
      <c r="I1851" s="227"/>
      <c r="L1851" s="223"/>
      <c r="M1851" s="228"/>
      <c r="N1851" s="229"/>
      <c r="O1851" s="229"/>
      <c r="P1851" s="229"/>
      <c r="Q1851" s="229"/>
      <c r="R1851" s="229"/>
      <c r="S1851" s="229"/>
      <c r="T1851" s="230"/>
      <c r="AT1851" s="224" t="s">
        <v>176</v>
      </c>
      <c r="AU1851" s="224" t="s">
        <v>80</v>
      </c>
      <c r="AV1851" s="12" t="s">
        <v>80</v>
      </c>
      <c r="AW1851" s="12" t="s">
        <v>35</v>
      </c>
      <c r="AX1851" s="12" t="s">
        <v>72</v>
      </c>
      <c r="AY1851" s="224" t="s">
        <v>168</v>
      </c>
    </row>
    <row r="1852" s="11" customFormat="1">
      <c r="B1852" s="215"/>
      <c r="D1852" s="216" t="s">
        <v>176</v>
      </c>
      <c r="E1852" s="217" t="s">
        <v>5</v>
      </c>
      <c r="F1852" s="218" t="s">
        <v>1218</v>
      </c>
      <c r="H1852" s="217" t="s">
        <v>5</v>
      </c>
      <c r="I1852" s="219"/>
      <c r="L1852" s="215"/>
      <c r="M1852" s="220"/>
      <c r="N1852" s="221"/>
      <c r="O1852" s="221"/>
      <c r="P1852" s="221"/>
      <c r="Q1852" s="221"/>
      <c r="R1852" s="221"/>
      <c r="S1852" s="221"/>
      <c r="T1852" s="222"/>
      <c r="AT1852" s="217" t="s">
        <v>176</v>
      </c>
      <c r="AU1852" s="217" t="s">
        <v>80</v>
      </c>
      <c r="AV1852" s="11" t="s">
        <v>17</v>
      </c>
      <c r="AW1852" s="11" t="s">
        <v>35</v>
      </c>
      <c r="AX1852" s="11" t="s">
        <v>72</v>
      </c>
      <c r="AY1852" s="217" t="s">
        <v>168</v>
      </c>
    </row>
    <row r="1853" s="12" customFormat="1">
      <c r="B1853" s="223"/>
      <c r="D1853" s="216" t="s">
        <v>176</v>
      </c>
      <c r="E1853" s="224" t="s">
        <v>5</v>
      </c>
      <c r="F1853" s="225" t="s">
        <v>1485</v>
      </c>
      <c r="H1853" s="226">
        <v>20.100000000000001</v>
      </c>
      <c r="I1853" s="227"/>
      <c r="L1853" s="223"/>
      <c r="M1853" s="228"/>
      <c r="N1853" s="229"/>
      <c r="O1853" s="229"/>
      <c r="P1853" s="229"/>
      <c r="Q1853" s="229"/>
      <c r="R1853" s="229"/>
      <c r="S1853" s="229"/>
      <c r="T1853" s="230"/>
      <c r="AT1853" s="224" t="s">
        <v>176</v>
      </c>
      <c r="AU1853" s="224" t="s">
        <v>80</v>
      </c>
      <c r="AV1853" s="12" t="s">
        <v>80</v>
      </c>
      <c r="AW1853" s="12" t="s">
        <v>35</v>
      </c>
      <c r="AX1853" s="12" t="s">
        <v>72</v>
      </c>
      <c r="AY1853" s="224" t="s">
        <v>168</v>
      </c>
    </row>
    <row r="1854" s="11" customFormat="1">
      <c r="B1854" s="215"/>
      <c r="D1854" s="216" t="s">
        <v>176</v>
      </c>
      <c r="E1854" s="217" t="s">
        <v>5</v>
      </c>
      <c r="F1854" s="218" t="s">
        <v>1219</v>
      </c>
      <c r="H1854" s="217" t="s">
        <v>5</v>
      </c>
      <c r="I1854" s="219"/>
      <c r="L1854" s="215"/>
      <c r="M1854" s="220"/>
      <c r="N1854" s="221"/>
      <c r="O1854" s="221"/>
      <c r="P1854" s="221"/>
      <c r="Q1854" s="221"/>
      <c r="R1854" s="221"/>
      <c r="S1854" s="221"/>
      <c r="T1854" s="222"/>
      <c r="AT1854" s="217" t="s">
        <v>176</v>
      </c>
      <c r="AU1854" s="217" t="s">
        <v>80</v>
      </c>
      <c r="AV1854" s="11" t="s">
        <v>17</v>
      </c>
      <c r="AW1854" s="11" t="s">
        <v>35</v>
      </c>
      <c r="AX1854" s="11" t="s">
        <v>72</v>
      </c>
      <c r="AY1854" s="217" t="s">
        <v>168</v>
      </c>
    </row>
    <row r="1855" s="12" customFormat="1">
      <c r="B1855" s="223"/>
      <c r="D1855" s="216" t="s">
        <v>176</v>
      </c>
      <c r="E1855" s="224" t="s">
        <v>5</v>
      </c>
      <c r="F1855" s="225" t="s">
        <v>1486</v>
      </c>
      <c r="H1855" s="226">
        <v>37</v>
      </c>
      <c r="I1855" s="227"/>
      <c r="L1855" s="223"/>
      <c r="M1855" s="228"/>
      <c r="N1855" s="229"/>
      <c r="O1855" s="229"/>
      <c r="P1855" s="229"/>
      <c r="Q1855" s="229"/>
      <c r="R1855" s="229"/>
      <c r="S1855" s="229"/>
      <c r="T1855" s="230"/>
      <c r="AT1855" s="224" t="s">
        <v>176</v>
      </c>
      <c r="AU1855" s="224" t="s">
        <v>80</v>
      </c>
      <c r="AV1855" s="12" t="s">
        <v>80</v>
      </c>
      <c r="AW1855" s="12" t="s">
        <v>35</v>
      </c>
      <c r="AX1855" s="12" t="s">
        <v>72</v>
      </c>
      <c r="AY1855" s="224" t="s">
        <v>168</v>
      </c>
    </row>
    <row r="1856" s="11" customFormat="1">
      <c r="B1856" s="215"/>
      <c r="D1856" s="216" t="s">
        <v>176</v>
      </c>
      <c r="E1856" s="217" t="s">
        <v>5</v>
      </c>
      <c r="F1856" s="218" t="s">
        <v>1489</v>
      </c>
      <c r="H1856" s="217" t="s">
        <v>5</v>
      </c>
      <c r="I1856" s="219"/>
      <c r="L1856" s="215"/>
      <c r="M1856" s="220"/>
      <c r="N1856" s="221"/>
      <c r="O1856" s="221"/>
      <c r="P1856" s="221"/>
      <c r="Q1856" s="221"/>
      <c r="R1856" s="221"/>
      <c r="S1856" s="221"/>
      <c r="T1856" s="222"/>
      <c r="AT1856" s="217" t="s">
        <v>176</v>
      </c>
      <c r="AU1856" s="217" t="s">
        <v>80</v>
      </c>
      <c r="AV1856" s="11" t="s">
        <v>17</v>
      </c>
      <c r="AW1856" s="11" t="s">
        <v>35</v>
      </c>
      <c r="AX1856" s="11" t="s">
        <v>72</v>
      </c>
      <c r="AY1856" s="217" t="s">
        <v>168</v>
      </c>
    </row>
    <row r="1857" s="12" customFormat="1">
      <c r="B1857" s="223"/>
      <c r="D1857" s="216" t="s">
        <v>176</v>
      </c>
      <c r="E1857" s="224" t="s">
        <v>5</v>
      </c>
      <c r="F1857" s="225" t="s">
        <v>1490</v>
      </c>
      <c r="H1857" s="226">
        <v>15.800000000000001</v>
      </c>
      <c r="I1857" s="227"/>
      <c r="L1857" s="223"/>
      <c r="M1857" s="228"/>
      <c r="N1857" s="229"/>
      <c r="O1857" s="229"/>
      <c r="P1857" s="229"/>
      <c r="Q1857" s="229"/>
      <c r="R1857" s="229"/>
      <c r="S1857" s="229"/>
      <c r="T1857" s="230"/>
      <c r="AT1857" s="224" t="s">
        <v>176</v>
      </c>
      <c r="AU1857" s="224" t="s">
        <v>80</v>
      </c>
      <c r="AV1857" s="12" t="s">
        <v>80</v>
      </c>
      <c r="AW1857" s="12" t="s">
        <v>35</v>
      </c>
      <c r="AX1857" s="12" t="s">
        <v>72</v>
      </c>
      <c r="AY1857" s="224" t="s">
        <v>168</v>
      </c>
    </row>
    <row r="1858" s="13" customFormat="1">
      <c r="B1858" s="231"/>
      <c r="D1858" s="216" t="s">
        <v>176</v>
      </c>
      <c r="E1858" s="232" t="s">
        <v>5</v>
      </c>
      <c r="F1858" s="233" t="s">
        <v>195</v>
      </c>
      <c r="H1858" s="234">
        <v>130.19999999999999</v>
      </c>
      <c r="I1858" s="235"/>
      <c r="L1858" s="231"/>
      <c r="M1858" s="236"/>
      <c r="N1858" s="237"/>
      <c r="O1858" s="237"/>
      <c r="P1858" s="237"/>
      <c r="Q1858" s="237"/>
      <c r="R1858" s="237"/>
      <c r="S1858" s="237"/>
      <c r="T1858" s="238"/>
      <c r="AT1858" s="232" t="s">
        <v>176</v>
      </c>
      <c r="AU1858" s="232" t="s">
        <v>80</v>
      </c>
      <c r="AV1858" s="13" t="s">
        <v>86</v>
      </c>
      <c r="AW1858" s="13" t="s">
        <v>35</v>
      </c>
      <c r="AX1858" s="13" t="s">
        <v>17</v>
      </c>
      <c r="AY1858" s="232" t="s">
        <v>168</v>
      </c>
    </row>
    <row r="1859" s="1" customFormat="1" ht="16.5" customHeight="1">
      <c r="B1859" s="202"/>
      <c r="C1859" s="239" t="s">
        <v>2075</v>
      </c>
      <c r="D1859" s="239" t="s">
        <v>337</v>
      </c>
      <c r="E1859" s="240" t="s">
        <v>2076</v>
      </c>
      <c r="F1859" s="241" t="s">
        <v>2077</v>
      </c>
      <c r="G1859" s="242" t="s">
        <v>198</v>
      </c>
      <c r="H1859" s="243">
        <v>136.71000000000001</v>
      </c>
      <c r="I1859" s="244"/>
      <c r="J1859" s="245">
        <f>ROUND(I1859*H1859,2)</f>
        <v>0</v>
      </c>
      <c r="K1859" s="241" t="s">
        <v>174</v>
      </c>
      <c r="L1859" s="246"/>
      <c r="M1859" s="247" t="s">
        <v>5</v>
      </c>
      <c r="N1859" s="248" t="s">
        <v>43</v>
      </c>
      <c r="O1859" s="48"/>
      <c r="P1859" s="212">
        <f>O1859*H1859</f>
        <v>0</v>
      </c>
      <c r="Q1859" s="212">
        <v>0.00029999999999999997</v>
      </c>
      <c r="R1859" s="212">
        <f>Q1859*H1859</f>
        <v>0.041013000000000001</v>
      </c>
      <c r="S1859" s="212">
        <v>0</v>
      </c>
      <c r="T1859" s="213">
        <f>S1859*H1859</f>
        <v>0</v>
      </c>
      <c r="AR1859" s="25" t="s">
        <v>332</v>
      </c>
      <c r="AT1859" s="25" t="s">
        <v>337</v>
      </c>
      <c r="AU1859" s="25" t="s">
        <v>80</v>
      </c>
      <c r="AY1859" s="25" t="s">
        <v>168</v>
      </c>
      <c r="BE1859" s="214">
        <f>IF(N1859="základní",J1859,0)</f>
        <v>0</v>
      </c>
      <c r="BF1859" s="214">
        <f>IF(N1859="snížená",J1859,0)</f>
        <v>0</v>
      </c>
      <c r="BG1859" s="214">
        <f>IF(N1859="zákl. přenesená",J1859,0)</f>
        <v>0</v>
      </c>
      <c r="BH1859" s="214">
        <f>IF(N1859="sníž. přenesená",J1859,0)</f>
        <v>0</v>
      </c>
      <c r="BI1859" s="214">
        <f>IF(N1859="nulová",J1859,0)</f>
        <v>0</v>
      </c>
      <c r="BJ1859" s="25" t="s">
        <v>17</v>
      </c>
      <c r="BK1859" s="214">
        <f>ROUND(I1859*H1859,2)</f>
        <v>0</v>
      </c>
      <c r="BL1859" s="25" t="s">
        <v>254</v>
      </c>
      <c r="BM1859" s="25" t="s">
        <v>2078</v>
      </c>
    </row>
    <row r="1860" s="12" customFormat="1">
      <c r="B1860" s="223"/>
      <c r="D1860" s="216" t="s">
        <v>176</v>
      </c>
      <c r="F1860" s="225" t="s">
        <v>2079</v>
      </c>
      <c r="H1860" s="226">
        <v>136.71000000000001</v>
      </c>
      <c r="I1860" s="227"/>
      <c r="L1860" s="223"/>
      <c r="M1860" s="228"/>
      <c r="N1860" s="229"/>
      <c r="O1860" s="229"/>
      <c r="P1860" s="229"/>
      <c r="Q1860" s="229"/>
      <c r="R1860" s="229"/>
      <c r="S1860" s="229"/>
      <c r="T1860" s="230"/>
      <c r="AT1860" s="224" t="s">
        <v>176</v>
      </c>
      <c r="AU1860" s="224" t="s">
        <v>80</v>
      </c>
      <c r="AV1860" s="12" t="s">
        <v>80</v>
      </c>
      <c r="AW1860" s="12" t="s">
        <v>6</v>
      </c>
      <c r="AX1860" s="12" t="s">
        <v>17</v>
      </c>
      <c r="AY1860" s="224" t="s">
        <v>168</v>
      </c>
    </row>
    <row r="1861" s="1" customFormat="1" ht="25.5" customHeight="1">
      <c r="B1861" s="202"/>
      <c r="C1861" s="203" t="s">
        <v>2080</v>
      </c>
      <c r="D1861" s="203" t="s">
        <v>170</v>
      </c>
      <c r="E1861" s="204" t="s">
        <v>2081</v>
      </c>
      <c r="F1861" s="205" t="s">
        <v>2082</v>
      </c>
      <c r="G1861" s="206" t="s">
        <v>173</v>
      </c>
      <c r="H1861" s="207">
        <v>52.799999999999997</v>
      </c>
      <c r="I1861" s="208"/>
      <c r="J1861" s="209">
        <f>ROUND(I1861*H1861,2)</f>
        <v>0</v>
      </c>
      <c r="K1861" s="205" t="s">
        <v>174</v>
      </c>
      <c r="L1861" s="47"/>
      <c r="M1861" s="210" t="s">
        <v>5</v>
      </c>
      <c r="N1861" s="211" t="s">
        <v>43</v>
      </c>
      <c r="O1861" s="48"/>
      <c r="P1861" s="212">
        <f>O1861*H1861</f>
        <v>0</v>
      </c>
      <c r="Q1861" s="212">
        <v>0.0060000000000000001</v>
      </c>
      <c r="R1861" s="212">
        <f>Q1861*H1861</f>
        <v>0.31679999999999997</v>
      </c>
      <c r="S1861" s="212">
        <v>0</v>
      </c>
      <c r="T1861" s="213">
        <f>S1861*H1861</f>
        <v>0</v>
      </c>
      <c r="AR1861" s="25" t="s">
        <v>254</v>
      </c>
      <c r="AT1861" s="25" t="s">
        <v>170</v>
      </c>
      <c r="AU1861" s="25" t="s">
        <v>80</v>
      </c>
      <c r="AY1861" s="25" t="s">
        <v>168</v>
      </c>
      <c r="BE1861" s="214">
        <f>IF(N1861="základní",J1861,0)</f>
        <v>0</v>
      </c>
      <c r="BF1861" s="214">
        <f>IF(N1861="snížená",J1861,0)</f>
        <v>0</v>
      </c>
      <c r="BG1861" s="214">
        <f>IF(N1861="zákl. přenesená",J1861,0)</f>
        <v>0</v>
      </c>
      <c r="BH1861" s="214">
        <f>IF(N1861="sníž. přenesená",J1861,0)</f>
        <v>0</v>
      </c>
      <c r="BI1861" s="214">
        <f>IF(N1861="nulová",J1861,0)</f>
        <v>0</v>
      </c>
      <c r="BJ1861" s="25" t="s">
        <v>17</v>
      </c>
      <c r="BK1861" s="214">
        <f>ROUND(I1861*H1861,2)</f>
        <v>0</v>
      </c>
      <c r="BL1861" s="25" t="s">
        <v>254</v>
      </c>
      <c r="BM1861" s="25" t="s">
        <v>2083</v>
      </c>
    </row>
    <row r="1862" s="11" customFormat="1">
      <c r="B1862" s="215"/>
      <c r="D1862" s="216" t="s">
        <v>176</v>
      </c>
      <c r="E1862" s="217" t="s">
        <v>5</v>
      </c>
      <c r="F1862" s="218" t="s">
        <v>2084</v>
      </c>
      <c r="H1862" s="217" t="s">
        <v>5</v>
      </c>
      <c r="I1862" s="219"/>
      <c r="L1862" s="215"/>
      <c r="M1862" s="220"/>
      <c r="N1862" s="221"/>
      <c r="O1862" s="221"/>
      <c r="P1862" s="221"/>
      <c r="Q1862" s="221"/>
      <c r="R1862" s="221"/>
      <c r="S1862" s="221"/>
      <c r="T1862" s="222"/>
      <c r="AT1862" s="217" t="s">
        <v>176</v>
      </c>
      <c r="AU1862" s="217" t="s">
        <v>80</v>
      </c>
      <c r="AV1862" s="11" t="s">
        <v>17</v>
      </c>
      <c r="AW1862" s="11" t="s">
        <v>35</v>
      </c>
      <c r="AX1862" s="11" t="s">
        <v>72</v>
      </c>
      <c r="AY1862" s="217" t="s">
        <v>168</v>
      </c>
    </row>
    <row r="1863" s="11" customFormat="1">
      <c r="B1863" s="215"/>
      <c r="D1863" s="216" t="s">
        <v>176</v>
      </c>
      <c r="E1863" s="217" t="s">
        <v>5</v>
      </c>
      <c r="F1863" s="218" t="s">
        <v>1898</v>
      </c>
      <c r="H1863" s="217" t="s">
        <v>5</v>
      </c>
      <c r="I1863" s="219"/>
      <c r="L1863" s="215"/>
      <c r="M1863" s="220"/>
      <c r="N1863" s="221"/>
      <c r="O1863" s="221"/>
      <c r="P1863" s="221"/>
      <c r="Q1863" s="221"/>
      <c r="R1863" s="221"/>
      <c r="S1863" s="221"/>
      <c r="T1863" s="222"/>
      <c r="AT1863" s="217" t="s">
        <v>176</v>
      </c>
      <c r="AU1863" s="217" t="s">
        <v>80</v>
      </c>
      <c r="AV1863" s="11" t="s">
        <v>17</v>
      </c>
      <c r="AW1863" s="11" t="s">
        <v>35</v>
      </c>
      <c r="AX1863" s="11" t="s">
        <v>72</v>
      </c>
      <c r="AY1863" s="217" t="s">
        <v>168</v>
      </c>
    </row>
    <row r="1864" s="12" customFormat="1">
      <c r="B1864" s="223"/>
      <c r="D1864" s="216" t="s">
        <v>176</v>
      </c>
      <c r="E1864" s="224" t="s">
        <v>5</v>
      </c>
      <c r="F1864" s="225" t="s">
        <v>2085</v>
      </c>
      <c r="H1864" s="226">
        <v>52.799999999999997</v>
      </c>
      <c r="I1864" s="227"/>
      <c r="L1864" s="223"/>
      <c r="M1864" s="228"/>
      <c r="N1864" s="229"/>
      <c r="O1864" s="229"/>
      <c r="P1864" s="229"/>
      <c r="Q1864" s="229"/>
      <c r="R1864" s="229"/>
      <c r="S1864" s="229"/>
      <c r="T1864" s="230"/>
      <c r="AT1864" s="224" t="s">
        <v>176</v>
      </c>
      <c r="AU1864" s="224" t="s">
        <v>80</v>
      </c>
      <c r="AV1864" s="12" t="s">
        <v>80</v>
      </c>
      <c r="AW1864" s="12" t="s">
        <v>35</v>
      </c>
      <c r="AX1864" s="12" t="s">
        <v>17</v>
      </c>
      <c r="AY1864" s="224" t="s">
        <v>168</v>
      </c>
    </row>
    <row r="1865" s="1" customFormat="1" ht="25.5" customHeight="1">
      <c r="B1865" s="202"/>
      <c r="C1865" s="239" t="s">
        <v>2086</v>
      </c>
      <c r="D1865" s="239" t="s">
        <v>337</v>
      </c>
      <c r="E1865" s="240" t="s">
        <v>2087</v>
      </c>
      <c r="F1865" s="241" t="s">
        <v>2088</v>
      </c>
      <c r="G1865" s="242" t="s">
        <v>173</v>
      </c>
      <c r="H1865" s="243">
        <v>53.856000000000002</v>
      </c>
      <c r="I1865" s="244"/>
      <c r="J1865" s="245">
        <f>ROUND(I1865*H1865,2)</f>
        <v>0</v>
      </c>
      <c r="K1865" s="241" t="s">
        <v>174</v>
      </c>
      <c r="L1865" s="246"/>
      <c r="M1865" s="247" t="s">
        <v>5</v>
      </c>
      <c r="N1865" s="248" t="s">
        <v>43</v>
      </c>
      <c r="O1865" s="48"/>
      <c r="P1865" s="212">
        <f>O1865*H1865</f>
        <v>0</v>
      </c>
      <c r="Q1865" s="212">
        <v>0.0025000000000000001</v>
      </c>
      <c r="R1865" s="212">
        <f>Q1865*H1865</f>
        <v>0.13464000000000001</v>
      </c>
      <c r="S1865" s="212">
        <v>0</v>
      </c>
      <c r="T1865" s="213">
        <f>S1865*H1865</f>
        <v>0</v>
      </c>
      <c r="AR1865" s="25" t="s">
        <v>332</v>
      </c>
      <c r="AT1865" s="25" t="s">
        <v>337</v>
      </c>
      <c r="AU1865" s="25" t="s">
        <v>80</v>
      </c>
      <c r="AY1865" s="25" t="s">
        <v>168</v>
      </c>
      <c r="BE1865" s="214">
        <f>IF(N1865="základní",J1865,0)</f>
        <v>0</v>
      </c>
      <c r="BF1865" s="214">
        <f>IF(N1865="snížená",J1865,0)</f>
        <v>0</v>
      </c>
      <c r="BG1865" s="214">
        <f>IF(N1865="zákl. přenesená",J1865,0)</f>
        <v>0</v>
      </c>
      <c r="BH1865" s="214">
        <f>IF(N1865="sníž. přenesená",J1865,0)</f>
        <v>0</v>
      </c>
      <c r="BI1865" s="214">
        <f>IF(N1865="nulová",J1865,0)</f>
        <v>0</v>
      </c>
      <c r="BJ1865" s="25" t="s">
        <v>17</v>
      </c>
      <c r="BK1865" s="214">
        <f>ROUND(I1865*H1865,2)</f>
        <v>0</v>
      </c>
      <c r="BL1865" s="25" t="s">
        <v>254</v>
      </c>
      <c r="BM1865" s="25" t="s">
        <v>2089</v>
      </c>
    </row>
    <row r="1866" s="12" customFormat="1">
      <c r="B1866" s="223"/>
      <c r="D1866" s="216" t="s">
        <v>176</v>
      </c>
      <c r="F1866" s="225" t="s">
        <v>2090</v>
      </c>
      <c r="H1866" s="226">
        <v>53.856000000000002</v>
      </c>
      <c r="I1866" s="227"/>
      <c r="L1866" s="223"/>
      <c r="M1866" s="228"/>
      <c r="N1866" s="229"/>
      <c r="O1866" s="229"/>
      <c r="P1866" s="229"/>
      <c r="Q1866" s="229"/>
      <c r="R1866" s="229"/>
      <c r="S1866" s="229"/>
      <c r="T1866" s="230"/>
      <c r="AT1866" s="224" t="s">
        <v>176</v>
      </c>
      <c r="AU1866" s="224" t="s">
        <v>80</v>
      </c>
      <c r="AV1866" s="12" t="s">
        <v>80</v>
      </c>
      <c r="AW1866" s="12" t="s">
        <v>6</v>
      </c>
      <c r="AX1866" s="12" t="s">
        <v>17</v>
      </c>
      <c r="AY1866" s="224" t="s">
        <v>168</v>
      </c>
    </row>
    <row r="1867" s="1" customFormat="1" ht="25.5" customHeight="1">
      <c r="B1867" s="202"/>
      <c r="C1867" s="203" t="s">
        <v>2091</v>
      </c>
      <c r="D1867" s="203" t="s">
        <v>170</v>
      </c>
      <c r="E1867" s="204" t="s">
        <v>2081</v>
      </c>
      <c r="F1867" s="205" t="s">
        <v>2082</v>
      </c>
      <c r="G1867" s="206" t="s">
        <v>173</v>
      </c>
      <c r="H1867" s="207">
        <v>27</v>
      </c>
      <c r="I1867" s="208"/>
      <c r="J1867" s="209">
        <f>ROUND(I1867*H1867,2)</f>
        <v>0</v>
      </c>
      <c r="K1867" s="205" t="s">
        <v>174</v>
      </c>
      <c r="L1867" s="47"/>
      <c r="M1867" s="210" t="s">
        <v>5</v>
      </c>
      <c r="N1867" s="211" t="s">
        <v>43</v>
      </c>
      <c r="O1867" s="48"/>
      <c r="P1867" s="212">
        <f>O1867*H1867</f>
        <v>0</v>
      </c>
      <c r="Q1867" s="212">
        <v>0.0060000000000000001</v>
      </c>
      <c r="R1867" s="212">
        <f>Q1867*H1867</f>
        <v>0.16200000000000001</v>
      </c>
      <c r="S1867" s="212">
        <v>0</v>
      </c>
      <c r="T1867" s="213">
        <f>S1867*H1867</f>
        <v>0</v>
      </c>
      <c r="AR1867" s="25" t="s">
        <v>254</v>
      </c>
      <c r="AT1867" s="25" t="s">
        <v>170</v>
      </c>
      <c r="AU1867" s="25" t="s">
        <v>80</v>
      </c>
      <c r="AY1867" s="25" t="s">
        <v>168</v>
      </c>
      <c r="BE1867" s="214">
        <f>IF(N1867="základní",J1867,0)</f>
        <v>0</v>
      </c>
      <c r="BF1867" s="214">
        <f>IF(N1867="snížená",J1867,0)</f>
        <v>0</v>
      </c>
      <c r="BG1867" s="214">
        <f>IF(N1867="zákl. přenesená",J1867,0)</f>
        <v>0</v>
      </c>
      <c r="BH1867" s="214">
        <f>IF(N1867="sníž. přenesená",J1867,0)</f>
        <v>0</v>
      </c>
      <c r="BI1867" s="214">
        <f>IF(N1867="nulová",J1867,0)</f>
        <v>0</v>
      </c>
      <c r="BJ1867" s="25" t="s">
        <v>17</v>
      </c>
      <c r="BK1867" s="214">
        <f>ROUND(I1867*H1867,2)</f>
        <v>0</v>
      </c>
      <c r="BL1867" s="25" t="s">
        <v>254</v>
      </c>
      <c r="BM1867" s="25" t="s">
        <v>2092</v>
      </c>
    </row>
    <row r="1868" s="11" customFormat="1">
      <c r="B1868" s="215"/>
      <c r="D1868" s="216" t="s">
        <v>176</v>
      </c>
      <c r="E1868" s="217" t="s">
        <v>5</v>
      </c>
      <c r="F1868" s="218" t="s">
        <v>1804</v>
      </c>
      <c r="H1868" s="217" t="s">
        <v>5</v>
      </c>
      <c r="I1868" s="219"/>
      <c r="L1868" s="215"/>
      <c r="M1868" s="220"/>
      <c r="N1868" s="221"/>
      <c r="O1868" s="221"/>
      <c r="P1868" s="221"/>
      <c r="Q1868" s="221"/>
      <c r="R1868" s="221"/>
      <c r="S1868" s="221"/>
      <c r="T1868" s="222"/>
      <c r="AT1868" s="217" t="s">
        <v>176</v>
      </c>
      <c r="AU1868" s="217" t="s">
        <v>80</v>
      </c>
      <c r="AV1868" s="11" t="s">
        <v>17</v>
      </c>
      <c r="AW1868" s="11" t="s">
        <v>35</v>
      </c>
      <c r="AX1868" s="11" t="s">
        <v>72</v>
      </c>
      <c r="AY1868" s="217" t="s">
        <v>168</v>
      </c>
    </row>
    <row r="1869" s="12" customFormat="1">
      <c r="B1869" s="223"/>
      <c r="D1869" s="216" t="s">
        <v>176</v>
      </c>
      <c r="E1869" s="224" t="s">
        <v>5</v>
      </c>
      <c r="F1869" s="225" t="s">
        <v>1805</v>
      </c>
      <c r="H1869" s="226">
        <v>27</v>
      </c>
      <c r="I1869" s="227"/>
      <c r="L1869" s="223"/>
      <c r="M1869" s="228"/>
      <c r="N1869" s="229"/>
      <c r="O1869" s="229"/>
      <c r="P1869" s="229"/>
      <c r="Q1869" s="229"/>
      <c r="R1869" s="229"/>
      <c r="S1869" s="229"/>
      <c r="T1869" s="230"/>
      <c r="AT1869" s="224" t="s">
        <v>176</v>
      </c>
      <c r="AU1869" s="224" t="s">
        <v>80</v>
      </c>
      <c r="AV1869" s="12" t="s">
        <v>80</v>
      </c>
      <c r="AW1869" s="12" t="s">
        <v>35</v>
      </c>
      <c r="AX1869" s="12" t="s">
        <v>17</v>
      </c>
      <c r="AY1869" s="224" t="s">
        <v>168</v>
      </c>
    </row>
    <row r="1870" s="1" customFormat="1" ht="25.5" customHeight="1">
      <c r="B1870" s="202"/>
      <c r="C1870" s="239" t="s">
        <v>2093</v>
      </c>
      <c r="D1870" s="239" t="s">
        <v>337</v>
      </c>
      <c r="E1870" s="240" t="s">
        <v>2094</v>
      </c>
      <c r="F1870" s="241" t="s">
        <v>2095</v>
      </c>
      <c r="G1870" s="242" t="s">
        <v>173</v>
      </c>
      <c r="H1870" s="243">
        <v>27.539999999999999</v>
      </c>
      <c r="I1870" s="244"/>
      <c r="J1870" s="245">
        <f>ROUND(I1870*H1870,2)</f>
        <v>0</v>
      </c>
      <c r="K1870" s="241" t="s">
        <v>174</v>
      </c>
      <c r="L1870" s="246"/>
      <c r="M1870" s="247" t="s">
        <v>5</v>
      </c>
      <c r="N1870" s="248" t="s">
        <v>43</v>
      </c>
      <c r="O1870" s="48"/>
      <c r="P1870" s="212">
        <f>O1870*H1870</f>
        <v>0</v>
      </c>
      <c r="Q1870" s="212">
        <v>0.0015</v>
      </c>
      <c r="R1870" s="212">
        <f>Q1870*H1870</f>
        <v>0.04131</v>
      </c>
      <c r="S1870" s="212">
        <v>0</v>
      </c>
      <c r="T1870" s="213">
        <f>S1870*H1870</f>
        <v>0</v>
      </c>
      <c r="AR1870" s="25" t="s">
        <v>332</v>
      </c>
      <c r="AT1870" s="25" t="s">
        <v>337</v>
      </c>
      <c r="AU1870" s="25" t="s">
        <v>80</v>
      </c>
      <c r="AY1870" s="25" t="s">
        <v>168</v>
      </c>
      <c r="BE1870" s="214">
        <f>IF(N1870="základní",J1870,0)</f>
        <v>0</v>
      </c>
      <c r="BF1870" s="214">
        <f>IF(N1870="snížená",J1870,0)</f>
        <v>0</v>
      </c>
      <c r="BG1870" s="214">
        <f>IF(N1870="zákl. přenesená",J1870,0)</f>
        <v>0</v>
      </c>
      <c r="BH1870" s="214">
        <f>IF(N1870="sníž. přenesená",J1870,0)</f>
        <v>0</v>
      </c>
      <c r="BI1870" s="214">
        <f>IF(N1870="nulová",J1870,0)</f>
        <v>0</v>
      </c>
      <c r="BJ1870" s="25" t="s">
        <v>17</v>
      </c>
      <c r="BK1870" s="214">
        <f>ROUND(I1870*H1870,2)</f>
        <v>0</v>
      </c>
      <c r="BL1870" s="25" t="s">
        <v>254</v>
      </c>
      <c r="BM1870" s="25" t="s">
        <v>2096</v>
      </c>
    </row>
    <row r="1871" s="12" customFormat="1">
      <c r="B1871" s="223"/>
      <c r="D1871" s="216" t="s">
        <v>176</v>
      </c>
      <c r="F1871" s="225" t="s">
        <v>2097</v>
      </c>
      <c r="H1871" s="226">
        <v>27.539999999999999</v>
      </c>
      <c r="I1871" s="227"/>
      <c r="L1871" s="223"/>
      <c r="M1871" s="228"/>
      <c r="N1871" s="229"/>
      <c r="O1871" s="229"/>
      <c r="P1871" s="229"/>
      <c r="Q1871" s="229"/>
      <c r="R1871" s="229"/>
      <c r="S1871" s="229"/>
      <c r="T1871" s="230"/>
      <c r="AT1871" s="224" t="s">
        <v>176</v>
      </c>
      <c r="AU1871" s="224" t="s">
        <v>80</v>
      </c>
      <c r="AV1871" s="12" t="s">
        <v>80</v>
      </c>
      <c r="AW1871" s="12" t="s">
        <v>6</v>
      </c>
      <c r="AX1871" s="12" t="s">
        <v>17</v>
      </c>
      <c r="AY1871" s="224" t="s">
        <v>168</v>
      </c>
    </row>
    <row r="1872" s="1" customFormat="1" ht="38.25" customHeight="1">
      <c r="B1872" s="202"/>
      <c r="C1872" s="203" t="s">
        <v>2098</v>
      </c>
      <c r="D1872" s="203" t="s">
        <v>170</v>
      </c>
      <c r="E1872" s="204" t="s">
        <v>2099</v>
      </c>
      <c r="F1872" s="205" t="s">
        <v>2100</v>
      </c>
      <c r="G1872" s="206" t="s">
        <v>173</v>
      </c>
      <c r="H1872" s="207">
        <v>340</v>
      </c>
      <c r="I1872" s="208"/>
      <c r="J1872" s="209">
        <f>ROUND(I1872*H1872,2)</f>
        <v>0</v>
      </c>
      <c r="K1872" s="205" t="s">
        <v>174</v>
      </c>
      <c r="L1872" s="47"/>
      <c r="M1872" s="210" t="s">
        <v>5</v>
      </c>
      <c r="N1872" s="211" t="s">
        <v>43</v>
      </c>
      <c r="O1872" s="48"/>
      <c r="P1872" s="212">
        <f>O1872*H1872</f>
        <v>0</v>
      </c>
      <c r="Q1872" s="212">
        <v>0.00058</v>
      </c>
      <c r="R1872" s="212">
        <f>Q1872*H1872</f>
        <v>0.19720000000000001</v>
      </c>
      <c r="S1872" s="212">
        <v>0</v>
      </c>
      <c r="T1872" s="213">
        <f>S1872*H1872</f>
        <v>0</v>
      </c>
      <c r="AR1872" s="25" t="s">
        <v>254</v>
      </c>
      <c r="AT1872" s="25" t="s">
        <v>170</v>
      </c>
      <c r="AU1872" s="25" t="s">
        <v>80</v>
      </c>
      <c r="AY1872" s="25" t="s">
        <v>168</v>
      </c>
      <c r="BE1872" s="214">
        <f>IF(N1872="základní",J1872,0)</f>
        <v>0</v>
      </c>
      <c r="BF1872" s="214">
        <f>IF(N1872="snížená",J1872,0)</f>
        <v>0</v>
      </c>
      <c r="BG1872" s="214">
        <f>IF(N1872="zákl. přenesená",J1872,0)</f>
        <v>0</v>
      </c>
      <c r="BH1872" s="214">
        <f>IF(N1872="sníž. přenesená",J1872,0)</f>
        <v>0</v>
      </c>
      <c r="BI1872" s="214">
        <f>IF(N1872="nulová",J1872,0)</f>
        <v>0</v>
      </c>
      <c r="BJ1872" s="25" t="s">
        <v>17</v>
      </c>
      <c r="BK1872" s="214">
        <f>ROUND(I1872*H1872,2)</f>
        <v>0</v>
      </c>
      <c r="BL1872" s="25" t="s">
        <v>254</v>
      </c>
      <c r="BM1872" s="25" t="s">
        <v>2101</v>
      </c>
    </row>
    <row r="1873" s="11" customFormat="1">
      <c r="B1873" s="215"/>
      <c r="D1873" s="216" t="s">
        <v>176</v>
      </c>
      <c r="E1873" s="217" t="s">
        <v>5</v>
      </c>
      <c r="F1873" s="218" t="s">
        <v>1898</v>
      </c>
      <c r="H1873" s="217" t="s">
        <v>5</v>
      </c>
      <c r="I1873" s="219"/>
      <c r="L1873" s="215"/>
      <c r="M1873" s="220"/>
      <c r="N1873" s="221"/>
      <c r="O1873" s="221"/>
      <c r="P1873" s="221"/>
      <c r="Q1873" s="221"/>
      <c r="R1873" s="221"/>
      <c r="S1873" s="221"/>
      <c r="T1873" s="222"/>
      <c r="AT1873" s="217" t="s">
        <v>176</v>
      </c>
      <c r="AU1873" s="217" t="s">
        <v>80</v>
      </c>
      <c r="AV1873" s="11" t="s">
        <v>17</v>
      </c>
      <c r="AW1873" s="11" t="s">
        <v>35</v>
      </c>
      <c r="AX1873" s="11" t="s">
        <v>72</v>
      </c>
      <c r="AY1873" s="217" t="s">
        <v>168</v>
      </c>
    </row>
    <row r="1874" s="12" customFormat="1">
      <c r="B1874" s="223"/>
      <c r="D1874" s="216" t="s">
        <v>176</v>
      </c>
      <c r="E1874" s="224" t="s">
        <v>5</v>
      </c>
      <c r="F1874" s="225" t="s">
        <v>2102</v>
      </c>
      <c r="H1874" s="226">
        <v>322</v>
      </c>
      <c r="I1874" s="227"/>
      <c r="L1874" s="223"/>
      <c r="M1874" s="228"/>
      <c r="N1874" s="229"/>
      <c r="O1874" s="229"/>
      <c r="P1874" s="229"/>
      <c r="Q1874" s="229"/>
      <c r="R1874" s="229"/>
      <c r="S1874" s="229"/>
      <c r="T1874" s="230"/>
      <c r="AT1874" s="224" t="s">
        <v>176</v>
      </c>
      <c r="AU1874" s="224" t="s">
        <v>80</v>
      </c>
      <c r="AV1874" s="12" t="s">
        <v>80</v>
      </c>
      <c r="AW1874" s="12" t="s">
        <v>35</v>
      </c>
      <c r="AX1874" s="12" t="s">
        <v>72</v>
      </c>
      <c r="AY1874" s="224" t="s">
        <v>168</v>
      </c>
    </row>
    <row r="1875" s="11" customFormat="1">
      <c r="B1875" s="215"/>
      <c r="D1875" s="216" t="s">
        <v>176</v>
      </c>
      <c r="E1875" s="217" t="s">
        <v>5</v>
      </c>
      <c r="F1875" s="218" t="s">
        <v>1901</v>
      </c>
      <c r="H1875" s="217" t="s">
        <v>5</v>
      </c>
      <c r="I1875" s="219"/>
      <c r="L1875" s="215"/>
      <c r="M1875" s="220"/>
      <c r="N1875" s="221"/>
      <c r="O1875" s="221"/>
      <c r="P1875" s="221"/>
      <c r="Q1875" s="221"/>
      <c r="R1875" s="221"/>
      <c r="S1875" s="221"/>
      <c r="T1875" s="222"/>
      <c r="AT1875" s="217" t="s">
        <v>176</v>
      </c>
      <c r="AU1875" s="217" t="s">
        <v>80</v>
      </c>
      <c r="AV1875" s="11" t="s">
        <v>17</v>
      </c>
      <c r="AW1875" s="11" t="s">
        <v>35</v>
      </c>
      <c r="AX1875" s="11" t="s">
        <v>72</v>
      </c>
      <c r="AY1875" s="217" t="s">
        <v>168</v>
      </c>
    </row>
    <row r="1876" s="12" customFormat="1">
      <c r="B1876" s="223"/>
      <c r="D1876" s="216" t="s">
        <v>176</v>
      </c>
      <c r="E1876" s="224" t="s">
        <v>5</v>
      </c>
      <c r="F1876" s="225" t="s">
        <v>2103</v>
      </c>
      <c r="H1876" s="226">
        <v>18</v>
      </c>
      <c r="I1876" s="227"/>
      <c r="L1876" s="223"/>
      <c r="M1876" s="228"/>
      <c r="N1876" s="229"/>
      <c r="O1876" s="229"/>
      <c r="P1876" s="229"/>
      <c r="Q1876" s="229"/>
      <c r="R1876" s="229"/>
      <c r="S1876" s="229"/>
      <c r="T1876" s="230"/>
      <c r="AT1876" s="224" t="s">
        <v>176</v>
      </c>
      <c r="AU1876" s="224" t="s">
        <v>80</v>
      </c>
      <c r="AV1876" s="12" t="s">
        <v>80</v>
      </c>
      <c r="AW1876" s="12" t="s">
        <v>35</v>
      </c>
      <c r="AX1876" s="12" t="s">
        <v>72</v>
      </c>
      <c r="AY1876" s="224" t="s">
        <v>168</v>
      </c>
    </row>
    <row r="1877" s="13" customFormat="1">
      <c r="B1877" s="231"/>
      <c r="D1877" s="216" t="s">
        <v>176</v>
      </c>
      <c r="E1877" s="232" t="s">
        <v>5</v>
      </c>
      <c r="F1877" s="233" t="s">
        <v>195</v>
      </c>
      <c r="H1877" s="234">
        <v>340</v>
      </c>
      <c r="I1877" s="235"/>
      <c r="L1877" s="231"/>
      <c r="M1877" s="236"/>
      <c r="N1877" s="237"/>
      <c r="O1877" s="237"/>
      <c r="P1877" s="237"/>
      <c r="Q1877" s="237"/>
      <c r="R1877" s="237"/>
      <c r="S1877" s="237"/>
      <c r="T1877" s="238"/>
      <c r="AT1877" s="232" t="s">
        <v>176</v>
      </c>
      <c r="AU1877" s="232" t="s">
        <v>80</v>
      </c>
      <c r="AV1877" s="13" t="s">
        <v>86</v>
      </c>
      <c r="AW1877" s="13" t="s">
        <v>35</v>
      </c>
      <c r="AX1877" s="13" t="s">
        <v>17</v>
      </c>
      <c r="AY1877" s="232" t="s">
        <v>168</v>
      </c>
    </row>
    <row r="1878" s="1" customFormat="1" ht="25.5" customHeight="1">
      <c r="B1878" s="202"/>
      <c r="C1878" s="239" t="s">
        <v>2104</v>
      </c>
      <c r="D1878" s="239" t="s">
        <v>337</v>
      </c>
      <c r="E1878" s="240" t="s">
        <v>2105</v>
      </c>
      <c r="F1878" s="241" t="s">
        <v>2106</v>
      </c>
      <c r="G1878" s="242" t="s">
        <v>173</v>
      </c>
      <c r="H1878" s="243">
        <v>346.80000000000001</v>
      </c>
      <c r="I1878" s="244"/>
      <c r="J1878" s="245">
        <f>ROUND(I1878*H1878,2)</f>
        <v>0</v>
      </c>
      <c r="K1878" s="241" t="s">
        <v>174</v>
      </c>
      <c r="L1878" s="246"/>
      <c r="M1878" s="247" t="s">
        <v>5</v>
      </c>
      <c r="N1878" s="248" t="s">
        <v>43</v>
      </c>
      <c r="O1878" s="48"/>
      <c r="P1878" s="212">
        <f>O1878*H1878</f>
        <v>0</v>
      </c>
      <c r="Q1878" s="212">
        <v>0.0030000000000000001</v>
      </c>
      <c r="R1878" s="212">
        <f>Q1878*H1878</f>
        <v>1.0404</v>
      </c>
      <c r="S1878" s="212">
        <v>0</v>
      </c>
      <c r="T1878" s="213">
        <f>S1878*H1878</f>
        <v>0</v>
      </c>
      <c r="AR1878" s="25" t="s">
        <v>332</v>
      </c>
      <c r="AT1878" s="25" t="s">
        <v>337</v>
      </c>
      <c r="AU1878" s="25" t="s">
        <v>80</v>
      </c>
      <c r="AY1878" s="25" t="s">
        <v>168</v>
      </c>
      <c r="BE1878" s="214">
        <f>IF(N1878="základní",J1878,0)</f>
        <v>0</v>
      </c>
      <c r="BF1878" s="214">
        <f>IF(N1878="snížená",J1878,0)</f>
        <v>0</v>
      </c>
      <c r="BG1878" s="214">
        <f>IF(N1878="zákl. přenesená",J1878,0)</f>
        <v>0</v>
      </c>
      <c r="BH1878" s="214">
        <f>IF(N1878="sníž. přenesená",J1878,0)</f>
        <v>0</v>
      </c>
      <c r="BI1878" s="214">
        <f>IF(N1878="nulová",J1878,0)</f>
        <v>0</v>
      </c>
      <c r="BJ1878" s="25" t="s">
        <v>17</v>
      </c>
      <c r="BK1878" s="214">
        <f>ROUND(I1878*H1878,2)</f>
        <v>0</v>
      </c>
      <c r="BL1878" s="25" t="s">
        <v>254</v>
      </c>
      <c r="BM1878" s="25" t="s">
        <v>2107</v>
      </c>
    </row>
    <row r="1879" s="12" customFormat="1">
      <c r="B1879" s="223"/>
      <c r="D1879" s="216" t="s">
        <v>176</v>
      </c>
      <c r="F1879" s="225" t="s">
        <v>2108</v>
      </c>
      <c r="H1879" s="226">
        <v>346.80000000000001</v>
      </c>
      <c r="I1879" s="227"/>
      <c r="L1879" s="223"/>
      <c r="M1879" s="228"/>
      <c r="N1879" s="229"/>
      <c r="O1879" s="229"/>
      <c r="P1879" s="229"/>
      <c r="Q1879" s="229"/>
      <c r="R1879" s="229"/>
      <c r="S1879" s="229"/>
      <c r="T1879" s="230"/>
      <c r="AT1879" s="224" t="s">
        <v>176</v>
      </c>
      <c r="AU1879" s="224" t="s">
        <v>80</v>
      </c>
      <c r="AV1879" s="12" t="s">
        <v>80</v>
      </c>
      <c r="AW1879" s="12" t="s">
        <v>6</v>
      </c>
      <c r="AX1879" s="12" t="s">
        <v>17</v>
      </c>
      <c r="AY1879" s="224" t="s">
        <v>168</v>
      </c>
    </row>
    <row r="1880" s="1" customFormat="1" ht="25.5" customHeight="1">
      <c r="B1880" s="202"/>
      <c r="C1880" s="203" t="s">
        <v>2109</v>
      </c>
      <c r="D1880" s="203" t="s">
        <v>170</v>
      </c>
      <c r="E1880" s="204" t="s">
        <v>2110</v>
      </c>
      <c r="F1880" s="205" t="s">
        <v>2111</v>
      </c>
      <c r="G1880" s="206" t="s">
        <v>173</v>
      </c>
      <c r="H1880" s="207">
        <v>170</v>
      </c>
      <c r="I1880" s="208"/>
      <c r="J1880" s="209">
        <f>ROUND(I1880*H1880,2)</f>
        <v>0</v>
      </c>
      <c r="K1880" s="205" t="s">
        <v>174</v>
      </c>
      <c r="L1880" s="47"/>
      <c r="M1880" s="210" t="s">
        <v>5</v>
      </c>
      <c r="N1880" s="211" t="s">
        <v>43</v>
      </c>
      <c r="O1880" s="48"/>
      <c r="P1880" s="212">
        <f>O1880*H1880</f>
        <v>0</v>
      </c>
      <c r="Q1880" s="212">
        <v>0.00058</v>
      </c>
      <c r="R1880" s="212">
        <f>Q1880*H1880</f>
        <v>0.098600000000000007</v>
      </c>
      <c r="S1880" s="212">
        <v>0</v>
      </c>
      <c r="T1880" s="213">
        <f>S1880*H1880</f>
        <v>0</v>
      </c>
      <c r="AR1880" s="25" t="s">
        <v>254</v>
      </c>
      <c r="AT1880" s="25" t="s">
        <v>170</v>
      </c>
      <c r="AU1880" s="25" t="s">
        <v>80</v>
      </c>
      <c r="AY1880" s="25" t="s">
        <v>168</v>
      </c>
      <c r="BE1880" s="214">
        <f>IF(N1880="základní",J1880,0)</f>
        <v>0</v>
      </c>
      <c r="BF1880" s="214">
        <f>IF(N1880="snížená",J1880,0)</f>
        <v>0</v>
      </c>
      <c r="BG1880" s="214">
        <f>IF(N1880="zákl. přenesená",J1880,0)</f>
        <v>0</v>
      </c>
      <c r="BH1880" s="214">
        <f>IF(N1880="sníž. přenesená",J1880,0)</f>
        <v>0</v>
      </c>
      <c r="BI1880" s="214">
        <f>IF(N1880="nulová",J1880,0)</f>
        <v>0</v>
      </c>
      <c r="BJ1880" s="25" t="s">
        <v>17</v>
      </c>
      <c r="BK1880" s="214">
        <f>ROUND(I1880*H1880,2)</f>
        <v>0</v>
      </c>
      <c r="BL1880" s="25" t="s">
        <v>254</v>
      </c>
      <c r="BM1880" s="25" t="s">
        <v>2112</v>
      </c>
    </row>
    <row r="1881" s="11" customFormat="1">
      <c r="B1881" s="215"/>
      <c r="D1881" s="216" t="s">
        <v>176</v>
      </c>
      <c r="E1881" s="217" t="s">
        <v>5</v>
      </c>
      <c r="F1881" s="218" t="s">
        <v>1898</v>
      </c>
      <c r="H1881" s="217" t="s">
        <v>5</v>
      </c>
      <c r="I1881" s="219"/>
      <c r="L1881" s="215"/>
      <c r="M1881" s="220"/>
      <c r="N1881" s="221"/>
      <c r="O1881" s="221"/>
      <c r="P1881" s="221"/>
      <c r="Q1881" s="221"/>
      <c r="R1881" s="221"/>
      <c r="S1881" s="221"/>
      <c r="T1881" s="222"/>
      <c r="AT1881" s="217" t="s">
        <v>176</v>
      </c>
      <c r="AU1881" s="217" t="s">
        <v>80</v>
      </c>
      <c r="AV1881" s="11" t="s">
        <v>17</v>
      </c>
      <c r="AW1881" s="11" t="s">
        <v>35</v>
      </c>
      <c r="AX1881" s="11" t="s">
        <v>72</v>
      </c>
      <c r="AY1881" s="217" t="s">
        <v>168</v>
      </c>
    </row>
    <row r="1882" s="12" customFormat="1">
      <c r="B1882" s="223"/>
      <c r="D1882" s="216" t="s">
        <v>176</v>
      </c>
      <c r="E1882" s="224" t="s">
        <v>5</v>
      </c>
      <c r="F1882" s="225" t="s">
        <v>1899</v>
      </c>
      <c r="H1882" s="226">
        <v>161</v>
      </c>
      <c r="I1882" s="227"/>
      <c r="L1882" s="223"/>
      <c r="M1882" s="228"/>
      <c r="N1882" s="229"/>
      <c r="O1882" s="229"/>
      <c r="P1882" s="229"/>
      <c r="Q1882" s="229"/>
      <c r="R1882" s="229"/>
      <c r="S1882" s="229"/>
      <c r="T1882" s="230"/>
      <c r="AT1882" s="224" t="s">
        <v>176</v>
      </c>
      <c r="AU1882" s="224" t="s">
        <v>80</v>
      </c>
      <c r="AV1882" s="12" t="s">
        <v>80</v>
      </c>
      <c r="AW1882" s="12" t="s">
        <v>35</v>
      </c>
      <c r="AX1882" s="12" t="s">
        <v>72</v>
      </c>
      <c r="AY1882" s="224" t="s">
        <v>168</v>
      </c>
    </row>
    <row r="1883" s="11" customFormat="1">
      <c r="B1883" s="215"/>
      <c r="D1883" s="216" t="s">
        <v>176</v>
      </c>
      <c r="E1883" s="217" t="s">
        <v>5</v>
      </c>
      <c r="F1883" s="218" t="s">
        <v>1901</v>
      </c>
      <c r="H1883" s="217" t="s">
        <v>5</v>
      </c>
      <c r="I1883" s="219"/>
      <c r="L1883" s="215"/>
      <c r="M1883" s="220"/>
      <c r="N1883" s="221"/>
      <c r="O1883" s="221"/>
      <c r="P1883" s="221"/>
      <c r="Q1883" s="221"/>
      <c r="R1883" s="221"/>
      <c r="S1883" s="221"/>
      <c r="T1883" s="222"/>
      <c r="AT1883" s="217" t="s">
        <v>176</v>
      </c>
      <c r="AU1883" s="217" t="s">
        <v>80</v>
      </c>
      <c r="AV1883" s="11" t="s">
        <v>17</v>
      </c>
      <c r="AW1883" s="11" t="s">
        <v>35</v>
      </c>
      <c r="AX1883" s="11" t="s">
        <v>72</v>
      </c>
      <c r="AY1883" s="217" t="s">
        <v>168</v>
      </c>
    </row>
    <row r="1884" s="12" customFormat="1">
      <c r="B1884" s="223"/>
      <c r="D1884" s="216" t="s">
        <v>176</v>
      </c>
      <c r="E1884" s="224" t="s">
        <v>5</v>
      </c>
      <c r="F1884" s="225" t="s">
        <v>1902</v>
      </c>
      <c r="H1884" s="226">
        <v>9</v>
      </c>
      <c r="I1884" s="227"/>
      <c r="L1884" s="223"/>
      <c r="M1884" s="228"/>
      <c r="N1884" s="229"/>
      <c r="O1884" s="229"/>
      <c r="P1884" s="229"/>
      <c r="Q1884" s="229"/>
      <c r="R1884" s="229"/>
      <c r="S1884" s="229"/>
      <c r="T1884" s="230"/>
      <c r="AT1884" s="224" t="s">
        <v>176</v>
      </c>
      <c r="AU1884" s="224" t="s">
        <v>80</v>
      </c>
      <c r="AV1884" s="12" t="s">
        <v>80</v>
      </c>
      <c r="AW1884" s="12" t="s">
        <v>35</v>
      </c>
      <c r="AX1884" s="12" t="s">
        <v>72</v>
      </c>
      <c r="AY1884" s="224" t="s">
        <v>168</v>
      </c>
    </row>
    <row r="1885" s="13" customFormat="1">
      <c r="B1885" s="231"/>
      <c r="D1885" s="216" t="s">
        <v>176</v>
      </c>
      <c r="E1885" s="232" t="s">
        <v>5</v>
      </c>
      <c r="F1885" s="233" t="s">
        <v>195</v>
      </c>
      <c r="H1885" s="234">
        <v>170</v>
      </c>
      <c r="I1885" s="235"/>
      <c r="L1885" s="231"/>
      <c r="M1885" s="236"/>
      <c r="N1885" s="237"/>
      <c r="O1885" s="237"/>
      <c r="P1885" s="237"/>
      <c r="Q1885" s="237"/>
      <c r="R1885" s="237"/>
      <c r="S1885" s="237"/>
      <c r="T1885" s="238"/>
      <c r="AT1885" s="232" t="s">
        <v>176</v>
      </c>
      <c r="AU1885" s="232" t="s">
        <v>80</v>
      </c>
      <c r="AV1885" s="13" t="s">
        <v>86</v>
      </c>
      <c r="AW1885" s="13" t="s">
        <v>35</v>
      </c>
      <c r="AX1885" s="13" t="s">
        <v>17</v>
      </c>
      <c r="AY1885" s="232" t="s">
        <v>168</v>
      </c>
    </row>
    <row r="1886" s="1" customFormat="1" ht="16.5" customHeight="1">
      <c r="B1886" s="202"/>
      <c r="C1886" s="239" t="s">
        <v>2113</v>
      </c>
      <c r="D1886" s="239" t="s">
        <v>337</v>
      </c>
      <c r="E1886" s="240" t="s">
        <v>2114</v>
      </c>
      <c r="F1886" s="241" t="s">
        <v>2115</v>
      </c>
      <c r="G1886" s="242" t="s">
        <v>203</v>
      </c>
      <c r="H1886" s="243">
        <v>32.130000000000003</v>
      </c>
      <c r="I1886" s="244"/>
      <c r="J1886" s="245">
        <f>ROUND(I1886*H1886,2)</f>
        <v>0</v>
      </c>
      <c r="K1886" s="241" t="s">
        <v>174</v>
      </c>
      <c r="L1886" s="246"/>
      <c r="M1886" s="247" t="s">
        <v>5</v>
      </c>
      <c r="N1886" s="248" t="s">
        <v>43</v>
      </c>
      <c r="O1886" s="48"/>
      <c r="P1886" s="212">
        <f>O1886*H1886</f>
        <v>0</v>
      </c>
      <c r="Q1886" s="212">
        <v>0.02</v>
      </c>
      <c r="R1886" s="212">
        <f>Q1886*H1886</f>
        <v>0.64260000000000006</v>
      </c>
      <c r="S1886" s="212">
        <v>0</v>
      </c>
      <c r="T1886" s="213">
        <f>S1886*H1886</f>
        <v>0</v>
      </c>
      <c r="AR1886" s="25" t="s">
        <v>332</v>
      </c>
      <c r="AT1886" s="25" t="s">
        <v>337</v>
      </c>
      <c r="AU1886" s="25" t="s">
        <v>80</v>
      </c>
      <c r="AY1886" s="25" t="s">
        <v>168</v>
      </c>
      <c r="BE1886" s="214">
        <f>IF(N1886="základní",J1886,0)</f>
        <v>0</v>
      </c>
      <c r="BF1886" s="214">
        <f>IF(N1886="snížená",J1886,0)</f>
        <v>0</v>
      </c>
      <c r="BG1886" s="214">
        <f>IF(N1886="zákl. přenesená",J1886,0)</f>
        <v>0</v>
      </c>
      <c r="BH1886" s="214">
        <f>IF(N1886="sníž. přenesená",J1886,0)</f>
        <v>0</v>
      </c>
      <c r="BI1886" s="214">
        <f>IF(N1886="nulová",J1886,0)</f>
        <v>0</v>
      </c>
      <c r="BJ1886" s="25" t="s">
        <v>17</v>
      </c>
      <c r="BK1886" s="214">
        <f>ROUND(I1886*H1886,2)</f>
        <v>0</v>
      </c>
      <c r="BL1886" s="25" t="s">
        <v>254</v>
      </c>
      <c r="BM1886" s="25" t="s">
        <v>2116</v>
      </c>
    </row>
    <row r="1887" s="11" customFormat="1">
      <c r="B1887" s="215"/>
      <c r="D1887" s="216" t="s">
        <v>176</v>
      </c>
      <c r="E1887" s="217" t="s">
        <v>5</v>
      </c>
      <c r="F1887" s="218" t="s">
        <v>2117</v>
      </c>
      <c r="H1887" s="217" t="s">
        <v>5</v>
      </c>
      <c r="I1887" s="219"/>
      <c r="L1887" s="215"/>
      <c r="M1887" s="220"/>
      <c r="N1887" s="221"/>
      <c r="O1887" s="221"/>
      <c r="P1887" s="221"/>
      <c r="Q1887" s="221"/>
      <c r="R1887" s="221"/>
      <c r="S1887" s="221"/>
      <c r="T1887" s="222"/>
      <c r="AT1887" s="217" t="s">
        <v>176</v>
      </c>
      <c r="AU1887" s="217" t="s">
        <v>80</v>
      </c>
      <c r="AV1887" s="11" t="s">
        <v>17</v>
      </c>
      <c r="AW1887" s="11" t="s">
        <v>35</v>
      </c>
      <c r="AX1887" s="11" t="s">
        <v>72</v>
      </c>
      <c r="AY1887" s="217" t="s">
        <v>168</v>
      </c>
    </row>
    <row r="1888" s="12" customFormat="1">
      <c r="B1888" s="223"/>
      <c r="D1888" s="216" t="s">
        <v>176</v>
      </c>
      <c r="E1888" s="224" t="s">
        <v>5</v>
      </c>
      <c r="F1888" s="225" t="s">
        <v>2118</v>
      </c>
      <c r="H1888" s="226">
        <v>30.600000000000001</v>
      </c>
      <c r="I1888" s="227"/>
      <c r="L1888" s="223"/>
      <c r="M1888" s="228"/>
      <c r="N1888" s="229"/>
      <c r="O1888" s="229"/>
      <c r="P1888" s="229"/>
      <c r="Q1888" s="229"/>
      <c r="R1888" s="229"/>
      <c r="S1888" s="229"/>
      <c r="T1888" s="230"/>
      <c r="AT1888" s="224" t="s">
        <v>176</v>
      </c>
      <c r="AU1888" s="224" t="s">
        <v>80</v>
      </c>
      <c r="AV1888" s="12" t="s">
        <v>80</v>
      </c>
      <c r="AW1888" s="12" t="s">
        <v>35</v>
      </c>
      <c r="AX1888" s="12" t="s">
        <v>17</v>
      </c>
      <c r="AY1888" s="224" t="s">
        <v>168</v>
      </c>
    </row>
    <row r="1889" s="12" customFormat="1">
      <c r="B1889" s="223"/>
      <c r="D1889" s="216" t="s">
        <v>176</v>
      </c>
      <c r="F1889" s="225" t="s">
        <v>2119</v>
      </c>
      <c r="H1889" s="226">
        <v>32.130000000000003</v>
      </c>
      <c r="I1889" s="227"/>
      <c r="L1889" s="223"/>
      <c r="M1889" s="228"/>
      <c r="N1889" s="229"/>
      <c r="O1889" s="229"/>
      <c r="P1889" s="229"/>
      <c r="Q1889" s="229"/>
      <c r="R1889" s="229"/>
      <c r="S1889" s="229"/>
      <c r="T1889" s="230"/>
      <c r="AT1889" s="224" t="s">
        <v>176</v>
      </c>
      <c r="AU1889" s="224" t="s">
        <v>80</v>
      </c>
      <c r="AV1889" s="12" t="s">
        <v>80</v>
      </c>
      <c r="AW1889" s="12" t="s">
        <v>6</v>
      </c>
      <c r="AX1889" s="12" t="s">
        <v>17</v>
      </c>
      <c r="AY1889" s="224" t="s">
        <v>168</v>
      </c>
    </row>
    <row r="1890" s="1" customFormat="1" ht="25.5" customHeight="1">
      <c r="B1890" s="202"/>
      <c r="C1890" s="203" t="s">
        <v>2120</v>
      </c>
      <c r="D1890" s="203" t="s">
        <v>170</v>
      </c>
      <c r="E1890" s="204" t="s">
        <v>2121</v>
      </c>
      <c r="F1890" s="205" t="s">
        <v>2122</v>
      </c>
      <c r="G1890" s="206" t="s">
        <v>198</v>
      </c>
      <c r="H1890" s="207">
        <v>22</v>
      </c>
      <c r="I1890" s="208"/>
      <c r="J1890" s="209">
        <f>ROUND(I1890*H1890,2)</f>
        <v>0</v>
      </c>
      <c r="K1890" s="205" t="s">
        <v>174</v>
      </c>
      <c r="L1890" s="47"/>
      <c r="M1890" s="210" t="s">
        <v>5</v>
      </c>
      <c r="N1890" s="211" t="s">
        <v>43</v>
      </c>
      <c r="O1890" s="48"/>
      <c r="P1890" s="212">
        <f>O1890*H1890</f>
        <v>0</v>
      </c>
      <c r="Q1890" s="212">
        <v>0.00010000000000000001</v>
      </c>
      <c r="R1890" s="212">
        <f>Q1890*H1890</f>
        <v>0.0022000000000000001</v>
      </c>
      <c r="S1890" s="212">
        <v>0</v>
      </c>
      <c r="T1890" s="213">
        <f>S1890*H1890</f>
        <v>0</v>
      </c>
      <c r="AR1890" s="25" t="s">
        <v>254</v>
      </c>
      <c r="AT1890" s="25" t="s">
        <v>170</v>
      </c>
      <c r="AU1890" s="25" t="s">
        <v>80</v>
      </c>
      <c r="AY1890" s="25" t="s">
        <v>168</v>
      </c>
      <c r="BE1890" s="214">
        <f>IF(N1890="základní",J1890,0)</f>
        <v>0</v>
      </c>
      <c r="BF1890" s="214">
        <f>IF(N1890="snížená",J1890,0)</f>
        <v>0</v>
      </c>
      <c r="BG1890" s="214">
        <f>IF(N1890="zákl. přenesená",J1890,0)</f>
        <v>0</v>
      </c>
      <c r="BH1890" s="214">
        <f>IF(N1890="sníž. přenesená",J1890,0)</f>
        <v>0</v>
      </c>
      <c r="BI1890" s="214">
        <f>IF(N1890="nulová",J1890,0)</f>
        <v>0</v>
      </c>
      <c r="BJ1890" s="25" t="s">
        <v>17</v>
      </c>
      <c r="BK1890" s="214">
        <f>ROUND(I1890*H1890,2)</f>
        <v>0</v>
      </c>
      <c r="BL1890" s="25" t="s">
        <v>254</v>
      </c>
      <c r="BM1890" s="25" t="s">
        <v>2123</v>
      </c>
    </row>
    <row r="1891" s="12" customFormat="1">
      <c r="B1891" s="223"/>
      <c r="D1891" s="216" t="s">
        <v>176</v>
      </c>
      <c r="E1891" s="224" t="s">
        <v>5</v>
      </c>
      <c r="F1891" s="225" t="s">
        <v>2124</v>
      </c>
      <c r="H1891" s="226">
        <v>22</v>
      </c>
      <c r="I1891" s="227"/>
      <c r="L1891" s="223"/>
      <c r="M1891" s="228"/>
      <c r="N1891" s="229"/>
      <c r="O1891" s="229"/>
      <c r="P1891" s="229"/>
      <c r="Q1891" s="229"/>
      <c r="R1891" s="229"/>
      <c r="S1891" s="229"/>
      <c r="T1891" s="230"/>
      <c r="AT1891" s="224" t="s">
        <v>176</v>
      </c>
      <c r="AU1891" s="224" t="s">
        <v>80</v>
      </c>
      <c r="AV1891" s="12" t="s">
        <v>80</v>
      </c>
      <c r="AW1891" s="12" t="s">
        <v>35</v>
      </c>
      <c r="AX1891" s="12" t="s">
        <v>17</v>
      </c>
      <c r="AY1891" s="224" t="s">
        <v>168</v>
      </c>
    </row>
    <row r="1892" s="1" customFormat="1" ht="25.5" customHeight="1">
      <c r="B1892" s="202"/>
      <c r="C1892" s="239" t="s">
        <v>2125</v>
      </c>
      <c r="D1892" s="239" t="s">
        <v>337</v>
      </c>
      <c r="E1892" s="240" t="s">
        <v>2126</v>
      </c>
      <c r="F1892" s="241" t="s">
        <v>2127</v>
      </c>
      <c r="G1892" s="242" t="s">
        <v>173</v>
      </c>
      <c r="H1892" s="243">
        <v>22.440000000000001</v>
      </c>
      <c r="I1892" s="244"/>
      <c r="J1892" s="245">
        <f>ROUND(I1892*H1892,2)</f>
        <v>0</v>
      </c>
      <c r="K1892" s="241" t="s">
        <v>174</v>
      </c>
      <c r="L1892" s="246"/>
      <c r="M1892" s="247" t="s">
        <v>5</v>
      </c>
      <c r="N1892" s="248" t="s">
        <v>43</v>
      </c>
      <c r="O1892" s="48"/>
      <c r="P1892" s="212">
        <f>O1892*H1892</f>
        <v>0</v>
      </c>
      <c r="Q1892" s="212">
        <v>0.0030000000000000001</v>
      </c>
      <c r="R1892" s="212">
        <f>Q1892*H1892</f>
        <v>0.067320000000000005</v>
      </c>
      <c r="S1892" s="212">
        <v>0</v>
      </c>
      <c r="T1892" s="213">
        <f>S1892*H1892</f>
        <v>0</v>
      </c>
      <c r="AR1892" s="25" t="s">
        <v>332</v>
      </c>
      <c r="AT1892" s="25" t="s">
        <v>337</v>
      </c>
      <c r="AU1892" s="25" t="s">
        <v>80</v>
      </c>
      <c r="AY1892" s="25" t="s">
        <v>168</v>
      </c>
      <c r="BE1892" s="214">
        <f>IF(N1892="základní",J1892,0)</f>
        <v>0</v>
      </c>
      <c r="BF1892" s="214">
        <f>IF(N1892="snížená",J1892,0)</f>
        <v>0</v>
      </c>
      <c r="BG1892" s="214">
        <f>IF(N1892="zákl. přenesená",J1892,0)</f>
        <v>0</v>
      </c>
      <c r="BH1892" s="214">
        <f>IF(N1892="sníž. přenesená",J1892,0)</f>
        <v>0</v>
      </c>
      <c r="BI1892" s="214">
        <f>IF(N1892="nulová",J1892,0)</f>
        <v>0</v>
      </c>
      <c r="BJ1892" s="25" t="s">
        <v>17</v>
      </c>
      <c r="BK1892" s="214">
        <f>ROUND(I1892*H1892,2)</f>
        <v>0</v>
      </c>
      <c r="BL1892" s="25" t="s">
        <v>254</v>
      </c>
      <c r="BM1892" s="25" t="s">
        <v>2128</v>
      </c>
    </row>
    <row r="1893" s="12" customFormat="1">
      <c r="B1893" s="223"/>
      <c r="D1893" s="216" t="s">
        <v>176</v>
      </c>
      <c r="F1893" s="225" t="s">
        <v>2129</v>
      </c>
      <c r="H1893" s="226">
        <v>22.440000000000001</v>
      </c>
      <c r="I1893" s="227"/>
      <c r="L1893" s="223"/>
      <c r="M1893" s="228"/>
      <c r="N1893" s="229"/>
      <c r="O1893" s="229"/>
      <c r="P1893" s="229"/>
      <c r="Q1893" s="229"/>
      <c r="R1893" s="229"/>
      <c r="S1893" s="229"/>
      <c r="T1893" s="230"/>
      <c r="AT1893" s="224" t="s">
        <v>176</v>
      </c>
      <c r="AU1893" s="224" t="s">
        <v>80</v>
      </c>
      <c r="AV1893" s="12" t="s">
        <v>80</v>
      </c>
      <c r="AW1893" s="12" t="s">
        <v>6</v>
      </c>
      <c r="AX1893" s="12" t="s">
        <v>17</v>
      </c>
      <c r="AY1893" s="224" t="s">
        <v>168</v>
      </c>
    </row>
    <row r="1894" s="1" customFormat="1" ht="38.25" customHeight="1">
      <c r="B1894" s="202"/>
      <c r="C1894" s="203" t="s">
        <v>2130</v>
      </c>
      <c r="D1894" s="203" t="s">
        <v>170</v>
      </c>
      <c r="E1894" s="204" t="s">
        <v>2131</v>
      </c>
      <c r="F1894" s="205" t="s">
        <v>2132</v>
      </c>
      <c r="G1894" s="206" t="s">
        <v>1890</v>
      </c>
      <c r="H1894" s="257"/>
      <c r="I1894" s="208"/>
      <c r="J1894" s="209">
        <f>ROUND(I1894*H1894,2)</f>
        <v>0</v>
      </c>
      <c r="K1894" s="205" t="s">
        <v>174</v>
      </c>
      <c r="L1894" s="47"/>
      <c r="M1894" s="210" t="s">
        <v>5</v>
      </c>
      <c r="N1894" s="211" t="s">
        <v>43</v>
      </c>
      <c r="O1894" s="48"/>
      <c r="P1894" s="212">
        <f>O1894*H1894</f>
        <v>0</v>
      </c>
      <c r="Q1894" s="212">
        <v>0</v>
      </c>
      <c r="R1894" s="212">
        <f>Q1894*H1894</f>
        <v>0</v>
      </c>
      <c r="S1894" s="212">
        <v>0</v>
      </c>
      <c r="T1894" s="213">
        <f>S1894*H1894</f>
        <v>0</v>
      </c>
      <c r="AR1894" s="25" t="s">
        <v>254</v>
      </c>
      <c r="AT1894" s="25" t="s">
        <v>170</v>
      </c>
      <c r="AU1894" s="25" t="s">
        <v>80</v>
      </c>
      <c r="AY1894" s="25" t="s">
        <v>168</v>
      </c>
      <c r="BE1894" s="214">
        <f>IF(N1894="základní",J1894,0)</f>
        <v>0</v>
      </c>
      <c r="BF1894" s="214">
        <f>IF(N1894="snížená",J1894,0)</f>
        <v>0</v>
      </c>
      <c r="BG1894" s="214">
        <f>IF(N1894="zákl. přenesená",J1894,0)</f>
        <v>0</v>
      </c>
      <c r="BH1894" s="214">
        <f>IF(N1894="sníž. přenesená",J1894,0)</f>
        <v>0</v>
      </c>
      <c r="BI1894" s="214">
        <f>IF(N1894="nulová",J1894,0)</f>
        <v>0</v>
      </c>
      <c r="BJ1894" s="25" t="s">
        <v>17</v>
      </c>
      <c r="BK1894" s="214">
        <f>ROUND(I1894*H1894,2)</f>
        <v>0</v>
      </c>
      <c r="BL1894" s="25" t="s">
        <v>254</v>
      </c>
      <c r="BM1894" s="25" t="s">
        <v>2133</v>
      </c>
    </row>
    <row r="1895" s="10" customFormat="1" ht="29.88" customHeight="1">
      <c r="B1895" s="189"/>
      <c r="D1895" s="190" t="s">
        <v>71</v>
      </c>
      <c r="E1895" s="200" t="s">
        <v>2134</v>
      </c>
      <c r="F1895" s="200" t="s">
        <v>2135</v>
      </c>
      <c r="I1895" s="192"/>
      <c r="J1895" s="201">
        <f>BK1895</f>
        <v>0</v>
      </c>
      <c r="L1895" s="189"/>
      <c r="M1895" s="194"/>
      <c r="N1895" s="195"/>
      <c r="O1895" s="195"/>
      <c r="P1895" s="196">
        <f>SUM(P1896:P1902)</f>
        <v>0</v>
      </c>
      <c r="Q1895" s="195"/>
      <c r="R1895" s="196">
        <f>SUM(R1896:R1902)</f>
        <v>0.52245999999999992</v>
      </c>
      <c r="S1895" s="195"/>
      <c r="T1895" s="197">
        <f>SUM(T1896:T1902)</f>
        <v>0</v>
      </c>
      <c r="AR1895" s="190" t="s">
        <v>80</v>
      </c>
      <c r="AT1895" s="198" t="s">
        <v>71</v>
      </c>
      <c r="AU1895" s="198" t="s">
        <v>17</v>
      </c>
      <c r="AY1895" s="190" t="s">
        <v>168</v>
      </c>
      <c r="BK1895" s="199">
        <f>SUM(BK1896:BK1902)</f>
        <v>0</v>
      </c>
    </row>
    <row r="1896" s="1" customFormat="1" ht="38.25" customHeight="1">
      <c r="B1896" s="202"/>
      <c r="C1896" s="203" t="s">
        <v>2136</v>
      </c>
      <c r="D1896" s="203" t="s">
        <v>170</v>
      </c>
      <c r="E1896" s="204" t="s">
        <v>2137</v>
      </c>
      <c r="F1896" s="205" t="s">
        <v>2138</v>
      </c>
      <c r="G1896" s="206" t="s">
        <v>173</v>
      </c>
      <c r="H1896" s="207">
        <v>28</v>
      </c>
      <c r="I1896" s="208"/>
      <c r="J1896" s="209">
        <f>ROUND(I1896*H1896,2)</f>
        <v>0</v>
      </c>
      <c r="K1896" s="205" t="s">
        <v>174</v>
      </c>
      <c r="L1896" s="47"/>
      <c r="M1896" s="210" t="s">
        <v>5</v>
      </c>
      <c r="N1896" s="211" t="s">
        <v>43</v>
      </c>
      <c r="O1896" s="48"/>
      <c r="P1896" s="212">
        <f>O1896*H1896</f>
        <v>0</v>
      </c>
      <c r="Q1896" s="212">
        <v>0.015789999999999998</v>
      </c>
      <c r="R1896" s="212">
        <f>Q1896*H1896</f>
        <v>0.44211999999999996</v>
      </c>
      <c r="S1896" s="212">
        <v>0</v>
      </c>
      <c r="T1896" s="213">
        <f>S1896*H1896</f>
        <v>0</v>
      </c>
      <c r="AR1896" s="25" t="s">
        <v>254</v>
      </c>
      <c r="AT1896" s="25" t="s">
        <v>170</v>
      </c>
      <c r="AU1896" s="25" t="s">
        <v>80</v>
      </c>
      <c r="AY1896" s="25" t="s">
        <v>168</v>
      </c>
      <c r="BE1896" s="214">
        <f>IF(N1896="základní",J1896,0)</f>
        <v>0</v>
      </c>
      <c r="BF1896" s="214">
        <f>IF(N1896="snížená",J1896,0)</f>
        <v>0</v>
      </c>
      <c r="BG1896" s="214">
        <f>IF(N1896="zákl. přenesená",J1896,0)</f>
        <v>0</v>
      </c>
      <c r="BH1896" s="214">
        <f>IF(N1896="sníž. přenesená",J1896,0)</f>
        <v>0</v>
      </c>
      <c r="BI1896" s="214">
        <f>IF(N1896="nulová",J1896,0)</f>
        <v>0</v>
      </c>
      <c r="BJ1896" s="25" t="s">
        <v>17</v>
      </c>
      <c r="BK1896" s="214">
        <f>ROUND(I1896*H1896,2)</f>
        <v>0</v>
      </c>
      <c r="BL1896" s="25" t="s">
        <v>254</v>
      </c>
      <c r="BM1896" s="25" t="s">
        <v>2139</v>
      </c>
    </row>
    <row r="1897" s="11" customFormat="1">
      <c r="B1897" s="215"/>
      <c r="D1897" s="216" t="s">
        <v>176</v>
      </c>
      <c r="E1897" s="217" t="s">
        <v>5</v>
      </c>
      <c r="F1897" s="218" t="s">
        <v>1898</v>
      </c>
      <c r="H1897" s="217" t="s">
        <v>5</v>
      </c>
      <c r="I1897" s="219"/>
      <c r="L1897" s="215"/>
      <c r="M1897" s="220"/>
      <c r="N1897" s="221"/>
      <c r="O1897" s="221"/>
      <c r="P1897" s="221"/>
      <c r="Q1897" s="221"/>
      <c r="R1897" s="221"/>
      <c r="S1897" s="221"/>
      <c r="T1897" s="222"/>
      <c r="AT1897" s="217" t="s">
        <v>176</v>
      </c>
      <c r="AU1897" s="217" t="s">
        <v>80</v>
      </c>
      <c r="AV1897" s="11" t="s">
        <v>17</v>
      </c>
      <c r="AW1897" s="11" t="s">
        <v>35</v>
      </c>
      <c r="AX1897" s="11" t="s">
        <v>72</v>
      </c>
      <c r="AY1897" s="217" t="s">
        <v>168</v>
      </c>
    </row>
    <row r="1898" s="12" customFormat="1">
      <c r="B1898" s="223"/>
      <c r="D1898" s="216" t="s">
        <v>176</v>
      </c>
      <c r="E1898" s="224" t="s">
        <v>5</v>
      </c>
      <c r="F1898" s="225" t="s">
        <v>1921</v>
      </c>
      <c r="H1898" s="226">
        <v>28</v>
      </c>
      <c r="I1898" s="227"/>
      <c r="L1898" s="223"/>
      <c r="M1898" s="228"/>
      <c r="N1898" s="229"/>
      <c r="O1898" s="229"/>
      <c r="P1898" s="229"/>
      <c r="Q1898" s="229"/>
      <c r="R1898" s="229"/>
      <c r="S1898" s="229"/>
      <c r="T1898" s="230"/>
      <c r="AT1898" s="224" t="s">
        <v>176</v>
      </c>
      <c r="AU1898" s="224" t="s">
        <v>80</v>
      </c>
      <c r="AV1898" s="12" t="s">
        <v>80</v>
      </c>
      <c r="AW1898" s="12" t="s">
        <v>35</v>
      </c>
      <c r="AX1898" s="12" t="s">
        <v>17</v>
      </c>
      <c r="AY1898" s="224" t="s">
        <v>168</v>
      </c>
    </row>
    <row r="1899" s="1" customFormat="1" ht="25.5" customHeight="1">
      <c r="B1899" s="202"/>
      <c r="C1899" s="203" t="s">
        <v>2140</v>
      </c>
      <c r="D1899" s="203" t="s">
        <v>170</v>
      </c>
      <c r="E1899" s="204" t="s">
        <v>2141</v>
      </c>
      <c r="F1899" s="205" t="s">
        <v>2142</v>
      </c>
      <c r="G1899" s="206" t="s">
        <v>173</v>
      </c>
      <c r="H1899" s="207">
        <v>6</v>
      </c>
      <c r="I1899" s="208"/>
      <c r="J1899" s="209">
        <f>ROUND(I1899*H1899,2)</f>
        <v>0</v>
      </c>
      <c r="K1899" s="205" t="s">
        <v>5</v>
      </c>
      <c r="L1899" s="47"/>
      <c r="M1899" s="210" t="s">
        <v>5</v>
      </c>
      <c r="N1899" s="211" t="s">
        <v>43</v>
      </c>
      <c r="O1899" s="48"/>
      <c r="P1899" s="212">
        <f>O1899*H1899</f>
        <v>0</v>
      </c>
      <c r="Q1899" s="212">
        <v>0.013390000000000001</v>
      </c>
      <c r="R1899" s="212">
        <f>Q1899*H1899</f>
        <v>0.080340000000000009</v>
      </c>
      <c r="S1899" s="212">
        <v>0</v>
      </c>
      <c r="T1899" s="213">
        <f>S1899*H1899</f>
        <v>0</v>
      </c>
      <c r="AR1899" s="25" t="s">
        <v>254</v>
      </c>
      <c r="AT1899" s="25" t="s">
        <v>170</v>
      </c>
      <c r="AU1899" s="25" t="s">
        <v>80</v>
      </c>
      <c r="AY1899" s="25" t="s">
        <v>168</v>
      </c>
      <c r="BE1899" s="214">
        <f>IF(N1899="základní",J1899,0)</f>
        <v>0</v>
      </c>
      <c r="BF1899" s="214">
        <f>IF(N1899="snížená",J1899,0)</f>
        <v>0</v>
      </c>
      <c r="BG1899" s="214">
        <f>IF(N1899="zákl. přenesená",J1899,0)</f>
        <v>0</v>
      </c>
      <c r="BH1899" s="214">
        <f>IF(N1899="sníž. přenesená",J1899,0)</f>
        <v>0</v>
      </c>
      <c r="BI1899" s="214">
        <f>IF(N1899="nulová",J1899,0)</f>
        <v>0</v>
      </c>
      <c r="BJ1899" s="25" t="s">
        <v>17</v>
      </c>
      <c r="BK1899" s="214">
        <f>ROUND(I1899*H1899,2)</f>
        <v>0</v>
      </c>
      <c r="BL1899" s="25" t="s">
        <v>254</v>
      </c>
      <c r="BM1899" s="25" t="s">
        <v>2143</v>
      </c>
    </row>
    <row r="1900" s="11" customFormat="1">
      <c r="B1900" s="215"/>
      <c r="D1900" s="216" t="s">
        <v>176</v>
      </c>
      <c r="E1900" s="217" t="s">
        <v>5</v>
      </c>
      <c r="F1900" s="218" t="s">
        <v>1310</v>
      </c>
      <c r="H1900" s="217" t="s">
        <v>5</v>
      </c>
      <c r="I1900" s="219"/>
      <c r="L1900" s="215"/>
      <c r="M1900" s="220"/>
      <c r="N1900" s="221"/>
      <c r="O1900" s="221"/>
      <c r="P1900" s="221"/>
      <c r="Q1900" s="221"/>
      <c r="R1900" s="221"/>
      <c r="S1900" s="221"/>
      <c r="T1900" s="222"/>
      <c r="AT1900" s="217" t="s">
        <v>176</v>
      </c>
      <c r="AU1900" s="217" t="s">
        <v>80</v>
      </c>
      <c r="AV1900" s="11" t="s">
        <v>17</v>
      </c>
      <c r="AW1900" s="11" t="s">
        <v>35</v>
      </c>
      <c r="AX1900" s="11" t="s">
        <v>72</v>
      </c>
      <c r="AY1900" s="217" t="s">
        <v>168</v>
      </c>
    </row>
    <row r="1901" s="12" customFormat="1">
      <c r="B1901" s="223"/>
      <c r="D1901" s="216" t="s">
        <v>176</v>
      </c>
      <c r="E1901" s="224" t="s">
        <v>5</v>
      </c>
      <c r="F1901" s="225" t="s">
        <v>1305</v>
      </c>
      <c r="H1901" s="226">
        <v>6</v>
      </c>
      <c r="I1901" s="227"/>
      <c r="L1901" s="223"/>
      <c r="M1901" s="228"/>
      <c r="N1901" s="229"/>
      <c r="O1901" s="229"/>
      <c r="P1901" s="229"/>
      <c r="Q1901" s="229"/>
      <c r="R1901" s="229"/>
      <c r="S1901" s="229"/>
      <c r="T1901" s="230"/>
      <c r="AT1901" s="224" t="s">
        <v>176</v>
      </c>
      <c r="AU1901" s="224" t="s">
        <v>80</v>
      </c>
      <c r="AV1901" s="12" t="s">
        <v>80</v>
      </c>
      <c r="AW1901" s="12" t="s">
        <v>35</v>
      </c>
      <c r="AX1901" s="12" t="s">
        <v>17</v>
      </c>
      <c r="AY1901" s="224" t="s">
        <v>168</v>
      </c>
    </row>
    <row r="1902" s="1" customFormat="1" ht="38.25" customHeight="1">
      <c r="B1902" s="202"/>
      <c r="C1902" s="203" t="s">
        <v>2144</v>
      </c>
      <c r="D1902" s="203" t="s">
        <v>170</v>
      </c>
      <c r="E1902" s="204" t="s">
        <v>2145</v>
      </c>
      <c r="F1902" s="205" t="s">
        <v>2146</v>
      </c>
      <c r="G1902" s="206" t="s">
        <v>1890</v>
      </c>
      <c r="H1902" s="257"/>
      <c r="I1902" s="208"/>
      <c r="J1902" s="209">
        <f>ROUND(I1902*H1902,2)</f>
        <v>0</v>
      </c>
      <c r="K1902" s="205" t="s">
        <v>174</v>
      </c>
      <c r="L1902" s="47"/>
      <c r="M1902" s="210" t="s">
        <v>5</v>
      </c>
      <c r="N1902" s="211" t="s">
        <v>43</v>
      </c>
      <c r="O1902" s="48"/>
      <c r="P1902" s="212">
        <f>O1902*H1902</f>
        <v>0</v>
      </c>
      <c r="Q1902" s="212">
        <v>0</v>
      </c>
      <c r="R1902" s="212">
        <f>Q1902*H1902</f>
        <v>0</v>
      </c>
      <c r="S1902" s="212">
        <v>0</v>
      </c>
      <c r="T1902" s="213">
        <f>S1902*H1902</f>
        <v>0</v>
      </c>
      <c r="AR1902" s="25" t="s">
        <v>254</v>
      </c>
      <c r="AT1902" s="25" t="s">
        <v>170</v>
      </c>
      <c r="AU1902" s="25" t="s">
        <v>80</v>
      </c>
      <c r="AY1902" s="25" t="s">
        <v>168</v>
      </c>
      <c r="BE1902" s="214">
        <f>IF(N1902="základní",J1902,0)</f>
        <v>0</v>
      </c>
      <c r="BF1902" s="214">
        <f>IF(N1902="snížená",J1902,0)</f>
        <v>0</v>
      </c>
      <c r="BG1902" s="214">
        <f>IF(N1902="zákl. přenesená",J1902,0)</f>
        <v>0</v>
      </c>
      <c r="BH1902" s="214">
        <f>IF(N1902="sníž. přenesená",J1902,0)</f>
        <v>0</v>
      </c>
      <c r="BI1902" s="214">
        <f>IF(N1902="nulová",J1902,0)</f>
        <v>0</v>
      </c>
      <c r="BJ1902" s="25" t="s">
        <v>17</v>
      </c>
      <c r="BK1902" s="214">
        <f>ROUND(I1902*H1902,2)</f>
        <v>0</v>
      </c>
      <c r="BL1902" s="25" t="s">
        <v>254</v>
      </c>
      <c r="BM1902" s="25" t="s">
        <v>2147</v>
      </c>
    </row>
    <row r="1903" s="10" customFormat="1" ht="29.88" customHeight="1">
      <c r="B1903" s="189"/>
      <c r="D1903" s="190" t="s">
        <v>71</v>
      </c>
      <c r="E1903" s="200" t="s">
        <v>2148</v>
      </c>
      <c r="F1903" s="200" t="s">
        <v>2149</v>
      </c>
      <c r="I1903" s="192"/>
      <c r="J1903" s="201">
        <f>BK1903</f>
        <v>0</v>
      </c>
      <c r="L1903" s="189"/>
      <c r="M1903" s="194"/>
      <c r="N1903" s="195"/>
      <c r="O1903" s="195"/>
      <c r="P1903" s="196">
        <f>SUM(P1904:P1972)</f>
        <v>0</v>
      </c>
      <c r="Q1903" s="195"/>
      <c r="R1903" s="196">
        <f>SUM(R1904:R1972)</f>
        <v>2.7335764400000002</v>
      </c>
      <c r="S1903" s="195"/>
      <c r="T1903" s="197">
        <f>SUM(T1904:T1972)</f>
        <v>0</v>
      </c>
      <c r="AR1903" s="190" t="s">
        <v>80</v>
      </c>
      <c r="AT1903" s="198" t="s">
        <v>71</v>
      </c>
      <c r="AU1903" s="198" t="s">
        <v>17</v>
      </c>
      <c r="AY1903" s="190" t="s">
        <v>168</v>
      </c>
      <c r="BK1903" s="199">
        <f>SUM(BK1904:BK1972)</f>
        <v>0</v>
      </c>
    </row>
    <row r="1904" s="1" customFormat="1" ht="51" customHeight="1">
      <c r="B1904" s="202"/>
      <c r="C1904" s="203" t="s">
        <v>2150</v>
      </c>
      <c r="D1904" s="203" t="s">
        <v>170</v>
      </c>
      <c r="E1904" s="204" t="s">
        <v>2151</v>
      </c>
      <c r="F1904" s="205" t="s">
        <v>2152</v>
      </c>
      <c r="G1904" s="206" t="s">
        <v>173</v>
      </c>
      <c r="H1904" s="207">
        <v>22.800000000000001</v>
      </c>
      <c r="I1904" s="208"/>
      <c r="J1904" s="209">
        <f>ROUND(I1904*H1904,2)</f>
        <v>0</v>
      </c>
      <c r="K1904" s="205" t="s">
        <v>174</v>
      </c>
      <c r="L1904" s="47"/>
      <c r="M1904" s="210" t="s">
        <v>5</v>
      </c>
      <c r="N1904" s="211" t="s">
        <v>43</v>
      </c>
      <c r="O1904" s="48"/>
      <c r="P1904" s="212">
        <f>O1904*H1904</f>
        <v>0</v>
      </c>
      <c r="Q1904" s="212">
        <v>0.025659999999999999</v>
      </c>
      <c r="R1904" s="212">
        <f>Q1904*H1904</f>
        <v>0.58504800000000001</v>
      </c>
      <c r="S1904" s="212">
        <v>0</v>
      </c>
      <c r="T1904" s="213">
        <f>S1904*H1904</f>
        <v>0</v>
      </c>
      <c r="AR1904" s="25" t="s">
        <v>254</v>
      </c>
      <c r="AT1904" s="25" t="s">
        <v>170</v>
      </c>
      <c r="AU1904" s="25" t="s">
        <v>80</v>
      </c>
      <c r="AY1904" s="25" t="s">
        <v>168</v>
      </c>
      <c r="BE1904" s="214">
        <f>IF(N1904="základní",J1904,0)</f>
        <v>0</v>
      </c>
      <c r="BF1904" s="214">
        <f>IF(N1904="snížená",J1904,0)</f>
        <v>0</v>
      </c>
      <c r="BG1904" s="214">
        <f>IF(N1904="zákl. přenesená",J1904,0)</f>
        <v>0</v>
      </c>
      <c r="BH1904" s="214">
        <f>IF(N1904="sníž. přenesená",J1904,0)</f>
        <v>0</v>
      </c>
      <c r="BI1904" s="214">
        <f>IF(N1904="nulová",J1904,0)</f>
        <v>0</v>
      </c>
      <c r="BJ1904" s="25" t="s">
        <v>17</v>
      </c>
      <c r="BK1904" s="214">
        <f>ROUND(I1904*H1904,2)</f>
        <v>0</v>
      </c>
      <c r="BL1904" s="25" t="s">
        <v>254</v>
      </c>
      <c r="BM1904" s="25" t="s">
        <v>2153</v>
      </c>
    </row>
    <row r="1905" s="11" customFormat="1">
      <c r="B1905" s="215"/>
      <c r="D1905" s="216" t="s">
        <v>176</v>
      </c>
      <c r="E1905" s="217" t="s">
        <v>5</v>
      </c>
      <c r="F1905" s="218" t="s">
        <v>576</v>
      </c>
      <c r="H1905" s="217" t="s">
        <v>5</v>
      </c>
      <c r="I1905" s="219"/>
      <c r="L1905" s="215"/>
      <c r="M1905" s="220"/>
      <c r="N1905" s="221"/>
      <c r="O1905" s="221"/>
      <c r="P1905" s="221"/>
      <c r="Q1905" s="221"/>
      <c r="R1905" s="221"/>
      <c r="S1905" s="221"/>
      <c r="T1905" s="222"/>
      <c r="AT1905" s="217" t="s">
        <v>176</v>
      </c>
      <c r="AU1905" s="217" t="s">
        <v>80</v>
      </c>
      <c r="AV1905" s="11" t="s">
        <v>17</v>
      </c>
      <c r="AW1905" s="11" t="s">
        <v>35</v>
      </c>
      <c r="AX1905" s="11" t="s">
        <v>72</v>
      </c>
      <c r="AY1905" s="217" t="s">
        <v>168</v>
      </c>
    </row>
    <row r="1906" s="12" customFormat="1">
      <c r="B1906" s="223"/>
      <c r="D1906" s="216" t="s">
        <v>176</v>
      </c>
      <c r="E1906" s="224" t="s">
        <v>5</v>
      </c>
      <c r="F1906" s="225" t="s">
        <v>2154</v>
      </c>
      <c r="H1906" s="226">
        <v>25.600000000000001</v>
      </c>
      <c r="I1906" s="227"/>
      <c r="L1906" s="223"/>
      <c r="M1906" s="228"/>
      <c r="N1906" s="229"/>
      <c r="O1906" s="229"/>
      <c r="P1906" s="229"/>
      <c r="Q1906" s="229"/>
      <c r="R1906" s="229"/>
      <c r="S1906" s="229"/>
      <c r="T1906" s="230"/>
      <c r="AT1906" s="224" t="s">
        <v>176</v>
      </c>
      <c r="AU1906" s="224" t="s">
        <v>80</v>
      </c>
      <c r="AV1906" s="12" t="s">
        <v>80</v>
      </c>
      <c r="AW1906" s="12" t="s">
        <v>35</v>
      </c>
      <c r="AX1906" s="12" t="s">
        <v>72</v>
      </c>
      <c r="AY1906" s="224" t="s">
        <v>168</v>
      </c>
    </row>
    <row r="1907" s="12" customFormat="1">
      <c r="B1907" s="223"/>
      <c r="D1907" s="216" t="s">
        <v>176</v>
      </c>
      <c r="E1907" s="224" t="s">
        <v>5</v>
      </c>
      <c r="F1907" s="225" t="s">
        <v>1210</v>
      </c>
      <c r="H1907" s="226">
        <v>-2.7999999999999998</v>
      </c>
      <c r="I1907" s="227"/>
      <c r="L1907" s="223"/>
      <c r="M1907" s="228"/>
      <c r="N1907" s="229"/>
      <c r="O1907" s="229"/>
      <c r="P1907" s="229"/>
      <c r="Q1907" s="229"/>
      <c r="R1907" s="229"/>
      <c r="S1907" s="229"/>
      <c r="T1907" s="230"/>
      <c r="AT1907" s="224" t="s">
        <v>176</v>
      </c>
      <c r="AU1907" s="224" t="s">
        <v>80</v>
      </c>
      <c r="AV1907" s="12" t="s">
        <v>80</v>
      </c>
      <c r="AW1907" s="12" t="s">
        <v>35</v>
      </c>
      <c r="AX1907" s="12" t="s">
        <v>72</v>
      </c>
      <c r="AY1907" s="224" t="s">
        <v>168</v>
      </c>
    </row>
    <row r="1908" s="13" customFormat="1">
      <c r="B1908" s="231"/>
      <c r="D1908" s="216" t="s">
        <v>176</v>
      </c>
      <c r="E1908" s="232" t="s">
        <v>5</v>
      </c>
      <c r="F1908" s="233" t="s">
        <v>195</v>
      </c>
      <c r="H1908" s="234">
        <v>22.800000000000001</v>
      </c>
      <c r="I1908" s="235"/>
      <c r="L1908" s="231"/>
      <c r="M1908" s="236"/>
      <c r="N1908" s="237"/>
      <c r="O1908" s="237"/>
      <c r="P1908" s="237"/>
      <c r="Q1908" s="237"/>
      <c r="R1908" s="237"/>
      <c r="S1908" s="237"/>
      <c r="T1908" s="238"/>
      <c r="AT1908" s="232" t="s">
        <v>176</v>
      </c>
      <c r="AU1908" s="232" t="s">
        <v>80</v>
      </c>
      <c r="AV1908" s="13" t="s">
        <v>86</v>
      </c>
      <c r="AW1908" s="13" t="s">
        <v>35</v>
      </c>
      <c r="AX1908" s="13" t="s">
        <v>17</v>
      </c>
      <c r="AY1908" s="232" t="s">
        <v>168</v>
      </c>
    </row>
    <row r="1909" s="1" customFormat="1" ht="38.25" customHeight="1">
      <c r="B1909" s="202"/>
      <c r="C1909" s="203" t="s">
        <v>2155</v>
      </c>
      <c r="D1909" s="203" t="s">
        <v>170</v>
      </c>
      <c r="E1909" s="204" t="s">
        <v>2156</v>
      </c>
      <c r="F1909" s="205" t="s">
        <v>2157</v>
      </c>
      <c r="G1909" s="206" t="s">
        <v>173</v>
      </c>
      <c r="H1909" s="207">
        <v>7.7300000000000004</v>
      </c>
      <c r="I1909" s="208"/>
      <c r="J1909" s="209">
        <f>ROUND(I1909*H1909,2)</f>
        <v>0</v>
      </c>
      <c r="K1909" s="205" t="s">
        <v>174</v>
      </c>
      <c r="L1909" s="47"/>
      <c r="M1909" s="210" t="s">
        <v>5</v>
      </c>
      <c r="N1909" s="211" t="s">
        <v>43</v>
      </c>
      <c r="O1909" s="48"/>
      <c r="P1909" s="212">
        <f>O1909*H1909</f>
        <v>0</v>
      </c>
      <c r="Q1909" s="212">
        <v>0.01379</v>
      </c>
      <c r="R1909" s="212">
        <f>Q1909*H1909</f>
        <v>0.1065967</v>
      </c>
      <c r="S1909" s="212">
        <v>0</v>
      </c>
      <c r="T1909" s="213">
        <f>S1909*H1909</f>
        <v>0</v>
      </c>
      <c r="AR1909" s="25" t="s">
        <v>254</v>
      </c>
      <c r="AT1909" s="25" t="s">
        <v>170</v>
      </c>
      <c r="AU1909" s="25" t="s">
        <v>80</v>
      </c>
      <c r="AY1909" s="25" t="s">
        <v>168</v>
      </c>
      <c r="BE1909" s="214">
        <f>IF(N1909="základní",J1909,0)</f>
        <v>0</v>
      </c>
      <c r="BF1909" s="214">
        <f>IF(N1909="snížená",J1909,0)</f>
        <v>0</v>
      </c>
      <c r="BG1909" s="214">
        <f>IF(N1909="zákl. přenesená",J1909,0)</f>
        <v>0</v>
      </c>
      <c r="BH1909" s="214">
        <f>IF(N1909="sníž. přenesená",J1909,0)</f>
        <v>0</v>
      </c>
      <c r="BI1909" s="214">
        <f>IF(N1909="nulová",J1909,0)</f>
        <v>0</v>
      </c>
      <c r="BJ1909" s="25" t="s">
        <v>17</v>
      </c>
      <c r="BK1909" s="214">
        <f>ROUND(I1909*H1909,2)</f>
        <v>0</v>
      </c>
      <c r="BL1909" s="25" t="s">
        <v>254</v>
      </c>
      <c r="BM1909" s="25" t="s">
        <v>2158</v>
      </c>
    </row>
    <row r="1910" s="11" customFormat="1">
      <c r="B1910" s="215"/>
      <c r="D1910" s="216" t="s">
        <v>176</v>
      </c>
      <c r="E1910" s="217" t="s">
        <v>5</v>
      </c>
      <c r="F1910" s="218" t="s">
        <v>575</v>
      </c>
      <c r="H1910" s="217" t="s">
        <v>5</v>
      </c>
      <c r="I1910" s="219"/>
      <c r="L1910" s="215"/>
      <c r="M1910" s="220"/>
      <c r="N1910" s="221"/>
      <c r="O1910" s="221"/>
      <c r="P1910" s="221"/>
      <c r="Q1910" s="221"/>
      <c r="R1910" s="221"/>
      <c r="S1910" s="221"/>
      <c r="T1910" s="222"/>
      <c r="AT1910" s="217" t="s">
        <v>176</v>
      </c>
      <c r="AU1910" s="217" t="s">
        <v>80</v>
      </c>
      <c r="AV1910" s="11" t="s">
        <v>17</v>
      </c>
      <c r="AW1910" s="11" t="s">
        <v>35</v>
      </c>
      <c r="AX1910" s="11" t="s">
        <v>72</v>
      </c>
      <c r="AY1910" s="217" t="s">
        <v>168</v>
      </c>
    </row>
    <row r="1911" s="11" customFormat="1">
      <c r="B1911" s="215"/>
      <c r="D1911" s="216" t="s">
        <v>176</v>
      </c>
      <c r="E1911" s="217" t="s">
        <v>5</v>
      </c>
      <c r="F1911" s="218" t="s">
        <v>576</v>
      </c>
      <c r="H1911" s="217" t="s">
        <v>5</v>
      </c>
      <c r="I1911" s="219"/>
      <c r="L1911" s="215"/>
      <c r="M1911" s="220"/>
      <c r="N1911" s="221"/>
      <c r="O1911" s="221"/>
      <c r="P1911" s="221"/>
      <c r="Q1911" s="221"/>
      <c r="R1911" s="221"/>
      <c r="S1911" s="221"/>
      <c r="T1911" s="222"/>
      <c r="AT1911" s="217" t="s">
        <v>176</v>
      </c>
      <c r="AU1911" s="217" t="s">
        <v>80</v>
      </c>
      <c r="AV1911" s="11" t="s">
        <v>17</v>
      </c>
      <c r="AW1911" s="11" t="s">
        <v>35</v>
      </c>
      <c r="AX1911" s="11" t="s">
        <v>72</v>
      </c>
      <c r="AY1911" s="217" t="s">
        <v>168</v>
      </c>
    </row>
    <row r="1912" s="11" customFormat="1">
      <c r="B1912" s="215"/>
      <c r="D1912" s="216" t="s">
        <v>176</v>
      </c>
      <c r="E1912" s="217" t="s">
        <v>5</v>
      </c>
      <c r="F1912" s="218" t="s">
        <v>2159</v>
      </c>
      <c r="H1912" s="217" t="s">
        <v>5</v>
      </c>
      <c r="I1912" s="219"/>
      <c r="L1912" s="215"/>
      <c r="M1912" s="220"/>
      <c r="N1912" s="221"/>
      <c r="O1912" s="221"/>
      <c r="P1912" s="221"/>
      <c r="Q1912" s="221"/>
      <c r="R1912" s="221"/>
      <c r="S1912" s="221"/>
      <c r="T1912" s="222"/>
      <c r="AT1912" s="217" t="s">
        <v>176</v>
      </c>
      <c r="AU1912" s="217" t="s">
        <v>80</v>
      </c>
      <c r="AV1912" s="11" t="s">
        <v>17</v>
      </c>
      <c r="AW1912" s="11" t="s">
        <v>35</v>
      </c>
      <c r="AX1912" s="11" t="s">
        <v>72</v>
      </c>
      <c r="AY1912" s="217" t="s">
        <v>168</v>
      </c>
    </row>
    <row r="1913" s="12" customFormat="1">
      <c r="B1913" s="223"/>
      <c r="D1913" s="216" t="s">
        <v>176</v>
      </c>
      <c r="E1913" s="224" t="s">
        <v>5</v>
      </c>
      <c r="F1913" s="225" t="s">
        <v>2160</v>
      </c>
      <c r="H1913" s="226">
        <v>7.0999999999999996</v>
      </c>
      <c r="I1913" s="227"/>
      <c r="L1913" s="223"/>
      <c r="M1913" s="228"/>
      <c r="N1913" s="229"/>
      <c r="O1913" s="229"/>
      <c r="P1913" s="229"/>
      <c r="Q1913" s="229"/>
      <c r="R1913" s="229"/>
      <c r="S1913" s="229"/>
      <c r="T1913" s="230"/>
      <c r="AT1913" s="224" t="s">
        <v>176</v>
      </c>
      <c r="AU1913" s="224" t="s">
        <v>80</v>
      </c>
      <c r="AV1913" s="12" t="s">
        <v>80</v>
      </c>
      <c r="AW1913" s="12" t="s">
        <v>35</v>
      </c>
      <c r="AX1913" s="12" t="s">
        <v>72</v>
      </c>
      <c r="AY1913" s="224" t="s">
        <v>168</v>
      </c>
    </row>
    <row r="1914" s="11" customFormat="1">
      <c r="B1914" s="215"/>
      <c r="D1914" s="216" t="s">
        <v>176</v>
      </c>
      <c r="E1914" s="217" t="s">
        <v>5</v>
      </c>
      <c r="F1914" s="218" t="s">
        <v>2161</v>
      </c>
      <c r="H1914" s="217" t="s">
        <v>5</v>
      </c>
      <c r="I1914" s="219"/>
      <c r="L1914" s="215"/>
      <c r="M1914" s="220"/>
      <c r="N1914" s="221"/>
      <c r="O1914" s="221"/>
      <c r="P1914" s="221"/>
      <c r="Q1914" s="221"/>
      <c r="R1914" s="221"/>
      <c r="S1914" s="221"/>
      <c r="T1914" s="222"/>
      <c r="AT1914" s="217" t="s">
        <v>176</v>
      </c>
      <c r="AU1914" s="217" t="s">
        <v>80</v>
      </c>
      <c r="AV1914" s="11" t="s">
        <v>17</v>
      </c>
      <c r="AW1914" s="11" t="s">
        <v>35</v>
      </c>
      <c r="AX1914" s="11" t="s">
        <v>72</v>
      </c>
      <c r="AY1914" s="217" t="s">
        <v>168</v>
      </c>
    </row>
    <row r="1915" s="12" customFormat="1">
      <c r="B1915" s="223"/>
      <c r="D1915" s="216" t="s">
        <v>176</v>
      </c>
      <c r="E1915" s="224" t="s">
        <v>5</v>
      </c>
      <c r="F1915" s="225" t="s">
        <v>2162</v>
      </c>
      <c r="H1915" s="226">
        <v>0.38</v>
      </c>
      <c r="I1915" s="227"/>
      <c r="L1915" s="223"/>
      <c r="M1915" s="228"/>
      <c r="N1915" s="229"/>
      <c r="O1915" s="229"/>
      <c r="P1915" s="229"/>
      <c r="Q1915" s="229"/>
      <c r="R1915" s="229"/>
      <c r="S1915" s="229"/>
      <c r="T1915" s="230"/>
      <c r="AT1915" s="224" t="s">
        <v>176</v>
      </c>
      <c r="AU1915" s="224" t="s">
        <v>80</v>
      </c>
      <c r="AV1915" s="12" t="s">
        <v>80</v>
      </c>
      <c r="AW1915" s="12" t="s">
        <v>35</v>
      </c>
      <c r="AX1915" s="12" t="s">
        <v>72</v>
      </c>
      <c r="AY1915" s="224" t="s">
        <v>168</v>
      </c>
    </row>
    <row r="1916" s="12" customFormat="1">
      <c r="B1916" s="223"/>
      <c r="D1916" s="216" t="s">
        <v>176</v>
      </c>
      <c r="E1916" s="224" t="s">
        <v>5</v>
      </c>
      <c r="F1916" s="225" t="s">
        <v>2163</v>
      </c>
      <c r="H1916" s="226">
        <v>0.25</v>
      </c>
      <c r="I1916" s="227"/>
      <c r="L1916" s="223"/>
      <c r="M1916" s="228"/>
      <c r="N1916" s="229"/>
      <c r="O1916" s="229"/>
      <c r="P1916" s="229"/>
      <c r="Q1916" s="229"/>
      <c r="R1916" s="229"/>
      <c r="S1916" s="229"/>
      <c r="T1916" s="230"/>
      <c r="AT1916" s="224" t="s">
        <v>176</v>
      </c>
      <c r="AU1916" s="224" t="s">
        <v>80</v>
      </c>
      <c r="AV1916" s="12" t="s">
        <v>80</v>
      </c>
      <c r="AW1916" s="12" t="s">
        <v>35</v>
      </c>
      <c r="AX1916" s="12" t="s">
        <v>72</v>
      </c>
      <c r="AY1916" s="224" t="s">
        <v>168</v>
      </c>
    </row>
    <row r="1917" s="13" customFormat="1">
      <c r="B1917" s="231"/>
      <c r="D1917" s="216" t="s">
        <v>176</v>
      </c>
      <c r="E1917" s="232" t="s">
        <v>5</v>
      </c>
      <c r="F1917" s="233" t="s">
        <v>195</v>
      </c>
      <c r="H1917" s="234">
        <v>7.7300000000000004</v>
      </c>
      <c r="I1917" s="235"/>
      <c r="L1917" s="231"/>
      <c r="M1917" s="236"/>
      <c r="N1917" s="237"/>
      <c r="O1917" s="237"/>
      <c r="P1917" s="237"/>
      <c r="Q1917" s="237"/>
      <c r="R1917" s="237"/>
      <c r="S1917" s="237"/>
      <c r="T1917" s="238"/>
      <c r="AT1917" s="232" t="s">
        <v>176</v>
      </c>
      <c r="AU1917" s="232" t="s">
        <v>80</v>
      </c>
      <c r="AV1917" s="13" t="s">
        <v>86</v>
      </c>
      <c r="AW1917" s="13" t="s">
        <v>35</v>
      </c>
      <c r="AX1917" s="13" t="s">
        <v>17</v>
      </c>
      <c r="AY1917" s="232" t="s">
        <v>168</v>
      </c>
    </row>
    <row r="1918" s="1" customFormat="1" ht="38.25" customHeight="1">
      <c r="B1918" s="202"/>
      <c r="C1918" s="203" t="s">
        <v>2164</v>
      </c>
      <c r="D1918" s="203" t="s">
        <v>170</v>
      </c>
      <c r="E1918" s="204" t="s">
        <v>2165</v>
      </c>
      <c r="F1918" s="205" t="s">
        <v>2166</v>
      </c>
      <c r="G1918" s="206" t="s">
        <v>173</v>
      </c>
      <c r="H1918" s="207">
        <v>10.174</v>
      </c>
      <c r="I1918" s="208"/>
      <c r="J1918" s="209">
        <f>ROUND(I1918*H1918,2)</f>
        <v>0</v>
      </c>
      <c r="K1918" s="205" t="s">
        <v>174</v>
      </c>
      <c r="L1918" s="47"/>
      <c r="M1918" s="210" t="s">
        <v>5</v>
      </c>
      <c r="N1918" s="211" t="s">
        <v>43</v>
      </c>
      <c r="O1918" s="48"/>
      <c r="P1918" s="212">
        <f>O1918*H1918</f>
        <v>0</v>
      </c>
      <c r="Q1918" s="212">
        <v>0.01417</v>
      </c>
      <c r="R1918" s="212">
        <f>Q1918*H1918</f>
        <v>0.14416557999999999</v>
      </c>
      <c r="S1918" s="212">
        <v>0</v>
      </c>
      <c r="T1918" s="213">
        <f>S1918*H1918</f>
        <v>0</v>
      </c>
      <c r="AR1918" s="25" t="s">
        <v>254</v>
      </c>
      <c r="AT1918" s="25" t="s">
        <v>170</v>
      </c>
      <c r="AU1918" s="25" t="s">
        <v>80</v>
      </c>
      <c r="AY1918" s="25" t="s">
        <v>168</v>
      </c>
      <c r="BE1918" s="214">
        <f>IF(N1918="základní",J1918,0)</f>
        <v>0</v>
      </c>
      <c r="BF1918" s="214">
        <f>IF(N1918="snížená",J1918,0)</f>
        <v>0</v>
      </c>
      <c r="BG1918" s="214">
        <f>IF(N1918="zákl. přenesená",J1918,0)</f>
        <v>0</v>
      </c>
      <c r="BH1918" s="214">
        <f>IF(N1918="sníž. přenesená",J1918,0)</f>
        <v>0</v>
      </c>
      <c r="BI1918" s="214">
        <f>IF(N1918="nulová",J1918,0)</f>
        <v>0</v>
      </c>
      <c r="BJ1918" s="25" t="s">
        <v>17</v>
      </c>
      <c r="BK1918" s="214">
        <f>ROUND(I1918*H1918,2)</f>
        <v>0</v>
      </c>
      <c r="BL1918" s="25" t="s">
        <v>254</v>
      </c>
      <c r="BM1918" s="25" t="s">
        <v>2167</v>
      </c>
    </row>
    <row r="1919" s="11" customFormat="1">
      <c r="B1919" s="215"/>
      <c r="D1919" s="216" t="s">
        <v>176</v>
      </c>
      <c r="E1919" s="217" t="s">
        <v>5</v>
      </c>
      <c r="F1919" s="218" t="s">
        <v>575</v>
      </c>
      <c r="H1919" s="217" t="s">
        <v>5</v>
      </c>
      <c r="I1919" s="219"/>
      <c r="L1919" s="215"/>
      <c r="M1919" s="220"/>
      <c r="N1919" s="221"/>
      <c r="O1919" s="221"/>
      <c r="P1919" s="221"/>
      <c r="Q1919" s="221"/>
      <c r="R1919" s="221"/>
      <c r="S1919" s="221"/>
      <c r="T1919" s="222"/>
      <c r="AT1919" s="217" t="s">
        <v>176</v>
      </c>
      <c r="AU1919" s="217" t="s">
        <v>80</v>
      </c>
      <c r="AV1919" s="11" t="s">
        <v>17</v>
      </c>
      <c r="AW1919" s="11" t="s">
        <v>35</v>
      </c>
      <c r="AX1919" s="11" t="s">
        <v>72</v>
      </c>
      <c r="AY1919" s="217" t="s">
        <v>168</v>
      </c>
    </row>
    <row r="1920" s="11" customFormat="1">
      <c r="B1920" s="215"/>
      <c r="D1920" s="216" t="s">
        <v>176</v>
      </c>
      <c r="E1920" s="217" t="s">
        <v>5</v>
      </c>
      <c r="F1920" s="218" t="s">
        <v>2168</v>
      </c>
      <c r="H1920" s="217" t="s">
        <v>5</v>
      </c>
      <c r="I1920" s="219"/>
      <c r="L1920" s="215"/>
      <c r="M1920" s="220"/>
      <c r="N1920" s="221"/>
      <c r="O1920" s="221"/>
      <c r="P1920" s="221"/>
      <c r="Q1920" s="221"/>
      <c r="R1920" s="221"/>
      <c r="S1920" s="221"/>
      <c r="T1920" s="222"/>
      <c r="AT1920" s="217" t="s">
        <v>176</v>
      </c>
      <c r="AU1920" s="217" t="s">
        <v>80</v>
      </c>
      <c r="AV1920" s="11" t="s">
        <v>17</v>
      </c>
      <c r="AW1920" s="11" t="s">
        <v>35</v>
      </c>
      <c r="AX1920" s="11" t="s">
        <v>72</v>
      </c>
      <c r="AY1920" s="217" t="s">
        <v>168</v>
      </c>
    </row>
    <row r="1921" s="11" customFormat="1">
      <c r="B1921" s="215"/>
      <c r="D1921" s="216" t="s">
        <v>176</v>
      </c>
      <c r="E1921" s="217" t="s">
        <v>5</v>
      </c>
      <c r="F1921" s="218" t="s">
        <v>578</v>
      </c>
      <c r="H1921" s="217" t="s">
        <v>5</v>
      </c>
      <c r="I1921" s="219"/>
      <c r="L1921" s="215"/>
      <c r="M1921" s="220"/>
      <c r="N1921" s="221"/>
      <c r="O1921" s="221"/>
      <c r="P1921" s="221"/>
      <c r="Q1921" s="221"/>
      <c r="R1921" s="221"/>
      <c r="S1921" s="221"/>
      <c r="T1921" s="222"/>
      <c r="AT1921" s="217" t="s">
        <v>176</v>
      </c>
      <c r="AU1921" s="217" t="s">
        <v>80</v>
      </c>
      <c r="AV1921" s="11" t="s">
        <v>17</v>
      </c>
      <c r="AW1921" s="11" t="s">
        <v>35</v>
      </c>
      <c r="AX1921" s="11" t="s">
        <v>72</v>
      </c>
      <c r="AY1921" s="217" t="s">
        <v>168</v>
      </c>
    </row>
    <row r="1922" s="12" customFormat="1">
      <c r="B1922" s="223"/>
      <c r="D1922" s="216" t="s">
        <v>176</v>
      </c>
      <c r="E1922" s="224" t="s">
        <v>5</v>
      </c>
      <c r="F1922" s="225" t="s">
        <v>2169</v>
      </c>
      <c r="H1922" s="226">
        <v>2.206</v>
      </c>
      <c r="I1922" s="227"/>
      <c r="L1922" s="223"/>
      <c r="M1922" s="228"/>
      <c r="N1922" s="229"/>
      <c r="O1922" s="229"/>
      <c r="P1922" s="229"/>
      <c r="Q1922" s="229"/>
      <c r="R1922" s="229"/>
      <c r="S1922" s="229"/>
      <c r="T1922" s="230"/>
      <c r="AT1922" s="224" t="s">
        <v>176</v>
      </c>
      <c r="AU1922" s="224" t="s">
        <v>80</v>
      </c>
      <c r="AV1922" s="12" t="s">
        <v>80</v>
      </c>
      <c r="AW1922" s="12" t="s">
        <v>35</v>
      </c>
      <c r="AX1922" s="12" t="s">
        <v>72</v>
      </c>
      <c r="AY1922" s="224" t="s">
        <v>168</v>
      </c>
    </row>
    <row r="1923" s="12" customFormat="1">
      <c r="B1923" s="223"/>
      <c r="D1923" s="216" t="s">
        <v>176</v>
      </c>
      <c r="E1923" s="224" t="s">
        <v>5</v>
      </c>
      <c r="F1923" s="225" t="s">
        <v>2170</v>
      </c>
      <c r="H1923" s="226">
        <v>7.968</v>
      </c>
      <c r="I1923" s="227"/>
      <c r="L1923" s="223"/>
      <c r="M1923" s="228"/>
      <c r="N1923" s="229"/>
      <c r="O1923" s="229"/>
      <c r="P1923" s="229"/>
      <c r="Q1923" s="229"/>
      <c r="R1923" s="229"/>
      <c r="S1923" s="229"/>
      <c r="T1923" s="230"/>
      <c r="AT1923" s="224" t="s">
        <v>176</v>
      </c>
      <c r="AU1923" s="224" t="s">
        <v>80</v>
      </c>
      <c r="AV1923" s="12" t="s">
        <v>80</v>
      </c>
      <c r="AW1923" s="12" t="s">
        <v>35</v>
      </c>
      <c r="AX1923" s="12" t="s">
        <v>72</v>
      </c>
      <c r="AY1923" s="224" t="s">
        <v>168</v>
      </c>
    </row>
    <row r="1924" s="13" customFormat="1">
      <c r="B1924" s="231"/>
      <c r="D1924" s="216" t="s">
        <v>176</v>
      </c>
      <c r="E1924" s="232" t="s">
        <v>5</v>
      </c>
      <c r="F1924" s="233" t="s">
        <v>195</v>
      </c>
      <c r="H1924" s="234">
        <v>10.174</v>
      </c>
      <c r="I1924" s="235"/>
      <c r="L1924" s="231"/>
      <c r="M1924" s="236"/>
      <c r="N1924" s="237"/>
      <c r="O1924" s="237"/>
      <c r="P1924" s="237"/>
      <c r="Q1924" s="237"/>
      <c r="R1924" s="237"/>
      <c r="S1924" s="237"/>
      <c r="T1924" s="238"/>
      <c r="AT1924" s="232" t="s">
        <v>176</v>
      </c>
      <c r="AU1924" s="232" t="s">
        <v>80</v>
      </c>
      <c r="AV1924" s="13" t="s">
        <v>86</v>
      </c>
      <c r="AW1924" s="13" t="s">
        <v>35</v>
      </c>
      <c r="AX1924" s="13" t="s">
        <v>17</v>
      </c>
      <c r="AY1924" s="232" t="s">
        <v>168</v>
      </c>
    </row>
    <row r="1925" s="1" customFormat="1" ht="38.25" customHeight="1">
      <c r="B1925" s="202"/>
      <c r="C1925" s="203" t="s">
        <v>2171</v>
      </c>
      <c r="D1925" s="203" t="s">
        <v>170</v>
      </c>
      <c r="E1925" s="204" t="s">
        <v>2172</v>
      </c>
      <c r="F1925" s="205" t="s">
        <v>2173</v>
      </c>
      <c r="G1925" s="206" t="s">
        <v>198</v>
      </c>
      <c r="H1925" s="207">
        <v>15.555</v>
      </c>
      <c r="I1925" s="208"/>
      <c r="J1925" s="209">
        <f>ROUND(I1925*H1925,2)</f>
        <v>0</v>
      </c>
      <c r="K1925" s="205" t="s">
        <v>174</v>
      </c>
      <c r="L1925" s="47"/>
      <c r="M1925" s="210" t="s">
        <v>5</v>
      </c>
      <c r="N1925" s="211" t="s">
        <v>43</v>
      </c>
      <c r="O1925" s="48"/>
      <c r="P1925" s="212">
        <f>O1925*H1925</f>
        <v>0</v>
      </c>
      <c r="Q1925" s="212">
        <v>0.00107</v>
      </c>
      <c r="R1925" s="212">
        <f>Q1925*H1925</f>
        <v>0.016643849999999998</v>
      </c>
      <c r="S1925" s="212">
        <v>0</v>
      </c>
      <c r="T1925" s="213">
        <f>S1925*H1925</f>
        <v>0</v>
      </c>
      <c r="AR1925" s="25" t="s">
        <v>254</v>
      </c>
      <c r="AT1925" s="25" t="s">
        <v>170</v>
      </c>
      <c r="AU1925" s="25" t="s">
        <v>80</v>
      </c>
      <c r="AY1925" s="25" t="s">
        <v>168</v>
      </c>
      <c r="BE1925" s="214">
        <f>IF(N1925="základní",J1925,0)</f>
        <v>0</v>
      </c>
      <c r="BF1925" s="214">
        <f>IF(N1925="snížená",J1925,0)</f>
        <v>0</v>
      </c>
      <c r="BG1925" s="214">
        <f>IF(N1925="zákl. přenesená",J1925,0)</f>
        <v>0</v>
      </c>
      <c r="BH1925" s="214">
        <f>IF(N1925="sníž. přenesená",J1925,0)</f>
        <v>0</v>
      </c>
      <c r="BI1925" s="214">
        <f>IF(N1925="nulová",J1925,0)</f>
        <v>0</v>
      </c>
      <c r="BJ1925" s="25" t="s">
        <v>17</v>
      </c>
      <c r="BK1925" s="214">
        <f>ROUND(I1925*H1925,2)</f>
        <v>0</v>
      </c>
      <c r="BL1925" s="25" t="s">
        <v>254</v>
      </c>
      <c r="BM1925" s="25" t="s">
        <v>2174</v>
      </c>
    </row>
    <row r="1926" s="11" customFormat="1">
      <c r="B1926" s="215"/>
      <c r="D1926" s="216" t="s">
        <v>176</v>
      </c>
      <c r="E1926" s="217" t="s">
        <v>5</v>
      </c>
      <c r="F1926" s="218" t="s">
        <v>575</v>
      </c>
      <c r="H1926" s="217" t="s">
        <v>5</v>
      </c>
      <c r="I1926" s="219"/>
      <c r="L1926" s="215"/>
      <c r="M1926" s="220"/>
      <c r="N1926" s="221"/>
      <c r="O1926" s="221"/>
      <c r="P1926" s="221"/>
      <c r="Q1926" s="221"/>
      <c r="R1926" s="221"/>
      <c r="S1926" s="221"/>
      <c r="T1926" s="222"/>
      <c r="AT1926" s="217" t="s">
        <v>176</v>
      </c>
      <c r="AU1926" s="217" t="s">
        <v>80</v>
      </c>
      <c r="AV1926" s="11" t="s">
        <v>17</v>
      </c>
      <c r="AW1926" s="11" t="s">
        <v>35</v>
      </c>
      <c r="AX1926" s="11" t="s">
        <v>72</v>
      </c>
      <c r="AY1926" s="217" t="s">
        <v>168</v>
      </c>
    </row>
    <row r="1927" s="11" customFormat="1">
      <c r="B1927" s="215"/>
      <c r="D1927" s="216" t="s">
        <v>176</v>
      </c>
      <c r="E1927" s="217" t="s">
        <v>5</v>
      </c>
      <c r="F1927" s="218" t="s">
        <v>578</v>
      </c>
      <c r="H1927" s="217" t="s">
        <v>5</v>
      </c>
      <c r="I1927" s="219"/>
      <c r="L1927" s="215"/>
      <c r="M1927" s="220"/>
      <c r="N1927" s="221"/>
      <c r="O1927" s="221"/>
      <c r="P1927" s="221"/>
      <c r="Q1927" s="221"/>
      <c r="R1927" s="221"/>
      <c r="S1927" s="221"/>
      <c r="T1927" s="222"/>
      <c r="AT1927" s="217" t="s">
        <v>176</v>
      </c>
      <c r="AU1927" s="217" t="s">
        <v>80</v>
      </c>
      <c r="AV1927" s="11" t="s">
        <v>17</v>
      </c>
      <c r="AW1927" s="11" t="s">
        <v>35</v>
      </c>
      <c r="AX1927" s="11" t="s">
        <v>72</v>
      </c>
      <c r="AY1927" s="217" t="s">
        <v>168</v>
      </c>
    </row>
    <row r="1928" s="12" customFormat="1">
      <c r="B1928" s="223"/>
      <c r="D1928" s="216" t="s">
        <v>176</v>
      </c>
      <c r="E1928" s="224" t="s">
        <v>5</v>
      </c>
      <c r="F1928" s="225" t="s">
        <v>2175</v>
      </c>
      <c r="H1928" s="226">
        <v>15.555</v>
      </c>
      <c r="I1928" s="227"/>
      <c r="L1928" s="223"/>
      <c r="M1928" s="228"/>
      <c r="N1928" s="229"/>
      <c r="O1928" s="229"/>
      <c r="P1928" s="229"/>
      <c r="Q1928" s="229"/>
      <c r="R1928" s="229"/>
      <c r="S1928" s="229"/>
      <c r="T1928" s="230"/>
      <c r="AT1928" s="224" t="s">
        <v>176</v>
      </c>
      <c r="AU1928" s="224" t="s">
        <v>80</v>
      </c>
      <c r="AV1928" s="12" t="s">
        <v>80</v>
      </c>
      <c r="AW1928" s="12" t="s">
        <v>35</v>
      </c>
      <c r="AX1928" s="12" t="s">
        <v>17</v>
      </c>
      <c r="AY1928" s="224" t="s">
        <v>168</v>
      </c>
    </row>
    <row r="1929" s="1" customFormat="1" ht="25.5" customHeight="1">
      <c r="B1929" s="202"/>
      <c r="C1929" s="203" t="s">
        <v>2176</v>
      </c>
      <c r="D1929" s="203" t="s">
        <v>170</v>
      </c>
      <c r="E1929" s="204" t="s">
        <v>2177</v>
      </c>
      <c r="F1929" s="205" t="s">
        <v>2178</v>
      </c>
      <c r="G1929" s="206" t="s">
        <v>173</v>
      </c>
      <c r="H1929" s="207">
        <v>7.7300000000000004</v>
      </c>
      <c r="I1929" s="208"/>
      <c r="J1929" s="209">
        <f>ROUND(I1929*H1929,2)</f>
        <v>0</v>
      </c>
      <c r="K1929" s="205" t="s">
        <v>174</v>
      </c>
      <c r="L1929" s="47"/>
      <c r="M1929" s="210" t="s">
        <v>5</v>
      </c>
      <c r="N1929" s="211" t="s">
        <v>43</v>
      </c>
      <c r="O1929" s="48"/>
      <c r="P1929" s="212">
        <f>O1929*H1929</f>
        <v>0</v>
      </c>
      <c r="Q1929" s="212">
        <v>0</v>
      </c>
      <c r="R1929" s="212">
        <f>Q1929*H1929</f>
        <v>0</v>
      </c>
      <c r="S1929" s="212">
        <v>0</v>
      </c>
      <c r="T1929" s="213">
        <f>S1929*H1929</f>
        <v>0</v>
      </c>
      <c r="AR1929" s="25" t="s">
        <v>254</v>
      </c>
      <c r="AT1929" s="25" t="s">
        <v>170</v>
      </c>
      <c r="AU1929" s="25" t="s">
        <v>80</v>
      </c>
      <c r="AY1929" s="25" t="s">
        <v>168</v>
      </c>
      <c r="BE1929" s="214">
        <f>IF(N1929="základní",J1929,0)</f>
        <v>0</v>
      </c>
      <c r="BF1929" s="214">
        <f>IF(N1929="snížená",J1929,0)</f>
        <v>0</v>
      </c>
      <c r="BG1929" s="214">
        <f>IF(N1929="zákl. přenesená",J1929,0)</f>
        <v>0</v>
      </c>
      <c r="BH1929" s="214">
        <f>IF(N1929="sníž. přenesená",J1929,0)</f>
        <v>0</v>
      </c>
      <c r="BI1929" s="214">
        <f>IF(N1929="nulová",J1929,0)</f>
        <v>0</v>
      </c>
      <c r="BJ1929" s="25" t="s">
        <v>17</v>
      </c>
      <c r="BK1929" s="214">
        <f>ROUND(I1929*H1929,2)</f>
        <v>0</v>
      </c>
      <c r="BL1929" s="25" t="s">
        <v>254</v>
      </c>
      <c r="BM1929" s="25" t="s">
        <v>2179</v>
      </c>
    </row>
    <row r="1930" s="11" customFormat="1">
      <c r="B1930" s="215"/>
      <c r="D1930" s="216" t="s">
        <v>176</v>
      </c>
      <c r="E1930" s="217" t="s">
        <v>5</v>
      </c>
      <c r="F1930" s="218" t="s">
        <v>576</v>
      </c>
      <c r="H1930" s="217" t="s">
        <v>5</v>
      </c>
      <c r="I1930" s="219"/>
      <c r="L1930" s="215"/>
      <c r="M1930" s="220"/>
      <c r="N1930" s="221"/>
      <c r="O1930" s="221"/>
      <c r="P1930" s="221"/>
      <c r="Q1930" s="221"/>
      <c r="R1930" s="221"/>
      <c r="S1930" s="221"/>
      <c r="T1930" s="222"/>
      <c r="AT1930" s="217" t="s">
        <v>176</v>
      </c>
      <c r="AU1930" s="217" t="s">
        <v>80</v>
      </c>
      <c r="AV1930" s="11" t="s">
        <v>17</v>
      </c>
      <c r="AW1930" s="11" t="s">
        <v>35</v>
      </c>
      <c r="AX1930" s="11" t="s">
        <v>72</v>
      </c>
      <c r="AY1930" s="217" t="s">
        <v>168</v>
      </c>
    </row>
    <row r="1931" s="11" customFormat="1">
      <c r="B1931" s="215"/>
      <c r="D1931" s="216" t="s">
        <v>176</v>
      </c>
      <c r="E1931" s="217" t="s">
        <v>5</v>
      </c>
      <c r="F1931" s="218" t="s">
        <v>582</v>
      </c>
      <c r="H1931" s="217" t="s">
        <v>5</v>
      </c>
      <c r="I1931" s="219"/>
      <c r="L1931" s="215"/>
      <c r="M1931" s="220"/>
      <c r="N1931" s="221"/>
      <c r="O1931" s="221"/>
      <c r="P1931" s="221"/>
      <c r="Q1931" s="221"/>
      <c r="R1931" s="221"/>
      <c r="S1931" s="221"/>
      <c r="T1931" s="222"/>
      <c r="AT1931" s="217" t="s">
        <v>176</v>
      </c>
      <c r="AU1931" s="217" t="s">
        <v>80</v>
      </c>
      <c r="AV1931" s="11" t="s">
        <v>17</v>
      </c>
      <c r="AW1931" s="11" t="s">
        <v>35</v>
      </c>
      <c r="AX1931" s="11" t="s">
        <v>72</v>
      </c>
      <c r="AY1931" s="217" t="s">
        <v>168</v>
      </c>
    </row>
    <row r="1932" s="11" customFormat="1">
      <c r="B1932" s="215"/>
      <c r="D1932" s="216" t="s">
        <v>176</v>
      </c>
      <c r="E1932" s="217" t="s">
        <v>5</v>
      </c>
      <c r="F1932" s="218" t="s">
        <v>2159</v>
      </c>
      <c r="H1932" s="217" t="s">
        <v>5</v>
      </c>
      <c r="I1932" s="219"/>
      <c r="L1932" s="215"/>
      <c r="M1932" s="220"/>
      <c r="N1932" s="221"/>
      <c r="O1932" s="221"/>
      <c r="P1932" s="221"/>
      <c r="Q1932" s="221"/>
      <c r="R1932" s="221"/>
      <c r="S1932" s="221"/>
      <c r="T1932" s="222"/>
      <c r="AT1932" s="217" t="s">
        <v>176</v>
      </c>
      <c r="AU1932" s="217" t="s">
        <v>80</v>
      </c>
      <c r="AV1932" s="11" t="s">
        <v>17</v>
      </c>
      <c r="AW1932" s="11" t="s">
        <v>35</v>
      </c>
      <c r="AX1932" s="11" t="s">
        <v>72</v>
      </c>
      <c r="AY1932" s="217" t="s">
        <v>168</v>
      </c>
    </row>
    <row r="1933" s="12" customFormat="1">
      <c r="B1933" s="223"/>
      <c r="D1933" s="216" t="s">
        <v>176</v>
      </c>
      <c r="E1933" s="224" t="s">
        <v>5</v>
      </c>
      <c r="F1933" s="225" t="s">
        <v>2160</v>
      </c>
      <c r="H1933" s="226">
        <v>7.0999999999999996</v>
      </c>
      <c r="I1933" s="227"/>
      <c r="L1933" s="223"/>
      <c r="M1933" s="228"/>
      <c r="N1933" s="229"/>
      <c r="O1933" s="229"/>
      <c r="P1933" s="229"/>
      <c r="Q1933" s="229"/>
      <c r="R1933" s="229"/>
      <c r="S1933" s="229"/>
      <c r="T1933" s="230"/>
      <c r="AT1933" s="224" t="s">
        <v>176</v>
      </c>
      <c r="AU1933" s="224" t="s">
        <v>80</v>
      </c>
      <c r="AV1933" s="12" t="s">
        <v>80</v>
      </c>
      <c r="AW1933" s="12" t="s">
        <v>35</v>
      </c>
      <c r="AX1933" s="12" t="s">
        <v>72</v>
      </c>
      <c r="AY1933" s="224" t="s">
        <v>168</v>
      </c>
    </row>
    <row r="1934" s="11" customFormat="1">
      <c r="B1934" s="215"/>
      <c r="D1934" s="216" t="s">
        <v>176</v>
      </c>
      <c r="E1934" s="217" t="s">
        <v>5</v>
      </c>
      <c r="F1934" s="218" t="s">
        <v>2161</v>
      </c>
      <c r="H1934" s="217" t="s">
        <v>5</v>
      </c>
      <c r="I1934" s="219"/>
      <c r="L1934" s="215"/>
      <c r="M1934" s="220"/>
      <c r="N1934" s="221"/>
      <c r="O1934" s="221"/>
      <c r="P1934" s="221"/>
      <c r="Q1934" s="221"/>
      <c r="R1934" s="221"/>
      <c r="S1934" s="221"/>
      <c r="T1934" s="222"/>
      <c r="AT1934" s="217" t="s">
        <v>176</v>
      </c>
      <c r="AU1934" s="217" t="s">
        <v>80</v>
      </c>
      <c r="AV1934" s="11" t="s">
        <v>17</v>
      </c>
      <c r="AW1934" s="11" t="s">
        <v>35</v>
      </c>
      <c r="AX1934" s="11" t="s">
        <v>72</v>
      </c>
      <c r="AY1934" s="217" t="s">
        <v>168</v>
      </c>
    </row>
    <row r="1935" s="12" customFormat="1">
      <c r="B1935" s="223"/>
      <c r="D1935" s="216" t="s">
        <v>176</v>
      </c>
      <c r="E1935" s="224" t="s">
        <v>5</v>
      </c>
      <c r="F1935" s="225" t="s">
        <v>2162</v>
      </c>
      <c r="H1935" s="226">
        <v>0.38</v>
      </c>
      <c r="I1935" s="227"/>
      <c r="L1935" s="223"/>
      <c r="M1935" s="228"/>
      <c r="N1935" s="229"/>
      <c r="O1935" s="229"/>
      <c r="P1935" s="229"/>
      <c r="Q1935" s="229"/>
      <c r="R1935" s="229"/>
      <c r="S1935" s="229"/>
      <c r="T1935" s="230"/>
      <c r="AT1935" s="224" t="s">
        <v>176</v>
      </c>
      <c r="AU1935" s="224" t="s">
        <v>80</v>
      </c>
      <c r="AV1935" s="12" t="s">
        <v>80</v>
      </c>
      <c r="AW1935" s="12" t="s">
        <v>35</v>
      </c>
      <c r="AX1935" s="12" t="s">
        <v>72</v>
      </c>
      <c r="AY1935" s="224" t="s">
        <v>168</v>
      </c>
    </row>
    <row r="1936" s="12" customFormat="1">
      <c r="B1936" s="223"/>
      <c r="D1936" s="216" t="s">
        <v>176</v>
      </c>
      <c r="E1936" s="224" t="s">
        <v>5</v>
      </c>
      <c r="F1936" s="225" t="s">
        <v>2163</v>
      </c>
      <c r="H1936" s="226">
        <v>0.25</v>
      </c>
      <c r="I1936" s="227"/>
      <c r="L1936" s="223"/>
      <c r="M1936" s="228"/>
      <c r="N1936" s="229"/>
      <c r="O1936" s="229"/>
      <c r="P1936" s="229"/>
      <c r="Q1936" s="229"/>
      <c r="R1936" s="229"/>
      <c r="S1936" s="229"/>
      <c r="T1936" s="230"/>
      <c r="AT1936" s="224" t="s">
        <v>176</v>
      </c>
      <c r="AU1936" s="224" t="s">
        <v>80</v>
      </c>
      <c r="AV1936" s="12" t="s">
        <v>80</v>
      </c>
      <c r="AW1936" s="12" t="s">
        <v>35</v>
      </c>
      <c r="AX1936" s="12" t="s">
        <v>72</v>
      </c>
      <c r="AY1936" s="224" t="s">
        <v>168</v>
      </c>
    </row>
    <row r="1937" s="13" customFormat="1">
      <c r="B1937" s="231"/>
      <c r="D1937" s="216" t="s">
        <v>176</v>
      </c>
      <c r="E1937" s="232" t="s">
        <v>5</v>
      </c>
      <c r="F1937" s="233" t="s">
        <v>195</v>
      </c>
      <c r="H1937" s="234">
        <v>7.7300000000000004</v>
      </c>
      <c r="I1937" s="235"/>
      <c r="L1937" s="231"/>
      <c r="M1937" s="236"/>
      <c r="N1937" s="237"/>
      <c r="O1937" s="237"/>
      <c r="P1937" s="237"/>
      <c r="Q1937" s="237"/>
      <c r="R1937" s="237"/>
      <c r="S1937" s="237"/>
      <c r="T1937" s="238"/>
      <c r="AT1937" s="232" t="s">
        <v>176</v>
      </c>
      <c r="AU1937" s="232" t="s">
        <v>80</v>
      </c>
      <c r="AV1937" s="13" t="s">
        <v>86</v>
      </c>
      <c r="AW1937" s="13" t="s">
        <v>35</v>
      </c>
      <c r="AX1937" s="13" t="s">
        <v>17</v>
      </c>
      <c r="AY1937" s="232" t="s">
        <v>168</v>
      </c>
    </row>
    <row r="1938" s="1" customFormat="1" ht="16.5" customHeight="1">
      <c r="B1938" s="202"/>
      <c r="C1938" s="239" t="s">
        <v>2180</v>
      </c>
      <c r="D1938" s="239" t="s">
        <v>337</v>
      </c>
      <c r="E1938" s="240" t="s">
        <v>2181</v>
      </c>
      <c r="F1938" s="241" t="s">
        <v>2182</v>
      </c>
      <c r="G1938" s="242" t="s">
        <v>173</v>
      </c>
      <c r="H1938" s="243">
        <v>8.5030000000000001</v>
      </c>
      <c r="I1938" s="244"/>
      <c r="J1938" s="245">
        <f>ROUND(I1938*H1938,2)</f>
        <v>0</v>
      </c>
      <c r="K1938" s="241" t="s">
        <v>174</v>
      </c>
      <c r="L1938" s="246"/>
      <c r="M1938" s="247" t="s">
        <v>5</v>
      </c>
      <c r="N1938" s="248" t="s">
        <v>43</v>
      </c>
      <c r="O1938" s="48"/>
      <c r="P1938" s="212">
        <f>O1938*H1938</f>
        <v>0</v>
      </c>
      <c r="Q1938" s="212">
        <v>0.00017000000000000001</v>
      </c>
      <c r="R1938" s="212">
        <f>Q1938*H1938</f>
        <v>0.0014455100000000001</v>
      </c>
      <c r="S1938" s="212">
        <v>0</v>
      </c>
      <c r="T1938" s="213">
        <f>S1938*H1938</f>
        <v>0</v>
      </c>
      <c r="AR1938" s="25" t="s">
        <v>332</v>
      </c>
      <c r="AT1938" s="25" t="s">
        <v>337</v>
      </c>
      <c r="AU1938" s="25" t="s">
        <v>80</v>
      </c>
      <c r="AY1938" s="25" t="s">
        <v>168</v>
      </c>
      <c r="BE1938" s="214">
        <f>IF(N1938="základní",J1938,0)</f>
        <v>0</v>
      </c>
      <c r="BF1938" s="214">
        <f>IF(N1938="snížená",J1938,0)</f>
        <v>0</v>
      </c>
      <c r="BG1938" s="214">
        <f>IF(N1938="zákl. přenesená",J1938,0)</f>
        <v>0</v>
      </c>
      <c r="BH1938" s="214">
        <f>IF(N1938="sníž. přenesená",J1938,0)</f>
        <v>0</v>
      </c>
      <c r="BI1938" s="214">
        <f>IF(N1938="nulová",J1938,0)</f>
        <v>0</v>
      </c>
      <c r="BJ1938" s="25" t="s">
        <v>17</v>
      </c>
      <c r="BK1938" s="214">
        <f>ROUND(I1938*H1938,2)</f>
        <v>0</v>
      </c>
      <c r="BL1938" s="25" t="s">
        <v>254</v>
      </c>
      <c r="BM1938" s="25" t="s">
        <v>2183</v>
      </c>
    </row>
    <row r="1939" s="12" customFormat="1">
      <c r="B1939" s="223"/>
      <c r="D1939" s="216" t="s">
        <v>176</v>
      </c>
      <c r="F1939" s="225" t="s">
        <v>2184</v>
      </c>
      <c r="H1939" s="226">
        <v>8.5030000000000001</v>
      </c>
      <c r="I1939" s="227"/>
      <c r="L1939" s="223"/>
      <c r="M1939" s="228"/>
      <c r="N1939" s="229"/>
      <c r="O1939" s="229"/>
      <c r="P1939" s="229"/>
      <c r="Q1939" s="229"/>
      <c r="R1939" s="229"/>
      <c r="S1939" s="229"/>
      <c r="T1939" s="230"/>
      <c r="AT1939" s="224" t="s">
        <v>176</v>
      </c>
      <c r="AU1939" s="224" t="s">
        <v>80</v>
      </c>
      <c r="AV1939" s="12" t="s">
        <v>80</v>
      </c>
      <c r="AW1939" s="12" t="s">
        <v>6</v>
      </c>
      <c r="AX1939" s="12" t="s">
        <v>17</v>
      </c>
      <c r="AY1939" s="224" t="s">
        <v>168</v>
      </c>
    </row>
    <row r="1940" s="1" customFormat="1" ht="38.25" customHeight="1">
      <c r="B1940" s="202"/>
      <c r="C1940" s="203" t="s">
        <v>2185</v>
      </c>
      <c r="D1940" s="203" t="s">
        <v>170</v>
      </c>
      <c r="E1940" s="204" t="s">
        <v>2186</v>
      </c>
      <c r="F1940" s="205" t="s">
        <v>2187</v>
      </c>
      <c r="G1940" s="206" t="s">
        <v>198</v>
      </c>
      <c r="H1940" s="207">
        <v>2.8500000000000001</v>
      </c>
      <c r="I1940" s="208"/>
      <c r="J1940" s="209">
        <f>ROUND(I1940*H1940,2)</f>
        <v>0</v>
      </c>
      <c r="K1940" s="205" t="s">
        <v>174</v>
      </c>
      <c r="L1940" s="47"/>
      <c r="M1940" s="210" t="s">
        <v>5</v>
      </c>
      <c r="N1940" s="211" t="s">
        <v>43</v>
      </c>
      <c r="O1940" s="48"/>
      <c r="P1940" s="212">
        <f>O1940*H1940</f>
        <v>0</v>
      </c>
      <c r="Q1940" s="212">
        <v>0.0078399999999999997</v>
      </c>
      <c r="R1940" s="212">
        <f>Q1940*H1940</f>
        <v>0.022343999999999999</v>
      </c>
      <c r="S1940" s="212">
        <v>0</v>
      </c>
      <c r="T1940" s="213">
        <f>S1940*H1940</f>
        <v>0</v>
      </c>
      <c r="AR1940" s="25" t="s">
        <v>254</v>
      </c>
      <c r="AT1940" s="25" t="s">
        <v>170</v>
      </c>
      <c r="AU1940" s="25" t="s">
        <v>80</v>
      </c>
      <c r="AY1940" s="25" t="s">
        <v>168</v>
      </c>
      <c r="BE1940" s="214">
        <f>IF(N1940="základní",J1940,0)</f>
        <v>0</v>
      </c>
      <c r="BF1940" s="214">
        <f>IF(N1940="snížená",J1940,0)</f>
        <v>0</v>
      </c>
      <c r="BG1940" s="214">
        <f>IF(N1940="zákl. přenesená",J1940,0)</f>
        <v>0</v>
      </c>
      <c r="BH1940" s="214">
        <f>IF(N1940="sníž. přenesená",J1940,0)</f>
        <v>0</v>
      </c>
      <c r="BI1940" s="214">
        <f>IF(N1940="nulová",J1940,0)</f>
        <v>0</v>
      </c>
      <c r="BJ1940" s="25" t="s">
        <v>17</v>
      </c>
      <c r="BK1940" s="214">
        <f>ROUND(I1940*H1940,2)</f>
        <v>0</v>
      </c>
      <c r="BL1940" s="25" t="s">
        <v>254</v>
      </c>
      <c r="BM1940" s="25" t="s">
        <v>2188</v>
      </c>
    </row>
    <row r="1941" s="11" customFormat="1">
      <c r="B1941" s="215"/>
      <c r="D1941" s="216" t="s">
        <v>176</v>
      </c>
      <c r="E1941" s="217" t="s">
        <v>5</v>
      </c>
      <c r="F1941" s="218" t="s">
        <v>2189</v>
      </c>
      <c r="H1941" s="217" t="s">
        <v>5</v>
      </c>
      <c r="I1941" s="219"/>
      <c r="L1941" s="215"/>
      <c r="M1941" s="220"/>
      <c r="N1941" s="221"/>
      <c r="O1941" s="221"/>
      <c r="P1941" s="221"/>
      <c r="Q1941" s="221"/>
      <c r="R1941" s="221"/>
      <c r="S1941" s="221"/>
      <c r="T1941" s="222"/>
      <c r="AT1941" s="217" t="s">
        <v>176</v>
      </c>
      <c r="AU1941" s="217" t="s">
        <v>80</v>
      </c>
      <c r="AV1941" s="11" t="s">
        <v>17</v>
      </c>
      <c r="AW1941" s="11" t="s">
        <v>35</v>
      </c>
      <c r="AX1941" s="11" t="s">
        <v>72</v>
      </c>
      <c r="AY1941" s="217" t="s">
        <v>168</v>
      </c>
    </row>
    <row r="1942" s="11" customFormat="1">
      <c r="B1942" s="215"/>
      <c r="D1942" s="216" t="s">
        <v>176</v>
      </c>
      <c r="E1942" s="217" t="s">
        <v>5</v>
      </c>
      <c r="F1942" s="218" t="s">
        <v>1175</v>
      </c>
      <c r="H1942" s="217" t="s">
        <v>5</v>
      </c>
      <c r="I1942" s="219"/>
      <c r="L1942" s="215"/>
      <c r="M1942" s="220"/>
      <c r="N1942" s="221"/>
      <c r="O1942" s="221"/>
      <c r="P1942" s="221"/>
      <c r="Q1942" s="221"/>
      <c r="R1942" s="221"/>
      <c r="S1942" s="221"/>
      <c r="T1942" s="222"/>
      <c r="AT1942" s="217" t="s">
        <v>176</v>
      </c>
      <c r="AU1942" s="217" t="s">
        <v>80</v>
      </c>
      <c r="AV1942" s="11" t="s">
        <v>17</v>
      </c>
      <c r="AW1942" s="11" t="s">
        <v>35</v>
      </c>
      <c r="AX1942" s="11" t="s">
        <v>72</v>
      </c>
      <c r="AY1942" s="217" t="s">
        <v>168</v>
      </c>
    </row>
    <row r="1943" s="12" customFormat="1">
      <c r="B1943" s="223"/>
      <c r="D1943" s="216" t="s">
        <v>176</v>
      </c>
      <c r="E1943" s="224" t="s">
        <v>5</v>
      </c>
      <c r="F1943" s="225" t="s">
        <v>2190</v>
      </c>
      <c r="H1943" s="226">
        <v>2.8500000000000001</v>
      </c>
      <c r="I1943" s="227"/>
      <c r="L1943" s="223"/>
      <c r="M1943" s="228"/>
      <c r="N1943" s="229"/>
      <c r="O1943" s="229"/>
      <c r="P1943" s="229"/>
      <c r="Q1943" s="229"/>
      <c r="R1943" s="229"/>
      <c r="S1943" s="229"/>
      <c r="T1943" s="230"/>
      <c r="AT1943" s="224" t="s">
        <v>176</v>
      </c>
      <c r="AU1943" s="224" t="s">
        <v>80</v>
      </c>
      <c r="AV1943" s="12" t="s">
        <v>80</v>
      </c>
      <c r="AW1943" s="12" t="s">
        <v>35</v>
      </c>
      <c r="AX1943" s="12" t="s">
        <v>17</v>
      </c>
      <c r="AY1943" s="224" t="s">
        <v>168</v>
      </c>
    </row>
    <row r="1944" s="1" customFormat="1" ht="25.5" customHeight="1">
      <c r="B1944" s="202"/>
      <c r="C1944" s="203" t="s">
        <v>2191</v>
      </c>
      <c r="D1944" s="203" t="s">
        <v>170</v>
      </c>
      <c r="E1944" s="204" t="s">
        <v>2192</v>
      </c>
      <c r="F1944" s="205" t="s">
        <v>2193</v>
      </c>
      <c r="G1944" s="206" t="s">
        <v>173</v>
      </c>
      <c r="H1944" s="207">
        <v>6.431</v>
      </c>
      <c r="I1944" s="208"/>
      <c r="J1944" s="209">
        <f>ROUND(I1944*H1944,2)</f>
        <v>0</v>
      </c>
      <c r="K1944" s="205" t="s">
        <v>5</v>
      </c>
      <c r="L1944" s="47"/>
      <c r="M1944" s="210" t="s">
        <v>5</v>
      </c>
      <c r="N1944" s="211" t="s">
        <v>43</v>
      </c>
      <c r="O1944" s="48"/>
      <c r="P1944" s="212">
        <f>O1944*H1944</f>
        <v>0</v>
      </c>
      <c r="Q1944" s="212">
        <v>0</v>
      </c>
      <c r="R1944" s="212">
        <f>Q1944*H1944</f>
        <v>0</v>
      </c>
      <c r="S1944" s="212">
        <v>0</v>
      </c>
      <c r="T1944" s="213">
        <f>S1944*H1944</f>
        <v>0</v>
      </c>
      <c r="AR1944" s="25" t="s">
        <v>254</v>
      </c>
      <c r="AT1944" s="25" t="s">
        <v>170</v>
      </c>
      <c r="AU1944" s="25" t="s">
        <v>80</v>
      </c>
      <c r="AY1944" s="25" t="s">
        <v>168</v>
      </c>
      <c r="BE1944" s="214">
        <f>IF(N1944="základní",J1944,0)</f>
        <v>0</v>
      </c>
      <c r="BF1944" s="214">
        <f>IF(N1944="snížená",J1944,0)</f>
        <v>0</v>
      </c>
      <c r="BG1944" s="214">
        <f>IF(N1944="zákl. přenesená",J1944,0)</f>
        <v>0</v>
      </c>
      <c r="BH1944" s="214">
        <f>IF(N1944="sníž. přenesená",J1944,0)</f>
        <v>0</v>
      </c>
      <c r="BI1944" s="214">
        <f>IF(N1944="nulová",J1944,0)</f>
        <v>0</v>
      </c>
      <c r="BJ1944" s="25" t="s">
        <v>17</v>
      </c>
      <c r="BK1944" s="214">
        <f>ROUND(I1944*H1944,2)</f>
        <v>0</v>
      </c>
      <c r="BL1944" s="25" t="s">
        <v>254</v>
      </c>
      <c r="BM1944" s="25" t="s">
        <v>2194</v>
      </c>
    </row>
    <row r="1945" s="11" customFormat="1">
      <c r="B1945" s="215"/>
      <c r="D1945" s="216" t="s">
        <v>176</v>
      </c>
      <c r="E1945" s="217" t="s">
        <v>5</v>
      </c>
      <c r="F1945" s="218" t="s">
        <v>578</v>
      </c>
      <c r="H1945" s="217" t="s">
        <v>5</v>
      </c>
      <c r="I1945" s="219"/>
      <c r="L1945" s="215"/>
      <c r="M1945" s="220"/>
      <c r="N1945" s="221"/>
      <c r="O1945" s="221"/>
      <c r="P1945" s="221"/>
      <c r="Q1945" s="221"/>
      <c r="R1945" s="221"/>
      <c r="S1945" s="221"/>
      <c r="T1945" s="222"/>
      <c r="AT1945" s="217" t="s">
        <v>176</v>
      </c>
      <c r="AU1945" s="217" t="s">
        <v>80</v>
      </c>
      <c r="AV1945" s="11" t="s">
        <v>17</v>
      </c>
      <c r="AW1945" s="11" t="s">
        <v>35</v>
      </c>
      <c r="AX1945" s="11" t="s">
        <v>72</v>
      </c>
      <c r="AY1945" s="217" t="s">
        <v>168</v>
      </c>
    </row>
    <row r="1946" s="12" customFormat="1">
      <c r="B1946" s="223"/>
      <c r="D1946" s="216" t="s">
        <v>176</v>
      </c>
      <c r="E1946" s="224" t="s">
        <v>5</v>
      </c>
      <c r="F1946" s="225" t="s">
        <v>2195</v>
      </c>
      <c r="H1946" s="226">
        <v>6.431</v>
      </c>
      <c r="I1946" s="227"/>
      <c r="L1946" s="223"/>
      <c r="M1946" s="228"/>
      <c r="N1946" s="229"/>
      <c r="O1946" s="229"/>
      <c r="P1946" s="229"/>
      <c r="Q1946" s="229"/>
      <c r="R1946" s="229"/>
      <c r="S1946" s="229"/>
      <c r="T1946" s="230"/>
      <c r="AT1946" s="224" t="s">
        <v>176</v>
      </c>
      <c r="AU1946" s="224" t="s">
        <v>80</v>
      </c>
      <c r="AV1946" s="12" t="s">
        <v>80</v>
      </c>
      <c r="AW1946" s="12" t="s">
        <v>35</v>
      </c>
      <c r="AX1946" s="12" t="s">
        <v>17</v>
      </c>
      <c r="AY1946" s="224" t="s">
        <v>168</v>
      </c>
    </row>
    <row r="1947" s="1" customFormat="1" ht="25.5" customHeight="1">
      <c r="B1947" s="202"/>
      <c r="C1947" s="203" t="s">
        <v>2196</v>
      </c>
      <c r="D1947" s="203" t="s">
        <v>170</v>
      </c>
      <c r="E1947" s="204" t="s">
        <v>2197</v>
      </c>
      <c r="F1947" s="205" t="s">
        <v>2198</v>
      </c>
      <c r="G1947" s="206" t="s">
        <v>173</v>
      </c>
      <c r="H1947" s="207">
        <v>265.12</v>
      </c>
      <c r="I1947" s="208"/>
      <c r="J1947" s="209">
        <f>ROUND(I1947*H1947,2)</f>
        <v>0</v>
      </c>
      <c r="K1947" s="205" t="s">
        <v>174</v>
      </c>
      <c r="L1947" s="47"/>
      <c r="M1947" s="210" t="s">
        <v>5</v>
      </c>
      <c r="N1947" s="211" t="s">
        <v>43</v>
      </c>
      <c r="O1947" s="48"/>
      <c r="P1947" s="212">
        <f>O1947*H1947</f>
        <v>0</v>
      </c>
      <c r="Q1947" s="212">
        <v>0.00139</v>
      </c>
      <c r="R1947" s="212">
        <f>Q1947*H1947</f>
        <v>0.36851679999999998</v>
      </c>
      <c r="S1947" s="212">
        <v>0</v>
      </c>
      <c r="T1947" s="213">
        <f>S1947*H1947</f>
        <v>0</v>
      </c>
      <c r="AR1947" s="25" t="s">
        <v>254</v>
      </c>
      <c r="AT1947" s="25" t="s">
        <v>170</v>
      </c>
      <c r="AU1947" s="25" t="s">
        <v>80</v>
      </c>
      <c r="AY1947" s="25" t="s">
        <v>168</v>
      </c>
      <c r="BE1947" s="214">
        <f>IF(N1947="základní",J1947,0)</f>
        <v>0</v>
      </c>
      <c r="BF1947" s="214">
        <f>IF(N1947="snížená",J1947,0)</f>
        <v>0</v>
      </c>
      <c r="BG1947" s="214">
        <f>IF(N1947="zákl. přenesená",J1947,0)</f>
        <v>0</v>
      </c>
      <c r="BH1947" s="214">
        <f>IF(N1947="sníž. přenesená",J1947,0)</f>
        <v>0</v>
      </c>
      <c r="BI1947" s="214">
        <f>IF(N1947="nulová",J1947,0)</f>
        <v>0</v>
      </c>
      <c r="BJ1947" s="25" t="s">
        <v>17</v>
      </c>
      <c r="BK1947" s="214">
        <f>ROUND(I1947*H1947,2)</f>
        <v>0</v>
      </c>
      <c r="BL1947" s="25" t="s">
        <v>254</v>
      </c>
      <c r="BM1947" s="25" t="s">
        <v>2199</v>
      </c>
    </row>
    <row r="1948" s="11" customFormat="1">
      <c r="B1948" s="215"/>
      <c r="D1948" s="216" t="s">
        <v>176</v>
      </c>
      <c r="E1948" s="217" t="s">
        <v>5</v>
      </c>
      <c r="F1948" s="218" t="s">
        <v>2200</v>
      </c>
      <c r="H1948" s="217" t="s">
        <v>5</v>
      </c>
      <c r="I1948" s="219"/>
      <c r="L1948" s="215"/>
      <c r="M1948" s="220"/>
      <c r="N1948" s="221"/>
      <c r="O1948" s="221"/>
      <c r="P1948" s="221"/>
      <c r="Q1948" s="221"/>
      <c r="R1948" s="221"/>
      <c r="S1948" s="221"/>
      <c r="T1948" s="222"/>
      <c r="AT1948" s="217" t="s">
        <v>176</v>
      </c>
      <c r="AU1948" s="217" t="s">
        <v>80</v>
      </c>
      <c r="AV1948" s="11" t="s">
        <v>17</v>
      </c>
      <c r="AW1948" s="11" t="s">
        <v>35</v>
      </c>
      <c r="AX1948" s="11" t="s">
        <v>72</v>
      </c>
      <c r="AY1948" s="217" t="s">
        <v>168</v>
      </c>
    </row>
    <row r="1949" s="11" customFormat="1">
      <c r="B1949" s="215"/>
      <c r="D1949" s="216" t="s">
        <v>176</v>
      </c>
      <c r="E1949" s="217" t="s">
        <v>5</v>
      </c>
      <c r="F1949" s="218" t="s">
        <v>578</v>
      </c>
      <c r="H1949" s="217" t="s">
        <v>5</v>
      </c>
      <c r="I1949" s="219"/>
      <c r="L1949" s="215"/>
      <c r="M1949" s="220"/>
      <c r="N1949" s="221"/>
      <c r="O1949" s="221"/>
      <c r="P1949" s="221"/>
      <c r="Q1949" s="221"/>
      <c r="R1949" s="221"/>
      <c r="S1949" s="221"/>
      <c r="T1949" s="222"/>
      <c r="AT1949" s="217" t="s">
        <v>176</v>
      </c>
      <c r="AU1949" s="217" t="s">
        <v>80</v>
      </c>
      <c r="AV1949" s="11" t="s">
        <v>17</v>
      </c>
      <c r="AW1949" s="11" t="s">
        <v>35</v>
      </c>
      <c r="AX1949" s="11" t="s">
        <v>72</v>
      </c>
      <c r="AY1949" s="217" t="s">
        <v>168</v>
      </c>
    </row>
    <row r="1950" s="12" customFormat="1">
      <c r="B1950" s="223"/>
      <c r="D1950" s="216" t="s">
        <v>176</v>
      </c>
      <c r="E1950" s="224" t="s">
        <v>5</v>
      </c>
      <c r="F1950" s="225" t="s">
        <v>2201</v>
      </c>
      <c r="H1950" s="226">
        <v>163.80000000000001</v>
      </c>
      <c r="I1950" s="227"/>
      <c r="L1950" s="223"/>
      <c r="M1950" s="228"/>
      <c r="N1950" s="229"/>
      <c r="O1950" s="229"/>
      <c r="P1950" s="229"/>
      <c r="Q1950" s="229"/>
      <c r="R1950" s="229"/>
      <c r="S1950" s="229"/>
      <c r="T1950" s="230"/>
      <c r="AT1950" s="224" t="s">
        <v>176</v>
      </c>
      <c r="AU1950" s="224" t="s">
        <v>80</v>
      </c>
      <c r="AV1950" s="12" t="s">
        <v>80</v>
      </c>
      <c r="AW1950" s="12" t="s">
        <v>35</v>
      </c>
      <c r="AX1950" s="12" t="s">
        <v>72</v>
      </c>
      <c r="AY1950" s="224" t="s">
        <v>168</v>
      </c>
    </row>
    <row r="1951" s="11" customFormat="1">
      <c r="B1951" s="215"/>
      <c r="D1951" s="216" t="s">
        <v>176</v>
      </c>
      <c r="E1951" s="217" t="s">
        <v>5</v>
      </c>
      <c r="F1951" s="218" t="s">
        <v>582</v>
      </c>
      <c r="H1951" s="217" t="s">
        <v>5</v>
      </c>
      <c r="I1951" s="219"/>
      <c r="L1951" s="215"/>
      <c r="M1951" s="220"/>
      <c r="N1951" s="221"/>
      <c r="O1951" s="221"/>
      <c r="P1951" s="221"/>
      <c r="Q1951" s="221"/>
      <c r="R1951" s="221"/>
      <c r="S1951" s="221"/>
      <c r="T1951" s="222"/>
      <c r="AT1951" s="217" t="s">
        <v>176</v>
      </c>
      <c r="AU1951" s="217" t="s">
        <v>80</v>
      </c>
      <c r="AV1951" s="11" t="s">
        <v>17</v>
      </c>
      <c r="AW1951" s="11" t="s">
        <v>35</v>
      </c>
      <c r="AX1951" s="11" t="s">
        <v>72</v>
      </c>
      <c r="AY1951" s="217" t="s">
        <v>168</v>
      </c>
    </row>
    <row r="1952" s="12" customFormat="1">
      <c r="B1952" s="223"/>
      <c r="D1952" s="216" t="s">
        <v>176</v>
      </c>
      <c r="E1952" s="224" t="s">
        <v>5</v>
      </c>
      <c r="F1952" s="225" t="s">
        <v>2202</v>
      </c>
      <c r="H1952" s="226">
        <v>103.31999999999999</v>
      </c>
      <c r="I1952" s="227"/>
      <c r="L1952" s="223"/>
      <c r="M1952" s="228"/>
      <c r="N1952" s="229"/>
      <c r="O1952" s="229"/>
      <c r="P1952" s="229"/>
      <c r="Q1952" s="229"/>
      <c r="R1952" s="229"/>
      <c r="S1952" s="229"/>
      <c r="T1952" s="230"/>
      <c r="AT1952" s="224" t="s">
        <v>176</v>
      </c>
      <c r="AU1952" s="224" t="s">
        <v>80</v>
      </c>
      <c r="AV1952" s="12" t="s">
        <v>80</v>
      </c>
      <c r="AW1952" s="12" t="s">
        <v>35</v>
      </c>
      <c r="AX1952" s="12" t="s">
        <v>72</v>
      </c>
      <c r="AY1952" s="224" t="s">
        <v>168</v>
      </c>
    </row>
    <row r="1953" s="11" customFormat="1">
      <c r="B1953" s="215"/>
      <c r="D1953" s="216" t="s">
        <v>176</v>
      </c>
      <c r="E1953" s="217" t="s">
        <v>5</v>
      </c>
      <c r="F1953" s="218" t="s">
        <v>2203</v>
      </c>
      <c r="H1953" s="217" t="s">
        <v>5</v>
      </c>
      <c r="I1953" s="219"/>
      <c r="L1953" s="215"/>
      <c r="M1953" s="220"/>
      <c r="N1953" s="221"/>
      <c r="O1953" s="221"/>
      <c r="P1953" s="221"/>
      <c r="Q1953" s="221"/>
      <c r="R1953" s="221"/>
      <c r="S1953" s="221"/>
      <c r="T1953" s="222"/>
      <c r="AT1953" s="217" t="s">
        <v>176</v>
      </c>
      <c r="AU1953" s="217" t="s">
        <v>80</v>
      </c>
      <c r="AV1953" s="11" t="s">
        <v>17</v>
      </c>
      <c r="AW1953" s="11" t="s">
        <v>35</v>
      </c>
      <c r="AX1953" s="11" t="s">
        <v>72</v>
      </c>
      <c r="AY1953" s="217" t="s">
        <v>168</v>
      </c>
    </row>
    <row r="1954" s="12" customFormat="1">
      <c r="B1954" s="223"/>
      <c r="D1954" s="216" t="s">
        <v>176</v>
      </c>
      <c r="E1954" s="224" t="s">
        <v>5</v>
      </c>
      <c r="F1954" s="225" t="s">
        <v>2204</v>
      </c>
      <c r="H1954" s="226">
        <v>-2</v>
      </c>
      <c r="I1954" s="227"/>
      <c r="L1954" s="223"/>
      <c r="M1954" s="228"/>
      <c r="N1954" s="229"/>
      <c r="O1954" s="229"/>
      <c r="P1954" s="229"/>
      <c r="Q1954" s="229"/>
      <c r="R1954" s="229"/>
      <c r="S1954" s="229"/>
      <c r="T1954" s="230"/>
      <c r="AT1954" s="224" t="s">
        <v>176</v>
      </c>
      <c r="AU1954" s="224" t="s">
        <v>80</v>
      </c>
      <c r="AV1954" s="12" t="s">
        <v>80</v>
      </c>
      <c r="AW1954" s="12" t="s">
        <v>35</v>
      </c>
      <c r="AX1954" s="12" t="s">
        <v>72</v>
      </c>
      <c r="AY1954" s="224" t="s">
        <v>168</v>
      </c>
    </row>
    <row r="1955" s="13" customFormat="1">
      <c r="B1955" s="231"/>
      <c r="D1955" s="216" t="s">
        <v>176</v>
      </c>
      <c r="E1955" s="232" t="s">
        <v>5</v>
      </c>
      <c r="F1955" s="233" t="s">
        <v>195</v>
      </c>
      <c r="H1955" s="234">
        <v>265.12</v>
      </c>
      <c r="I1955" s="235"/>
      <c r="L1955" s="231"/>
      <c r="M1955" s="236"/>
      <c r="N1955" s="237"/>
      <c r="O1955" s="237"/>
      <c r="P1955" s="237"/>
      <c r="Q1955" s="237"/>
      <c r="R1955" s="237"/>
      <c r="S1955" s="237"/>
      <c r="T1955" s="238"/>
      <c r="AT1955" s="232" t="s">
        <v>176</v>
      </c>
      <c r="AU1955" s="232" t="s">
        <v>80</v>
      </c>
      <c r="AV1955" s="13" t="s">
        <v>86</v>
      </c>
      <c r="AW1955" s="13" t="s">
        <v>35</v>
      </c>
      <c r="AX1955" s="13" t="s">
        <v>17</v>
      </c>
      <c r="AY1955" s="232" t="s">
        <v>168</v>
      </c>
    </row>
    <row r="1956" s="1" customFormat="1" ht="63.75" customHeight="1">
      <c r="B1956" s="202"/>
      <c r="C1956" s="239" t="s">
        <v>2205</v>
      </c>
      <c r="D1956" s="239" t="s">
        <v>337</v>
      </c>
      <c r="E1956" s="240" t="s">
        <v>2206</v>
      </c>
      <c r="F1956" s="241" t="s">
        <v>2207</v>
      </c>
      <c r="G1956" s="242" t="s">
        <v>173</v>
      </c>
      <c r="H1956" s="243">
        <v>248.136</v>
      </c>
      <c r="I1956" s="244"/>
      <c r="J1956" s="245">
        <f>ROUND(I1956*H1956,2)</f>
        <v>0</v>
      </c>
      <c r="K1956" s="241" t="s">
        <v>174</v>
      </c>
      <c r="L1956" s="246"/>
      <c r="M1956" s="247" t="s">
        <v>5</v>
      </c>
      <c r="N1956" s="248" t="s">
        <v>43</v>
      </c>
      <c r="O1956" s="48"/>
      <c r="P1956" s="212">
        <f>O1956*H1956</f>
        <v>0</v>
      </c>
      <c r="Q1956" s="212">
        <v>0.0060000000000000001</v>
      </c>
      <c r="R1956" s="212">
        <f>Q1956*H1956</f>
        <v>1.4888159999999999</v>
      </c>
      <c r="S1956" s="212">
        <v>0</v>
      </c>
      <c r="T1956" s="213">
        <f>S1956*H1956</f>
        <v>0</v>
      </c>
      <c r="AR1956" s="25" t="s">
        <v>332</v>
      </c>
      <c r="AT1956" s="25" t="s">
        <v>337</v>
      </c>
      <c r="AU1956" s="25" t="s">
        <v>80</v>
      </c>
      <c r="AY1956" s="25" t="s">
        <v>168</v>
      </c>
      <c r="BE1956" s="214">
        <f>IF(N1956="základní",J1956,0)</f>
        <v>0</v>
      </c>
      <c r="BF1956" s="214">
        <f>IF(N1956="snížená",J1956,0)</f>
        <v>0</v>
      </c>
      <c r="BG1956" s="214">
        <f>IF(N1956="zákl. přenesená",J1956,0)</f>
        <v>0</v>
      </c>
      <c r="BH1956" s="214">
        <f>IF(N1956="sníž. přenesená",J1956,0)</f>
        <v>0</v>
      </c>
      <c r="BI1956" s="214">
        <f>IF(N1956="nulová",J1956,0)</f>
        <v>0</v>
      </c>
      <c r="BJ1956" s="25" t="s">
        <v>17</v>
      </c>
      <c r="BK1956" s="214">
        <f>ROUND(I1956*H1956,2)</f>
        <v>0</v>
      </c>
      <c r="BL1956" s="25" t="s">
        <v>254</v>
      </c>
      <c r="BM1956" s="25" t="s">
        <v>2208</v>
      </c>
    </row>
    <row r="1957" s="12" customFormat="1">
      <c r="B1957" s="223"/>
      <c r="D1957" s="216" t="s">
        <v>176</v>
      </c>
      <c r="E1957" s="224" t="s">
        <v>5</v>
      </c>
      <c r="F1957" s="225" t="s">
        <v>2209</v>
      </c>
      <c r="H1957" s="226">
        <v>262.07999999999998</v>
      </c>
      <c r="I1957" s="227"/>
      <c r="L1957" s="223"/>
      <c r="M1957" s="228"/>
      <c r="N1957" s="229"/>
      <c r="O1957" s="229"/>
      <c r="P1957" s="229"/>
      <c r="Q1957" s="229"/>
      <c r="R1957" s="229"/>
      <c r="S1957" s="229"/>
      <c r="T1957" s="230"/>
      <c r="AT1957" s="224" t="s">
        <v>176</v>
      </c>
      <c r="AU1957" s="224" t="s">
        <v>80</v>
      </c>
      <c r="AV1957" s="12" t="s">
        <v>80</v>
      </c>
      <c r="AW1957" s="12" t="s">
        <v>35</v>
      </c>
      <c r="AX1957" s="12" t="s">
        <v>72</v>
      </c>
      <c r="AY1957" s="224" t="s">
        <v>168</v>
      </c>
    </row>
    <row r="1958" s="11" customFormat="1">
      <c r="B1958" s="215"/>
      <c r="D1958" s="216" t="s">
        <v>176</v>
      </c>
      <c r="E1958" s="217" t="s">
        <v>5</v>
      </c>
      <c r="F1958" s="218" t="s">
        <v>2210</v>
      </c>
      <c r="H1958" s="217" t="s">
        <v>5</v>
      </c>
      <c r="I1958" s="219"/>
      <c r="L1958" s="215"/>
      <c r="M1958" s="220"/>
      <c r="N1958" s="221"/>
      <c r="O1958" s="221"/>
      <c r="P1958" s="221"/>
      <c r="Q1958" s="221"/>
      <c r="R1958" s="221"/>
      <c r="S1958" s="221"/>
      <c r="T1958" s="222"/>
      <c r="AT1958" s="217" t="s">
        <v>176</v>
      </c>
      <c r="AU1958" s="217" t="s">
        <v>80</v>
      </c>
      <c r="AV1958" s="11" t="s">
        <v>17</v>
      </c>
      <c r="AW1958" s="11" t="s">
        <v>35</v>
      </c>
      <c r="AX1958" s="11" t="s">
        <v>72</v>
      </c>
      <c r="AY1958" s="217" t="s">
        <v>168</v>
      </c>
    </row>
    <row r="1959" s="12" customFormat="1">
      <c r="B1959" s="223"/>
      <c r="D1959" s="216" t="s">
        <v>176</v>
      </c>
      <c r="E1959" s="224" t="s">
        <v>5</v>
      </c>
      <c r="F1959" s="225" t="s">
        <v>2211</v>
      </c>
      <c r="H1959" s="226">
        <v>-20.16</v>
      </c>
      <c r="I1959" s="227"/>
      <c r="L1959" s="223"/>
      <c r="M1959" s="228"/>
      <c r="N1959" s="229"/>
      <c r="O1959" s="229"/>
      <c r="P1959" s="229"/>
      <c r="Q1959" s="229"/>
      <c r="R1959" s="229"/>
      <c r="S1959" s="229"/>
      <c r="T1959" s="230"/>
      <c r="AT1959" s="224" t="s">
        <v>176</v>
      </c>
      <c r="AU1959" s="224" t="s">
        <v>80</v>
      </c>
      <c r="AV1959" s="12" t="s">
        <v>80</v>
      </c>
      <c r="AW1959" s="12" t="s">
        <v>35</v>
      </c>
      <c r="AX1959" s="12" t="s">
        <v>72</v>
      </c>
      <c r="AY1959" s="224" t="s">
        <v>168</v>
      </c>
    </row>
    <row r="1960" s="12" customFormat="1">
      <c r="B1960" s="223"/>
      <c r="D1960" s="216" t="s">
        <v>176</v>
      </c>
      <c r="E1960" s="224" t="s">
        <v>5</v>
      </c>
      <c r="F1960" s="225" t="s">
        <v>2212</v>
      </c>
      <c r="H1960" s="226">
        <v>-3.6000000000000001</v>
      </c>
      <c r="I1960" s="227"/>
      <c r="L1960" s="223"/>
      <c r="M1960" s="228"/>
      <c r="N1960" s="229"/>
      <c r="O1960" s="229"/>
      <c r="P1960" s="229"/>
      <c r="Q1960" s="229"/>
      <c r="R1960" s="229"/>
      <c r="S1960" s="229"/>
      <c r="T1960" s="230"/>
      <c r="AT1960" s="224" t="s">
        <v>176</v>
      </c>
      <c r="AU1960" s="224" t="s">
        <v>80</v>
      </c>
      <c r="AV1960" s="12" t="s">
        <v>80</v>
      </c>
      <c r="AW1960" s="12" t="s">
        <v>35</v>
      </c>
      <c r="AX1960" s="12" t="s">
        <v>72</v>
      </c>
      <c r="AY1960" s="224" t="s">
        <v>168</v>
      </c>
    </row>
    <row r="1961" s="11" customFormat="1">
      <c r="B1961" s="215"/>
      <c r="D1961" s="216" t="s">
        <v>176</v>
      </c>
      <c r="E1961" s="217" t="s">
        <v>5</v>
      </c>
      <c r="F1961" s="218" t="s">
        <v>2203</v>
      </c>
      <c r="H1961" s="217" t="s">
        <v>5</v>
      </c>
      <c r="I1961" s="219"/>
      <c r="L1961" s="215"/>
      <c r="M1961" s="220"/>
      <c r="N1961" s="221"/>
      <c r="O1961" s="221"/>
      <c r="P1961" s="221"/>
      <c r="Q1961" s="221"/>
      <c r="R1961" s="221"/>
      <c r="S1961" s="221"/>
      <c r="T1961" s="222"/>
      <c r="AT1961" s="217" t="s">
        <v>176</v>
      </c>
      <c r="AU1961" s="217" t="s">
        <v>80</v>
      </c>
      <c r="AV1961" s="11" t="s">
        <v>17</v>
      </c>
      <c r="AW1961" s="11" t="s">
        <v>35</v>
      </c>
      <c r="AX1961" s="11" t="s">
        <v>72</v>
      </c>
      <c r="AY1961" s="217" t="s">
        <v>168</v>
      </c>
    </row>
    <row r="1962" s="12" customFormat="1">
      <c r="B1962" s="223"/>
      <c r="D1962" s="216" t="s">
        <v>176</v>
      </c>
      <c r="E1962" s="224" t="s">
        <v>5</v>
      </c>
      <c r="F1962" s="225" t="s">
        <v>2204</v>
      </c>
      <c r="H1962" s="226">
        <v>-2</v>
      </c>
      <c r="I1962" s="227"/>
      <c r="L1962" s="223"/>
      <c r="M1962" s="228"/>
      <c r="N1962" s="229"/>
      <c r="O1962" s="229"/>
      <c r="P1962" s="229"/>
      <c r="Q1962" s="229"/>
      <c r="R1962" s="229"/>
      <c r="S1962" s="229"/>
      <c r="T1962" s="230"/>
      <c r="AT1962" s="224" t="s">
        <v>176</v>
      </c>
      <c r="AU1962" s="224" t="s">
        <v>80</v>
      </c>
      <c r="AV1962" s="12" t="s">
        <v>80</v>
      </c>
      <c r="AW1962" s="12" t="s">
        <v>35</v>
      </c>
      <c r="AX1962" s="12" t="s">
        <v>72</v>
      </c>
      <c r="AY1962" s="224" t="s">
        <v>168</v>
      </c>
    </row>
    <row r="1963" s="13" customFormat="1">
      <c r="B1963" s="231"/>
      <c r="D1963" s="216" t="s">
        <v>176</v>
      </c>
      <c r="E1963" s="232" t="s">
        <v>5</v>
      </c>
      <c r="F1963" s="233" t="s">
        <v>195</v>
      </c>
      <c r="H1963" s="234">
        <v>236.31999999999999</v>
      </c>
      <c r="I1963" s="235"/>
      <c r="L1963" s="231"/>
      <c r="M1963" s="236"/>
      <c r="N1963" s="237"/>
      <c r="O1963" s="237"/>
      <c r="P1963" s="237"/>
      <c r="Q1963" s="237"/>
      <c r="R1963" s="237"/>
      <c r="S1963" s="237"/>
      <c r="T1963" s="238"/>
      <c r="AT1963" s="232" t="s">
        <v>176</v>
      </c>
      <c r="AU1963" s="232" t="s">
        <v>80</v>
      </c>
      <c r="AV1963" s="13" t="s">
        <v>86</v>
      </c>
      <c r="AW1963" s="13" t="s">
        <v>35</v>
      </c>
      <c r="AX1963" s="13" t="s">
        <v>17</v>
      </c>
      <c r="AY1963" s="232" t="s">
        <v>168</v>
      </c>
    </row>
    <row r="1964" s="12" customFormat="1">
      <c r="B1964" s="223"/>
      <c r="D1964" s="216" t="s">
        <v>176</v>
      </c>
      <c r="F1964" s="225" t="s">
        <v>2213</v>
      </c>
      <c r="H1964" s="226">
        <v>248.136</v>
      </c>
      <c r="I1964" s="227"/>
      <c r="L1964" s="223"/>
      <c r="M1964" s="228"/>
      <c r="N1964" s="229"/>
      <c r="O1964" s="229"/>
      <c r="P1964" s="229"/>
      <c r="Q1964" s="229"/>
      <c r="R1964" s="229"/>
      <c r="S1964" s="229"/>
      <c r="T1964" s="230"/>
      <c r="AT1964" s="224" t="s">
        <v>176</v>
      </c>
      <c r="AU1964" s="224" t="s">
        <v>80</v>
      </c>
      <c r="AV1964" s="12" t="s">
        <v>80</v>
      </c>
      <c r="AW1964" s="12" t="s">
        <v>6</v>
      </c>
      <c r="AX1964" s="12" t="s">
        <v>17</v>
      </c>
      <c r="AY1964" s="224" t="s">
        <v>168</v>
      </c>
    </row>
    <row r="1965" s="1" customFormat="1" ht="25.5" customHeight="1">
      <c r="B1965" s="202"/>
      <c r="C1965" s="239" t="s">
        <v>2214</v>
      </c>
      <c r="D1965" s="239" t="s">
        <v>337</v>
      </c>
      <c r="E1965" s="240" t="s">
        <v>2215</v>
      </c>
      <c r="F1965" s="241" t="s">
        <v>2216</v>
      </c>
      <c r="G1965" s="242" t="s">
        <v>173</v>
      </c>
      <c r="H1965" s="243">
        <v>5.2919999999999998</v>
      </c>
      <c r="I1965" s="244"/>
      <c r="J1965" s="245">
        <f>ROUND(I1965*H1965,2)</f>
        <v>0</v>
      </c>
      <c r="K1965" s="241" t="s">
        <v>5</v>
      </c>
      <c r="L1965" s="246"/>
      <c r="M1965" s="247" t="s">
        <v>5</v>
      </c>
      <c r="N1965" s="248" t="s">
        <v>43</v>
      </c>
      <c r="O1965" s="48"/>
      <c r="P1965" s="212">
        <f>O1965*H1965</f>
        <v>0</v>
      </c>
      <c r="Q1965" s="212">
        <v>0</v>
      </c>
      <c r="R1965" s="212">
        <f>Q1965*H1965</f>
        <v>0</v>
      </c>
      <c r="S1965" s="212">
        <v>0</v>
      </c>
      <c r="T1965" s="213">
        <f>S1965*H1965</f>
        <v>0</v>
      </c>
      <c r="AR1965" s="25" t="s">
        <v>332</v>
      </c>
      <c r="AT1965" s="25" t="s">
        <v>337</v>
      </c>
      <c r="AU1965" s="25" t="s">
        <v>80</v>
      </c>
      <c r="AY1965" s="25" t="s">
        <v>168</v>
      </c>
      <c r="BE1965" s="214">
        <f>IF(N1965="základní",J1965,0)</f>
        <v>0</v>
      </c>
      <c r="BF1965" s="214">
        <f>IF(N1965="snížená",J1965,0)</f>
        <v>0</v>
      </c>
      <c r="BG1965" s="214">
        <f>IF(N1965="zákl. přenesená",J1965,0)</f>
        <v>0</v>
      </c>
      <c r="BH1965" s="214">
        <f>IF(N1965="sníž. přenesená",J1965,0)</f>
        <v>0</v>
      </c>
      <c r="BI1965" s="214">
        <f>IF(N1965="nulová",J1965,0)</f>
        <v>0</v>
      </c>
      <c r="BJ1965" s="25" t="s">
        <v>17</v>
      </c>
      <c r="BK1965" s="214">
        <f>ROUND(I1965*H1965,2)</f>
        <v>0</v>
      </c>
      <c r="BL1965" s="25" t="s">
        <v>254</v>
      </c>
      <c r="BM1965" s="25" t="s">
        <v>2217</v>
      </c>
    </row>
    <row r="1966" s="11" customFormat="1">
      <c r="B1966" s="215"/>
      <c r="D1966" s="216" t="s">
        <v>176</v>
      </c>
      <c r="E1966" s="217" t="s">
        <v>5</v>
      </c>
      <c r="F1966" s="218" t="s">
        <v>578</v>
      </c>
      <c r="H1966" s="217" t="s">
        <v>5</v>
      </c>
      <c r="I1966" s="219"/>
      <c r="L1966" s="215"/>
      <c r="M1966" s="220"/>
      <c r="N1966" s="221"/>
      <c r="O1966" s="221"/>
      <c r="P1966" s="221"/>
      <c r="Q1966" s="221"/>
      <c r="R1966" s="221"/>
      <c r="S1966" s="221"/>
      <c r="T1966" s="222"/>
      <c r="AT1966" s="217" t="s">
        <v>176</v>
      </c>
      <c r="AU1966" s="217" t="s">
        <v>80</v>
      </c>
      <c r="AV1966" s="11" t="s">
        <v>17</v>
      </c>
      <c r="AW1966" s="11" t="s">
        <v>35</v>
      </c>
      <c r="AX1966" s="11" t="s">
        <v>72</v>
      </c>
      <c r="AY1966" s="217" t="s">
        <v>168</v>
      </c>
    </row>
    <row r="1967" s="12" customFormat="1">
      <c r="B1967" s="223"/>
      <c r="D1967" s="216" t="s">
        <v>176</v>
      </c>
      <c r="E1967" s="224" t="s">
        <v>5</v>
      </c>
      <c r="F1967" s="225" t="s">
        <v>2218</v>
      </c>
      <c r="H1967" s="226">
        <v>3.6000000000000001</v>
      </c>
      <c r="I1967" s="227"/>
      <c r="L1967" s="223"/>
      <c r="M1967" s="228"/>
      <c r="N1967" s="229"/>
      <c r="O1967" s="229"/>
      <c r="P1967" s="229"/>
      <c r="Q1967" s="229"/>
      <c r="R1967" s="229"/>
      <c r="S1967" s="229"/>
      <c r="T1967" s="230"/>
      <c r="AT1967" s="224" t="s">
        <v>176</v>
      </c>
      <c r="AU1967" s="224" t="s">
        <v>80</v>
      </c>
      <c r="AV1967" s="12" t="s">
        <v>80</v>
      </c>
      <c r="AW1967" s="12" t="s">
        <v>35</v>
      </c>
      <c r="AX1967" s="12" t="s">
        <v>72</v>
      </c>
      <c r="AY1967" s="224" t="s">
        <v>168</v>
      </c>
    </row>
    <row r="1968" s="11" customFormat="1">
      <c r="B1968" s="215"/>
      <c r="D1968" s="216" t="s">
        <v>176</v>
      </c>
      <c r="E1968" s="217" t="s">
        <v>5</v>
      </c>
      <c r="F1968" s="218" t="s">
        <v>582</v>
      </c>
      <c r="H1968" s="217" t="s">
        <v>5</v>
      </c>
      <c r="I1968" s="219"/>
      <c r="L1968" s="215"/>
      <c r="M1968" s="220"/>
      <c r="N1968" s="221"/>
      <c r="O1968" s="221"/>
      <c r="P1968" s="221"/>
      <c r="Q1968" s="221"/>
      <c r="R1968" s="221"/>
      <c r="S1968" s="221"/>
      <c r="T1968" s="222"/>
      <c r="AT1968" s="217" t="s">
        <v>176</v>
      </c>
      <c r="AU1968" s="217" t="s">
        <v>80</v>
      </c>
      <c r="AV1968" s="11" t="s">
        <v>17</v>
      </c>
      <c r="AW1968" s="11" t="s">
        <v>35</v>
      </c>
      <c r="AX1968" s="11" t="s">
        <v>72</v>
      </c>
      <c r="AY1968" s="217" t="s">
        <v>168</v>
      </c>
    </row>
    <row r="1969" s="12" customFormat="1">
      <c r="B1969" s="223"/>
      <c r="D1969" s="216" t="s">
        <v>176</v>
      </c>
      <c r="E1969" s="224" t="s">
        <v>5</v>
      </c>
      <c r="F1969" s="225" t="s">
        <v>2219</v>
      </c>
      <c r="H1969" s="226">
        <v>1.44</v>
      </c>
      <c r="I1969" s="227"/>
      <c r="L1969" s="223"/>
      <c r="M1969" s="228"/>
      <c r="N1969" s="229"/>
      <c r="O1969" s="229"/>
      <c r="P1969" s="229"/>
      <c r="Q1969" s="229"/>
      <c r="R1969" s="229"/>
      <c r="S1969" s="229"/>
      <c r="T1969" s="230"/>
      <c r="AT1969" s="224" t="s">
        <v>176</v>
      </c>
      <c r="AU1969" s="224" t="s">
        <v>80</v>
      </c>
      <c r="AV1969" s="12" t="s">
        <v>80</v>
      </c>
      <c r="AW1969" s="12" t="s">
        <v>35</v>
      </c>
      <c r="AX1969" s="12" t="s">
        <v>72</v>
      </c>
      <c r="AY1969" s="224" t="s">
        <v>168</v>
      </c>
    </row>
    <row r="1970" s="13" customFormat="1">
      <c r="B1970" s="231"/>
      <c r="D1970" s="216" t="s">
        <v>176</v>
      </c>
      <c r="E1970" s="232" t="s">
        <v>5</v>
      </c>
      <c r="F1970" s="233" t="s">
        <v>195</v>
      </c>
      <c r="H1970" s="234">
        <v>5.04</v>
      </c>
      <c r="I1970" s="235"/>
      <c r="L1970" s="231"/>
      <c r="M1970" s="236"/>
      <c r="N1970" s="237"/>
      <c r="O1970" s="237"/>
      <c r="P1970" s="237"/>
      <c r="Q1970" s="237"/>
      <c r="R1970" s="237"/>
      <c r="S1970" s="237"/>
      <c r="T1970" s="238"/>
      <c r="AT1970" s="232" t="s">
        <v>176</v>
      </c>
      <c r="AU1970" s="232" t="s">
        <v>80</v>
      </c>
      <c r="AV1970" s="13" t="s">
        <v>86</v>
      </c>
      <c r="AW1970" s="13" t="s">
        <v>35</v>
      </c>
      <c r="AX1970" s="13" t="s">
        <v>17</v>
      </c>
      <c r="AY1970" s="232" t="s">
        <v>168</v>
      </c>
    </row>
    <row r="1971" s="12" customFormat="1">
      <c r="B1971" s="223"/>
      <c r="D1971" s="216" t="s">
        <v>176</v>
      </c>
      <c r="F1971" s="225" t="s">
        <v>2220</v>
      </c>
      <c r="H1971" s="226">
        <v>5.2919999999999998</v>
      </c>
      <c r="I1971" s="227"/>
      <c r="L1971" s="223"/>
      <c r="M1971" s="228"/>
      <c r="N1971" s="229"/>
      <c r="O1971" s="229"/>
      <c r="P1971" s="229"/>
      <c r="Q1971" s="229"/>
      <c r="R1971" s="229"/>
      <c r="S1971" s="229"/>
      <c r="T1971" s="230"/>
      <c r="AT1971" s="224" t="s">
        <v>176</v>
      </c>
      <c r="AU1971" s="224" t="s">
        <v>80</v>
      </c>
      <c r="AV1971" s="12" t="s">
        <v>80</v>
      </c>
      <c r="AW1971" s="12" t="s">
        <v>6</v>
      </c>
      <c r="AX1971" s="12" t="s">
        <v>17</v>
      </c>
      <c r="AY1971" s="224" t="s">
        <v>168</v>
      </c>
    </row>
    <row r="1972" s="1" customFormat="1" ht="38.25" customHeight="1">
      <c r="B1972" s="202"/>
      <c r="C1972" s="203" t="s">
        <v>2221</v>
      </c>
      <c r="D1972" s="203" t="s">
        <v>170</v>
      </c>
      <c r="E1972" s="204" t="s">
        <v>2222</v>
      </c>
      <c r="F1972" s="205" t="s">
        <v>2223</v>
      </c>
      <c r="G1972" s="206" t="s">
        <v>1890</v>
      </c>
      <c r="H1972" s="257"/>
      <c r="I1972" s="208"/>
      <c r="J1972" s="209">
        <f>ROUND(I1972*H1972,2)</f>
        <v>0</v>
      </c>
      <c r="K1972" s="205" t="s">
        <v>174</v>
      </c>
      <c r="L1972" s="47"/>
      <c r="M1972" s="210" t="s">
        <v>5</v>
      </c>
      <c r="N1972" s="211" t="s">
        <v>43</v>
      </c>
      <c r="O1972" s="48"/>
      <c r="P1972" s="212">
        <f>O1972*H1972</f>
        <v>0</v>
      </c>
      <c r="Q1972" s="212">
        <v>0</v>
      </c>
      <c r="R1972" s="212">
        <f>Q1972*H1972</f>
        <v>0</v>
      </c>
      <c r="S1972" s="212">
        <v>0</v>
      </c>
      <c r="T1972" s="213">
        <f>S1972*H1972</f>
        <v>0</v>
      </c>
      <c r="AR1972" s="25" t="s">
        <v>254</v>
      </c>
      <c r="AT1972" s="25" t="s">
        <v>170</v>
      </c>
      <c r="AU1972" s="25" t="s">
        <v>80</v>
      </c>
      <c r="AY1972" s="25" t="s">
        <v>168</v>
      </c>
      <c r="BE1972" s="214">
        <f>IF(N1972="základní",J1972,0)</f>
        <v>0</v>
      </c>
      <c r="BF1972" s="214">
        <f>IF(N1972="snížená",J1972,0)</f>
        <v>0</v>
      </c>
      <c r="BG1972" s="214">
        <f>IF(N1972="zákl. přenesená",J1972,0)</f>
        <v>0</v>
      </c>
      <c r="BH1972" s="214">
        <f>IF(N1972="sníž. přenesená",J1972,0)</f>
        <v>0</v>
      </c>
      <c r="BI1972" s="214">
        <f>IF(N1972="nulová",J1972,0)</f>
        <v>0</v>
      </c>
      <c r="BJ1972" s="25" t="s">
        <v>17</v>
      </c>
      <c r="BK1972" s="214">
        <f>ROUND(I1972*H1972,2)</f>
        <v>0</v>
      </c>
      <c r="BL1972" s="25" t="s">
        <v>254</v>
      </c>
      <c r="BM1972" s="25" t="s">
        <v>2224</v>
      </c>
    </row>
    <row r="1973" s="10" customFormat="1" ht="29.88" customHeight="1">
      <c r="B1973" s="189"/>
      <c r="D1973" s="190" t="s">
        <v>71</v>
      </c>
      <c r="E1973" s="200" t="s">
        <v>2225</v>
      </c>
      <c r="F1973" s="200" t="s">
        <v>2226</v>
      </c>
      <c r="I1973" s="192"/>
      <c r="J1973" s="201">
        <f>BK1973</f>
        <v>0</v>
      </c>
      <c r="L1973" s="189"/>
      <c r="M1973" s="194"/>
      <c r="N1973" s="195"/>
      <c r="O1973" s="195"/>
      <c r="P1973" s="196">
        <f>SUM(P1974:P2024)</f>
        <v>0</v>
      </c>
      <c r="Q1973" s="195"/>
      <c r="R1973" s="196">
        <f>SUM(R1974:R2024)</f>
        <v>0.00036000000000000002</v>
      </c>
      <c r="S1973" s="195"/>
      <c r="T1973" s="197">
        <f>SUM(T1974:T2024)</f>
        <v>0.061122000000000003</v>
      </c>
      <c r="AR1973" s="190" t="s">
        <v>80</v>
      </c>
      <c r="AT1973" s="198" t="s">
        <v>71</v>
      </c>
      <c r="AU1973" s="198" t="s">
        <v>17</v>
      </c>
      <c r="AY1973" s="190" t="s">
        <v>168</v>
      </c>
      <c r="BK1973" s="199">
        <f>SUM(BK1974:BK2024)</f>
        <v>0</v>
      </c>
    </row>
    <row r="1974" s="1" customFormat="1" ht="16.5" customHeight="1">
      <c r="B1974" s="202"/>
      <c r="C1974" s="203" t="s">
        <v>2227</v>
      </c>
      <c r="D1974" s="203" t="s">
        <v>170</v>
      </c>
      <c r="E1974" s="204" t="s">
        <v>2228</v>
      </c>
      <c r="F1974" s="205" t="s">
        <v>2229</v>
      </c>
      <c r="G1974" s="206" t="s">
        <v>198</v>
      </c>
      <c r="H1974" s="207">
        <v>36.600000000000001</v>
      </c>
      <c r="I1974" s="208"/>
      <c r="J1974" s="209">
        <f>ROUND(I1974*H1974,2)</f>
        <v>0</v>
      </c>
      <c r="K1974" s="205" t="s">
        <v>174</v>
      </c>
      <c r="L1974" s="47"/>
      <c r="M1974" s="210" t="s">
        <v>5</v>
      </c>
      <c r="N1974" s="211" t="s">
        <v>43</v>
      </c>
      <c r="O1974" s="48"/>
      <c r="P1974" s="212">
        <f>O1974*H1974</f>
        <v>0</v>
      </c>
      <c r="Q1974" s="212">
        <v>0</v>
      </c>
      <c r="R1974" s="212">
        <f>Q1974*H1974</f>
        <v>0</v>
      </c>
      <c r="S1974" s="212">
        <v>0.00167</v>
      </c>
      <c r="T1974" s="213">
        <f>S1974*H1974</f>
        <v>0.061122000000000003</v>
      </c>
      <c r="AR1974" s="25" t="s">
        <v>254</v>
      </c>
      <c r="AT1974" s="25" t="s">
        <v>170</v>
      </c>
      <c r="AU1974" s="25" t="s">
        <v>80</v>
      </c>
      <c r="AY1974" s="25" t="s">
        <v>168</v>
      </c>
      <c r="BE1974" s="214">
        <f>IF(N1974="základní",J1974,0)</f>
        <v>0</v>
      </c>
      <c r="BF1974" s="214">
        <f>IF(N1974="snížená",J1974,0)</f>
        <v>0</v>
      </c>
      <c r="BG1974" s="214">
        <f>IF(N1974="zákl. přenesená",J1974,0)</f>
        <v>0</v>
      </c>
      <c r="BH1974" s="214">
        <f>IF(N1974="sníž. přenesená",J1974,0)</f>
        <v>0</v>
      </c>
      <c r="BI1974" s="214">
        <f>IF(N1974="nulová",J1974,0)</f>
        <v>0</v>
      </c>
      <c r="BJ1974" s="25" t="s">
        <v>17</v>
      </c>
      <c r="BK1974" s="214">
        <f>ROUND(I1974*H1974,2)</f>
        <v>0</v>
      </c>
      <c r="BL1974" s="25" t="s">
        <v>254</v>
      </c>
      <c r="BM1974" s="25" t="s">
        <v>2230</v>
      </c>
    </row>
    <row r="1975" s="11" customFormat="1">
      <c r="B1975" s="215"/>
      <c r="D1975" s="216" t="s">
        <v>176</v>
      </c>
      <c r="E1975" s="217" t="s">
        <v>5</v>
      </c>
      <c r="F1975" s="218" t="s">
        <v>1647</v>
      </c>
      <c r="H1975" s="217" t="s">
        <v>5</v>
      </c>
      <c r="I1975" s="219"/>
      <c r="L1975" s="215"/>
      <c r="M1975" s="220"/>
      <c r="N1975" s="221"/>
      <c r="O1975" s="221"/>
      <c r="P1975" s="221"/>
      <c r="Q1975" s="221"/>
      <c r="R1975" s="221"/>
      <c r="S1975" s="221"/>
      <c r="T1975" s="222"/>
      <c r="AT1975" s="217" t="s">
        <v>176</v>
      </c>
      <c r="AU1975" s="217" t="s">
        <v>80</v>
      </c>
      <c r="AV1975" s="11" t="s">
        <v>17</v>
      </c>
      <c r="AW1975" s="11" t="s">
        <v>35</v>
      </c>
      <c r="AX1975" s="11" t="s">
        <v>72</v>
      </c>
      <c r="AY1975" s="217" t="s">
        <v>168</v>
      </c>
    </row>
    <row r="1976" s="12" customFormat="1">
      <c r="B1976" s="223"/>
      <c r="D1976" s="216" t="s">
        <v>176</v>
      </c>
      <c r="E1976" s="224" t="s">
        <v>5</v>
      </c>
      <c r="F1976" s="225" t="s">
        <v>2231</v>
      </c>
      <c r="H1976" s="226">
        <v>7.7999999999999998</v>
      </c>
      <c r="I1976" s="227"/>
      <c r="L1976" s="223"/>
      <c r="M1976" s="228"/>
      <c r="N1976" s="229"/>
      <c r="O1976" s="229"/>
      <c r="P1976" s="229"/>
      <c r="Q1976" s="229"/>
      <c r="R1976" s="229"/>
      <c r="S1976" s="229"/>
      <c r="T1976" s="230"/>
      <c r="AT1976" s="224" t="s">
        <v>176</v>
      </c>
      <c r="AU1976" s="224" t="s">
        <v>80</v>
      </c>
      <c r="AV1976" s="12" t="s">
        <v>80</v>
      </c>
      <c r="AW1976" s="12" t="s">
        <v>35</v>
      </c>
      <c r="AX1976" s="12" t="s">
        <v>72</v>
      </c>
      <c r="AY1976" s="224" t="s">
        <v>168</v>
      </c>
    </row>
    <row r="1977" s="12" customFormat="1">
      <c r="B1977" s="223"/>
      <c r="D1977" s="216" t="s">
        <v>176</v>
      </c>
      <c r="E1977" s="224" t="s">
        <v>5</v>
      </c>
      <c r="F1977" s="225" t="s">
        <v>2232</v>
      </c>
      <c r="H1977" s="226">
        <v>13.199999999999999</v>
      </c>
      <c r="I1977" s="227"/>
      <c r="L1977" s="223"/>
      <c r="M1977" s="228"/>
      <c r="N1977" s="229"/>
      <c r="O1977" s="229"/>
      <c r="P1977" s="229"/>
      <c r="Q1977" s="229"/>
      <c r="R1977" s="229"/>
      <c r="S1977" s="229"/>
      <c r="T1977" s="230"/>
      <c r="AT1977" s="224" t="s">
        <v>176</v>
      </c>
      <c r="AU1977" s="224" t="s">
        <v>80</v>
      </c>
      <c r="AV1977" s="12" t="s">
        <v>80</v>
      </c>
      <c r="AW1977" s="12" t="s">
        <v>35</v>
      </c>
      <c r="AX1977" s="12" t="s">
        <v>72</v>
      </c>
      <c r="AY1977" s="224" t="s">
        <v>168</v>
      </c>
    </row>
    <row r="1978" s="12" customFormat="1">
      <c r="B1978" s="223"/>
      <c r="D1978" s="216" t="s">
        <v>176</v>
      </c>
      <c r="E1978" s="224" t="s">
        <v>5</v>
      </c>
      <c r="F1978" s="225" t="s">
        <v>2233</v>
      </c>
      <c r="H1978" s="226">
        <v>6.5999999999999996</v>
      </c>
      <c r="I1978" s="227"/>
      <c r="L1978" s="223"/>
      <c r="M1978" s="228"/>
      <c r="N1978" s="229"/>
      <c r="O1978" s="229"/>
      <c r="P1978" s="229"/>
      <c r="Q1978" s="229"/>
      <c r="R1978" s="229"/>
      <c r="S1978" s="229"/>
      <c r="T1978" s="230"/>
      <c r="AT1978" s="224" t="s">
        <v>176</v>
      </c>
      <c r="AU1978" s="224" t="s">
        <v>80</v>
      </c>
      <c r="AV1978" s="12" t="s">
        <v>80</v>
      </c>
      <c r="AW1978" s="12" t="s">
        <v>35</v>
      </c>
      <c r="AX1978" s="12" t="s">
        <v>72</v>
      </c>
      <c r="AY1978" s="224" t="s">
        <v>168</v>
      </c>
    </row>
    <row r="1979" s="11" customFormat="1">
      <c r="B1979" s="215"/>
      <c r="D1979" s="216" t="s">
        <v>176</v>
      </c>
      <c r="E1979" s="217" t="s">
        <v>5</v>
      </c>
      <c r="F1979" s="218" t="s">
        <v>237</v>
      </c>
      <c r="H1979" s="217" t="s">
        <v>5</v>
      </c>
      <c r="I1979" s="219"/>
      <c r="L1979" s="215"/>
      <c r="M1979" s="220"/>
      <c r="N1979" s="221"/>
      <c r="O1979" s="221"/>
      <c r="P1979" s="221"/>
      <c r="Q1979" s="221"/>
      <c r="R1979" s="221"/>
      <c r="S1979" s="221"/>
      <c r="T1979" s="222"/>
      <c r="AT1979" s="217" t="s">
        <v>176</v>
      </c>
      <c r="AU1979" s="217" t="s">
        <v>80</v>
      </c>
      <c r="AV1979" s="11" t="s">
        <v>17</v>
      </c>
      <c r="AW1979" s="11" t="s">
        <v>35</v>
      </c>
      <c r="AX1979" s="11" t="s">
        <v>72</v>
      </c>
      <c r="AY1979" s="217" t="s">
        <v>168</v>
      </c>
    </row>
    <row r="1980" s="12" customFormat="1">
      <c r="B1980" s="223"/>
      <c r="D1980" s="216" t="s">
        <v>176</v>
      </c>
      <c r="E1980" s="224" t="s">
        <v>5</v>
      </c>
      <c r="F1980" s="225" t="s">
        <v>2234</v>
      </c>
      <c r="H1980" s="226">
        <v>2.3999999999999999</v>
      </c>
      <c r="I1980" s="227"/>
      <c r="L1980" s="223"/>
      <c r="M1980" s="228"/>
      <c r="N1980" s="229"/>
      <c r="O1980" s="229"/>
      <c r="P1980" s="229"/>
      <c r="Q1980" s="229"/>
      <c r="R1980" s="229"/>
      <c r="S1980" s="229"/>
      <c r="T1980" s="230"/>
      <c r="AT1980" s="224" t="s">
        <v>176</v>
      </c>
      <c r="AU1980" s="224" t="s">
        <v>80</v>
      </c>
      <c r="AV1980" s="12" t="s">
        <v>80</v>
      </c>
      <c r="AW1980" s="12" t="s">
        <v>35</v>
      </c>
      <c r="AX1980" s="12" t="s">
        <v>72</v>
      </c>
      <c r="AY1980" s="224" t="s">
        <v>168</v>
      </c>
    </row>
    <row r="1981" s="12" customFormat="1">
      <c r="B1981" s="223"/>
      <c r="D1981" s="216" t="s">
        <v>176</v>
      </c>
      <c r="E1981" s="224" t="s">
        <v>5</v>
      </c>
      <c r="F1981" s="225" t="s">
        <v>2235</v>
      </c>
      <c r="H1981" s="226">
        <v>6.5999999999999996</v>
      </c>
      <c r="I1981" s="227"/>
      <c r="L1981" s="223"/>
      <c r="M1981" s="228"/>
      <c r="N1981" s="229"/>
      <c r="O1981" s="229"/>
      <c r="P1981" s="229"/>
      <c r="Q1981" s="229"/>
      <c r="R1981" s="229"/>
      <c r="S1981" s="229"/>
      <c r="T1981" s="230"/>
      <c r="AT1981" s="224" t="s">
        <v>176</v>
      </c>
      <c r="AU1981" s="224" t="s">
        <v>80</v>
      </c>
      <c r="AV1981" s="12" t="s">
        <v>80</v>
      </c>
      <c r="AW1981" s="12" t="s">
        <v>35</v>
      </c>
      <c r="AX1981" s="12" t="s">
        <v>72</v>
      </c>
      <c r="AY1981" s="224" t="s">
        <v>168</v>
      </c>
    </row>
    <row r="1982" s="13" customFormat="1">
      <c r="B1982" s="231"/>
      <c r="D1982" s="216" t="s">
        <v>176</v>
      </c>
      <c r="E1982" s="232" t="s">
        <v>5</v>
      </c>
      <c r="F1982" s="233" t="s">
        <v>195</v>
      </c>
      <c r="H1982" s="234">
        <v>36.600000000000001</v>
      </c>
      <c r="I1982" s="235"/>
      <c r="L1982" s="231"/>
      <c r="M1982" s="236"/>
      <c r="N1982" s="237"/>
      <c r="O1982" s="237"/>
      <c r="P1982" s="237"/>
      <c r="Q1982" s="237"/>
      <c r="R1982" s="237"/>
      <c r="S1982" s="237"/>
      <c r="T1982" s="238"/>
      <c r="AT1982" s="232" t="s">
        <v>176</v>
      </c>
      <c r="AU1982" s="232" t="s">
        <v>80</v>
      </c>
      <c r="AV1982" s="13" t="s">
        <v>86</v>
      </c>
      <c r="AW1982" s="13" t="s">
        <v>35</v>
      </c>
      <c r="AX1982" s="13" t="s">
        <v>17</v>
      </c>
      <c r="AY1982" s="232" t="s">
        <v>168</v>
      </c>
    </row>
    <row r="1983" s="1" customFormat="1" ht="25.5" customHeight="1">
      <c r="B1983" s="202"/>
      <c r="C1983" s="203" t="s">
        <v>2236</v>
      </c>
      <c r="D1983" s="203" t="s">
        <v>170</v>
      </c>
      <c r="E1983" s="204" t="s">
        <v>2237</v>
      </c>
      <c r="F1983" s="205" t="s">
        <v>2238</v>
      </c>
      <c r="G1983" s="206" t="s">
        <v>198</v>
      </c>
      <c r="H1983" s="207">
        <v>9</v>
      </c>
      <c r="I1983" s="208"/>
      <c r="J1983" s="209">
        <f>ROUND(I1983*H1983,2)</f>
        <v>0</v>
      </c>
      <c r="K1983" s="205" t="s">
        <v>174</v>
      </c>
      <c r="L1983" s="47"/>
      <c r="M1983" s="210" t="s">
        <v>5</v>
      </c>
      <c r="N1983" s="211" t="s">
        <v>43</v>
      </c>
      <c r="O1983" s="48"/>
      <c r="P1983" s="212">
        <f>O1983*H1983</f>
        <v>0</v>
      </c>
      <c r="Q1983" s="212">
        <v>4.0000000000000003E-05</v>
      </c>
      <c r="R1983" s="212">
        <f>Q1983*H1983</f>
        <v>0.00036000000000000002</v>
      </c>
      <c r="S1983" s="212">
        <v>0</v>
      </c>
      <c r="T1983" s="213">
        <f>S1983*H1983</f>
        <v>0</v>
      </c>
      <c r="AR1983" s="25" t="s">
        <v>254</v>
      </c>
      <c r="AT1983" s="25" t="s">
        <v>170</v>
      </c>
      <c r="AU1983" s="25" t="s">
        <v>80</v>
      </c>
      <c r="AY1983" s="25" t="s">
        <v>168</v>
      </c>
      <c r="BE1983" s="214">
        <f>IF(N1983="základní",J1983,0)</f>
        <v>0</v>
      </c>
      <c r="BF1983" s="214">
        <f>IF(N1983="snížená",J1983,0)</f>
        <v>0</v>
      </c>
      <c r="BG1983" s="214">
        <f>IF(N1983="zákl. přenesená",J1983,0)</f>
        <v>0</v>
      </c>
      <c r="BH1983" s="214">
        <f>IF(N1983="sníž. přenesená",J1983,0)</f>
        <v>0</v>
      </c>
      <c r="BI1983" s="214">
        <f>IF(N1983="nulová",J1983,0)</f>
        <v>0</v>
      </c>
      <c r="BJ1983" s="25" t="s">
        <v>17</v>
      </c>
      <c r="BK1983" s="214">
        <f>ROUND(I1983*H1983,2)</f>
        <v>0</v>
      </c>
      <c r="BL1983" s="25" t="s">
        <v>254</v>
      </c>
      <c r="BM1983" s="25" t="s">
        <v>2239</v>
      </c>
    </row>
    <row r="1984" s="11" customFormat="1">
      <c r="B1984" s="215"/>
      <c r="D1984" s="216" t="s">
        <v>176</v>
      </c>
      <c r="E1984" s="217" t="s">
        <v>5</v>
      </c>
      <c r="F1984" s="218" t="s">
        <v>2240</v>
      </c>
      <c r="H1984" s="217" t="s">
        <v>5</v>
      </c>
      <c r="I1984" s="219"/>
      <c r="L1984" s="215"/>
      <c r="M1984" s="220"/>
      <c r="N1984" s="221"/>
      <c r="O1984" s="221"/>
      <c r="P1984" s="221"/>
      <c r="Q1984" s="221"/>
      <c r="R1984" s="221"/>
      <c r="S1984" s="221"/>
      <c r="T1984" s="222"/>
      <c r="AT1984" s="217" t="s">
        <v>176</v>
      </c>
      <c r="AU1984" s="217" t="s">
        <v>80</v>
      </c>
      <c r="AV1984" s="11" t="s">
        <v>17</v>
      </c>
      <c r="AW1984" s="11" t="s">
        <v>35</v>
      </c>
      <c r="AX1984" s="11" t="s">
        <v>72</v>
      </c>
      <c r="AY1984" s="217" t="s">
        <v>168</v>
      </c>
    </row>
    <row r="1985" s="12" customFormat="1">
      <c r="B1985" s="223"/>
      <c r="D1985" s="216" t="s">
        <v>176</v>
      </c>
      <c r="E1985" s="224" t="s">
        <v>5</v>
      </c>
      <c r="F1985" s="225" t="s">
        <v>2234</v>
      </c>
      <c r="H1985" s="226">
        <v>2.3999999999999999</v>
      </c>
      <c r="I1985" s="227"/>
      <c r="L1985" s="223"/>
      <c r="M1985" s="228"/>
      <c r="N1985" s="229"/>
      <c r="O1985" s="229"/>
      <c r="P1985" s="229"/>
      <c r="Q1985" s="229"/>
      <c r="R1985" s="229"/>
      <c r="S1985" s="229"/>
      <c r="T1985" s="230"/>
      <c r="AT1985" s="224" t="s">
        <v>176</v>
      </c>
      <c r="AU1985" s="224" t="s">
        <v>80</v>
      </c>
      <c r="AV1985" s="12" t="s">
        <v>80</v>
      </c>
      <c r="AW1985" s="12" t="s">
        <v>35</v>
      </c>
      <c r="AX1985" s="12" t="s">
        <v>72</v>
      </c>
      <c r="AY1985" s="224" t="s">
        <v>168</v>
      </c>
    </row>
    <row r="1986" s="12" customFormat="1">
      <c r="B1986" s="223"/>
      <c r="D1986" s="216" t="s">
        <v>176</v>
      </c>
      <c r="E1986" s="224" t="s">
        <v>5</v>
      </c>
      <c r="F1986" s="225" t="s">
        <v>2235</v>
      </c>
      <c r="H1986" s="226">
        <v>6.5999999999999996</v>
      </c>
      <c r="I1986" s="227"/>
      <c r="L1986" s="223"/>
      <c r="M1986" s="228"/>
      <c r="N1986" s="229"/>
      <c r="O1986" s="229"/>
      <c r="P1986" s="229"/>
      <c r="Q1986" s="229"/>
      <c r="R1986" s="229"/>
      <c r="S1986" s="229"/>
      <c r="T1986" s="230"/>
      <c r="AT1986" s="224" t="s">
        <v>176</v>
      </c>
      <c r="AU1986" s="224" t="s">
        <v>80</v>
      </c>
      <c r="AV1986" s="12" t="s">
        <v>80</v>
      </c>
      <c r="AW1986" s="12" t="s">
        <v>35</v>
      </c>
      <c r="AX1986" s="12" t="s">
        <v>72</v>
      </c>
      <c r="AY1986" s="224" t="s">
        <v>168</v>
      </c>
    </row>
    <row r="1987" s="13" customFormat="1">
      <c r="B1987" s="231"/>
      <c r="D1987" s="216" t="s">
        <v>176</v>
      </c>
      <c r="E1987" s="232" t="s">
        <v>5</v>
      </c>
      <c r="F1987" s="233" t="s">
        <v>195</v>
      </c>
      <c r="H1987" s="234">
        <v>9</v>
      </c>
      <c r="I1987" s="235"/>
      <c r="L1987" s="231"/>
      <c r="M1987" s="236"/>
      <c r="N1987" s="237"/>
      <c r="O1987" s="237"/>
      <c r="P1987" s="237"/>
      <c r="Q1987" s="237"/>
      <c r="R1987" s="237"/>
      <c r="S1987" s="237"/>
      <c r="T1987" s="238"/>
      <c r="AT1987" s="232" t="s">
        <v>176</v>
      </c>
      <c r="AU1987" s="232" t="s">
        <v>80</v>
      </c>
      <c r="AV1987" s="13" t="s">
        <v>86</v>
      </c>
      <c r="AW1987" s="13" t="s">
        <v>35</v>
      </c>
      <c r="AX1987" s="13" t="s">
        <v>17</v>
      </c>
      <c r="AY1987" s="232" t="s">
        <v>168</v>
      </c>
    </row>
    <row r="1988" s="1" customFormat="1" ht="38.25" customHeight="1">
      <c r="B1988" s="202"/>
      <c r="C1988" s="203" t="s">
        <v>2241</v>
      </c>
      <c r="D1988" s="203" t="s">
        <v>170</v>
      </c>
      <c r="E1988" s="204" t="s">
        <v>2242</v>
      </c>
      <c r="F1988" s="205" t="s">
        <v>2243</v>
      </c>
      <c r="G1988" s="206" t="s">
        <v>1890</v>
      </c>
      <c r="H1988" s="257"/>
      <c r="I1988" s="208"/>
      <c r="J1988" s="209">
        <f>ROUND(I1988*H1988,2)</f>
        <v>0</v>
      </c>
      <c r="K1988" s="205" t="s">
        <v>174</v>
      </c>
      <c r="L1988" s="47"/>
      <c r="M1988" s="210" t="s">
        <v>5</v>
      </c>
      <c r="N1988" s="211" t="s">
        <v>43</v>
      </c>
      <c r="O1988" s="48"/>
      <c r="P1988" s="212">
        <f>O1988*H1988</f>
        <v>0</v>
      </c>
      <c r="Q1988" s="212">
        <v>0</v>
      </c>
      <c r="R1988" s="212">
        <f>Q1988*H1988</f>
        <v>0</v>
      </c>
      <c r="S1988" s="212">
        <v>0</v>
      </c>
      <c r="T1988" s="213">
        <f>S1988*H1988</f>
        <v>0</v>
      </c>
      <c r="AR1988" s="25" t="s">
        <v>254</v>
      </c>
      <c r="AT1988" s="25" t="s">
        <v>170</v>
      </c>
      <c r="AU1988" s="25" t="s">
        <v>80</v>
      </c>
      <c r="AY1988" s="25" t="s">
        <v>168</v>
      </c>
      <c r="BE1988" s="214">
        <f>IF(N1988="základní",J1988,0)</f>
        <v>0</v>
      </c>
      <c r="BF1988" s="214">
        <f>IF(N1988="snížená",J1988,0)</f>
        <v>0</v>
      </c>
      <c r="BG1988" s="214">
        <f>IF(N1988="zákl. přenesená",J1988,0)</f>
        <v>0</v>
      </c>
      <c r="BH1988" s="214">
        <f>IF(N1988="sníž. přenesená",J1988,0)</f>
        <v>0</v>
      </c>
      <c r="BI1988" s="214">
        <f>IF(N1988="nulová",J1988,0)</f>
        <v>0</v>
      </c>
      <c r="BJ1988" s="25" t="s">
        <v>17</v>
      </c>
      <c r="BK1988" s="214">
        <f>ROUND(I1988*H1988,2)</f>
        <v>0</v>
      </c>
      <c r="BL1988" s="25" t="s">
        <v>254</v>
      </c>
      <c r="BM1988" s="25" t="s">
        <v>2244</v>
      </c>
    </row>
    <row r="1989" s="1" customFormat="1" ht="63.75" customHeight="1">
      <c r="B1989" s="202"/>
      <c r="C1989" s="203" t="s">
        <v>2245</v>
      </c>
      <c r="D1989" s="203" t="s">
        <v>170</v>
      </c>
      <c r="E1989" s="204" t="s">
        <v>2246</v>
      </c>
      <c r="F1989" s="205" t="s">
        <v>2247</v>
      </c>
      <c r="G1989" s="206" t="s">
        <v>182</v>
      </c>
      <c r="H1989" s="207">
        <v>2</v>
      </c>
      <c r="I1989" s="208"/>
      <c r="J1989" s="209">
        <f>ROUND(I1989*H1989,2)</f>
        <v>0</v>
      </c>
      <c r="K1989" s="205" t="s">
        <v>5</v>
      </c>
      <c r="L1989" s="47"/>
      <c r="M1989" s="210" t="s">
        <v>5</v>
      </c>
      <c r="N1989" s="211" t="s">
        <v>43</v>
      </c>
      <c r="O1989" s="48"/>
      <c r="P1989" s="212">
        <f>O1989*H1989</f>
        <v>0</v>
      </c>
      <c r="Q1989" s="212">
        <v>0</v>
      </c>
      <c r="R1989" s="212">
        <f>Q1989*H1989</f>
        <v>0</v>
      </c>
      <c r="S1989" s="212">
        <v>0</v>
      </c>
      <c r="T1989" s="213">
        <f>S1989*H1989</f>
        <v>0</v>
      </c>
      <c r="AR1989" s="25" t="s">
        <v>254</v>
      </c>
      <c r="AT1989" s="25" t="s">
        <v>170</v>
      </c>
      <c r="AU1989" s="25" t="s">
        <v>80</v>
      </c>
      <c r="AY1989" s="25" t="s">
        <v>168</v>
      </c>
      <c r="BE1989" s="214">
        <f>IF(N1989="základní",J1989,0)</f>
        <v>0</v>
      </c>
      <c r="BF1989" s="214">
        <f>IF(N1989="snížená",J1989,0)</f>
        <v>0</v>
      </c>
      <c r="BG1989" s="214">
        <f>IF(N1989="zákl. přenesená",J1989,0)</f>
        <v>0</v>
      </c>
      <c r="BH1989" s="214">
        <f>IF(N1989="sníž. přenesená",J1989,0)</f>
        <v>0</v>
      </c>
      <c r="BI1989" s="214">
        <f>IF(N1989="nulová",J1989,0)</f>
        <v>0</v>
      </c>
      <c r="BJ1989" s="25" t="s">
        <v>17</v>
      </c>
      <c r="BK1989" s="214">
        <f>ROUND(I1989*H1989,2)</f>
        <v>0</v>
      </c>
      <c r="BL1989" s="25" t="s">
        <v>254</v>
      </c>
      <c r="BM1989" s="25" t="s">
        <v>2248</v>
      </c>
    </row>
    <row r="1990" s="11" customFormat="1">
      <c r="B1990" s="215"/>
      <c r="D1990" s="216" t="s">
        <v>176</v>
      </c>
      <c r="E1990" s="217" t="s">
        <v>5</v>
      </c>
      <c r="F1990" s="218" t="s">
        <v>2249</v>
      </c>
      <c r="H1990" s="217" t="s">
        <v>5</v>
      </c>
      <c r="I1990" s="219"/>
      <c r="L1990" s="215"/>
      <c r="M1990" s="220"/>
      <c r="N1990" s="221"/>
      <c r="O1990" s="221"/>
      <c r="P1990" s="221"/>
      <c r="Q1990" s="221"/>
      <c r="R1990" s="221"/>
      <c r="S1990" s="221"/>
      <c r="T1990" s="222"/>
      <c r="AT1990" s="217" t="s">
        <v>176</v>
      </c>
      <c r="AU1990" s="217" t="s">
        <v>80</v>
      </c>
      <c r="AV1990" s="11" t="s">
        <v>17</v>
      </c>
      <c r="AW1990" s="11" t="s">
        <v>35</v>
      </c>
      <c r="AX1990" s="11" t="s">
        <v>72</v>
      </c>
      <c r="AY1990" s="217" t="s">
        <v>168</v>
      </c>
    </row>
    <row r="1991" s="12" customFormat="1">
      <c r="B1991" s="223"/>
      <c r="D1991" s="216" t="s">
        <v>176</v>
      </c>
      <c r="E1991" s="224" t="s">
        <v>5</v>
      </c>
      <c r="F1991" s="225" t="s">
        <v>80</v>
      </c>
      <c r="H1991" s="226">
        <v>2</v>
      </c>
      <c r="I1991" s="227"/>
      <c r="L1991" s="223"/>
      <c r="M1991" s="228"/>
      <c r="N1991" s="229"/>
      <c r="O1991" s="229"/>
      <c r="P1991" s="229"/>
      <c r="Q1991" s="229"/>
      <c r="R1991" s="229"/>
      <c r="S1991" s="229"/>
      <c r="T1991" s="230"/>
      <c r="AT1991" s="224" t="s">
        <v>176</v>
      </c>
      <c r="AU1991" s="224" t="s">
        <v>80</v>
      </c>
      <c r="AV1991" s="12" t="s">
        <v>80</v>
      </c>
      <c r="AW1991" s="12" t="s">
        <v>35</v>
      </c>
      <c r="AX1991" s="12" t="s">
        <v>17</v>
      </c>
      <c r="AY1991" s="224" t="s">
        <v>168</v>
      </c>
    </row>
    <row r="1992" s="1" customFormat="1" ht="63.75" customHeight="1">
      <c r="B1992" s="202"/>
      <c r="C1992" s="203" t="s">
        <v>2250</v>
      </c>
      <c r="D1992" s="203" t="s">
        <v>170</v>
      </c>
      <c r="E1992" s="204" t="s">
        <v>2251</v>
      </c>
      <c r="F1992" s="205" t="s">
        <v>2252</v>
      </c>
      <c r="G1992" s="206" t="s">
        <v>182</v>
      </c>
      <c r="H1992" s="207">
        <v>3</v>
      </c>
      <c r="I1992" s="208"/>
      <c r="J1992" s="209">
        <f>ROUND(I1992*H1992,2)</f>
        <v>0</v>
      </c>
      <c r="K1992" s="205" t="s">
        <v>5</v>
      </c>
      <c r="L1992" s="47"/>
      <c r="M1992" s="210" t="s">
        <v>5</v>
      </c>
      <c r="N1992" s="211" t="s">
        <v>43</v>
      </c>
      <c r="O1992" s="48"/>
      <c r="P1992" s="212">
        <f>O1992*H1992</f>
        <v>0</v>
      </c>
      <c r="Q1992" s="212">
        <v>0</v>
      </c>
      <c r="R1992" s="212">
        <f>Q1992*H1992</f>
        <v>0</v>
      </c>
      <c r="S1992" s="212">
        <v>0</v>
      </c>
      <c r="T1992" s="213">
        <f>S1992*H1992</f>
        <v>0</v>
      </c>
      <c r="AR1992" s="25" t="s">
        <v>254</v>
      </c>
      <c r="AT1992" s="25" t="s">
        <v>170</v>
      </c>
      <c r="AU1992" s="25" t="s">
        <v>80</v>
      </c>
      <c r="AY1992" s="25" t="s">
        <v>168</v>
      </c>
      <c r="BE1992" s="214">
        <f>IF(N1992="základní",J1992,0)</f>
        <v>0</v>
      </c>
      <c r="BF1992" s="214">
        <f>IF(N1992="snížená",J1992,0)</f>
        <v>0</v>
      </c>
      <c r="BG1992" s="214">
        <f>IF(N1992="zákl. přenesená",J1992,0)</f>
        <v>0</v>
      </c>
      <c r="BH1992" s="214">
        <f>IF(N1992="sníž. přenesená",J1992,0)</f>
        <v>0</v>
      </c>
      <c r="BI1992" s="214">
        <f>IF(N1992="nulová",J1992,0)</f>
        <v>0</v>
      </c>
      <c r="BJ1992" s="25" t="s">
        <v>17</v>
      </c>
      <c r="BK1992" s="214">
        <f>ROUND(I1992*H1992,2)</f>
        <v>0</v>
      </c>
      <c r="BL1992" s="25" t="s">
        <v>254</v>
      </c>
      <c r="BM1992" s="25" t="s">
        <v>2253</v>
      </c>
    </row>
    <row r="1993" s="11" customFormat="1">
      <c r="B1993" s="215"/>
      <c r="D1993" s="216" t="s">
        <v>176</v>
      </c>
      <c r="E1993" s="217" t="s">
        <v>5</v>
      </c>
      <c r="F1993" s="218" t="s">
        <v>2249</v>
      </c>
      <c r="H1993" s="217" t="s">
        <v>5</v>
      </c>
      <c r="I1993" s="219"/>
      <c r="L1993" s="215"/>
      <c r="M1993" s="220"/>
      <c r="N1993" s="221"/>
      <c r="O1993" s="221"/>
      <c r="P1993" s="221"/>
      <c r="Q1993" s="221"/>
      <c r="R1993" s="221"/>
      <c r="S1993" s="221"/>
      <c r="T1993" s="222"/>
      <c r="AT1993" s="217" t="s">
        <v>176</v>
      </c>
      <c r="AU1993" s="217" t="s">
        <v>80</v>
      </c>
      <c r="AV1993" s="11" t="s">
        <v>17</v>
      </c>
      <c r="AW1993" s="11" t="s">
        <v>35</v>
      </c>
      <c r="AX1993" s="11" t="s">
        <v>72</v>
      </c>
      <c r="AY1993" s="217" t="s">
        <v>168</v>
      </c>
    </row>
    <row r="1994" s="12" customFormat="1">
      <c r="B1994" s="223"/>
      <c r="D1994" s="216" t="s">
        <v>176</v>
      </c>
      <c r="E1994" s="224" t="s">
        <v>5</v>
      </c>
      <c r="F1994" s="225" t="s">
        <v>83</v>
      </c>
      <c r="H1994" s="226">
        <v>3</v>
      </c>
      <c r="I1994" s="227"/>
      <c r="L1994" s="223"/>
      <c r="M1994" s="228"/>
      <c r="N1994" s="229"/>
      <c r="O1994" s="229"/>
      <c r="P1994" s="229"/>
      <c r="Q1994" s="229"/>
      <c r="R1994" s="229"/>
      <c r="S1994" s="229"/>
      <c r="T1994" s="230"/>
      <c r="AT1994" s="224" t="s">
        <v>176</v>
      </c>
      <c r="AU1994" s="224" t="s">
        <v>80</v>
      </c>
      <c r="AV1994" s="12" t="s">
        <v>80</v>
      </c>
      <c r="AW1994" s="12" t="s">
        <v>35</v>
      </c>
      <c r="AX1994" s="12" t="s">
        <v>17</v>
      </c>
      <c r="AY1994" s="224" t="s">
        <v>168</v>
      </c>
    </row>
    <row r="1995" s="1" customFormat="1" ht="63.75" customHeight="1">
      <c r="B1995" s="202"/>
      <c r="C1995" s="203" t="s">
        <v>2254</v>
      </c>
      <c r="D1995" s="203" t="s">
        <v>170</v>
      </c>
      <c r="E1995" s="204" t="s">
        <v>2255</v>
      </c>
      <c r="F1995" s="205" t="s">
        <v>2256</v>
      </c>
      <c r="G1995" s="206" t="s">
        <v>182</v>
      </c>
      <c r="H1995" s="207">
        <v>2</v>
      </c>
      <c r="I1995" s="208"/>
      <c r="J1995" s="209">
        <f>ROUND(I1995*H1995,2)</f>
        <v>0</v>
      </c>
      <c r="K1995" s="205" t="s">
        <v>5</v>
      </c>
      <c r="L1995" s="47"/>
      <c r="M1995" s="210" t="s">
        <v>5</v>
      </c>
      <c r="N1995" s="211" t="s">
        <v>43</v>
      </c>
      <c r="O1995" s="48"/>
      <c r="P1995" s="212">
        <f>O1995*H1995</f>
        <v>0</v>
      </c>
      <c r="Q1995" s="212">
        <v>0</v>
      </c>
      <c r="R1995" s="212">
        <f>Q1995*H1995</f>
        <v>0</v>
      </c>
      <c r="S1995" s="212">
        <v>0</v>
      </c>
      <c r="T1995" s="213">
        <f>S1995*H1995</f>
        <v>0</v>
      </c>
      <c r="AR1995" s="25" t="s">
        <v>254</v>
      </c>
      <c r="AT1995" s="25" t="s">
        <v>170</v>
      </c>
      <c r="AU1995" s="25" t="s">
        <v>80</v>
      </c>
      <c r="AY1995" s="25" t="s">
        <v>168</v>
      </c>
      <c r="BE1995" s="214">
        <f>IF(N1995="základní",J1995,0)</f>
        <v>0</v>
      </c>
      <c r="BF1995" s="214">
        <f>IF(N1995="snížená",J1995,0)</f>
        <v>0</v>
      </c>
      <c r="BG1995" s="214">
        <f>IF(N1995="zákl. přenesená",J1995,0)</f>
        <v>0</v>
      </c>
      <c r="BH1995" s="214">
        <f>IF(N1995="sníž. přenesená",J1995,0)</f>
        <v>0</v>
      </c>
      <c r="BI1995" s="214">
        <f>IF(N1995="nulová",J1995,0)</f>
        <v>0</v>
      </c>
      <c r="BJ1995" s="25" t="s">
        <v>17</v>
      </c>
      <c r="BK1995" s="214">
        <f>ROUND(I1995*H1995,2)</f>
        <v>0</v>
      </c>
      <c r="BL1995" s="25" t="s">
        <v>254</v>
      </c>
      <c r="BM1995" s="25" t="s">
        <v>2257</v>
      </c>
    </row>
    <row r="1996" s="11" customFormat="1">
      <c r="B1996" s="215"/>
      <c r="D1996" s="216" t="s">
        <v>176</v>
      </c>
      <c r="E1996" s="217" t="s">
        <v>5</v>
      </c>
      <c r="F1996" s="218" t="s">
        <v>2249</v>
      </c>
      <c r="H1996" s="217" t="s">
        <v>5</v>
      </c>
      <c r="I1996" s="219"/>
      <c r="L1996" s="215"/>
      <c r="M1996" s="220"/>
      <c r="N1996" s="221"/>
      <c r="O1996" s="221"/>
      <c r="P1996" s="221"/>
      <c r="Q1996" s="221"/>
      <c r="R1996" s="221"/>
      <c r="S1996" s="221"/>
      <c r="T1996" s="222"/>
      <c r="AT1996" s="217" t="s">
        <v>176</v>
      </c>
      <c r="AU1996" s="217" t="s">
        <v>80</v>
      </c>
      <c r="AV1996" s="11" t="s">
        <v>17</v>
      </c>
      <c r="AW1996" s="11" t="s">
        <v>35</v>
      </c>
      <c r="AX1996" s="11" t="s">
        <v>72</v>
      </c>
      <c r="AY1996" s="217" t="s">
        <v>168</v>
      </c>
    </row>
    <row r="1997" s="12" customFormat="1">
      <c r="B1997" s="223"/>
      <c r="D1997" s="216" t="s">
        <v>176</v>
      </c>
      <c r="E1997" s="224" t="s">
        <v>5</v>
      </c>
      <c r="F1997" s="225" t="s">
        <v>80</v>
      </c>
      <c r="H1997" s="226">
        <v>2</v>
      </c>
      <c r="I1997" s="227"/>
      <c r="L1997" s="223"/>
      <c r="M1997" s="228"/>
      <c r="N1997" s="229"/>
      <c r="O1997" s="229"/>
      <c r="P1997" s="229"/>
      <c r="Q1997" s="229"/>
      <c r="R1997" s="229"/>
      <c r="S1997" s="229"/>
      <c r="T1997" s="230"/>
      <c r="AT1997" s="224" t="s">
        <v>176</v>
      </c>
      <c r="AU1997" s="224" t="s">
        <v>80</v>
      </c>
      <c r="AV1997" s="12" t="s">
        <v>80</v>
      </c>
      <c r="AW1997" s="12" t="s">
        <v>35</v>
      </c>
      <c r="AX1997" s="12" t="s">
        <v>17</v>
      </c>
      <c r="AY1997" s="224" t="s">
        <v>168</v>
      </c>
    </row>
    <row r="1998" s="1" customFormat="1" ht="63.75" customHeight="1">
      <c r="B1998" s="202"/>
      <c r="C1998" s="203" t="s">
        <v>2258</v>
      </c>
      <c r="D1998" s="203" t="s">
        <v>170</v>
      </c>
      <c r="E1998" s="204" t="s">
        <v>2259</v>
      </c>
      <c r="F1998" s="205" t="s">
        <v>2260</v>
      </c>
      <c r="G1998" s="206" t="s">
        <v>182</v>
      </c>
      <c r="H1998" s="207">
        <v>1</v>
      </c>
      <c r="I1998" s="208"/>
      <c r="J1998" s="209">
        <f>ROUND(I1998*H1998,2)</f>
        <v>0</v>
      </c>
      <c r="K1998" s="205" t="s">
        <v>5</v>
      </c>
      <c r="L1998" s="47"/>
      <c r="M1998" s="210" t="s">
        <v>5</v>
      </c>
      <c r="N1998" s="211" t="s">
        <v>43</v>
      </c>
      <c r="O1998" s="48"/>
      <c r="P1998" s="212">
        <f>O1998*H1998</f>
        <v>0</v>
      </c>
      <c r="Q1998" s="212">
        <v>0</v>
      </c>
      <c r="R1998" s="212">
        <f>Q1998*H1998</f>
        <v>0</v>
      </c>
      <c r="S1998" s="212">
        <v>0</v>
      </c>
      <c r="T1998" s="213">
        <f>S1998*H1998</f>
        <v>0</v>
      </c>
      <c r="AR1998" s="25" t="s">
        <v>254</v>
      </c>
      <c r="AT1998" s="25" t="s">
        <v>170</v>
      </c>
      <c r="AU1998" s="25" t="s">
        <v>80</v>
      </c>
      <c r="AY1998" s="25" t="s">
        <v>168</v>
      </c>
      <c r="BE1998" s="214">
        <f>IF(N1998="základní",J1998,0)</f>
        <v>0</v>
      </c>
      <c r="BF1998" s="214">
        <f>IF(N1998="snížená",J1998,0)</f>
        <v>0</v>
      </c>
      <c r="BG1998" s="214">
        <f>IF(N1998="zákl. přenesená",J1998,0)</f>
        <v>0</v>
      </c>
      <c r="BH1998" s="214">
        <f>IF(N1998="sníž. přenesená",J1998,0)</f>
        <v>0</v>
      </c>
      <c r="BI1998" s="214">
        <f>IF(N1998="nulová",J1998,0)</f>
        <v>0</v>
      </c>
      <c r="BJ1998" s="25" t="s">
        <v>17</v>
      </c>
      <c r="BK1998" s="214">
        <f>ROUND(I1998*H1998,2)</f>
        <v>0</v>
      </c>
      <c r="BL1998" s="25" t="s">
        <v>254</v>
      </c>
      <c r="BM1998" s="25" t="s">
        <v>2261</v>
      </c>
    </row>
    <row r="1999" s="11" customFormat="1">
      <c r="B1999" s="215"/>
      <c r="D1999" s="216" t="s">
        <v>176</v>
      </c>
      <c r="E1999" s="217" t="s">
        <v>5</v>
      </c>
      <c r="F1999" s="218" t="s">
        <v>2249</v>
      </c>
      <c r="H1999" s="217" t="s">
        <v>5</v>
      </c>
      <c r="I1999" s="219"/>
      <c r="L1999" s="215"/>
      <c r="M1999" s="220"/>
      <c r="N1999" s="221"/>
      <c r="O1999" s="221"/>
      <c r="P1999" s="221"/>
      <c r="Q1999" s="221"/>
      <c r="R1999" s="221"/>
      <c r="S1999" s="221"/>
      <c r="T1999" s="222"/>
      <c r="AT1999" s="217" t="s">
        <v>176</v>
      </c>
      <c r="AU1999" s="217" t="s">
        <v>80</v>
      </c>
      <c r="AV1999" s="11" t="s">
        <v>17</v>
      </c>
      <c r="AW1999" s="11" t="s">
        <v>35</v>
      </c>
      <c r="AX1999" s="11" t="s">
        <v>72</v>
      </c>
      <c r="AY1999" s="217" t="s">
        <v>168</v>
      </c>
    </row>
    <row r="2000" s="12" customFormat="1">
      <c r="B2000" s="223"/>
      <c r="D2000" s="216" t="s">
        <v>176</v>
      </c>
      <c r="E2000" s="224" t="s">
        <v>5</v>
      </c>
      <c r="F2000" s="225" t="s">
        <v>17</v>
      </c>
      <c r="H2000" s="226">
        <v>1</v>
      </c>
      <c r="I2000" s="227"/>
      <c r="L2000" s="223"/>
      <c r="M2000" s="228"/>
      <c r="N2000" s="229"/>
      <c r="O2000" s="229"/>
      <c r="P2000" s="229"/>
      <c r="Q2000" s="229"/>
      <c r="R2000" s="229"/>
      <c r="S2000" s="229"/>
      <c r="T2000" s="230"/>
      <c r="AT2000" s="224" t="s">
        <v>176</v>
      </c>
      <c r="AU2000" s="224" t="s">
        <v>80</v>
      </c>
      <c r="AV2000" s="12" t="s">
        <v>80</v>
      </c>
      <c r="AW2000" s="12" t="s">
        <v>35</v>
      </c>
      <c r="AX2000" s="12" t="s">
        <v>17</v>
      </c>
      <c r="AY2000" s="224" t="s">
        <v>168</v>
      </c>
    </row>
    <row r="2001" s="1" customFormat="1" ht="63.75" customHeight="1">
      <c r="B2001" s="202"/>
      <c r="C2001" s="203" t="s">
        <v>2262</v>
      </c>
      <c r="D2001" s="203" t="s">
        <v>170</v>
      </c>
      <c r="E2001" s="204" t="s">
        <v>2263</v>
      </c>
      <c r="F2001" s="205" t="s">
        <v>2264</v>
      </c>
      <c r="G2001" s="206" t="s">
        <v>182</v>
      </c>
      <c r="H2001" s="207">
        <v>2</v>
      </c>
      <c r="I2001" s="208"/>
      <c r="J2001" s="209">
        <f>ROUND(I2001*H2001,2)</f>
        <v>0</v>
      </c>
      <c r="K2001" s="205" t="s">
        <v>5</v>
      </c>
      <c r="L2001" s="47"/>
      <c r="M2001" s="210" t="s">
        <v>5</v>
      </c>
      <c r="N2001" s="211" t="s">
        <v>43</v>
      </c>
      <c r="O2001" s="48"/>
      <c r="P2001" s="212">
        <f>O2001*H2001</f>
        <v>0</v>
      </c>
      <c r="Q2001" s="212">
        <v>0</v>
      </c>
      <c r="R2001" s="212">
        <f>Q2001*H2001</f>
        <v>0</v>
      </c>
      <c r="S2001" s="212">
        <v>0</v>
      </c>
      <c r="T2001" s="213">
        <f>S2001*H2001</f>
        <v>0</v>
      </c>
      <c r="AR2001" s="25" t="s">
        <v>254</v>
      </c>
      <c r="AT2001" s="25" t="s">
        <v>170</v>
      </c>
      <c r="AU2001" s="25" t="s">
        <v>80</v>
      </c>
      <c r="AY2001" s="25" t="s">
        <v>168</v>
      </c>
      <c r="BE2001" s="214">
        <f>IF(N2001="základní",J2001,0)</f>
        <v>0</v>
      </c>
      <c r="BF2001" s="214">
        <f>IF(N2001="snížená",J2001,0)</f>
        <v>0</v>
      </c>
      <c r="BG2001" s="214">
        <f>IF(N2001="zákl. přenesená",J2001,0)</f>
        <v>0</v>
      </c>
      <c r="BH2001" s="214">
        <f>IF(N2001="sníž. přenesená",J2001,0)</f>
        <v>0</v>
      </c>
      <c r="BI2001" s="214">
        <f>IF(N2001="nulová",J2001,0)</f>
        <v>0</v>
      </c>
      <c r="BJ2001" s="25" t="s">
        <v>17</v>
      </c>
      <c r="BK2001" s="214">
        <f>ROUND(I2001*H2001,2)</f>
        <v>0</v>
      </c>
      <c r="BL2001" s="25" t="s">
        <v>254</v>
      </c>
      <c r="BM2001" s="25" t="s">
        <v>2265</v>
      </c>
    </row>
    <row r="2002" s="11" customFormat="1">
      <c r="B2002" s="215"/>
      <c r="D2002" s="216" t="s">
        <v>176</v>
      </c>
      <c r="E2002" s="217" t="s">
        <v>5</v>
      </c>
      <c r="F2002" s="218" t="s">
        <v>2249</v>
      </c>
      <c r="H2002" s="217" t="s">
        <v>5</v>
      </c>
      <c r="I2002" s="219"/>
      <c r="L2002" s="215"/>
      <c r="M2002" s="220"/>
      <c r="N2002" s="221"/>
      <c r="O2002" s="221"/>
      <c r="P2002" s="221"/>
      <c r="Q2002" s="221"/>
      <c r="R2002" s="221"/>
      <c r="S2002" s="221"/>
      <c r="T2002" s="222"/>
      <c r="AT2002" s="217" t="s">
        <v>176</v>
      </c>
      <c r="AU2002" s="217" t="s">
        <v>80</v>
      </c>
      <c r="AV2002" s="11" t="s">
        <v>17</v>
      </c>
      <c r="AW2002" s="11" t="s">
        <v>35</v>
      </c>
      <c r="AX2002" s="11" t="s">
        <v>72</v>
      </c>
      <c r="AY2002" s="217" t="s">
        <v>168</v>
      </c>
    </row>
    <row r="2003" s="12" customFormat="1">
      <c r="B2003" s="223"/>
      <c r="D2003" s="216" t="s">
        <v>176</v>
      </c>
      <c r="E2003" s="224" t="s">
        <v>5</v>
      </c>
      <c r="F2003" s="225" t="s">
        <v>80</v>
      </c>
      <c r="H2003" s="226">
        <v>2</v>
      </c>
      <c r="I2003" s="227"/>
      <c r="L2003" s="223"/>
      <c r="M2003" s="228"/>
      <c r="N2003" s="229"/>
      <c r="O2003" s="229"/>
      <c r="P2003" s="229"/>
      <c r="Q2003" s="229"/>
      <c r="R2003" s="229"/>
      <c r="S2003" s="229"/>
      <c r="T2003" s="230"/>
      <c r="AT2003" s="224" t="s">
        <v>176</v>
      </c>
      <c r="AU2003" s="224" t="s">
        <v>80</v>
      </c>
      <c r="AV2003" s="12" t="s">
        <v>80</v>
      </c>
      <c r="AW2003" s="12" t="s">
        <v>35</v>
      </c>
      <c r="AX2003" s="12" t="s">
        <v>17</v>
      </c>
      <c r="AY2003" s="224" t="s">
        <v>168</v>
      </c>
    </row>
    <row r="2004" s="1" customFormat="1" ht="63.75" customHeight="1">
      <c r="B2004" s="202"/>
      <c r="C2004" s="203" t="s">
        <v>2266</v>
      </c>
      <c r="D2004" s="203" t="s">
        <v>170</v>
      </c>
      <c r="E2004" s="204" t="s">
        <v>2267</v>
      </c>
      <c r="F2004" s="205" t="s">
        <v>2268</v>
      </c>
      <c r="G2004" s="206" t="s">
        <v>182</v>
      </c>
      <c r="H2004" s="207">
        <v>1</v>
      </c>
      <c r="I2004" s="208"/>
      <c r="J2004" s="209">
        <f>ROUND(I2004*H2004,2)</f>
        <v>0</v>
      </c>
      <c r="K2004" s="205" t="s">
        <v>5</v>
      </c>
      <c r="L2004" s="47"/>
      <c r="M2004" s="210" t="s">
        <v>5</v>
      </c>
      <c r="N2004" s="211" t="s">
        <v>43</v>
      </c>
      <c r="O2004" s="48"/>
      <c r="P2004" s="212">
        <f>O2004*H2004</f>
        <v>0</v>
      </c>
      <c r="Q2004" s="212">
        <v>0</v>
      </c>
      <c r="R2004" s="212">
        <f>Q2004*H2004</f>
        <v>0</v>
      </c>
      <c r="S2004" s="212">
        <v>0</v>
      </c>
      <c r="T2004" s="213">
        <f>S2004*H2004</f>
        <v>0</v>
      </c>
      <c r="AR2004" s="25" t="s">
        <v>254</v>
      </c>
      <c r="AT2004" s="25" t="s">
        <v>170</v>
      </c>
      <c r="AU2004" s="25" t="s">
        <v>80</v>
      </c>
      <c r="AY2004" s="25" t="s">
        <v>168</v>
      </c>
      <c r="BE2004" s="214">
        <f>IF(N2004="základní",J2004,0)</f>
        <v>0</v>
      </c>
      <c r="BF2004" s="214">
        <f>IF(N2004="snížená",J2004,0)</f>
        <v>0</v>
      </c>
      <c r="BG2004" s="214">
        <f>IF(N2004="zákl. přenesená",J2004,0)</f>
        <v>0</v>
      </c>
      <c r="BH2004" s="214">
        <f>IF(N2004="sníž. přenesená",J2004,0)</f>
        <v>0</v>
      </c>
      <c r="BI2004" s="214">
        <f>IF(N2004="nulová",J2004,0)</f>
        <v>0</v>
      </c>
      <c r="BJ2004" s="25" t="s">
        <v>17</v>
      </c>
      <c r="BK2004" s="214">
        <f>ROUND(I2004*H2004,2)</f>
        <v>0</v>
      </c>
      <c r="BL2004" s="25" t="s">
        <v>254</v>
      </c>
      <c r="BM2004" s="25" t="s">
        <v>2269</v>
      </c>
    </row>
    <row r="2005" s="11" customFormat="1">
      <c r="B2005" s="215"/>
      <c r="D2005" s="216" t="s">
        <v>176</v>
      </c>
      <c r="E2005" s="217" t="s">
        <v>5</v>
      </c>
      <c r="F2005" s="218" t="s">
        <v>2249</v>
      </c>
      <c r="H2005" s="217" t="s">
        <v>5</v>
      </c>
      <c r="I2005" s="219"/>
      <c r="L2005" s="215"/>
      <c r="M2005" s="220"/>
      <c r="N2005" s="221"/>
      <c r="O2005" s="221"/>
      <c r="P2005" s="221"/>
      <c r="Q2005" s="221"/>
      <c r="R2005" s="221"/>
      <c r="S2005" s="221"/>
      <c r="T2005" s="222"/>
      <c r="AT2005" s="217" t="s">
        <v>176</v>
      </c>
      <c r="AU2005" s="217" t="s">
        <v>80</v>
      </c>
      <c r="AV2005" s="11" t="s">
        <v>17</v>
      </c>
      <c r="AW2005" s="11" t="s">
        <v>35</v>
      </c>
      <c r="AX2005" s="11" t="s">
        <v>72</v>
      </c>
      <c r="AY2005" s="217" t="s">
        <v>168</v>
      </c>
    </row>
    <row r="2006" s="12" customFormat="1">
      <c r="B2006" s="223"/>
      <c r="D2006" s="216" t="s">
        <v>176</v>
      </c>
      <c r="E2006" s="224" t="s">
        <v>5</v>
      </c>
      <c r="F2006" s="225" t="s">
        <v>17</v>
      </c>
      <c r="H2006" s="226">
        <v>1</v>
      </c>
      <c r="I2006" s="227"/>
      <c r="L2006" s="223"/>
      <c r="M2006" s="228"/>
      <c r="N2006" s="229"/>
      <c r="O2006" s="229"/>
      <c r="P2006" s="229"/>
      <c r="Q2006" s="229"/>
      <c r="R2006" s="229"/>
      <c r="S2006" s="229"/>
      <c r="T2006" s="230"/>
      <c r="AT2006" s="224" t="s">
        <v>176</v>
      </c>
      <c r="AU2006" s="224" t="s">
        <v>80</v>
      </c>
      <c r="AV2006" s="12" t="s">
        <v>80</v>
      </c>
      <c r="AW2006" s="12" t="s">
        <v>35</v>
      </c>
      <c r="AX2006" s="12" t="s">
        <v>17</v>
      </c>
      <c r="AY2006" s="224" t="s">
        <v>168</v>
      </c>
    </row>
    <row r="2007" s="1" customFormat="1" ht="63.75" customHeight="1">
      <c r="B2007" s="202"/>
      <c r="C2007" s="203" t="s">
        <v>2270</v>
      </c>
      <c r="D2007" s="203" t="s">
        <v>170</v>
      </c>
      <c r="E2007" s="204" t="s">
        <v>2271</v>
      </c>
      <c r="F2007" s="205" t="s">
        <v>2272</v>
      </c>
      <c r="G2007" s="206" t="s">
        <v>198</v>
      </c>
      <c r="H2007" s="207">
        <v>13.35</v>
      </c>
      <c r="I2007" s="208"/>
      <c r="J2007" s="209">
        <f>ROUND(I2007*H2007,2)</f>
        <v>0</v>
      </c>
      <c r="K2007" s="205" t="s">
        <v>5</v>
      </c>
      <c r="L2007" s="47"/>
      <c r="M2007" s="210" t="s">
        <v>5</v>
      </c>
      <c r="N2007" s="211" t="s">
        <v>43</v>
      </c>
      <c r="O2007" s="48"/>
      <c r="P2007" s="212">
        <f>O2007*H2007</f>
        <v>0</v>
      </c>
      <c r="Q2007" s="212">
        <v>0</v>
      </c>
      <c r="R2007" s="212">
        <f>Q2007*H2007</f>
        <v>0</v>
      </c>
      <c r="S2007" s="212">
        <v>0</v>
      </c>
      <c r="T2007" s="213">
        <f>S2007*H2007</f>
        <v>0</v>
      </c>
      <c r="AR2007" s="25" t="s">
        <v>254</v>
      </c>
      <c r="AT2007" s="25" t="s">
        <v>170</v>
      </c>
      <c r="AU2007" s="25" t="s">
        <v>80</v>
      </c>
      <c r="AY2007" s="25" t="s">
        <v>168</v>
      </c>
      <c r="BE2007" s="214">
        <f>IF(N2007="základní",J2007,0)</f>
        <v>0</v>
      </c>
      <c r="BF2007" s="214">
        <f>IF(N2007="snížená",J2007,0)</f>
        <v>0</v>
      </c>
      <c r="BG2007" s="214">
        <f>IF(N2007="zákl. přenesená",J2007,0)</f>
        <v>0</v>
      </c>
      <c r="BH2007" s="214">
        <f>IF(N2007="sníž. přenesená",J2007,0)</f>
        <v>0</v>
      </c>
      <c r="BI2007" s="214">
        <f>IF(N2007="nulová",J2007,0)</f>
        <v>0</v>
      </c>
      <c r="BJ2007" s="25" t="s">
        <v>17</v>
      </c>
      <c r="BK2007" s="214">
        <f>ROUND(I2007*H2007,2)</f>
        <v>0</v>
      </c>
      <c r="BL2007" s="25" t="s">
        <v>254</v>
      </c>
      <c r="BM2007" s="25" t="s">
        <v>2273</v>
      </c>
    </row>
    <row r="2008" s="11" customFormat="1">
      <c r="B2008" s="215"/>
      <c r="D2008" s="216" t="s">
        <v>176</v>
      </c>
      <c r="E2008" s="217" t="s">
        <v>5</v>
      </c>
      <c r="F2008" s="218" t="s">
        <v>2249</v>
      </c>
      <c r="H2008" s="217" t="s">
        <v>5</v>
      </c>
      <c r="I2008" s="219"/>
      <c r="L2008" s="215"/>
      <c r="M2008" s="220"/>
      <c r="N2008" s="221"/>
      <c r="O2008" s="221"/>
      <c r="P2008" s="221"/>
      <c r="Q2008" s="221"/>
      <c r="R2008" s="221"/>
      <c r="S2008" s="221"/>
      <c r="T2008" s="222"/>
      <c r="AT2008" s="217" t="s">
        <v>176</v>
      </c>
      <c r="AU2008" s="217" t="s">
        <v>80</v>
      </c>
      <c r="AV2008" s="11" t="s">
        <v>17</v>
      </c>
      <c r="AW2008" s="11" t="s">
        <v>35</v>
      </c>
      <c r="AX2008" s="11" t="s">
        <v>72</v>
      </c>
      <c r="AY2008" s="217" t="s">
        <v>168</v>
      </c>
    </row>
    <row r="2009" s="12" customFormat="1">
      <c r="B2009" s="223"/>
      <c r="D2009" s="216" t="s">
        <v>176</v>
      </c>
      <c r="E2009" s="224" t="s">
        <v>5</v>
      </c>
      <c r="F2009" s="225" t="s">
        <v>2274</v>
      </c>
      <c r="H2009" s="226">
        <v>13.35</v>
      </c>
      <c r="I2009" s="227"/>
      <c r="L2009" s="223"/>
      <c r="M2009" s="228"/>
      <c r="N2009" s="229"/>
      <c r="O2009" s="229"/>
      <c r="P2009" s="229"/>
      <c r="Q2009" s="229"/>
      <c r="R2009" s="229"/>
      <c r="S2009" s="229"/>
      <c r="T2009" s="230"/>
      <c r="AT2009" s="224" t="s">
        <v>176</v>
      </c>
      <c r="AU2009" s="224" t="s">
        <v>80</v>
      </c>
      <c r="AV2009" s="12" t="s">
        <v>80</v>
      </c>
      <c r="AW2009" s="12" t="s">
        <v>35</v>
      </c>
      <c r="AX2009" s="12" t="s">
        <v>17</v>
      </c>
      <c r="AY2009" s="224" t="s">
        <v>168</v>
      </c>
    </row>
    <row r="2010" s="1" customFormat="1" ht="76.5" customHeight="1">
      <c r="B2010" s="202"/>
      <c r="C2010" s="203" t="s">
        <v>2275</v>
      </c>
      <c r="D2010" s="203" t="s">
        <v>170</v>
      </c>
      <c r="E2010" s="204" t="s">
        <v>2276</v>
      </c>
      <c r="F2010" s="205" t="s">
        <v>2277</v>
      </c>
      <c r="G2010" s="206" t="s">
        <v>198</v>
      </c>
      <c r="H2010" s="207">
        <v>5.5</v>
      </c>
      <c r="I2010" s="208"/>
      <c r="J2010" s="209">
        <f>ROUND(I2010*H2010,2)</f>
        <v>0</v>
      </c>
      <c r="K2010" s="205" t="s">
        <v>5</v>
      </c>
      <c r="L2010" s="47"/>
      <c r="M2010" s="210" t="s">
        <v>5</v>
      </c>
      <c r="N2010" s="211" t="s">
        <v>43</v>
      </c>
      <c r="O2010" s="48"/>
      <c r="P2010" s="212">
        <f>O2010*H2010</f>
        <v>0</v>
      </c>
      <c r="Q2010" s="212">
        <v>0</v>
      </c>
      <c r="R2010" s="212">
        <f>Q2010*H2010</f>
        <v>0</v>
      </c>
      <c r="S2010" s="212">
        <v>0</v>
      </c>
      <c r="T2010" s="213">
        <f>S2010*H2010</f>
        <v>0</v>
      </c>
      <c r="AR2010" s="25" t="s">
        <v>254</v>
      </c>
      <c r="AT2010" s="25" t="s">
        <v>170</v>
      </c>
      <c r="AU2010" s="25" t="s">
        <v>80</v>
      </c>
      <c r="AY2010" s="25" t="s">
        <v>168</v>
      </c>
      <c r="BE2010" s="214">
        <f>IF(N2010="základní",J2010,0)</f>
        <v>0</v>
      </c>
      <c r="BF2010" s="214">
        <f>IF(N2010="snížená",J2010,0)</f>
        <v>0</v>
      </c>
      <c r="BG2010" s="214">
        <f>IF(N2010="zákl. přenesená",J2010,0)</f>
        <v>0</v>
      </c>
      <c r="BH2010" s="214">
        <f>IF(N2010="sníž. přenesená",J2010,0)</f>
        <v>0</v>
      </c>
      <c r="BI2010" s="214">
        <f>IF(N2010="nulová",J2010,0)</f>
        <v>0</v>
      </c>
      <c r="BJ2010" s="25" t="s">
        <v>17</v>
      </c>
      <c r="BK2010" s="214">
        <f>ROUND(I2010*H2010,2)</f>
        <v>0</v>
      </c>
      <c r="BL2010" s="25" t="s">
        <v>254</v>
      </c>
      <c r="BM2010" s="25" t="s">
        <v>2278</v>
      </c>
    </row>
    <row r="2011" s="11" customFormat="1">
      <c r="B2011" s="215"/>
      <c r="D2011" s="216" t="s">
        <v>176</v>
      </c>
      <c r="E2011" s="217" t="s">
        <v>5</v>
      </c>
      <c r="F2011" s="218" t="s">
        <v>2249</v>
      </c>
      <c r="H2011" s="217" t="s">
        <v>5</v>
      </c>
      <c r="I2011" s="219"/>
      <c r="L2011" s="215"/>
      <c r="M2011" s="220"/>
      <c r="N2011" s="221"/>
      <c r="O2011" s="221"/>
      <c r="P2011" s="221"/>
      <c r="Q2011" s="221"/>
      <c r="R2011" s="221"/>
      <c r="S2011" s="221"/>
      <c r="T2011" s="222"/>
      <c r="AT2011" s="217" t="s">
        <v>176</v>
      </c>
      <c r="AU2011" s="217" t="s">
        <v>80</v>
      </c>
      <c r="AV2011" s="11" t="s">
        <v>17</v>
      </c>
      <c r="AW2011" s="11" t="s">
        <v>35</v>
      </c>
      <c r="AX2011" s="11" t="s">
        <v>72</v>
      </c>
      <c r="AY2011" s="217" t="s">
        <v>168</v>
      </c>
    </row>
    <row r="2012" s="12" customFormat="1">
      <c r="B2012" s="223"/>
      <c r="D2012" s="216" t="s">
        <v>176</v>
      </c>
      <c r="E2012" s="224" t="s">
        <v>5</v>
      </c>
      <c r="F2012" s="225" t="s">
        <v>1484</v>
      </c>
      <c r="H2012" s="226">
        <v>5.5</v>
      </c>
      <c r="I2012" s="227"/>
      <c r="L2012" s="223"/>
      <c r="M2012" s="228"/>
      <c r="N2012" s="229"/>
      <c r="O2012" s="229"/>
      <c r="P2012" s="229"/>
      <c r="Q2012" s="229"/>
      <c r="R2012" s="229"/>
      <c r="S2012" s="229"/>
      <c r="T2012" s="230"/>
      <c r="AT2012" s="224" t="s">
        <v>176</v>
      </c>
      <c r="AU2012" s="224" t="s">
        <v>80</v>
      </c>
      <c r="AV2012" s="12" t="s">
        <v>80</v>
      </c>
      <c r="AW2012" s="12" t="s">
        <v>35</v>
      </c>
      <c r="AX2012" s="12" t="s">
        <v>17</v>
      </c>
      <c r="AY2012" s="224" t="s">
        <v>168</v>
      </c>
    </row>
    <row r="2013" s="1" customFormat="1" ht="76.5" customHeight="1">
      <c r="B2013" s="202"/>
      <c r="C2013" s="203" t="s">
        <v>2279</v>
      </c>
      <c r="D2013" s="203" t="s">
        <v>170</v>
      </c>
      <c r="E2013" s="204" t="s">
        <v>2280</v>
      </c>
      <c r="F2013" s="205" t="s">
        <v>2281</v>
      </c>
      <c r="G2013" s="206" t="s">
        <v>198</v>
      </c>
      <c r="H2013" s="207">
        <v>44.899999999999999</v>
      </c>
      <c r="I2013" s="208"/>
      <c r="J2013" s="209">
        <f>ROUND(I2013*H2013,2)</f>
        <v>0</v>
      </c>
      <c r="K2013" s="205" t="s">
        <v>5</v>
      </c>
      <c r="L2013" s="47"/>
      <c r="M2013" s="210" t="s">
        <v>5</v>
      </c>
      <c r="N2013" s="211" t="s">
        <v>43</v>
      </c>
      <c r="O2013" s="48"/>
      <c r="P2013" s="212">
        <f>O2013*H2013</f>
        <v>0</v>
      </c>
      <c r="Q2013" s="212">
        <v>0</v>
      </c>
      <c r="R2013" s="212">
        <f>Q2013*H2013</f>
        <v>0</v>
      </c>
      <c r="S2013" s="212">
        <v>0</v>
      </c>
      <c r="T2013" s="213">
        <f>S2013*H2013</f>
        <v>0</v>
      </c>
      <c r="AR2013" s="25" t="s">
        <v>254</v>
      </c>
      <c r="AT2013" s="25" t="s">
        <v>170</v>
      </c>
      <c r="AU2013" s="25" t="s">
        <v>80</v>
      </c>
      <c r="AY2013" s="25" t="s">
        <v>168</v>
      </c>
      <c r="BE2013" s="214">
        <f>IF(N2013="základní",J2013,0)</f>
        <v>0</v>
      </c>
      <c r="BF2013" s="214">
        <f>IF(N2013="snížená",J2013,0)</f>
        <v>0</v>
      </c>
      <c r="BG2013" s="214">
        <f>IF(N2013="zákl. přenesená",J2013,0)</f>
        <v>0</v>
      </c>
      <c r="BH2013" s="214">
        <f>IF(N2013="sníž. přenesená",J2013,0)</f>
        <v>0</v>
      </c>
      <c r="BI2013" s="214">
        <f>IF(N2013="nulová",J2013,0)</f>
        <v>0</v>
      </c>
      <c r="BJ2013" s="25" t="s">
        <v>17</v>
      </c>
      <c r="BK2013" s="214">
        <f>ROUND(I2013*H2013,2)</f>
        <v>0</v>
      </c>
      <c r="BL2013" s="25" t="s">
        <v>254</v>
      </c>
      <c r="BM2013" s="25" t="s">
        <v>2282</v>
      </c>
    </row>
    <row r="2014" s="11" customFormat="1">
      <c r="B2014" s="215"/>
      <c r="D2014" s="216" t="s">
        <v>176</v>
      </c>
      <c r="E2014" s="217" t="s">
        <v>5</v>
      </c>
      <c r="F2014" s="218" t="s">
        <v>2249</v>
      </c>
      <c r="H2014" s="217" t="s">
        <v>5</v>
      </c>
      <c r="I2014" s="219"/>
      <c r="L2014" s="215"/>
      <c r="M2014" s="220"/>
      <c r="N2014" s="221"/>
      <c r="O2014" s="221"/>
      <c r="P2014" s="221"/>
      <c r="Q2014" s="221"/>
      <c r="R2014" s="221"/>
      <c r="S2014" s="221"/>
      <c r="T2014" s="222"/>
      <c r="AT2014" s="217" t="s">
        <v>176</v>
      </c>
      <c r="AU2014" s="217" t="s">
        <v>80</v>
      </c>
      <c r="AV2014" s="11" t="s">
        <v>17</v>
      </c>
      <c r="AW2014" s="11" t="s">
        <v>35</v>
      </c>
      <c r="AX2014" s="11" t="s">
        <v>72</v>
      </c>
      <c r="AY2014" s="217" t="s">
        <v>168</v>
      </c>
    </row>
    <row r="2015" s="12" customFormat="1">
      <c r="B2015" s="223"/>
      <c r="D2015" s="216" t="s">
        <v>176</v>
      </c>
      <c r="E2015" s="224" t="s">
        <v>5</v>
      </c>
      <c r="F2015" s="225" t="s">
        <v>2283</v>
      </c>
      <c r="H2015" s="226">
        <v>44.899999999999999</v>
      </c>
      <c r="I2015" s="227"/>
      <c r="L2015" s="223"/>
      <c r="M2015" s="228"/>
      <c r="N2015" s="229"/>
      <c r="O2015" s="229"/>
      <c r="P2015" s="229"/>
      <c r="Q2015" s="229"/>
      <c r="R2015" s="229"/>
      <c r="S2015" s="229"/>
      <c r="T2015" s="230"/>
      <c r="AT2015" s="224" t="s">
        <v>176</v>
      </c>
      <c r="AU2015" s="224" t="s">
        <v>80</v>
      </c>
      <c r="AV2015" s="12" t="s">
        <v>80</v>
      </c>
      <c r="AW2015" s="12" t="s">
        <v>35</v>
      </c>
      <c r="AX2015" s="12" t="s">
        <v>17</v>
      </c>
      <c r="AY2015" s="224" t="s">
        <v>168</v>
      </c>
    </row>
    <row r="2016" s="1" customFormat="1" ht="76.5" customHeight="1">
      <c r="B2016" s="202"/>
      <c r="C2016" s="203" t="s">
        <v>2284</v>
      </c>
      <c r="D2016" s="203" t="s">
        <v>170</v>
      </c>
      <c r="E2016" s="204" t="s">
        <v>2285</v>
      </c>
      <c r="F2016" s="205" t="s">
        <v>2286</v>
      </c>
      <c r="G2016" s="206" t="s">
        <v>198</v>
      </c>
      <c r="H2016" s="207">
        <v>9.9000000000000004</v>
      </c>
      <c r="I2016" s="208"/>
      <c r="J2016" s="209">
        <f>ROUND(I2016*H2016,2)</f>
        <v>0</v>
      </c>
      <c r="K2016" s="205" t="s">
        <v>5</v>
      </c>
      <c r="L2016" s="47"/>
      <c r="M2016" s="210" t="s">
        <v>5</v>
      </c>
      <c r="N2016" s="211" t="s">
        <v>43</v>
      </c>
      <c r="O2016" s="48"/>
      <c r="P2016" s="212">
        <f>O2016*H2016</f>
        <v>0</v>
      </c>
      <c r="Q2016" s="212">
        <v>0</v>
      </c>
      <c r="R2016" s="212">
        <f>Q2016*H2016</f>
        <v>0</v>
      </c>
      <c r="S2016" s="212">
        <v>0</v>
      </c>
      <c r="T2016" s="213">
        <f>S2016*H2016</f>
        <v>0</v>
      </c>
      <c r="AR2016" s="25" t="s">
        <v>254</v>
      </c>
      <c r="AT2016" s="25" t="s">
        <v>170</v>
      </c>
      <c r="AU2016" s="25" t="s">
        <v>80</v>
      </c>
      <c r="AY2016" s="25" t="s">
        <v>168</v>
      </c>
      <c r="BE2016" s="214">
        <f>IF(N2016="základní",J2016,0)</f>
        <v>0</v>
      </c>
      <c r="BF2016" s="214">
        <f>IF(N2016="snížená",J2016,0)</f>
        <v>0</v>
      </c>
      <c r="BG2016" s="214">
        <f>IF(N2016="zákl. přenesená",J2016,0)</f>
        <v>0</v>
      </c>
      <c r="BH2016" s="214">
        <f>IF(N2016="sníž. přenesená",J2016,0)</f>
        <v>0</v>
      </c>
      <c r="BI2016" s="214">
        <f>IF(N2016="nulová",J2016,0)</f>
        <v>0</v>
      </c>
      <c r="BJ2016" s="25" t="s">
        <v>17</v>
      </c>
      <c r="BK2016" s="214">
        <f>ROUND(I2016*H2016,2)</f>
        <v>0</v>
      </c>
      <c r="BL2016" s="25" t="s">
        <v>254</v>
      </c>
      <c r="BM2016" s="25" t="s">
        <v>2287</v>
      </c>
    </row>
    <row r="2017" s="11" customFormat="1">
      <c r="B2017" s="215"/>
      <c r="D2017" s="216" t="s">
        <v>176</v>
      </c>
      <c r="E2017" s="217" t="s">
        <v>5</v>
      </c>
      <c r="F2017" s="218" t="s">
        <v>2249</v>
      </c>
      <c r="H2017" s="217" t="s">
        <v>5</v>
      </c>
      <c r="I2017" s="219"/>
      <c r="L2017" s="215"/>
      <c r="M2017" s="220"/>
      <c r="N2017" s="221"/>
      <c r="O2017" s="221"/>
      <c r="P2017" s="221"/>
      <c r="Q2017" s="221"/>
      <c r="R2017" s="221"/>
      <c r="S2017" s="221"/>
      <c r="T2017" s="222"/>
      <c r="AT2017" s="217" t="s">
        <v>176</v>
      </c>
      <c r="AU2017" s="217" t="s">
        <v>80</v>
      </c>
      <c r="AV2017" s="11" t="s">
        <v>17</v>
      </c>
      <c r="AW2017" s="11" t="s">
        <v>35</v>
      </c>
      <c r="AX2017" s="11" t="s">
        <v>72</v>
      </c>
      <c r="AY2017" s="217" t="s">
        <v>168</v>
      </c>
    </row>
    <row r="2018" s="12" customFormat="1">
      <c r="B2018" s="223"/>
      <c r="D2018" s="216" t="s">
        <v>176</v>
      </c>
      <c r="E2018" s="224" t="s">
        <v>5</v>
      </c>
      <c r="F2018" s="225" t="s">
        <v>2288</v>
      </c>
      <c r="H2018" s="226">
        <v>9.9000000000000004</v>
      </c>
      <c r="I2018" s="227"/>
      <c r="L2018" s="223"/>
      <c r="M2018" s="228"/>
      <c r="N2018" s="229"/>
      <c r="O2018" s="229"/>
      <c r="P2018" s="229"/>
      <c r="Q2018" s="229"/>
      <c r="R2018" s="229"/>
      <c r="S2018" s="229"/>
      <c r="T2018" s="230"/>
      <c r="AT2018" s="224" t="s">
        <v>176</v>
      </c>
      <c r="AU2018" s="224" t="s">
        <v>80</v>
      </c>
      <c r="AV2018" s="12" t="s">
        <v>80</v>
      </c>
      <c r="AW2018" s="12" t="s">
        <v>35</v>
      </c>
      <c r="AX2018" s="12" t="s">
        <v>17</v>
      </c>
      <c r="AY2018" s="224" t="s">
        <v>168</v>
      </c>
    </row>
    <row r="2019" s="1" customFormat="1" ht="63.75" customHeight="1">
      <c r="B2019" s="202"/>
      <c r="C2019" s="203" t="s">
        <v>2289</v>
      </c>
      <c r="D2019" s="203" t="s">
        <v>170</v>
      </c>
      <c r="E2019" s="204" t="s">
        <v>2290</v>
      </c>
      <c r="F2019" s="205" t="s">
        <v>2291</v>
      </c>
      <c r="G2019" s="206" t="s">
        <v>198</v>
      </c>
      <c r="H2019" s="207">
        <v>16.5</v>
      </c>
      <c r="I2019" s="208"/>
      <c r="J2019" s="209">
        <f>ROUND(I2019*H2019,2)</f>
        <v>0</v>
      </c>
      <c r="K2019" s="205" t="s">
        <v>5</v>
      </c>
      <c r="L2019" s="47"/>
      <c r="M2019" s="210" t="s">
        <v>5</v>
      </c>
      <c r="N2019" s="211" t="s">
        <v>43</v>
      </c>
      <c r="O2019" s="48"/>
      <c r="P2019" s="212">
        <f>O2019*H2019</f>
        <v>0</v>
      </c>
      <c r="Q2019" s="212">
        <v>0</v>
      </c>
      <c r="R2019" s="212">
        <f>Q2019*H2019</f>
        <v>0</v>
      </c>
      <c r="S2019" s="212">
        <v>0</v>
      </c>
      <c r="T2019" s="213">
        <f>S2019*H2019</f>
        <v>0</v>
      </c>
      <c r="AR2019" s="25" t="s">
        <v>254</v>
      </c>
      <c r="AT2019" s="25" t="s">
        <v>170</v>
      </c>
      <c r="AU2019" s="25" t="s">
        <v>80</v>
      </c>
      <c r="AY2019" s="25" t="s">
        <v>168</v>
      </c>
      <c r="BE2019" s="214">
        <f>IF(N2019="základní",J2019,0)</f>
        <v>0</v>
      </c>
      <c r="BF2019" s="214">
        <f>IF(N2019="snížená",J2019,0)</f>
        <v>0</v>
      </c>
      <c r="BG2019" s="214">
        <f>IF(N2019="zákl. přenesená",J2019,0)</f>
        <v>0</v>
      </c>
      <c r="BH2019" s="214">
        <f>IF(N2019="sníž. přenesená",J2019,0)</f>
        <v>0</v>
      </c>
      <c r="BI2019" s="214">
        <f>IF(N2019="nulová",J2019,0)</f>
        <v>0</v>
      </c>
      <c r="BJ2019" s="25" t="s">
        <v>17</v>
      </c>
      <c r="BK2019" s="214">
        <f>ROUND(I2019*H2019,2)</f>
        <v>0</v>
      </c>
      <c r="BL2019" s="25" t="s">
        <v>254</v>
      </c>
      <c r="BM2019" s="25" t="s">
        <v>2292</v>
      </c>
    </row>
    <row r="2020" s="11" customFormat="1">
      <c r="B2020" s="215"/>
      <c r="D2020" s="216" t="s">
        <v>176</v>
      </c>
      <c r="E2020" s="217" t="s">
        <v>5</v>
      </c>
      <c r="F2020" s="218" t="s">
        <v>2249</v>
      </c>
      <c r="H2020" s="217" t="s">
        <v>5</v>
      </c>
      <c r="I2020" s="219"/>
      <c r="L2020" s="215"/>
      <c r="M2020" s="220"/>
      <c r="N2020" s="221"/>
      <c r="O2020" s="221"/>
      <c r="P2020" s="221"/>
      <c r="Q2020" s="221"/>
      <c r="R2020" s="221"/>
      <c r="S2020" s="221"/>
      <c r="T2020" s="222"/>
      <c r="AT2020" s="217" t="s">
        <v>176</v>
      </c>
      <c r="AU2020" s="217" t="s">
        <v>80</v>
      </c>
      <c r="AV2020" s="11" t="s">
        <v>17</v>
      </c>
      <c r="AW2020" s="11" t="s">
        <v>35</v>
      </c>
      <c r="AX2020" s="11" t="s">
        <v>72</v>
      </c>
      <c r="AY2020" s="217" t="s">
        <v>168</v>
      </c>
    </row>
    <row r="2021" s="12" customFormat="1">
      <c r="B2021" s="223"/>
      <c r="D2021" s="216" t="s">
        <v>176</v>
      </c>
      <c r="E2021" s="224" t="s">
        <v>5</v>
      </c>
      <c r="F2021" s="225" t="s">
        <v>2293</v>
      </c>
      <c r="H2021" s="226">
        <v>16.5</v>
      </c>
      <c r="I2021" s="227"/>
      <c r="L2021" s="223"/>
      <c r="M2021" s="228"/>
      <c r="N2021" s="229"/>
      <c r="O2021" s="229"/>
      <c r="P2021" s="229"/>
      <c r="Q2021" s="229"/>
      <c r="R2021" s="229"/>
      <c r="S2021" s="229"/>
      <c r="T2021" s="230"/>
      <c r="AT2021" s="224" t="s">
        <v>176</v>
      </c>
      <c r="AU2021" s="224" t="s">
        <v>80</v>
      </c>
      <c r="AV2021" s="12" t="s">
        <v>80</v>
      </c>
      <c r="AW2021" s="12" t="s">
        <v>35</v>
      </c>
      <c r="AX2021" s="12" t="s">
        <v>17</v>
      </c>
      <c r="AY2021" s="224" t="s">
        <v>168</v>
      </c>
    </row>
    <row r="2022" s="1" customFormat="1" ht="63.75" customHeight="1">
      <c r="B2022" s="202"/>
      <c r="C2022" s="203" t="s">
        <v>2294</v>
      </c>
      <c r="D2022" s="203" t="s">
        <v>170</v>
      </c>
      <c r="E2022" s="204" t="s">
        <v>2295</v>
      </c>
      <c r="F2022" s="205" t="s">
        <v>2296</v>
      </c>
      <c r="G2022" s="206" t="s">
        <v>182</v>
      </c>
      <c r="H2022" s="207">
        <v>1</v>
      </c>
      <c r="I2022" s="208"/>
      <c r="J2022" s="209">
        <f>ROUND(I2022*H2022,2)</f>
        <v>0</v>
      </c>
      <c r="K2022" s="205" t="s">
        <v>5</v>
      </c>
      <c r="L2022" s="47"/>
      <c r="M2022" s="210" t="s">
        <v>5</v>
      </c>
      <c r="N2022" s="211" t="s">
        <v>43</v>
      </c>
      <c r="O2022" s="48"/>
      <c r="P2022" s="212">
        <f>O2022*H2022</f>
        <v>0</v>
      </c>
      <c r="Q2022" s="212">
        <v>0</v>
      </c>
      <c r="R2022" s="212">
        <f>Q2022*H2022</f>
        <v>0</v>
      </c>
      <c r="S2022" s="212">
        <v>0</v>
      </c>
      <c r="T2022" s="213">
        <f>S2022*H2022</f>
        <v>0</v>
      </c>
      <c r="AR2022" s="25" t="s">
        <v>254</v>
      </c>
      <c r="AT2022" s="25" t="s">
        <v>170</v>
      </c>
      <c r="AU2022" s="25" t="s">
        <v>80</v>
      </c>
      <c r="AY2022" s="25" t="s">
        <v>168</v>
      </c>
      <c r="BE2022" s="214">
        <f>IF(N2022="základní",J2022,0)</f>
        <v>0</v>
      </c>
      <c r="BF2022" s="214">
        <f>IF(N2022="snížená",J2022,0)</f>
        <v>0</v>
      </c>
      <c r="BG2022" s="214">
        <f>IF(N2022="zákl. přenesená",J2022,0)</f>
        <v>0</v>
      </c>
      <c r="BH2022" s="214">
        <f>IF(N2022="sníž. přenesená",J2022,0)</f>
        <v>0</v>
      </c>
      <c r="BI2022" s="214">
        <f>IF(N2022="nulová",J2022,0)</f>
        <v>0</v>
      </c>
      <c r="BJ2022" s="25" t="s">
        <v>17</v>
      </c>
      <c r="BK2022" s="214">
        <f>ROUND(I2022*H2022,2)</f>
        <v>0</v>
      </c>
      <c r="BL2022" s="25" t="s">
        <v>254</v>
      </c>
      <c r="BM2022" s="25" t="s">
        <v>2297</v>
      </c>
    </row>
    <row r="2023" s="11" customFormat="1">
      <c r="B2023" s="215"/>
      <c r="D2023" s="216" t="s">
        <v>176</v>
      </c>
      <c r="E2023" s="217" t="s">
        <v>5</v>
      </c>
      <c r="F2023" s="218" t="s">
        <v>2249</v>
      </c>
      <c r="H2023" s="217" t="s">
        <v>5</v>
      </c>
      <c r="I2023" s="219"/>
      <c r="L2023" s="215"/>
      <c r="M2023" s="220"/>
      <c r="N2023" s="221"/>
      <c r="O2023" s="221"/>
      <c r="P2023" s="221"/>
      <c r="Q2023" s="221"/>
      <c r="R2023" s="221"/>
      <c r="S2023" s="221"/>
      <c r="T2023" s="222"/>
      <c r="AT2023" s="217" t="s">
        <v>176</v>
      </c>
      <c r="AU2023" s="217" t="s">
        <v>80</v>
      </c>
      <c r="AV2023" s="11" t="s">
        <v>17</v>
      </c>
      <c r="AW2023" s="11" t="s">
        <v>35</v>
      </c>
      <c r="AX2023" s="11" t="s">
        <v>72</v>
      </c>
      <c r="AY2023" s="217" t="s">
        <v>168</v>
      </c>
    </row>
    <row r="2024" s="12" customFormat="1">
      <c r="B2024" s="223"/>
      <c r="D2024" s="216" t="s">
        <v>176</v>
      </c>
      <c r="E2024" s="224" t="s">
        <v>5</v>
      </c>
      <c r="F2024" s="225" t="s">
        <v>17</v>
      </c>
      <c r="H2024" s="226">
        <v>1</v>
      </c>
      <c r="I2024" s="227"/>
      <c r="L2024" s="223"/>
      <c r="M2024" s="228"/>
      <c r="N2024" s="229"/>
      <c r="O2024" s="229"/>
      <c r="P2024" s="229"/>
      <c r="Q2024" s="229"/>
      <c r="R2024" s="229"/>
      <c r="S2024" s="229"/>
      <c r="T2024" s="230"/>
      <c r="AT2024" s="224" t="s">
        <v>176</v>
      </c>
      <c r="AU2024" s="224" t="s">
        <v>80</v>
      </c>
      <c r="AV2024" s="12" t="s">
        <v>80</v>
      </c>
      <c r="AW2024" s="12" t="s">
        <v>35</v>
      </c>
      <c r="AX2024" s="12" t="s">
        <v>17</v>
      </c>
      <c r="AY2024" s="224" t="s">
        <v>168</v>
      </c>
    </row>
    <row r="2025" s="10" customFormat="1" ht="29.88" customHeight="1">
      <c r="B2025" s="189"/>
      <c r="D2025" s="190" t="s">
        <v>71</v>
      </c>
      <c r="E2025" s="200" t="s">
        <v>2298</v>
      </c>
      <c r="F2025" s="200" t="s">
        <v>2299</v>
      </c>
      <c r="I2025" s="192"/>
      <c r="J2025" s="201">
        <f>BK2025</f>
        <v>0</v>
      </c>
      <c r="L2025" s="189"/>
      <c r="M2025" s="194"/>
      <c r="N2025" s="195"/>
      <c r="O2025" s="195"/>
      <c r="P2025" s="196">
        <f>SUM(P2026:P2161)</f>
        <v>0</v>
      </c>
      <c r="Q2025" s="195"/>
      <c r="R2025" s="196">
        <f>SUM(R2026:R2161)</f>
        <v>0.0047267999999999998</v>
      </c>
      <c r="S2025" s="195"/>
      <c r="T2025" s="197">
        <f>SUM(T2026:T2161)</f>
        <v>0.11600000000000001</v>
      </c>
      <c r="AR2025" s="190" t="s">
        <v>80</v>
      </c>
      <c r="AT2025" s="198" t="s">
        <v>71</v>
      </c>
      <c r="AU2025" s="198" t="s">
        <v>17</v>
      </c>
      <c r="AY2025" s="190" t="s">
        <v>168</v>
      </c>
      <c r="BK2025" s="199">
        <f>SUM(BK2026:BK2161)</f>
        <v>0</v>
      </c>
    </row>
    <row r="2026" s="1" customFormat="1" ht="25.5" customHeight="1">
      <c r="B2026" s="202"/>
      <c r="C2026" s="203" t="s">
        <v>2300</v>
      </c>
      <c r="D2026" s="203" t="s">
        <v>170</v>
      </c>
      <c r="E2026" s="204" t="s">
        <v>2301</v>
      </c>
      <c r="F2026" s="205" t="s">
        <v>2302</v>
      </c>
      <c r="G2026" s="206" t="s">
        <v>182</v>
      </c>
      <c r="H2026" s="207">
        <v>2</v>
      </c>
      <c r="I2026" s="208"/>
      <c r="J2026" s="209">
        <f>ROUND(I2026*H2026,2)</f>
        <v>0</v>
      </c>
      <c r="K2026" s="205" t="s">
        <v>174</v>
      </c>
      <c r="L2026" s="47"/>
      <c r="M2026" s="210" t="s">
        <v>5</v>
      </c>
      <c r="N2026" s="211" t="s">
        <v>43</v>
      </c>
      <c r="O2026" s="48"/>
      <c r="P2026" s="212">
        <f>O2026*H2026</f>
        <v>0</v>
      </c>
      <c r="Q2026" s="212">
        <v>0</v>
      </c>
      <c r="R2026" s="212">
        <f>Q2026*H2026</f>
        <v>0</v>
      </c>
      <c r="S2026" s="212">
        <v>0.0030000000000000001</v>
      </c>
      <c r="T2026" s="213">
        <f>S2026*H2026</f>
        <v>0.0060000000000000001</v>
      </c>
      <c r="AR2026" s="25" t="s">
        <v>254</v>
      </c>
      <c r="AT2026" s="25" t="s">
        <v>170</v>
      </c>
      <c r="AU2026" s="25" t="s">
        <v>80</v>
      </c>
      <c r="AY2026" s="25" t="s">
        <v>168</v>
      </c>
      <c r="BE2026" s="214">
        <f>IF(N2026="základní",J2026,0)</f>
        <v>0</v>
      </c>
      <c r="BF2026" s="214">
        <f>IF(N2026="snížená",J2026,0)</f>
        <v>0</v>
      </c>
      <c r="BG2026" s="214">
        <f>IF(N2026="zákl. přenesená",J2026,0)</f>
        <v>0</v>
      </c>
      <c r="BH2026" s="214">
        <f>IF(N2026="sníž. přenesená",J2026,0)</f>
        <v>0</v>
      </c>
      <c r="BI2026" s="214">
        <f>IF(N2026="nulová",J2026,0)</f>
        <v>0</v>
      </c>
      <c r="BJ2026" s="25" t="s">
        <v>17</v>
      </c>
      <c r="BK2026" s="214">
        <f>ROUND(I2026*H2026,2)</f>
        <v>0</v>
      </c>
      <c r="BL2026" s="25" t="s">
        <v>254</v>
      </c>
      <c r="BM2026" s="25" t="s">
        <v>2303</v>
      </c>
    </row>
    <row r="2027" s="11" customFormat="1">
      <c r="B2027" s="215"/>
      <c r="D2027" s="216" t="s">
        <v>176</v>
      </c>
      <c r="E2027" s="217" t="s">
        <v>5</v>
      </c>
      <c r="F2027" s="218" t="s">
        <v>1647</v>
      </c>
      <c r="H2027" s="217" t="s">
        <v>5</v>
      </c>
      <c r="I2027" s="219"/>
      <c r="L2027" s="215"/>
      <c r="M2027" s="220"/>
      <c r="N2027" s="221"/>
      <c r="O2027" s="221"/>
      <c r="P2027" s="221"/>
      <c r="Q2027" s="221"/>
      <c r="R2027" s="221"/>
      <c r="S2027" s="221"/>
      <c r="T2027" s="222"/>
      <c r="AT2027" s="217" t="s">
        <v>176</v>
      </c>
      <c r="AU2027" s="217" t="s">
        <v>80</v>
      </c>
      <c r="AV2027" s="11" t="s">
        <v>17</v>
      </c>
      <c r="AW2027" s="11" t="s">
        <v>35</v>
      </c>
      <c r="AX2027" s="11" t="s">
        <v>72</v>
      </c>
      <c r="AY2027" s="217" t="s">
        <v>168</v>
      </c>
    </row>
    <row r="2028" s="12" customFormat="1">
      <c r="B2028" s="223"/>
      <c r="D2028" s="216" t="s">
        <v>176</v>
      </c>
      <c r="E2028" s="224" t="s">
        <v>5</v>
      </c>
      <c r="F2028" s="225" t="s">
        <v>80</v>
      </c>
      <c r="H2028" s="226">
        <v>2</v>
      </c>
      <c r="I2028" s="227"/>
      <c r="L2028" s="223"/>
      <c r="M2028" s="228"/>
      <c r="N2028" s="229"/>
      <c r="O2028" s="229"/>
      <c r="P2028" s="229"/>
      <c r="Q2028" s="229"/>
      <c r="R2028" s="229"/>
      <c r="S2028" s="229"/>
      <c r="T2028" s="230"/>
      <c r="AT2028" s="224" t="s">
        <v>176</v>
      </c>
      <c r="AU2028" s="224" t="s">
        <v>80</v>
      </c>
      <c r="AV2028" s="12" t="s">
        <v>80</v>
      </c>
      <c r="AW2028" s="12" t="s">
        <v>35</v>
      </c>
      <c r="AX2028" s="12" t="s">
        <v>72</v>
      </c>
      <c r="AY2028" s="224" t="s">
        <v>168</v>
      </c>
    </row>
    <row r="2029" s="12" customFormat="1">
      <c r="B2029" s="223"/>
      <c r="D2029" s="216" t="s">
        <v>176</v>
      </c>
      <c r="E2029" s="224" t="s">
        <v>5</v>
      </c>
      <c r="F2029" s="225" t="s">
        <v>72</v>
      </c>
      <c r="H2029" s="226">
        <v>0</v>
      </c>
      <c r="I2029" s="227"/>
      <c r="L2029" s="223"/>
      <c r="M2029" s="228"/>
      <c r="N2029" s="229"/>
      <c r="O2029" s="229"/>
      <c r="P2029" s="229"/>
      <c r="Q2029" s="229"/>
      <c r="R2029" s="229"/>
      <c r="S2029" s="229"/>
      <c r="T2029" s="230"/>
      <c r="AT2029" s="224" t="s">
        <v>176</v>
      </c>
      <c r="AU2029" s="224" t="s">
        <v>80</v>
      </c>
      <c r="AV2029" s="12" t="s">
        <v>80</v>
      </c>
      <c r="AW2029" s="12" t="s">
        <v>35</v>
      </c>
      <c r="AX2029" s="12" t="s">
        <v>72</v>
      </c>
      <c r="AY2029" s="224" t="s">
        <v>168</v>
      </c>
    </row>
    <row r="2030" s="12" customFormat="1">
      <c r="B2030" s="223"/>
      <c r="D2030" s="216" t="s">
        <v>176</v>
      </c>
      <c r="E2030" s="224" t="s">
        <v>5</v>
      </c>
      <c r="F2030" s="225" t="s">
        <v>72</v>
      </c>
      <c r="H2030" s="226">
        <v>0</v>
      </c>
      <c r="I2030" s="227"/>
      <c r="L2030" s="223"/>
      <c r="M2030" s="228"/>
      <c r="N2030" s="229"/>
      <c r="O2030" s="229"/>
      <c r="P2030" s="229"/>
      <c r="Q2030" s="229"/>
      <c r="R2030" s="229"/>
      <c r="S2030" s="229"/>
      <c r="T2030" s="230"/>
      <c r="AT2030" s="224" t="s">
        <v>176</v>
      </c>
      <c r="AU2030" s="224" t="s">
        <v>80</v>
      </c>
      <c r="AV2030" s="12" t="s">
        <v>80</v>
      </c>
      <c r="AW2030" s="12" t="s">
        <v>35</v>
      </c>
      <c r="AX2030" s="12" t="s">
        <v>72</v>
      </c>
      <c r="AY2030" s="224" t="s">
        <v>168</v>
      </c>
    </row>
    <row r="2031" s="11" customFormat="1">
      <c r="B2031" s="215"/>
      <c r="D2031" s="216" t="s">
        <v>176</v>
      </c>
      <c r="E2031" s="217" t="s">
        <v>5</v>
      </c>
      <c r="F2031" s="218" t="s">
        <v>237</v>
      </c>
      <c r="H2031" s="217" t="s">
        <v>5</v>
      </c>
      <c r="I2031" s="219"/>
      <c r="L2031" s="215"/>
      <c r="M2031" s="220"/>
      <c r="N2031" s="221"/>
      <c r="O2031" s="221"/>
      <c r="P2031" s="221"/>
      <c r="Q2031" s="221"/>
      <c r="R2031" s="221"/>
      <c r="S2031" s="221"/>
      <c r="T2031" s="222"/>
      <c r="AT2031" s="217" t="s">
        <v>176</v>
      </c>
      <c r="AU2031" s="217" t="s">
        <v>80</v>
      </c>
      <c r="AV2031" s="11" t="s">
        <v>17</v>
      </c>
      <c r="AW2031" s="11" t="s">
        <v>35</v>
      </c>
      <c r="AX2031" s="11" t="s">
        <v>72</v>
      </c>
      <c r="AY2031" s="217" t="s">
        <v>168</v>
      </c>
    </row>
    <row r="2032" s="12" customFormat="1">
      <c r="B2032" s="223"/>
      <c r="D2032" s="216" t="s">
        <v>176</v>
      </c>
      <c r="E2032" s="224" t="s">
        <v>5</v>
      </c>
      <c r="F2032" s="225" t="s">
        <v>72</v>
      </c>
      <c r="H2032" s="226">
        <v>0</v>
      </c>
      <c r="I2032" s="227"/>
      <c r="L2032" s="223"/>
      <c r="M2032" s="228"/>
      <c r="N2032" s="229"/>
      <c r="O2032" s="229"/>
      <c r="P2032" s="229"/>
      <c r="Q2032" s="229"/>
      <c r="R2032" s="229"/>
      <c r="S2032" s="229"/>
      <c r="T2032" s="230"/>
      <c r="AT2032" s="224" t="s">
        <v>176</v>
      </c>
      <c r="AU2032" s="224" t="s">
        <v>80</v>
      </c>
      <c r="AV2032" s="12" t="s">
        <v>80</v>
      </c>
      <c r="AW2032" s="12" t="s">
        <v>35</v>
      </c>
      <c r="AX2032" s="12" t="s">
        <v>72</v>
      </c>
      <c r="AY2032" s="224" t="s">
        <v>168</v>
      </c>
    </row>
    <row r="2033" s="12" customFormat="1">
      <c r="B2033" s="223"/>
      <c r="D2033" s="216" t="s">
        <v>176</v>
      </c>
      <c r="E2033" s="224" t="s">
        <v>5</v>
      </c>
      <c r="F2033" s="225" t="s">
        <v>72</v>
      </c>
      <c r="H2033" s="226">
        <v>0</v>
      </c>
      <c r="I2033" s="227"/>
      <c r="L2033" s="223"/>
      <c r="M2033" s="228"/>
      <c r="N2033" s="229"/>
      <c r="O2033" s="229"/>
      <c r="P2033" s="229"/>
      <c r="Q2033" s="229"/>
      <c r="R2033" s="229"/>
      <c r="S2033" s="229"/>
      <c r="T2033" s="230"/>
      <c r="AT2033" s="224" t="s">
        <v>176</v>
      </c>
      <c r="AU2033" s="224" t="s">
        <v>80</v>
      </c>
      <c r="AV2033" s="12" t="s">
        <v>80</v>
      </c>
      <c r="AW2033" s="12" t="s">
        <v>35</v>
      </c>
      <c r="AX2033" s="12" t="s">
        <v>72</v>
      </c>
      <c r="AY2033" s="224" t="s">
        <v>168</v>
      </c>
    </row>
    <row r="2034" s="13" customFormat="1">
      <c r="B2034" s="231"/>
      <c r="D2034" s="216" t="s">
        <v>176</v>
      </c>
      <c r="E2034" s="232" t="s">
        <v>5</v>
      </c>
      <c r="F2034" s="233" t="s">
        <v>195</v>
      </c>
      <c r="H2034" s="234">
        <v>2</v>
      </c>
      <c r="I2034" s="235"/>
      <c r="L2034" s="231"/>
      <c r="M2034" s="236"/>
      <c r="N2034" s="237"/>
      <c r="O2034" s="237"/>
      <c r="P2034" s="237"/>
      <c r="Q2034" s="237"/>
      <c r="R2034" s="237"/>
      <c r="S2034" s="237"/>
      <c r="T2034" s="238"/>
      <c r="AT2034" s="232" t="s">
        <v>176</v>
      </c>
      <c r="AU2034" s="232" t="s">
        <v>80</v>
      </c>
      <c r="AV2034" s="13" t="s">
        <v>86</v>
      </c>
      <c r="AW2034" s="13" t="s">
        <v>35</v>
      </c>
      <c r="AX2034" s="13" t="s">
        <v>17</v>
      </c>
      <c r="AY2034" s="232" t="s">
        <v>168</v>
      </c>
    </row>
    <row r="2035" s="1" customFormat="1" ht="25.5" customHeight="1">
      <c r="B2035" s="202"/>
      <c r="C2035" s="203" t="s">
        <v>2304</v>
      </c>
      <c r="D2035" s="203" t="s">
        <v>170</v>
      </c>
      <c r="E2035" s="204" t="s">
        <v>2305</v>
      </c>
      <c r="F2035" s="205" t="s">
        <v>2306</v>
      </c>
      <c r="G2035" s="206" t="s">
        <v>182</v>
      </c>
      <c r="H2035" s="207">
        <v>22</v>
      </c>
      <c r="I2035" s="208"/>
      <c r="J2035" s="209">
        <f>ROUND(I2035*H2035,2)</f>
        <v>0</v>
      </c>
      <c r="K2035" s="205" t="s">
        <v>174</v>
      </c>
      <c r="L2035" s="47"/>
      <c r="M2035" s="210" t="s">
        <v>5</v>
      </c>
      <c r="N2035" s="211" t="s">
        <v>43</v>
      </c>
      <c r="O2035" s="48"/>
      <c r="P2035" s="212">
        <f>O2035*H2035</f>
        <v>0</v>
      </c>
      <c r="Q2035" s="212">
        <v>0</v>
      </c>
      <c r="R2035" s="212">
        <f>Q2035*H2035</f>
        <v>0</v>
      </c>
      <c r="S2035" s="212">
        <v>0.0050000000000000001</v>
      </c>
      <c r="T2035" s="213">
        <f>S2035*H2035</f>
        <v>0.11</v>
      </c>
      <c r="AR2035" s="25" t="s">
        <v>254</v>
      </c>
      <c r="AT2035" s="25" t="s">
        <v>170</v>
      </c>
      <c r="AU2035" s="25" t="s">
        <v>80</v>
      </c>
      <c r="AY2035" s="25" t="s">
        <v>168</v>
      </c>
      <c r="BE2035" s="214">
        <f>IF(N2035="základní",J2035,0)</f>
        <v>0</v>
      </c>
      <c r="BF2035" s="214">
        <f>IF(N2035="snížená",J2035,0)</f>
        <v>0</v>
      </c>
      <c r="BG2035" s="214">
        <f>IF(N2035="zákl. přenesená",J2035,0)</f>
        <v>0</v>
      </c>
      <c r="BH2035" s="214">
        <f>IF(N2035="sníž. přenesená",J2035,0)</f>
        <v>0</v>
      </c>
      <c r="BI2035" s="214">
        <f>IF(N2035="nulová",J2035,0)</f>
        <v>0</v>
      </c>
      <c r="BJ2035" s="25" t="s">
        <v>17</v>
      </c>
      <c r="BK2035" s="214">
        <f>ROUND(I2035*H2035,2)</f>
        <v>0</v>
      </c>
      <c r="BL2035" s="25" t="s">
        <v>254</v>
      </c>
      <c r="BM2035" s="25" t="s">
        <v>2307</v>
      </c>
    </row>
    <row r="2036" s="11" customFormat="1">
      <c r="B2036" s="215"/>
      <c r="D2036" s="216" t="s">
        <v>176</v>
      </c>
      <c r="E2036" s="217" t="s">
        <v>5</v>
      </c>
      <c r="F2036" s="218" t="s">
        <v>1647</v>
      </c>
      <c r="H2036" s="217" t="s">
        <v>5</v>
      </c>
      <c r="I2036" s="219"/>
      <c r="L2036" s="215"/>
      <c r="M2036" s="220"/>
      <c r="N2036" s="221"/>
      <c r="O2036" s="221"/>
      <c r="P2036" s="221"/>
      <c r="Q2036" s="221"/>
      <c r="R2036" s="221"/>
      <c r="S2036" s="221"/>
      <c r="T2036" s="222"/>
      <c r="AT2036" s="217" t="s">
        <v>176</v>
      </c>
      <c r="AU2036" s="217" t="s">
        <v>80</v>
      </c>
      <c r="AV2036" s="11" t="s">
        <v>17</v>
      </c>
      <c r="AW2036" s="11" t="s">
        <v>35</v>
      </c>
      <c r="AX2036" s="11" t="s">
        <v>72</v>
      </c>
      <c r="AY2036" s="217" t="s">
        <v>168</v>
      </c>
    </row>
    <row r="2037" s="12" customFormat="1">
      <c r="B2037" s="223"/>
      <c r="D2037" s="216" t="s">
        <v>176</v>
      </c>
      <c r="E2037" s="224" t="s">
        <v>5</v>
      </c>
      <c r="F2037" s="225" t="s">
        <v>86</v>
      </c>
      <c r="H2037" s="226">
        <v>4</v>
      </c>
      <c r="I2037" s="227"/>
      <c r="L2037" s="223"/>
      <c r="M2037" s="228"/>
      <c r="N2037" s="229"/>
      <c r="O2037" s="229"/>
      <c r="P2037" s="229"/>
      <c r="Q2037" s="229"/>
      <c r="R2037" s="229"/>
      <c r="S2037" s="229"/>
      <c r="T2037" s="230"/>
      <c r="AT2037" s="224" t="s">
        <v>176</v>
      </c>
      <c r="AU2037" s="224" t="s">
        <v>80</v>
      </c>
      <c r="AV2037" s="12" t="s">
        <v>80</v>
      </c>
      <c r="AW2037" s="12" t="s">
        <v>35</v>
      </c>
      <c r="AX2037" s="12" t="s">
        <v>72</v>
      </c>
      <c r="AY2037" s="224" t="s">
        <v>168</v>
      </c>
    </row>
    <row r="2038" s="12" customFormat="1">
      <c r="B2038" s="223"/>
      <c r="D2038" s="216" t="s">
        <v>176</v>
      </c>
      <c r="E2038" s="224" t="s">
        <v>5</v>
      </c>
      <c r="F2038" s="225" t="s">
        <v>98</v>
      </c>
      <c r="H2038" s="226">
        <v>8</v>
      </c>
      <c r="I2038" s="227"/>
      <c r="L2038" s="223"/>
      <c r="M2038" s="228"/>
      <c r="N2038" s="229"/>
      <c r="O2038" s="229"/>
      <c r="P2038" s="229"/>
      <c r="Q2038" s="229"/>
      <c r="R2038" s="229"/>
      <c r="S2038" s="229"/>
      <c r="T2038" s="230"/>
      <c r="AT2038" s="224" t="s">
        <v>176</v>
      </c>
      <c r="AU2038" s="224" t="s">
        <v>80</v>
      </c>
      <c r="AV2038" s="12" t="s">
        <v>80</v>
      </c>
      <c r="AW2038" s="12" t="s">
        <v>35</v>
      </c>
      <c r="AX2038" s="12" t="s">
        <v>72</v>
      </c>
      <c r="AY2038" s="224" t="s">
        <v>168</v>
      </c>
    </row>
    <row r="2039" s="12" customFormat="1">
      <c r="B2039" s="223"/>
      <c r="D2039" s="216" t="s">
        <v>176</v>
      </c>
      <c r="E2039" s="224" t="s">
        <v>5</v>
      </c>
      <c r="F2039" s="225" t="s">
        <v>86</v>
      </c>
      <c r="H2039" s="226">
        <v>4</v>
      </c>
      <c r="I2039" s="227"/>
      <c r="L2039" s="223"/>
      <c r="M2039" s="228"/>
      <c r="N2039" s="229"/>
      <c r="O2039" s="229"/>
      <c r="P2039" s="229"/>
      <c r="Q2039" s="229"/>
      <c r="R2039" s="229"/>
      <c r="S2039" s="229"/>
      <c r="T2039" s="230"/>
      <c r="AT2039" s="224" t="s">
        <v>176</v>
      </c>
      <c r="AU2039" s="224" t="s">
        <v>80</v>
      </c>
      <c r="AV2039" s="12" t="s">
        <v>80</v>
      </c>
      <c r="AW2039" s="12" t="s">
        <v>35</v>
      </c>
      <c r="AX2039" s="12" t="s">
        <v>72</v>
      </c>
      <c r="AY2039" s="224" t="s">
        <v>168</v>
      </c>
    </row>
    <row r="2040" s="11" customFormat="1">
      <c r="B2040" s="215"/>
      <c r="D2040" s="216" t="s">
        <v>176</v>
      </c>
      <c r="E2040" s="217" t="s">
        <v>5</v>
      </c>
      <c r="F2040" s="218" t="s">
        <v>237</v>
      </c>
      <c r="H2040" s="217" t="s">
        <v>5</v>
      </c>
      <c r="I2040" s="219"/>
      <c r="L2040" s="215"/>
      <c r="M2040" s="220"/>
      <c r="N2040" s="221"/>
      <c r="O2040" s="221"/>
      <c r="P2040" s="221"/>
      <c r="Q2040" s="221"/>
      <c r="R2040" s="221"/>
      <c r="S2040" s="221"/>
      <c r="T2040" s="222"/>
      <c r="AT2040" s="217" t="s">
        <v>176</v>
      </c>
      <c r="AU2040" s="217" t="s">
        <v>80</v>
      </c>
      <c r="AV2040" s="11" t="s">
        <v>17</v>
      </c>
      <c r="AW2040" s="11" t="s">
        <v>35</v>
      </c>
      <c r="AX2040" s="11" t="s">
        <v>72</v>
      </c>
      <c r="AY2040" s="217" t="s">
        <v>168</v>
      </c>
    </row>
    <row r="2041" s="12" customFormat="1">
      <c r="B2041" s="223"/>
      <c r="D2041" s="216" t="s">
        <v>176</v>
      </c>
      <c r="E2041" s="224" t="s">
        <v>5</v>
      </c>
      <c r="F2041" s="225" t="s">
        <v>80</v>
      </c>
      <c r="H2041" s="226">
        <v>2</v>
      </c>
      <c r="I2041" s="227"/>
      <c r="L2041" s="223"/>
      <c r="M2041" s="228"/>
      <c r="N2041" s="229"/>
      <c r="O2041" s="229"/>
      <c r="P2041" s="229"/>
      <c r="Q2041" s="229"/>
      <c r="R2041" s="229"/>
      <c r="S2041" s="229"/>
      <c r="T2041" s="230"/>
      <c r="AT2041" s="224" t="s">
        <v>176</v>
      </c>
      <c r="AU2041" s="224" t="s">
        <v>80</v>
      </c>
      <c r="AV2041" s="12" t="s">
        <v>80</v>
      </c>
      <c r="AW2041" s="12" t="s">
        <v>35</v>
      </c>
      <c r="AX2041" s="12" t="s">
        <v>72</v>
      </c>
      <c r="AY2041" s="224" t="s">
        <v>168</v>
      </c>
    </row>
    <row r="2042" s="12" customFormat="1">
      <c r="B2042" s="223"/>
      <c r="D2042" s="216" t="s">
        <v>176</v>
      </c>
      <c r="E2042" s="224" t="s">
        <v>5</v>
      </c>
      <c r="F2042" s="225" t="s">
        <v>86</v>
      </c>
      <c r="H2042" s="226">
        <v>4</v>
      </c>
      <c r="I2042" s="227"/>
      <c r="L2042" s="223"/>
      <c r="M2042" s="228"/>
      <c r="N2042" s="229"/>
      <c r="O2042" s="229"/>
      <c r="P2042" s="229"/>
      <c r="Q2042" s="229"/>
      <c r="R2042" s="229"/>
      <c r="S2042" s="229"/>
      <c r="T2042" s="230"/>
      <c r="AT2042" s="224" t="s">
        <v>176</v>
      </c>
      <c r="AU2042" s="224" t="s">
        <v>80</v>
      </c>
      <c r="AV2042" s="12" t="s">
        <v>80</v>
      </c>
      <c r="AW2042" s="12" t="s">
        <v>35</v>
      </c>
      <c r="AX2042" s="12" t="s">
        <v>72</v>
      </c>
      <c r="AY2042" s="224" t="s">
        <v>168</v>
      </c>
    </row>
    <row r="2043" s="13" customFormat="1">
      <c r="B2043" s="231"/>
      <c r="D2043" s="216" t="s">
        <v>176</v>
      </c>
      <c r="E2043" s="232" t="s">
        <v>5</v>
      </c>
      <c r="F2043" s="233" t="s">
        <v>195</v>
      </c>
      <c r="H2043" s="234">
        <v>22</v>
      </c>
      <c r="I2043" s="235"/>
      <c r="L2043" s="231"/>
      <c r="M2043" s="236"/>
      <c r="N2043" s="237"/>
      <c r="O2043" s="237"/>
      <c r="P2043" s="237"/>
      <c r="Q2043" s="237"/>
      <c r="R2043" s="237"/>
      <c r="S2043" s="237"/>
      <c r="T2043" s="238"/>
      <c r="AT2043" s="232" t="s">
        <v>176</v>
      </c>
      <c r="AU2043" s="232" t="s">
        <v>80</v>
      </c>
      <c r="AV2043" s="13" t="s">
        <v>86</v>
      </c>
      <c r="AW2043" s="13" t="s">
        <v>35</v>
      </c>
      <c r="AX2043" s="13" t="s">
        <v>17</v>
      </c>
      <c r="AY2043" s="232" t="s">
        <v>168</v>
      </c>
    </row>
    <row r="2044" s="1" customFormat="1" ht="38.25" customHeight="1">
      <c r="B2044" s="202"/>
      <c r="C2044" s="203" t="s">
        <v>2308</v>
      </c>
      <c r="D2044" s="203" t="s">
        <v>170</v>
      </c>
      <c r="E2044" s="204" t="s">
        <v>2309</v>
      </c>
      <c r="F2044" s="205" t="s">
        <v>2310</v>
      </c>
      <c r="G2044" s="206" t="s">
        <v>173</v>
      </c>
      <c r="H2044" s="207">
        <v>18.18</v>
      </c>
      <c r="I2044" s="208"/>
      <c r="J2044" s="209">
        <f>ROUND(I2044*H2044,2)</f>
        <v>0</v>
      </c>
      <c r="K2044" s="205" t="s">
        <v>174</v>
      </c>
      <c r="L2044" s="47"/>
      <c r="M2044" s="210" t="s">
        <v>5</v>
      </c>
      <c r="N2044" s="211" t="s">
        <v>43</v>
      </c>
      <c r="O2044" s="48"/>
      <c r="P2044" s="212">
        <f>O2044*H2044</f>
        <v>0</v>
      </c>
      <c r="Q2044" s="212">
        <v>0.00025999999999999998</v>
      </c>
      <c r="R2044" s="212">
        <f>Q2044*H2044</f>
        <v>0.0047267999999999998</v>
      </c>
      <c r="S2044" s="212">
        <v>0</v>
      </c>
      <c r="T2044" s="213">
        <f>S2044*H2044</f>
        <v>0</v>
      </c>
      <c r="AR2044" s="25" t="s">
        <v>254</v>
      </c>
      <c r="AT2044" s="25" t="s">
        <v>170</v>
      </c>
      <c r="AU2044" s="25" t="s">
        <v>80</v>
      </c>
      <c r="AY2044" s="25" t="s">
        <v>168</v>
      </c>
      <c r="BE2044" s="214">
        <f>IF(N2044="základní",J2044,0)</f>
        <v>0</v>
      </c>
      <c r="BF2044" s="214">
        <f>IF(N2044="snížená",J2044,0)</f>
        <v>0</v>
      </c>
      <c r="BG2044" s="214">
        <f>IF(N2044="zákl. přenesená",J2044,0)</f>
        <v>0</v>
      </c>
      <c r="BH2044" s="214">
        <f>IF(N2044="sníž. přenesená",J2044,0)</f>
        <v>0</v>
      </c>
      <c r="BI2044" s="214">
        <f>IF(N2044="nulová",J2044,0)</f>
        <v>0</v>
      </c>
      <c r="BJ2044" s="25" t="s">
        <v>17</v>
      </c>
      <c r="BK2044" s="214">
        <f>ROUND(I2044*H2044,2)</f>
        <v>0</v>
      </c>
      <c r="BL2044" s="25" t="s">
        <v>254</v>
      </c>
      <c r="BM2044" s="25" t="s">
        <v>2311</v>
      </c>
    </row>
    <row r="2045" s="11" customFormat="1">
      <c r="B2045" s="215"/>
      <c r="D2045" s="216" t="s">
        <v>176</v>
      </c>
      <c r="E2045" s="217" t="s">
        <v>5</v>
      </c>
      <c r="F2045" s="218" t="s">
        <v>2312</v>
      </c>
      <c r="H2045" s="217" t="s">
        <v>5</v>
      </c>
      <c r="I2045" s="219"/>
      <c r="L2045" s="215"/>
      <c r="M2045" s="220"/>
      <c r="N2045" s="221"/>
      <c r="O2045" s="221"/>
      <c r="P2045" s="221"/>
      <c r="Q2045" s="221"/>
      <c r="R2045" s="221"/>
      <c r="S2045" s="221"/>
      <c r="T2045" s="222"/>
      <c r="AT2045" s="217" t="s">
        <v>176</v>
      </c>
      <c r="AU2045" s="217" t="s">
        <v>80</v>
      </c>
      <c r="AV2045" s="11" t="s">
        <v>17</v>
      </c>
      <c r="AW2045" s="11" t="s">
        <v>35</v>
      </c>
      <c r="AX2045" s="11" t="s">
        <v>72</v>
      </c>
      <c r="AY2045" s="217" t="s">
        <v>168</v>
      </c>
    </row>
    <row r="2046" s="12" customFormat="1">
      <c r="B2046" s="223"/>
      <c r="D2046" s="216" t="s">
        <v>176</v>
      </c>
      <c r="E2046" s="224" t="s">
        <v>5</v>
      </c>
      <c r="F2046" s="225" t="s">
        <v>2313</v>
      </c>
      <c r="H2046" s="226">
        <v>4.3200000000000003</v>
      </c>
      <c r="I2046" s="227"/>
      <c r="L2046" s="223"/>
      <c r="M2046" s="228"/>
      <c r="N2046" s="229"/>
      <c r="O2046" s="229"/>
      <c r="P2046" s="229"/>
      <c r="Q2046" s="229"/>
      <c r="R2046" s="229"/>
      <c r="S2046" s="229"/>
      <c r="T2046" s="230"/>
      <c r="AT2046" s="224" t="s">
        <v>176</v>
      </c>
      <c r="AU2046" s="224" t="s">
        <v>80</v>
      </c>
      <c r="AV2046" s="12" t="s">
        <v>80</v>
      </c>
      <c r="AW2046" s="12" t="s">
        <v>35</v>
      </c>
      <c r="AX2046" s="12" t="s">
        <v>72</v>
      </c>
      <c r="AY2046" s="224" t="s">
        <v>168</v>
      </c>
    </row>
    <row r="2047" s="12" customFormat="1">
      <c r="B2047" s="223"/>
      <c r="D2047" s="216" t="s">
        <v>176</v>
      </c>
      <c r="E2047" s="224" t="s">
        <v>5</v>
      </c>
      <c r="F2047" s="225" t="s">
        <v>2314</v>
      </c>
      <c r="H2047" s="226">
        <v>2.52</v>
      </c>
      <c r="I2047" s="227"/>
      <c r="L2047" s="223"/>
      <c r="M2047" s="228"/>
      <c r="N2047" s="229"/>
      <c r="O2047" s="229"/>
      <c r="P2047" s="229"/>
      <c r="Q2047" s="229"/>
      <c r="R2047" s="229"/>
      <c r="S2047" s="229"/>
      <c r="T2047" s="230"/>
      <c r="AT2047" s="224" t="s">
        <v>176</v>
      </c>
      <c r="AU2047" s="224" t="s">
        <v>80</v>
      </c>
      <c r="AV2047" s="12" t="s">
        <v>80</v>
      </c>
      <c r="AW2047" s="12" t="s">
        <v>35</v>
      </c>
      <c r="AX2047" s="12" t="s">
        <v>72</v>
      </c>
      <c r="AY2047" s="224" t="s">
        <v>168</v>
      </c>
    </row>
    <row r="2048" s="12" customFormat="1">
      <c r="B2048" s="223"/>
      <c r="D2048" s="216" t="s">
        <v>176</v>
      </c>
      <c r="E2048" s="224" t="s">
        <v>5</v>
      </c>
      <c r="F2048" s="225" t="s">
        <v>2315</v>
      </c>
      <c r="H2048" s="226">
        <v>11.34</v>
      </c>
      <c r="I2048" s="227"/>
      <c r="L2048" s="223"/>
      <c r="M2048" s="228"/>
      <c r="N2048" s="229"/>
      <c r="O2048" s="229"/>
      <c r="P2048" s="229"/>
      <c r="Q2048" s="229"/>
      <c r="R2048" s="229"/>
      <c r="S2048" s="229"/>
      <c r="T2048" s="230"/>
      <c r="AT2048" s="224" t="s">
        <v>176</v>
      </c>
      <c r="AU2048" s="224" t="s">
        <v>80</v>
      </c>
      <c r="AV2048" s="12" t="s">
        <v>80</v>
      </c>
      <c r="AW2048" s="12" t="s">
        <v>35</v>
      </c>
      <c r="AX2048" s="12" t="s">
        <v>72</v>
      </c>
      <c r="AY2048" s="224" t="s">
        <v>168</v>
      </c>
    </row>
    <row r="2049" s="13" customFormat="1">
      <c r="B2049" s="231"/>
      <c r="D2049" s="216" t="s">
        <v>176</v>
      </c>
      <c r="E2049" s="232" t="s">
        <v>5</v>
      </c>
      <c r="F2049" s="233" t="s">
        <v>195</v>
      </c>
      <c r="H2049" s="234">
        <v>18.18</v>
      </c>
      <c r="I2049" s="235"/>
      <c r="L2049" s="231"/>
      <c r="M2049" s="236"/>
      <c r="N2049" s="237"/>
      <c r="O2049" s="237"/>
      <c r="P2049" s="237"/>
      <c r="Q2049" s="237"/>
      <c r="R2049" s="237"/>
      <c r="S2049" s="237"/>
      <c r="T2049" s="238"/>
      <c r="AT2049" s="232" t="s">
        <v>176</v>
      </c>
      <c r="AU2049" s="232" t="s">
        <v>80</v>
      </c>
      <c r="AV2049" s="13" t="s">
        <v>86</v>
      </c>
      <c r="AW2049" s="13" t="s">
        <v>35</v>
      </c>
      <c r="AX2049" s="13" t="s">
        <v>17</v>
      </c>
      <c r="AY2049" s="232" t="s">
        <v>168</v>
      </c>
    </row>
    <row r="2050" s="1" customFormat="1" ht="25.5" customHeight="1">
      <c r="B2050" s="202"/>
      <c r="C2050" s="203" t="s">
        <v>2316</v>
      </c>
      <c r="D2050" s="203" t="s">
        <v>170</v>
      </c>
      <c r="E2050" s="204" t="s">
        <v>2317</v>
      </c>
      <c r="F2050" s="205" t="s">
        <v>2318</v>
      </c>
      <c r="G2050" s="206" t="s">
        <v>173</v>
      </c>
      <c r="H2050" s="207">
        <v>18.18</v>
      </c>
      <c r="I2050" s="208"/>
      <c r="J2050" s="209">
        <f>ROUND(I2050*H2050,2)</f>
        <v>0</v>
      </c>
      <c r="K2050" s="205" t="s">
        <v>174</v>
      </c>
      <c r="L2050" s="47"/>
      <c r="M2050" s="210" t="s">
        <v>5</v>
      </c>
      <c r="N2050" s="211" t="s">
        <v>43</v>
      </c>
      <c r="O2050" s="48"/>
      <c r="P2050" s="212">
        <f>O2050*H2050</f>
        <v>0</v>
      </c>
      <c r="Q2050" s="212">
        <v>0</v>
      </c>
      <c r="R2050" s="212">
        <f>Q2050*H2050</f>
        <v>0</v>
      </c>
      <c r="S2050" s="212">
        <v>0</v>
      </c>
      <c r="T2050" s="213">
        <f>S2050*H2050</f>
        <v>0</v>
      </c>
      <c r="AR2050" s="25" t="s">
        <v>254</v>
      </c>
      <c r="AT2050" s="25" t="s">
        <v>170</v>
      </c>
      <c r="AU2050" s="25" t="s">
        <v>80</v>
      </c>
      <c r="AY2050" s="25" t="s">
        <v>168</v>
      </c>
      <c r="BE2050" s="214">
        <f>IF(N2050="základní",J2050,0)</f>
        <v>0</v>
      </c>
      <c r="BF2050" s="214">
        <f>IF(N2050="snížená",J2050,0)</f>
        <v>0</v>
      </c>
      <c r="BG2050" s="214">
        <f>IF(N2050="zákl. přenesená",J2050,0)</f>
        <v>0</v>
      </c>
      <c r="BH2050" s="214">
        <f>IF(N2050="sníž. přenesená",J2050,0)</f>
        <v>0</v>
      </c>
      <c r="BI2050" s="214">
        <f>IF(N2050="nulová",J2050,0)</f>
        <v>0</v>
      </c>
      <c r="BJ2050" s="25" t="s">
        <v>17</v>
      </c>
      <c r="BK2050" s="214">
        <f>ROUND(I2050*H2050,2)</f>
        <v>0</v>
      </c>
      <c r="BL2050" s="25" t="s">
        <v>254</v>
      </c>
      <c r="BM2050" s="25" t="s">
        <v>2319</v>
      </c>
    </row>
    <row r="2051" s="11" customFormat="1">
      <c r="B2051" s="215"/>
      <c r="D2051" s="216" t="s">
        <v>176</v>
      </c>
      <c r="E2051" s="217" t="s">
        <v>5</v>
      </c>
      <c r="F2051" s="218" t="s">
        <v>237</v>
      </c>
      <c r="H2051" s="217" t="s">
        <v>5</v>
      </c>
      <c r="I2051" s="219"/>
      <c r="L2051" s="215"/>
      <c r="M2051" s="220"/>
      <c r="N2051" s="221"/>
      <c r="O2051" s="221"/>
      <c r="P2051" s="221"/>
      <c r="Q2051" s="221"/>
      <c r="R2051" s="221"/>
      <c r="S2051" s="221"/>
      <c r="T2051" s="222"/>
      <c r="AT2051" s="217" t="s">
        <v>176</v>
      </c>
      <c r="AU2051" s="217" t="s">
        <v>80</v>
      </c>
      <c r="AV2051" s="11" t="s">
        <v>17</v>
      </c>
      <c r="AW2051" s="11" t="s">
        <v>35</v>
      </c>
      <c r="AX2051" s="11" t="s">
        <v>72</v>
      </c>
      <c r="AY2051" s="217" t="s">
        <v>168</v>
      </c>
    </row>
    <row r="2052" s="12" customFormat="1">
      <c r="B2052" s="223"/>
      <c r="D2052" s="216" t="s">
        <v>176</v>
      </c>
      <c r="E2052" s="224" t="s">
        <v>5</v>
      </c>
      <c r="F2052" s="225" t="s">
        <v>2313</v>
      </c>
      <c r="H2052" s="226">
        <v>4.3200000000000003</v>
      </c>
      <c r="I2052" s="227"/>
      <c r="L2052" s="223"/>
      <c r="M2052" s="228"/>
      <c r="N2052" s="229"/>
      <c r="O2052" s="229"/>
      <c r="P2052" s="229"/>
      <c r="Q2052" s="229"/>
      <c r="R2052" s="229"/>
      <c r="S2052" s="229"/>
      <c r="T2052" s="230"/>
      <c r="AT2052" s="224" t="s">
        <v>176</v>
      </c>
      <c r="AU2052" s="224" t="s">
        <v>80</v>
      </c>
      <c r="AV2052" s="12" t="s">
        <v>80</v>
      </c>
      <c r="AW2052" s="12" t="s">
        <v>35</v>
      </c>
      <c r="AX2052" s="12" t="s">
        <v>72</v>
      </c>
      <c r="AY2052" s="224" t="s">
        <v>168</v>
      </c>
    </row>
    <row r="2053" s="12" customFormat="1">
      <c r="B2053" s="223"/>
      <c r="D2053" s="216" t="s">
        <v>176</v>
      </c>
      <c r="E2053" s="224" t="s">
        <v>5</v>
      </c>
      <c r="F2053" s="225" t="s">
        <v>2320</v>
      </c>
      <c r="H2053" s="226">
        <v>13.859999999999999</v>
      </c>
      <c r="I2053" s="227"/>
      <c r="L2053" s="223"/>
      <c r="M2053" s="228"/>
      <c r="N2053" s="229"/>
      <c r="O2053" s="229"/>
      <c r="P2053" s="229"/>
      <c r="Q2053" s="229"/>
      <c r="R2053" s="229"/>
      <c r="S2053" s="229"/>
      <c r="T2053" s="230"/>
      <c r="AT2053" s="224" t="s">
        <v>176</v>
      </c>
      <c r="AU2053" s="224" t="s">
        <v>80</v>
      </c>
      <c r="AV2053" s="12" t="s">
        <v>80</v>
      </c>
      <c r="AW2053" s="12" t="s">
        <v>35</v>
      </c>
      <c r="AX2053" s="12" t="s">
        <v>72</v>
      </c>
      <c r="AY2053" s="224" t="s">
        <v>168</v>
      </c>
    </row>
    <row r="2054" s="13" customFormat="1">
      <c r="B2054" s="231"/>
      <c r="D2054" s="216" t="s">
        <v>176</v>
      </c>
      <c r="E2054" s="232" t="s">
        <v>5</v>
      </c>
      <c r="F2054" s="233" t="s">
        <v>195</v>
      </c>
      <c r="H2054" s="234">
        <v>18.18</v>
      </c>
      <c r="I2054" s="235"/>
      <c r="L2054" s="231"/>
      <c r="M2054" s="236"/>
      <c r="N2054" s="237"/>
      <c r="O2054" s="237"/>
      <c r="P2054" s="237"/>
      <c r="Q2054" s="237"/>
      <c r="R2054" s="237"/>
      <c r="S2054" s="237"/>
      <c r="T2054" s="238"/>
      <c r="AT2054" s="232" t="s">
        <v>176</v>
      </c>
      <c r="AU2054" s="232" t="s">
        <v>80</v>
      </c>
      <c r="AV2054" s="13" t="s">
        <v>86</v>
      </c>
      <c r="AW2054" s="13" t="s">
        <v>35</v>
      </c>
      <c r="AX2054" s="13" t="s">
        <v>17</v>
      </c>
      <c r="AY2054" s="232" t="s">
        <v>168</v>
      </c>
    </row>
    <row r="2055" s="1" customFormat="1" ht="25.5" customHeight="1">
      <c r="B2055" s="202"/>
      <c r="C2055" s="203" t="s">
        <v>2321</v>
      </c>
      <c r="D2055" s="203" t="s">
        <v>170</v>
      </c>
      <c r="E2055" s="204" t="s">
        <v>2322</v>
      </c>
      <c r="F2055" s="205" t="s">
        <v>2323</v>
      </c>
      <c r="G2055" s="206" t="s">
        <v>182</v>
      </c>
      <c r="H2055" s="207">
        <v>3</v>
      </c>
      <c r="I2055" s="208"/>
      <c r="J2055" s="209">
        <f>ROUND(I2055*H2055,2)</f>
        <v>0</v>
      </c>
      <c r="K2055" s="205" t="s">
        <v>174</v>
      </c>
      <c r="L2055" s="47"/>
      <c r="M2055" s="210" t="s">
        <v>5</v>
      </c>
      <c r="N2055" s="211" t="s">
        <v>43</v>
      </c>
      <c r="O2055" s="48"/>
      <c r="P2055" s="212">
        <f>O2055*H2055</f>
        <v>0</v>
      </c>
      <c r="Q2055" s="212">
        <v>0</v>
      </c>
      <c r="R2055" s="212">
        <f>Q2055*H2055</f>
        <v>0</v>
      </c>
      <c r="S2055" s="212">
        <v>0</v>
      </c>
      <c r="T2055" s="213">
        <f>S2055*H2055</f>
        <v>0</v>
      </c>
      <c r="AR2055" s="25" t="s">
        <v>254</v>
      </c>
      <c r="AT2055" s="25" t="s">
        <v>170</v>
      </c>
      <c r="AU2055" s="25" t="s">
        <v>80</v>
      </c>
      <c r="AY2055" s="25" t="s">
        <v>168</v>
      </c>
      <c r="BE2055" s="214">
        <f>IF(N2055="základní",J2055,0)</f>
        <v>0</v>
      </c>
      <c r="BF2055" s="214">
        <f>IF(N2055="snížená",J2055,0)</f>
        <v>0</v>
      </c>
      <c r="BG2055" s="214">
        <f>IF(N2055="zákl. přenesená",J2055,0)</f>
        <v>0</v>
      </c>
      <c r="BH2055" s="214">
        <f>IF(N2055="sníž. přenesená",J2055,0)</f>
        <v>0</v>
      </c>
      <c r="BI2055" s="214">
        <f>IF(N2055="nulová",J2055,0)</f>
        <v>0</v>
      </c>
      <c r="BJ2055" s="25" t="s">
        <v>17</v>
      </c>
      <c r="BK2055" s="214">
        <f>ROUND(I2055*H2055,2)</f>
        <v>0</v>
      </c>
      <c r="BL2055" s="25" t="s">
        <v>254</v>
      </c>
      <c r="BM2055" s="25" t="s">
        <v>2324</v>
      </c>
    </row>
    <row r="2056" s="11" customFormat="1">
      <c r="B2056" s="215"/>
      <c r="D2056" s="216" t="s">
        <v>176</v>
      </c>
      <c r="E2056" s="217" t="s">
        <v>5</v>
      </c>
      <c r="F2056" s="218" t="s">
        <v>2240</v>
      </c>
      <c r="H2056" s="217" t="s">
        <v>5</v>
      </c>
      <c r="I2056" s="219"/>
      <c r="L2056" s="215"/>
      <c r="M2056" s="220"/>
      <c r="N2056" s="221"/>
      <c r="O2056" s="221"/>
      <c r="P2056" s="221"/>
      <c r="Q2056" s="221"/>
      <c r="R2056" s="221"/>
      <c r="S2056" s="221"/>
      <c r="T2056" s="222"/>
      <c r="AT2056" s="217" t="s">
        <v>176</v>
      </c>
      <c r="AU2056" s="217" t="s">
        <v>80</v>
      </c>
      <c r="AV2056" s="11" t="s">
        <v>17</v>
      </c>
      <c r="AW2056" s="11" t="s">
        <v>35</v>
      </c>
      <c r="AX2056" s="11" t="s">
        <v>72</v>
      </c>
      <c r="AY2056" s="217" t="s">
        <v>168</v>
      </c>
    </row>
    <row r="2057" s="12" customFormat="1">
      <c r="B2057" s="223"/>
      <c r="D2057" s="216" t="s">
        <v>176</v>
      </c>
      <c r="E2057" s="224" t="s">
        <v>5</v>
      </c>
      <c r="F2057" s="225" t="s">
        <v>80</v>
      </c>
      <c r="H2057" s="226">
        <v>2</v>
      </c>
      <c r="I2057" s="227"/>
      <c r="L2057" s="223"/>
      <c r="M2057" s="228"/>
      <c r="N2057" s="229"/>
      <c r="O2057" s="229"/>
      <c r="P2057" s="229"/>
      <c r="Q2057" s="229"/>
      <c r="R2057" s="229"/>
      <c r="S2057" s="229"/>
      <c r="T2057" s="230"/>
      <c r="AT2057" s="224" t="s">
        <v>176</v>
      </c>
      <c r="AU2057" s="224" t="s">
        <v>80</v>
      </c>
      <c r="AV2057" s="12" t="s">
        <v>80</v>
      </c>
      <c r="AW2057" s="12" t="s">
        <v>35</v>
      </c>
      <c r="AX2057" s="12" t="s">
        <v>72</v>
      </c>
      <c r="AY2057" s="224" t="s">
        <v>168</v>
      </c>
    </row>
    <row r="2058" s="12" customFormat="1">
      <c r="B2058" s="223"/>
      <c r="D2058" s="216" t="s">
        <v>176</v>
      </c>
      <c r="E2058" s="224" t="s">
        <v>5</v>
      </c>
      <c r="F2058" s="225" t="s">
        <v>17</v>
      </c>
      <c r="H2058" s="226">
        <v>1</v>
      </c>
      <c r="I2058" s="227"/>
      <c r="L2058" s="223"/>
      <c r="M2058" s="228"/>
      <c r="N2058" s="229"/>
      <c r="O2058" s="229"/>
      <c r="P2058" s="229"/>
      <c r="Q2058" s="229"/>
      <c r="R2058" s="229"/>
      <c r="S2058" s="229"/>
      <c r="T2058" s="230"/>
      <c r="AT2058" s="224" t="s">
        <v>176</v>
      </c>
      <c r="AU2058" s="224" t="s">
        <v>80</v>
      </c>
      <c r="AV2058" s="12" t="s">
        <v>80</v>
      </c>
      <c r="AW2058" s="12" t="s">
        <v>35</v>
      </c>
      <c r="AX2058" s="12" t="s">
        <v>72</v>
      </c>
      <c r="AY2058" s="224" t="s">
        <v>168</v>
      </c>
    </row>
    <row r="2059" s="13" customFormat="1">
      <c r="B2059" s="231"/>
      <c r="D2059" s="216" t="s">
        <v>176</v>
      </c>
      <c r="E2059" s="232" t="s">
        <v>5</v>
      </c>
      <c r="F2059" s="233" t="s">
        <v>195</v>
      </c>
      <c r="H2059" s="234">
        <v>3</v>
      </c>
      <c r="I2059" s="235"/>
      <c r="L2059" s="231"/>
      <c r="M2059" s="236"/>
      <c r="N2059" s="237"/>
      <c r="O2059" s="237"/>
      <c r="P2059" s="237"/>
      <c r="Q2059" s="237"/>
      <c r="R2059" s="237"/>
      <c r="S2059" s="237"/>
      <c r="T2059" s="238"/>
      <c r="AT2059" s="232" t="s">
        <v>176</v>
      </c>
      <c r="AU2059" s="232" t="s">
        <v>80</v>
      </c>
      <c r="AV2059" s="13" t="s">
        <v>86</v>
      </c>
      <c r="AW2059" s="13" t="s">
        <v>35</v>
      </c>
      <c r="AX2059" s="13" t="s">
        <v>17</v>
      </c>
      <c r="AY2059" s="232" t="s">
        <v>168</v>
      </c>
    </row>
    <row r="2060" s="1" customFormat="1" ht="25.5" customHeight="1">
      <c r="B2060" s="202"/>
      <c r="C2060" s="203" t="s">
        <v>2325</v>
      </c>
      <c r="D2060" s="203" t="s">
        <v>170</v>
      </c>
      <c r="E2060" s="204" t="s">
        <v>2326</v>
      </c>
      <c r="F2060" s="205" t="s">
        <v>2327</v>
      </c>
      <c r="G2060" s="206" t="s">
        <v>182</v>
      </c>
      <c r="H2060" s="207">
        <v>3</v>
      </c>
      <c r="I2060" s="208"/>
      <c r="J2060" s="209">
        <f>ROUND(I2060*H2060,2)</f>
        <v>0</v>
      </c>
      <c r="K2060" s="205" t="s">
        <v>174</v>
      </c>
      <c r="L2060" s="47"/>
      <c r="M2060" s="210" t="s">
        <v>5</v>
      </c>
      <c r="N2060" s="211" t="s">
        <v>43</v>
      </c>
      <c r="O2060" s="48"/>
      <c r="P2060" s="212">
        <f>O2060*H2060</f>
        <v>0</v>
      </c>
      <c r="Q2060" s="212">
        <v>0</v>
      </c>
      <c r="R2060" s="212">
        <f>Q2060*H2060</f>
        <v>0</v>
      </c>
      <c r="S2060" s="212">
        <v>0</v>
      </c>
      <c r="T2060" s="213">
        <f>S2060*H2060</f>
        <v>0</v>
      </c>
      <c r="AR2060" s="25" t="s">
        <v>254</v>
      </c>
      <c r="AT2060" s="25" t="s">
        <v>170</v>
      </c>
      <c r="AU2060" s="25" t="s">
        <v>80</v>
      </c>
      <c r="AY2060" s="25" t="s">
        <v>168</v>
      </c>
      <c r="BE2060" s="214">
        <f>IF(N2060="základní",J2060,0)</f>
        <v>0</v>
      </c>
      <c r="BF2060" s="214">
        <f>IF(N2060="snížená",J2060,0)</f>
        <v>0</v>
      </c>
      <c r="BG2060" s="214">
        <f>IF(N2060="zákl. přenesená",J2060,0)</f>
        <v>0</v>
      </c>
      <c r="BH2060" s="214">
        <f>IF(N2060="sníž. přenesená",J2060,0)</f>
        <v>0</v>
      </c>
      <c r="BI2060" s="214">
        <f>IF(N2060="nulová",J2060,0)</f>
        <v>0</v>
      </c>
      <c r="BJ2060" s="25" t="s">
        <v>17</v>
      </c>
      <c r="BK2060" s="214">
        <f>ROUND(I2060*H2060,2)</f>
        <v>0</v>
      </c>
      <c r="BL2060" s="25" t="s">
        <v>254</v>
      </c>
      <c r="BM2060" s="25" t="s">
        <v>2328</v>
      </c>
    </row>
    <row r="2061" s="11" customFormat="1">
      <c r="B2061" s="215"/>
      <c r="D2061" s="216" t="s">
        <v>176</v>
      </c>
      <c r="E2061" s="217" t="s">
        <v>5</v>
      </c>
      <c r="F2061" s="218" t="s">
        <v>2240</v>
      </c>
      <c r="H2061" s="217" t="s">
        <v>5</v>
      </c>
      <c r="I2061" s="219"/>
      <c r="L2061" s="215"/>
      <c r="M2061" s="220"/>
      <c r="N2061" s="221"/>
      <c r="O2061" s="221"/>
      <c r="P2061" s="221"/>
      <c r="Q2061" s="221"/>
      <c r="R2061" s="221"/>
      <c r="S2061" s="221"/>
      <c r="T2061" s="222"/>
      <c r="AT2061" s="217" t="s">
        <v>176</v>
      </c>
      <c r="AU2061" s="217" t="s">
        <v>80</v>
      </c>
      <c r="AV2061" s="11" t="s">
        <v>17</v>
      </c>
      <c r="AW2061" s="11" t="s">
        <v>35</v>
      </c>
      <c r="AX2061" s="11" t="s">
        <v>72</v>
      </c>
      <c r="AY2061" s="217" t="s">
        <v>168</v>
      </c>
    </row>
    <row r="2062" s="12" customFormat="1">
      <c r="B2062" s="223"/>
      <c r="D2062" s="216" t="s">
        <v>176</v>
      </c>
      <c r="E2062" s="224" t="s">
        <v>5</v>
      </c>
      <c r="F2062" s="225" t="s">
        <v>72</v>
      </c>
      <c r="H2062" s="226">
        <v>0</v>
      </c>
      <c r="I2062" s="227"/>
      <c r="L2062" s="223"/>
      <c r="M2062" s="228"/>
      <c r="N2062" s="229"/>
      <c r="O2062" s="229"/>
      <c r="P2062" s="229"/>
      <c r="Q2062" s="229"/>
      <c r="R2062" s="229"/>
      <c r="S2062" s="229"/>
      <c r="T2062" s="230"/>
      <c r="AT2062" s="224" t="s">
        <v>176</v>
      </c>
      <c r="AU2062" s="224" t="s">
        <v>80</v>
      </c>
      <c r="AV2062" s="12" t="s">
        <v>80</v>
      </c>
      <c r="AW2062" s="12" t="s">
        <v>35</v>
      </c>
      <c r="AX2062" s="12" t="s">
        <v>72</v>
      </c>
      <c r="AY2062" s="224" t="s">
        <v>168</v>
      </c>
    </row>
    <row r="2063" s="12" customFormat="1">
      <c r="B2063" s="223"/>
      <c r="D2063" s="216" t="s">
        <v>176</v>
      </c>
      <c r="E2063" s="224" t="s">
        <v>5</v>
      </c>
      <c r="F2063" s="225" t="s">
        <v>83</v>
      </c>
      <c r="H2063" s="226">
        <v>3</v>
      </c>
      <c r="I2063" s="227"/>
      <c r="L2063" s="223"/>
      <c r="M2063" s="228"/>
      <c r="N2063" s="229"/>
      <c r="O2063" s="229"/>
      <c r="P2063" s="229"/>
      <c r="Q2063" s="229"/>
      <c r="R2063" s="229"/>
      <c r="S2063" s="229"/>
      <c r="T2063" s="230"/>
      <c r="AT2063" s="224" t="s">
        <v>176</v>
      </c>
      <c r="AU2063" s="224" t="s">
        <v>80</v>
      </c>
      <c r="AV2063" s="12" t="s">
        <v>80</v>
      </c>
      <c r="AW2063" s="12" t="s">
        <v>35</v>
      </c>
      <c r="AX2063" s="12" t="s">
        <v>72</v>
      </c>
      <c r="AY2063" s="224" t="s">
        <v>168</v>
      </c>
    </row>
    <row r="2064" s="13" customFormat="1">
      <c r="B2064" s="231"/>
      <c r="D2064" s="216" t="s">
        <v>176</v>
      </c>
      <c r="E2064" s="232" t="s">
        <v>5</v>
      </c>
      <c r="F2064" s="233" t="s">
        <v>195</v>
      </c>
      <c r="H2064" s="234">
        <v>3</v>
      </c>
      <c r="I2064" s="235"/>
      <c r="L2064" s="231"/>
      <c r="M2064" s="236"/>
      <c r="N2064" s="237"/>
      <c r="O2064" s="237"/>
      <c r="P2064" s="237"/>
      <c r="Q2064" s="237"/>
      <c r="R2064" s="237"/>
      <c r="S2064" s="237"/>
      <c r="T2064" s="238"/>
      <c r="AT2064" s="232" t="s">
        <v>176</v>
      </c>
      <c r="AU2064" s="232" t="s">
        <v>80</v>
      </c>
      <c r="AV2064" s="13" t="s">
        <v>86</v>
      </c>
      <c r="AW2064" s="13" t="s">
        <v>35</v>
      </c>
      <c r="AX2064" s="13" t="s">
        <v>17</v>
      </c>
      <c r="AY2064" s="232" t="s">
        <v>168</v>
      </c>
    </row>
    <row r="2065" s="1" customFormat="1" ht="38.25" customHeight="1">
      <c r="B2065" s="202"/>
      <c r="C2065" s="203" t="s">
        <v>2329</v>
      </c>
      <c r="D2065" s="203" t="s">
        <v>170</v>
      </c>
      <c r="E2065" s="204" t="s">
        <v>2330</v>
      </c>
      <c r="F2065" s="205" t="s">
        <v>2331</v>
      </c>
      <c r="G2065" s="206" t="s">
        <v>1890</v>
      </c>
      <c r="H2065" s="257"/>
      <c r="I2065" s="208"/>
      <c r="J2065" s="209">
        <f>ROUND(I2065*H2065,2)</f>
        <v>0</v>
      </c>
      <c r="K2065" s="205" t="s">
        <v>174</v>
      </c>
      <c r="L2065" s="47"/>
      <c r="M2065" s="210" t="s">
        <v>5</v>
      </c>
      <c r="N2065" s="211" t="s">
        <v>43</v>
      </c>
      <c r="O2065" s="48"/>
      <c r="P2065" s="212">
        <f>O2065*H2065</f>
        <v>0</v>
      </c>
      <c r="Q2065" s="212">
        <v>0</v>
      </c>
      <c r="R2065" s="212">
        <f>Q2065*H2065</f>
        <v>0</v>
      </c>
      <c r="S2065" s="212">
        <v>0</v>
      </c>
      <c r="T2065" s="213">
        <f>S2065*H2065</f>
        <v>0</v>
      </c>
      <c r="AR2065" s="25" t="s">
        <v>254</v>
      </c>
      <c r="AT2065" s="25" t="s">
        <v>170</v>
      </c>
      <c r="AU2065" s="25" t="s">
        <v>80</v>
      </c>
      <c r="AY2065" s="25" t="s">
        <v>168</v>
      </c>
      <c r="BE2065" s="214">
        <f>IF(N2065="základní",J2065,0)</f>
        <v>0</v>
      </c>
      <c r="BF2065" s="214">
        <f>IF(N2065="snížená",J2065,0)</f>
        <v>0</v>
      </c>
      <c r="BG2065" s="214">
        <f>IF(N2065="zákl. přenesená",J2065,0)</f>
        <v>0</v>
      </c>
      <c r="BH2065" s="214">
        <f>IF(N2065="sníž. přenesená",J2065,0)</f>
        <v>0</v>
      </c>
      <c r="BI2065" s="214">
        <f>IF(N2065="nulová",J2065,0)</f>
        <v>0</v>
      </c>
      <c r="BJ2065" s="25" t="s">
        <v>17</v>
      </c>
      <c r="BK2065" s="214">
        <f>ROUND(I2065*H2065,2)</f>
        <v>0</v>
      </c>
      <c r="BL2065" s="25" t="s">
        <v>254</v>
      </c>
      <c r="BM2065" s="25" t="s">
        <v>2332</v>
      </c>
    </row>
    <row r="2066" s="1" customFormat="1" ht="127.5" customHeight="1">
      <c r="B2066" s="202"/>
      <c r="C2066" s="203" t="s">
        <v>2333</v>
      </c>
      <c r="D2066" s="203" t="s">
        <v>170</v>
      </c>
      <c r="E2066" s="204" t="s">
        <v>2334</v>
      </c>
      <c r="F2066" s="205" t="s">
        <v>2335</v>
      </c>
      <c r="G2066" s="206" t="s">
        <v>182</v>
      </c>
      <c r="H2066" s="207">
        <v>2</v>
      </c>
      <c r="I2066" s="208"/>
      <c r="J2066" s="209">
        <f>ROUND(I2066*H2066,2)</f>
        <v>0</v>
      </c>
      <c r="K2066" s="205" t="s">
        <v>5</v>
      </c>
      <c r="L2066" s="47"/>
      <c r="M2066" s="210" t="s">
        <v>5</v>
      </c>
      <c r="N2066" s="211" t="s">
        <v>43</v>
      </c>
      <c r="O2066" s="48"/>
      <c r="P2066" s="212">
        <f>O2066*H2066</f>
        <v>0</v>
      </c>
      <c r="Q2066" s="212">
        <v>0</v>
      </c>
      <c r="R2066" s="212">
        <f>Q2066*H2066</f>
        <v>0</v>
      </c>
      <c r="S2066" s="212">
        <v>0</v>
      </c>
      <c r="T2066" s="213">
        <f>S2066*H2066</f>
        <v>0</v>
      </c>
      <c r="AR2066" s="25" t="s">
        <v>254</v>
      </c>
      <c r="AT2066" s="25" t="s">
        <v>170</v>
      </c>
      <c r="AU2066" s="25" t="s">
        <v>80</v>
      </c>
      <c r="AY2066" s="25" t="s">
        <v>168</v>
      </c>
      <c r="BE2066" s="214">
        <f>IF(N2066="základní",J2066,0)</f>
        <v>0</v>
      </c>
      <c r="BF2066" s="214">
        <f>IF(N2066="snížená",J2066,0)</f>
        <v>0</v>
      </c>
      <c r="BG2066" s="214">
        <f>IF(N2066="zákl. přenesená",J2066,0)</f>
        <v>0</v>
      </c>
      <c r="BH2066" s="214">
        <f>IF(N2066="sníž. přenesená",J2066,0)</f>
        <v>0</v>
      </c>
      <c r="BI2066" s="214">
        <f>IF(N2066="nulová",J2066,0)</f>
        <v>0</v>
      </c>
      <c r="BJ2066" s="25" t="s">
        <v>17</v>
      </c>
      <c r="BK2066" s="214">
        <f>ROUND(I2066*H2066,2)</f>
        <v>0</v>
      </c>
      <c r="BL2066" s="25" t="s">
        <v>254</v>
      </c>
      <c r="BM2066" s="25" t="s">
        <v>2336</v>
      </c>
    </row>
    <row r="2067" s="11" customFormat="1">
      <c r="B2067" s="215"/>
      <c r="D2067" s="216" t="s">
        <v>176</v>
      </c>
      <c r="E2067" s="217" t="s">
        <v>5</v>
      </c>
      <c r="F2067" s="218" t="s">
        <v>2249</v>
      </c>
      <c r="H2067" s="217" t="s">
        <v>5</v>
      </c>
      <c r="I2067" s="219"/>
      <c r="L2067" s="215"/>
      <c r="M2067" s="220"/>
      <c r="N2067" s="221"/>
      <c r="O2067" s="221"/>
      <c r="P2067" s="221"/>
      <c r="Q2067" s="221"/>
      <c r="R2067" s="221"/>
      <c r="S2067" s="221"/>
      <c r="T2067" s="222"/>
      <c r="AT2067" s="217" t="s">
        <v>176</v>
      </c>
      <c r="AU2067" s="217" t="s">
        <v>80</v>
      </c>
      <c r="AV2067" s="11" t="s">
        <v>17</v>
      </c>
      <c r="AW2067" s="11" t="s">
        <v>35</v>
      </c>
      <c r="AX2067" s="11" t="s">
        <v>72</v>
      </c>
      <c r="AY2067" s="217" t="s">
        <v>168</v>
      </c>
    </row>
    <row r="2068" s="12" customFormat="1">
      <c r="B2068" s="223"/>
      <c r="D2068" s="216" t="s">
        <v>176</v>
      </c>
      <c r="E2068" s="224" t="s">
        <v>5</v>
      </c>
      <c r="F2068" s="225" t="s">
        <v>80</v>
      </c>
      <c r="H2068" s="226">
        <v>2</v>
      </c>
      <c r="I2068" s="227"/>
      <c r="L2068" s="223"/>
      <c r="M2068" s="228"/>
      <c r="N2068" s="229"/>
      <c r="O2068" s="229"/>
      <c r="P2068" s="229"/>
      <c r="Q2068" s="229"/>
      <c r="R2068" s="229"/>
      <c r="S2068" s="229"/>
      <c r="T2068" s="230"/>
      <c r="AT2068" s="224" t="s">
        <v>176</v>
      </c>
      <c r="AU2068" s="224" t="s">
        <v>80</v>
      </c>
      <c r="AV2068" s="12" t="s">
        <v>80</v>
      </c>
      <c r="AW2068" s="12" t="s">
        <v>35</v>
      </c>
      <c r="AX2068" s="12" t="s">
        <v>17</v>
      </c>
      <c r="AY2068" s="224" t="s">
        <v>168</v>
      </c>
    </row>
    <row r="2069" s="1" customFormat="1" ht="114.75" customHeight="1">
      <c r="B2069" s="202"/>
      <c r="C2069" s="203" t="s">
        <v>2337</v>
      </c>
      <c r="D2069" s="203" t="s">
        <v>170</v>
      </c>
      <c r="E2069" s="204" t="s">
        <v>2338</v>
      </c>
      <c r="F2069" s="205" t="s">
        <v>2339</v>
      </c>
      <c r="G2069" s="206" t="s">
        <v>182</v>
      </c>
      <c r="H2069" s="207">
        <v>3</v>
      </c>
      <c r="I2069" s="208"/>
      <c r="J2069" s="209">
        <f>ROUND(I2069*H2069,2)</f>
        <v>0</v>
      </c>
      <c r="K2069" s="205" t="s">
        <v>5</v>
      </c>
      <c r="L2069" s="47"/>
      <c r="M2069" s="210" t="s">
        <v>5</v>
      </c>
      <c r="N2069" s="211" t="s">
        <v>43</v>
      </c>
      <c r="O2069" s="48"/>
      <c r="P2069" s="212">
        <f>O2069*H2069</f>
        <v>0</v>
      </c>
      <c r="Q2069" s="212">
        <v>0</v>
      </c>
      <c r="R2069" s="212">
        <f>Q2069*H2069</f>
        <v>0</v>
      </c>
      <c r="S2069" s="212">
        <v>0</v>
      </c>
      <c r="T2069" s="213">
        <f>S2069*H2069</f>
        <v>0</v>
      </c>
      <c r="AR2069" s="25" t="s">
        <v>254</v>
      </c>
      <c r="AT2069" s="25" t="s">
        <v>170</v>
      </c>
      <c r="AU2069" s="25" t="s">
        <v>80</v>
      </c>
      <c r="AY2069" s="25" t="s">
        <v>168</v>
      </c>
      <c r="BE2069" s="214">
        <f>IF(N2069="základní",J2069,0)</f>
        <v>0</v>
      </c>
      <c r="BF2069" s="214">
        <f>IF(N2069="snížená",J2069,0)</f>
        <v>0</v>
      </c>
      <c r="BG2069" s="214">
        <f>IF(N2069="zákl. přenesená",J2069,0)</f>
        <v>0</v>
      </c>
      <c r="BH2069" s="214">
        <f>IF(N2069="sníž. přenesená",J2069,0)</f>
        <v>0</v>
      </c>
      <c r="BI2069" s="214">
        <f>IF(N2069="nulová",J2069,0)</f>
        <v>0</v>
      </c>
      <c r="BJ2069" s="25" t="s">
        <v>17</v>
      </c>
      <c r="BK2069" s="214">
        <f>ROUND(I2069*H2069,2)</f>
        <v>0</v>
      </c>
      <c r="BL2069" s="25" t="s">
        <v>254</v>
      </c>
      <c r="BM2069" s="25" t="s">
        <v>2340</v>
      </c>
    </row>
    <row r="2070" s="11" customFormat="1">
      <c r="B2070" s="215"/>
      <c r="D2070" s="216" t="s">
        <v>176</v>
      </c>
      <c r="E2070" s="217" t="s">
        <v>5</v>
      </c>
      <c r="F2070" s="218" t="s">
        <v>2249</v>
      </c>
      <c r="H2070" s="217" t="s">
        <v>5</v>
      </c>
      <c r="I2070" s="219"/>
      <c r="L2070" s="215"/>
      <c r="M2070" s="220"/>
      <c r="N2070" s="221"/>
      <c r="O2070" s="221"/>
      <c r="P2070" s="221"/>
      <c r="Q2070" s="221"/>
      <c r="R2070" s="221"/>
      <c r="S2070" s="221"/>
      <c r="T2070" s="222"/>
      <c r="AT2070" s="217" t="s">
        <v>176</v>
      </c>
      <c r="AU2070" s="217" t="s">
        <v>80</v>
      </c>
      <c r="AV2070" s="11" t="s">
        <v>17</v>
      </c>
      <c r="AW2070" s="11" t="s">
        <v>35</v>
      </c>
      <c r="AX2070" s="11" t="s">
        <v>72</v>
      </c>
      <c r="AY2070" s="217" t="s">
        <v>168</v>
      </c>
    </row>
    <row r="2071" s="12" customFormat="1">
      <c r="B2071" s="223"/>
      <c r="D2071" s="216" t="s">
        <v>176</v>
      </c>
      <c r="E2071" s="224" t="s">
        <v>5</v>
      </c>
      <c r="F2071" s="225" t="s">
        <v>83</v>
      </c>
      <c r="H2071" s="226">
        <v>3</v>
      </c>
      <c r="I2071" s="227"/>
      <c r="L2071" s="223"/>
      <c r="M2071" s="228"/>
      <c r="N2071" s="229"/>
      <c r="O2071" s="229"/>
      <c r="P2071" s="229"/>
      <c r="Q2071" s="229"/>
      <c r="R2071" s="229"/>
      <c r="S2071" s="229"/>
      <c r="T2071" s="230"/>
      <c r="AT2071" s="224" t="s">
        <v>176</v>
      </c>
      <c r="AU2071" s="224" t="s">
        <v>80</v>
      </c>
      <c r="AV2071" s="12" t="s">
        <v>80</v>
      </c>
      <c r="AW2071" s="12" t="s">
        <v>35</v>
      </c>
      <c r="AX2071" s="12" t="s">
        <v>17</v>
      </c>
      <c r="AY2071" s="224" t="s">
        <v>168</v>
      </c>
    </row>
    <row r="2072" s="1" customFormat="1" ht="127.5" customHeight="1">
      <c r="B2072" s="202"/>
      <c r="C2072" s="203" t="s">
        <v>2341</v>
      </c>
      <c r="D2072" s="203" t="s">
        <v>170</v>
      </c>
      <c r="E2072" s="204" t="s">
        <v>2342</v>
      </c>
      <c r="F2072" s="205" t="s">
        <v>2343</v>
      </c>
      <c r="G2072" s="206" t="s">
        <v>182</v>
      </c>
      <c r="H2072" s="207">
        <v>1</v>
      </c>
      <c r="I2072" s="208"/>
      <c r="J2072" s="209">
        <f>ROUND(I2072*H2072,2)</f>
        <v>0</v>
      </c>
      <c r="K2072" s="205" t="s">
        <v>5</v>
      </c>
      <c r="L2072" s="47"/>
      <c r="M2072" s="210" t="s">
        <v>5</v>
      </c>
      <c r="N2072" s="211" t="s">
        <v>43</v>
      </c>
      <c r="O2072" s="48"/>
      <c r="P2072" s="212">
        <f>O2072*H2072</f>
        <v>0</v>
      </c>
      <c r="Q2072" s="212">
        <v>0</v>
      </c>
      <c r="R2072" s="212">
        <f>Q2072*H2072</f>
        <v>0</v>
      </c>
      <c r="S2072" s="212">
        <v>0</v>
      </c>
      <c r="T2072" s="213">
        <f>S2072*H2072</f>
        <v>0</v>
      </c>
      <c r="AR2072" s="25" t="s">
        <v>254</v>
      </c>
      <c r="AT2072" s="25" t="s">
        <v>170</v>
      </c>
      <c r="AU2072" s="25" t="s">
        <v>80</v>
      </c>
      <c r="AY2072" s="25" t="s">
        <v>168</v>
      </c>
      <c r="BE2072" s="214">
        <f>IF(N2072="základní",J2072,0)</f>
        <v>0</v>
      </c>
      <c r="BF2072" s="214">
        <f>IF(N2072="snížená",J2072,0)</f>
        <v>0</v>
      </c>
      <c r="BG2072" s="214">
        <f>IF(N2072="zákl. přenesená",J2072,0)</f>
        <v>0</v>
      </c>
      <c r="BH2072" s="214">
        <f>IF(N2072="sníž. přenesená",J2072,0)</f>
        <v>0</v>
      </c>
      <c r="BI2072" s="214">
        <f>IF(N2072="nulová",J2072,0)</f>
        <v>0</v>
      </c>
      <c r="BJ2072" s="25" t="s">
        <v>17</v>
      </c>
      <c r="BK2072" s="214">
        <f>ROUND(I2072*H2072,2)</f>
        <v>0</v>
      </c>
      <c r="BL2072" s="25" t="s">
        <v>254</v>
      </c>
      <c r="BM2072" s="25" t="s">
        <v>2344</v>
      </c>
    </row>
    <row r="2073" s="11" customFormat="1">
      <c r="B2073" s="215"/>
      <c r="D2073" s="216" t="s">
        <v>176</v>
      </c>
      <c r="E2073" s="217" t="s">
        <v>5</v>
      </c>
      <c r="F2073" s="218" t="s">
        <v>2249</v>
      </c>
      <c r="H2073" s="217" t="s">
        <v>5</v>
      </c>
      <c r="I2073" s="219"/>
      <c r="L2073" s="215"/>
      <c r="M2073" s="220"/>
      <c r="N2073" s="221"/>
      <c r="O2073" s="221"/>
      <c r="P2073" s="221"/>
      <c r="Q2073" s="221"/>
      <c r="R2073" s="221"/>
      <c r="S2073" s="221"/>
      <c r="T2073" s="222"/>
      <c r="AT2073" s="217" t="s">
        <v>176</v>
      </c>
      <c r="AU2073" s="217" t="s">
        <v>80</v>
      </c>
      <c r="AV2073" s="11" t="s">
        <v>17</v>
      </c>
      <c r="AW2073" s="11" t="s">
        <v>35</v>
      </c>
      <c r="AX2073" s="11" t="s">
        <v>72</v>
      </c>
      <c r="AY2073" s="217" t="s">
        <v>168</v>
      </c>
    </row>
    <row r="2074" s="12" customFormat="1">
      <c r="B2074" s="223"/>
      <c r="D2074" s="216" t="s">
        <v>176</v>
      </c>
      <c r="E2074" s="224" t="s">
        <v>5</v>
      </c>
      <c r="F2074" s="225" t="s">
        <v>17</v>
      </c>
      <c r="H2074" s="226">
        <v>1</v>
      </c>
      <c r="I2074" s="227"/>
      <c r="L2074" s="223"/>
      <c r="M2074" s="228"/>
      <c r="N2074" s="229"/>
      <c r="O2074" s="229"/>
      <c r="P2074" s="229"/>
      <c r="Q2074" s="229"/>
      <c r="R2074" s="229"/>
      <c r="S2074" s="229"/>
      <c r="T2074" s="230"/>
      <c r="AT2074" s="224" t="s">
        <v>176</v>
      </c>
      <c r="AU2074" s="224" t="s">
        <v>80</v>
      </c>
      <c r="AV2074" s="12" t="s">
        <v>80</v>
      </c>
      <c r="AW2074" s="12" t="s">
        <v>35</v>
      </c>
      <c r="AX2074" s="12" t="s">
        <v>17</v>
      </c>
      <c r="AY2074" s="224" t="s">
        <v>168</v>
      </c>
    </row>
    <row r="2075" s="1" customFormat="1" ht="127.5" customHeight="1">
      <c r="B2075" s="202"/>
      <c r="C2075" s="203" t="s">
        <v>2345</v>
      </c>
      <c r="D2075" s="203" t="s">
        <v>170</v>
      </c>
      <c r="E2075" s="204" t="s">
        <v>2346</v>
      </c>
      <c r="F2075" s="205" t="s">
        <v>2347</v>
      </c>
      <c r="G2075" s="206" t="s">
        <v>182</v>
      </c>
      <c r="H2075" s="207">
        <v>1</v>
      </c>
      <c r="I2075" s="208"/>
      <c r="J2075" s="209">
        <f>ROUND(I2075*H2075,2)</f>
        <v>0</v>
      </c>
      <c r="K2075" s="205" t="s">
        <v>5</v>
      </c>
      <c r="L2075" s="47"/>
      <c r="M2075" s="210" t="s">
        <v>5</v>
      </c>
      <c r="N2075" s="211" t="s">
        <v>43</v>
      </c>
      <c r="O2075" s="48"/>
      <c r="P2075" s="212">
        <f>O2075*H2075</f>
        <v>0</v>
      </c>
      <c r="Q2075" s="212">
        <v>0</v>
      </c>
      <c r="R2075" s="212">
        <f>Q2075*H2075</f>
        <v>0</v>
      </c>
      <c r="S2075" s="212">
        <v>0</v>
      </c>
      <c r="T2075" s="213">
        <f>S2075*H2075</f>
        <v>0</v>
      </c>
      <c r="AR2075" s="25" t="s">
        <v>254</v>
      </c>
      <c r="AT2075" s="25" t="s">
        <v>170</v>
      </c>
      <c r="AU2075" s="25" t="s">
        <v>80</v>
      </c>
      <c r="AY2075" s="25" t="s">
        <v>168</v>
      </c>
      <c r="BE2075" s="214">
        <f>IF(N2075="základní",J2075,0)</f>
        <v>0</v>
      </c>
      <c r="BF2075" s="214">
        <f>IF(N2075="snížená",J2075,0)</f>
        <v>0</v>
      </c>
      <c r="BG2075" s="214">
        <f>IF(N2075="zákl. přenesená",J2075,0)</f>
        <v>0</v>
      </c>
      <c r="BH2075" s="214">
        <f>IF(N2075="sníž. přenesená",J2075,0)</f>
        <v>0</v>
      </c>
      <c r="BI2075" s="214">
        <f>IF(N2075="nulová",J2075,0)</f>
        <v>0</v>
      </c>
      <c r="BJ2075" s="25" t="s">
        <v>17</v>
      </c>
      <c r="BK2075" s="214">
        <f>ROUND(I2075*H2075,2)</f>
        <v>0</v>
      </c>
      <c r="BL2075" s="25" t="s">
        <v>254</v>
      </c>
      <c r="BM2075" s="25" t="s">
        <v>2348</v>
      </c>
    </row>
    <row r="2076" s="11" customFormat="1">
      <c r="B2076" s="215"/>
      <c r="D2076" s="216" t="s">
        <v>176</v>
      </c>
      <c r="E2076" s="217" t="s">
        <v>5</v>
      </c>
      <c r="F2076" s="218" t="s">
        <v>2249</v>
      </c>
      <c r="H2076" s="217" t="s">
        <v>5</v>
      </c>
      <c r="I2076" s="219"/>
      <c r="L2076" s="215"/>
      <c r="M2076" s="220"/>
      <c r="N2076" s="221"/>
      <c r="O2076" s="221"/>
      <c r="P2076" s="221"/>
      <c r="Q2076" s="221"/>
      <c r="R2076" s="221"/>
      <c r="S2076" s="221"/>
      <c r="T2076" s="222"/>
      <c r="AT2076" s="217" t="s">
        <v>176</v>
      </c>
      <c r="AU2076" s="217" t="s">
        <v>80</v>
      </c>
      <c r="AV2076" s="11" t="s">
        <v>17</v>
      </c>
      <c r="AW2076" s="11" t="s">
        <v>35</v>
      </c>
      <c r="AX2076" s="11" t="s">
        <v>72</v>
      </c>
      <c r="AY2076" s="217" t="s">
        <v>168</v>
      </c>
    </row>
    <row r="2077" s="12" customFormat="1">
      <c r="B2077" s="223"/>
      <c r="D2077" s="216" t="s">
        <v>176</v>
      </c>
      <c r="E2077" s="224" t="s">
        <v>5</v>
      </c>
      <c r="F2077" s="225" t="s">
        <v>17</v>
      </c>
      <c r="H2077" s="226">
        <v>1</v>
      </c>
      <c r="I2077" s="227"/>
      <c r="L2077" s="223"/>
      <c r="M2077" s="228"/>
      <c r="N2077" s="229"/>
      <c r="O2077" s="229"/>
      <c r="P2077" s="229"/>
      <c r="Q2077" s="229"/>
      <c r="R2077" s="229"/>
      <c r="S2077" s="229"/>
      <c r="T2077" s="230"/>
      <c r="AT2077" s="224" t="s">
        <v>176</v>
      </c>
      <c r="AU2077" s="224" t="s">
        <v>80</v>
      </c>
      <c r="AV2077" s="12" t="s">
        <v>80</v>
      </c>
      <c r="AW2077" s="12" t="s">
        <v>35</v>
      </c>
      <c r="AX2077" s="12" t="s">
        <v>17</v>
      </c>
      <c r="AY2077" s="224" t="s">
        <v>168</v>
      </c>
    </row>
    <row r="2078" s="1" customFormat="1" ht="153" customHeight="1">
      <c r="B2078" s="202"/>
      <c r="C2078" s="203" t="s">
        <v>2349</v>
      </c>
      <c r="D2078" s="203" t="s">
        <v>170</v>
      </c>
      <c r="E2078" s="204" t="s">
        <v>2350</v>
      </c>
      <c r="F2078" s="205" t="s">
        <v>2351</v>
      </c>
      <c r="G2078" s="206" t="s">
        <v>182</v>
      </c>
      <c r="H2078" s="207">
        <v>1</v>
      </c>
      <c r="I2078" s="208"/>
      <c r="J2078" s="209">
        <f>ROUND(I2078*H2078,2)</f>
        <v>0</v>
      </c>
      <c r="K2078" s="205" t="s">
        <v>5</v>
      </c>
      <c r="L2078" s="47"/>
      <c r="M2078" s="210" t="s">
        <v>5</v>
      </c>
      <c r="N2078" s="211" t="s">
        <v>43</v>
      </c>
      <c r="O2078" s="48"/>
      <c r="P2078" s="212">
        <f>O2078*H2078</f>
        <v>0</v>
      </c>
      <c r="Q2078" s="212">
        <v>0</v>
      </c>
      <c r="R2078" s="212">
        <f>Q2078*H2078</f>
        <v>0</v>
      </c>
      <c r="S2078" s="212">
        <v>0</v>
      </c>
      <c r="T2078" s="213">
        <f>S2078*H2078</f>
        <v>0</v>
      </c>
      <c r="AR2078" s="25" t="s">
        <v>254</v>
      </c>
      <c r="AT2078" s="25" t="s">
        <v>170</v>
      </c>
      <c r="AU2078" s="25" t="s">
        <v>80</v>
      </c>
      <c r="AY2078" s="25" t="s">
        <v>168</v>
      </c>
      <c r="BE2078" s="214">
        <f>IF(N2078="základní",J2078,0)</f>
        <v>0</v>
      </c>
      <c r="BF2078" s="214">
        <f>IF(N2078="snížená",J2078,0)</f>
        <v>0</v>
      </c>
      <c r="BG2078" s="214">
        <f>IF(N2078="zákl. přenesená",J2078,0)</f>
        <v>0</v>
      </c>
      <c r="BH2078" s="214">
        <f>IF(N2078="sníž. přenesená",J2078,0)</f>
        <v>0</v>
      </c>
      <c r="BI2078" s="214">
        <f>IF(N2078="nulová",J2078,0)</f>
        <v>0</v>
      </c>
      <c r="BJ2078" s="25" t="s">
        <v>17</v>
      </c>
      <c r="BK2078" s="214">
        <f>ROUND(I2078*H2078,2)</f>
        <v>0</v>
      </c>
      <c r="BL2078" s="25" t="s">
        <v>254</v>
      </c>
      <c r="BM2078" s="25" t="s">
        <v>2352</v>
      </c>
    </row>
    <row r="2079" s="11" customFormat="1">
      <c r="B2079" s="215"/>
      <c r="D2079" s="216" t="s">
        <v>176</v>
      </c>
      <c r="E2079" s="217" t="s">
        <v>5</v>
      </c>
      <c r="F2079" s="218" t="s">
        <v>2249</v>
      </c>
      <c r="H2079" s="217" t="s">
        <v>5</v>
      </c>
      <c r="I2079" s="219"/>
      <c r="L2079" s="215"/>
      <c r="M2079" s="220"/>
      <c r="N2079" s="221"/>
      <c r="O2079" s="221"/>
      <c r="P2079" s="221"/>
      <c r="Q2079" s="221"/>
      <c r="R2079" s="221"/>
      <c r="S2079" s="221"/>
      <c r="T2079" s="222"/>
      <c r="AT2079" s="217" t="s">
        <v>176</v>
      </c>
      <c r="AU2079" s="217" t="s">
        <v>80</v>
      </c>
      <c r="AV2079" s="11" t="s">
        <v>17</v>
      </c>
      <c r="AW2079" s="11" t="s">
        <v>35</v>
      </c>
      <c r="AX2079" s="11" t="s">
        <v>72</v>
      </c>
      <c r="AY2079" s="217" t="s">
        <v>168</v>
      </c>
    </row>
    <row r="2080" s="12" customFormat="1">
      <c r="B2080" s="223"/>
      <c r="D2080" s="216" t="s">
        <v>176</v>
      </c>
      <c r="E2080" s="224" t="s">
        <v>5</v>
      </c>
      <c r="F2080" s="225" t="s">
        <v>17</v>
      </c>
      <c r="H2080" s="226">
        <v>1</v>
      </c>
      <c r="I2080" s="227"/>
      <c r="L2080" s="223"/>
      <c r="M2080" s="228"/>
      <c r="N2080" s="229"/>
      <c r="O2080" s="229"/>
      <c r="P2080" s="229"/>
      <c r="Q2080" s="229"/>
      <c r="R2080" s="229"/>
      <c r="S2080" s="229"/>
      <c r="T2080" s="230"/>
      <c r="AT2080" s="224" t="s">
        <v>176</v>
      </c>
      <c r="AU2080" s="224" t="s">
        <v>80</v>
      </c>
      <c r="AV2080" s="12" t="s">
        <v>80</v>
      </c>
      <c r="AW2080" s="12" t="s">
        <v>35</v>
      </c>
      <c r="AX2080" s="12" t="s">
        <v>17</v>
      </c>
      <c r="AY2080" s="224" t="s">
        <v>168</v>
      </c>
    </row>
    <row r="2081" s="1" customFormat="1" ht="127.5" customHeight="1">
      <c r="B2081" s="202"/>
      <c r="C2081" s="203" t="s">
        <v>2353</v>
      </c>
      <c r="D2081" s="203" t="s">
        <v>170</v>
      </c>
      <c r="E2081" s="204" t="s">
        <v>2354</v>
      </c>
      <c r="F2081" s="205" t="s">
        <v>2355</v>
      </c>
      <c r="G2081" s="206" t="s">
        <v>182</v>
      </c>
      <c r="H2081" s="207">
        <v>1</v>
      </c>
      <c r="I2081" s="208"/>
      <c r="J2081" s="209">
        <f>ROUND(I2081*H2081,2)</f>
        <v>0</v>
      </c>
      <c r="K2081" s="205" t="s">
        <v>5</v>
      </c>
      <c r="L2081" s="47"/>
      <c r="M2081" s="210" t="s">
        <v>5</v>
      </c>
      <c r="N2081" s="211" t="s">
        <v>43</v>
      </c>
      <c r="O2081" s="48"/>
      <c r="P2081" s="212">
        <f>O2081*H2081</f>
        <v>0</v>
      </c>
      <c r="Q2081" s="212">
        <v>0</v>
      </c>
      <c r="R2081" s="212">
        <f>Q2081*H2081</f>
        <v>0</v>
      </c>
      <c r="S2081" s="212">
        <v>0</v>
      </c>
      <c r="T2081" s="213">
        <f>S2081*H2081</f>
        <v>0</v>
      </c>
      <c r="AR2081" s="25" t="s">
        <v>254</v>
      </c>
      <c r="AT2081" s="25" t="s">
        <v>170</v>
      </c>
      <c r="AU2081" s="25" t="s">
        <v>80</v>
      </c>
      <c r="AY2081" s="25" t="s">
        <v>168</v>
      </c>
      <c r="BE2081" s="214">
        <f>IF(N2081="základní",J2081,0)</f>
        <v>0</v>
      </c>
      <c r="BF2081" s="214">
        <f>IF(N2081="snížená",J2081,0)</f>
        <v>0</v>
      </c>
      <c r="BG2081" s="214">
        <f>IF(N2081="zákl. přenesená",J2081,0)</f>
        <v>0</v>
      </c>
      <c r="BH2081" s="214">
        <f>IF(N2081="sníž. přenesená",J2081,0)</f>
        <v>0</v>
      </c>
      <c r="BI2081" s="214">
        <f>IF(N2081="nulová",J2081,0)</f>
        <v>0</v>
      </c>
      <c r="BJ2081" s="25" t="s">
        <v>17</v>
      </c>
      <c r="BK2081" s="214">
        <f>ROUND(I2081*H2081,2)</f>
        <v>0</v>
      </c>
      <c r="BL2081" s="25" t="s">
        <v>254</v>
      </c>
      <c r="BM2081" s="25" t="s">
        <v>2356</v>
      </c>
    </row>
    <row r="2082" s="11" customFormat="1">
      <c r="B2082" s="215"/>
      <c r="D2082" s="216" t="s">
        <v>176</v>
      </c>
      <c r="E2082" s="217" t="s">
        <v>5</v>
      </c>
      <c r="F2082" s="218" t="s">
        <v>2249</v>
      </c>
      <c r="H2082" s="217" t="s">
        <v>5</v>
      </c>
      <c r="I2082" s="219"/>
      <c r="L2082" s="215"/>
      <c r="M2082" s="220"/>
      <c r="N2082" s="221"/>
      <c r="O2082" s="221"/>
      <c r="P2082" s="221"/>
      <c r="Q2082" s="221"/>
      <c r="R2082" s="221"/>
      <c r="S2082" s="221"/>
      <c r="T2082" s="222"/>
      <c r="AT2082" s="217" t="s">
        <v>176</v>
      </c>
      <c r="AU2082" s="217" t="s">
        <v>80</v>
      </c>
      <c r="AV2082" s="11" t="s">
        <v>17</v>
      </c>
      <c r="AW2082" s="11" t="s">
        <v>35</v>
      </c>
      <c r="AX2082" s="11" t="s">
        <v>72</v>
      </c>
      <c r="AY2082" s="217" t="s">
        <v>168</v>
      </c>
    </row>
    <row r="2083" s="12" customFormat="1">
      <c r="B2083" s="223"/>
      <c r="D2083" s="216" t="s">
        <v>176</v>
      </c>
      <c r="E2083" s="224" t="s">
        <v>5</v>
      </c>
      <c r="F2083" s="225" t="s">
        <v>17</v>
      </c>
      <c r="H2083" s="226">
        <v>1</v>
      </c>
      <c r="I2083" s="227"/>
      <c r="L2083" s="223"/>
      <c r="M2083" s="228"/>
      <c r="N2083" s="229"/>
      <c r="O2083" s="229"/>
      <c r="P2083" s="229"/>
      <c r="Q2083" s="229"/>
      <c r="R2083" s="229"/>
      <c r="S2083" s="229"/>
      <c r="T2083" s="230"/>
      <c r="AT2083" s="224" t="s">
        <v>176</v>
      </c>
      <c r="AU2083" s="224" t="s">
        <v>80</v>
      </c>
      <c r="AV2083" s="12" t="s">
        <v>80</v>
      </c>
      <c r="AW2083" s="12" t="s">
        <v>35</v>
      </c>
      <c r="AX2083" s="12" t="s">
        <v>17</v>
      </c>
      <c r="AY2083" s="224" t="s">
        <v>168</v>
      </c>
    </row>
    <row r="2084" s="1" customFormat="1" ht="140.25" customHeight="1">
      <c r="B2084" s="202"/>
      <c r="C2084" s="203" t="s">
        <v>2357</v>
      </c>
      <c r="D2084" s="203" t="s">
        <v>170</v>
      </c>
      <c r="E2084" s="204" t="s">
        <v>2358</v>
      </c>
      <c r="F2084" s="205" t="s">
        <v>2359</v>
      </c>
      <c r="G2084" s="206" t="s">
        <v>182</v>
      </c>
      <c r="H2084" s="207">
        <v>1</v>
      </c>
      <c r="I2084" s="208"/>
      <c r="J2084" s="209">
        <f>ROUND(I2084*H2084,2)</f>
        <v>0</v>
      </c>
      <c r="K2084" s="205" t="s">
        <v>5</v>
      </c>
      <c r="L2084" s="47"/>
      <c r="M2084" s="210" t="s">
        <v>5</v>
      </c>
      <c r="N2084" s="211" t="s">
        <v>43</v>
      </c>
      <c r="O2084" s="48"/>
      <c r="P2084" s="212">
        <f>O2084*H2084</f>
        <v>0</v>
      </c>
      <c r="Q2084" s="212">
        <v>0</v>
      </c>
      <c r="R2084" s="212">
        <f>Q2084*H2084</f>
        <v>0</v>
      </c>
      <c r="S2084" s="212">
        <v>0</v>
      </c>
      <c r="T2084" s="213">
        <f>S2084*H2084</f>
        <v>0</v>
      </c>
      <c r="AR2084" s="25" t="s">
        <v>254</v>
      </c>
      <c r="AT2084" s="25" t="s">
        <v>170</v>
      </c>
      <c r="AU2084" s="25" t="s">
        <v>80</v>
      </c>
      <c r="AY2084" s="25" t="s">
        <v>168</v>
      </c>
      <c r="BE2084" s="214">
        <f>IF(N2084="základní",J2084,0)</f>
        <v>0</v>
      </c>
      <c r="BF2084" s="214">
        <f>IF(N2084="snížená",J2084,0)</f>
        <v>0</v>
      </c>
      <c r="BG2084" s="214">
        <f>IF(N2084="zákl. přenesená",J2084,0)</f>
        <v>0</v>
      </c>
      <c r="BH2084" s="214">
        <f>IF(N2084="sníž. přenesená",J2084,0)</f>
        <v>0</v>
      </c>
      <c r="BI2084" s="214">
        <f>IF(N2084="nulová",J2084,0)</f>
        <v>0</v>
      </c>
      <c r="BJ2084" s="25" t="s">
        <v>17</v>
      </c>
      <c r="BK2084" s="214">
        <f>ROUND(I2084*H2084,2)</f>
        <v>0</v>
      </c>
      <c r="BL2084" s="25" t="s">
        <v>254</v>
      </c>
      <c r="BM2084" s="25" t="s">
        <v>2360</v>
      </c>
    </row>
    <row r="2085" s="11" customFormat="1">
      <c r="B2085" s="215"/>
      <c r="D2085" s="216" t="s">
        <v>176</v>
      </c>
      <c r="E2085" s="217" t="s">
        <v>5</v>
      </c>
      <c r="F2085" s="218" t="s">
        <v>2249</v>
      </c>
      <c r="H2085" s="217" t="s">
        <v>5</v>
      </c>
      <c r="I2085" s="219"/>
      <c r="L2085" s="215"/>
      <c r="M2085" s="220"/>
      <c r="N2085" s="221"/>
      <c r="O2085" s="221"/>
      <c r="P2085" s="221"/>
      <c r="Q2085" s="221"/>
      <c r="R2085" s="221"/>
      <c r="S2085" s="221"/>
      <c r="T2085" s="222"/>
      <c r="AT2085" s="217" t="s">
        <v>176</v>
      </c>
      <c r="AU2085" s="217" t="s">
        <v>80</v>
      </c>
      <c r="AV2085" s="11" t="s">
        <v>17</v>
      </c>
      <c r="AW2085" s="11" t="s">
        <v>35</v>
      </c>
      <c r="AX2085" s="11" t="s">
        <v>72</v>
      </c>
      <c r="AY2085" s="217" t="s">
        <v>168</v>
      </c>
    </row>
    <row r="2086" s="12" customFormat="1">
      <c r="B2086" s="223"/>
      <c r="D2086" s="216" t="s">
        <v>176</v>
      </c>
      <c r="E2086" s="224" t="s">
        <v>5</v>
      </c>
      <c r="F2086" s="225" t="s">
        <v>17</v>
      </c>
      <c r="H2086" s="226">
        <v>1</v>
      </c>
      <c r="I2086" s="227"/>
      <c r="L2086" s="223"/>
      <c r="M2086" s="228"/>
      <c r="N2086" s="229"/>
      <c r="O2086" s="229"/>
      <c r="P2086" s="229"/>
      <c r="Q2086" s="229"/>
      <c r="R2086" s="229"/>
      <c r="S2086" s="229"/>
      <c r="T2086" s="230"/>
      <c r="AT2086" s="224" t="s">
        <v>176</v>
      </c>
      <c r="AU2086" s="224" t="s">
        <v>80</v>
      </c>
      <c r="AV2086" s="12" t="s">
        <v>80</v>
      </c>
      <c r="AW2086" s="12" t="s">
        <v>35</v>
      </c>
      <c r="AX2086" s="12" t="s">
        <v>17</v>
      </c>
      <c r="AY2086" s="224" t="s">
        <v>168</v>
      </c>
    </row>
    <row r="2087" s="1" customFormat="1" ht="165.75" customHeight="1">
      <c r="B2087" s="202"/>
      <c r="C2087" s="203" t="s">
        <v>2361</v>
      </c>
      <c r="D2087" s="203" t="s">
        <v>170</v>
      </c>
      <c r="E2087" s="204" t="s">
        <v>2362</v>
      </c>
      <c r="F2087" s="205" t="s">
        <v>2363</v>
      </c>
      <c r="G2087" s="206" t="s">
        <v>182</v>
      </c>
      <c r="H2087" s="207">
        <v>1</v>
      </c>
      <c r="I2087" s="208"/>
      <c r="J2087" s="209">
        <f>ROUND(I2087*H2087,2)</f>
        <v>0</v>
      </c>
      <c r="K2087" s="205" t="s">
        <v>5</v>
      </c>
      <c r="L2087" s="47"/>
      <c r="M2087" s="210" t="s">
        <v>5</v>
      </c>
      <c r="N2087" s="211" t="s">
        <v>43</v>
      </c>
      <c r="O2087" s="48"/>
      <c r="P2087" s="212">
        <f>O2087*H2087</f>
        <v>0</v>
      </c>
      <c r="Q2087" s="212">
        <v>0</v>
      </c>
      <c r="R2087" s="212">
        <f>Q2087*H2087</f>
        <v>0</v>
      </c>
      <c r="S2087" s="212">
        <v>0</v>
      </c>
      <c r="T2087" s="213">
        <f>S2087*H2087</f>
        <v>0</v>
      </c>
      <c r="AR2087" s="25" t="s">
        <v>254</v>
      </c>
      <c r="AT2087" s="25" t="s">
        <v>170</v>
      </c>
      <c r="AU2087" s="25" t="s">
        <v>80</v>
      </c>
      <c r="AY2087" s="25" t="s">
        <v>168</v>
      </c>
      <c r="BE2087" s="214">
        <f>IF(N2087="základní",J2087,0)</f>
        <v>0</v>
      </c>
      <c r="BF2087" s="214">
        <f>IF(N2087="snížená",J2087,0)</f>
        <v>0</v>
      </c>
      <c r="BG2087" s="214">
        <f>IF(N2087="zákl. přenesená",J2087,0)</f>
        <v>0</v>
      </c>
      <c r="BH2087" s="214">
        <f>IF(N2087="sníž. přenesená",J2087,0)</f>
        <v>0</v>
      </c>
      <c r="BI2087" s="214">
        <f>IF(N2087="nulová",J2087,0)</f>
        <v>0</v>
      </c>
      <c r="BJ2087" s="25" t="s">
        <v>17</v>
      </c>
      <c r="BK2087" s="214">
        <f>ROUND(I2087*H2087,2)</f>
        <v>0</v>
      </c>
      <c r="BL2087" s="25" t="s">
        <v>254</v>
      </c>
      <c r="BM2087" s="25" t="s">
        <v>2364</v>
      </c>
    </row>
    <row r="2088" s="11" customFormat="1">
      <c r="B2088" s="215"/>
      <c r="D2088" s="216" t="s">
        <v>176</v>
      </c>
      <c r="E2088" s="217" t="s">
        <v>5</v>
      </c>
      <c r="F2088" s="218" t="s">
        <v>2249</v>
      </c>
      <c r="H2088" s="217" t="s">
        <v>5</v>
      </c>
      <c r="I2088" s="219"/>
      <c r="L2088" s="215"/>
      <c r="M2088" s="220"/>
      <c r="N2088" s="221"/>
      <c r="O2088" s="221"/>
      <c r="P2088" s="221"/>
      <c r="Q2088" s="221"/>
      <c r="R2088" s="221"/>
      <c r="S2088" s="221"/>
      <c r="T2088" s="222"/>
      <c r="AT2088" s="217" t="s">
        <v>176</v>
      </c>
      <c r="AU2088" s="217" t="s">
        <v>80</v>
      </c>
      <c r="AV2088" s="11" t="s">
        <v>17</v>
      </c>
      <c r="AW2088" s="11" t="s">
        <v>35</v>
      </c>
      <c r="AX2088" s="11" t="s">
        <v>72</v>
      </c>
      <c r="AY2088" s="217" t="s">
        <v>168</v>
      </c>
    </row>
    <row r="2089" s="12" customFormat="1">
      <c r="B2089" s="223"/>
      <c r="D2089" s="216" t="s">
        <v>176</v>
      </c>
      <c r="E2089" s="224" t="s">
        <v>5</v>
      </c>
      <c r="F2089" s="225" t="s">
        <v>17</v>
      </c>
      <c r="H2089" s="226">
        <v>1</v>
      </c>
      <c r="I2089" s="227"/>
      <c r="L2089" s="223"/>
      <c r="M2089" s="228"/>
      <c r="N2089" s="229"/>
      <c r="O2089" s="229"/>
      <c r="P2089" s="229"/>
      <c r="Q2089" s="229"/>
      <c r="R2089" s="229"/>
      <c r="S2089" s="229"/>
      <c r="T2089" s="230"/>
      <c r="AT2089" s="224" t="s">
        <v>176</v>
      </c>
      <c r="AU2089" s="224" t="s">
        <v>80</v>
      </c>
      <c r="AV2089" s="12" t="s">
        <v>80</v>
      </c>
      <c r="AW2089" s="12" t="s">
        <v>35</v>
      </c>
      <c r="AX2089" s="12" t="s">
        <v>17</v>
      </c>
      <c r="AY2089" s="224" t="s">
        <v>168</v>
      </c>
    </row>
    <row r="2090" s="1" customFormat="1" ht="140.25" customHeight="1">
      <c r="B2090" s="202"/>
      <c r="C2090" s="203" t="s">
        <v>2365</v>
      </c>
      <c r="D2090" s="203" t="s">
        <v>170</v>
      </c>
      <c r="E2090" s="204" t="s">
        <v>2366</v>
      </c>
      <c r="F2090" s="205" t="s">
        <v>2367</v>
      </c>
      <c r="G2090" s="206" t="s">
        <v>182</v>
      </c>
      <c r="H2090" s="207">
        <v>1</v>
      </c>
      <c r="I2090" s="208"/>
      <c r="J2090" s="209">
        <f>ROUND(I2090*H2090,2)</f>
        <v>0</v>
      </c>
      <c r="K2090" s="205" t="s">
        <v>5</v>
      </c>
      <c r="L2090" s="47"/>
      <c r="M2090" s="210" t="s">
        <v>5</v>
      </c>
      <c r="N2090" s="211" t="s">
        <v>43</v>
      </c>
      <c r="O2090" s="48"/>
      <c r="P2090" s="212">
        <f>O2090*H2090</f>
        <v>0</v>
      </c>
      <c r="Q2090" s="212">
        <v>0</v>
      </c>
      <c r="R2090" s="212">
        <f>Q2090*H2090</f>
        <v>0</v>
      </c>
      <c r="S2090" s="212">
        <v>0</v>
      </c>
      <c r="T2090" s="213">
        <f>S2090*H2090</f>
        <v>0</v>
      </c>
      <c r="AR2090" s="25" t="s">
        <v>254</v>
      </c>
      <c r="AT2090" s="25" t="s">
        <v>170</v>
      </c>
      <c r="AU2090" s="25" t="s">
        <v>80</v>
      </c>
      <c r="AY2090" s="25" t="s">
        <v>168</v>
      </c>
      <c r="BE2090" s="214">
        <f>IF(N2090="základní",J2090,0)</f>
        <v>0</v>
      </c>
      <c r="BF2090" s="214">
        <f>IF(N2090="snížená",J2090,0)</f>
        <v>0</v>
      </c>
      <c r="BG2090" s="214">
        <f>IF(N2090="zákl. přenesená",J2090,0)</f>
        <v>0</v>
      </c>
      <c r="BH2090" s="214">
        <f>IF(N2090="sníž. přenesená",J2090,0)</f>
        <v>0</v>
      </c>
      <c r="BI2090" s="214">
        <f>IF(N2090="nulová",J2090,0)</f>
        <v>0</v>
      </c>
      <c r="BJ2090" s="25" t="s">
        <v>17</v>
      </c>
      <c r="BK2090" s="214">
        <f>ROUND(I2090*H2090,2)</f>
        <v>0</v>
      </c>
      <c r="BL2090" s="25" t="s">
        <v>254</v>
      </c>
      <c r="BM2090" s="25" t="s">
        <v>2368</v>
      </c>
    </row>
    <row r="2091" s="11" customFormat="1">
      <c r="B2091" s="215"/>
      <c r="D2091" s="216" t="s">
        <v>176</v>
      </c>
      <c r="E2091" s="217" t="s">
        <v>5</v>
      </c>
      <c r="F2091" s="218" t="s">
        <v>2249</v>
      </c>
      <c r="H2091" s="217" t="s">
        <v>5</v>
      </c>
      <c r="I2091" s="219"/>
      <c r="L2091" s="215"/>
      <c r="M2091" s="220"/>
      <c r="N2091" s="221"/>
      <c r="O2091" s="221"/>
      <c r="P2091" s="221"/>
      <c r="Q2091" s="221"/>
      <c r="R2091" s="221"/>
      <c r="S2091" s="221"/>
      <c r="T2091" s="222"/>
      <c r="AT2091" s="217" t="s">
        <v>176</v>
      </c>
      <c r="AU2091" s="217" t="s">
        <v>80</v>
      </c>
      <c r="AV2091" s="11" t="s">
        <v>17</v>
      </c>
      <c r="AW2091" s="11" t="s">
        <v>35</v>
      </c>
      <c r="AX2091" s="11" t="s">
        <v>72</v>
      </c>
      <c r="AY2091" s="217" t="s">
        <v>168</v>
      </c>
    </row>
    <row r="2092" s="12" customFormat="1">
      <c r="B2092" s="223"/>
      <c r="D2092" s="216" t="s">
        <v>176</v>
      </c>
      <c r="E2092" s="224" t="s">
        <v>5</v>
      </c>
      <c r="F2092" s="225" t="s">
        <v>17</v>
      </c>
      <c r="H2092" s="226">
        <v>1</v>
      </c>
      <c r="I2092" s="227"/>
      <c r="L2092" s="223"/>
      <c r="M2092" s="228"/>
      <c r="N2092" s="229"/>
      <c r="O2092" s="229"/>
      <c r="P2092" s="229"/>
      <c r="Q2092" s="229"/>
      <c r="R2092" s="229"/>
      <c r="S2092" s="229"/>
      <c r="T2092" s="230"/>
      <c r="AT2092" s="224" t="s">
        <v>176</v>
      </c>
      <c r="AU2092" s="224" t="s">
        <v>80</v>
      </c>
      <c r="AV2092" s="12" t="s">
        <v>80</v>
      </c>
      <c r="AW2092" s="12" t="s">
        <v>35</v>
      </c>
      <c r="AX2092" s="12" t="s">
        <v>17</v>
      </c>
      <c r="AY2092" s="224" t="s">
        <v>168</v>
      </c>
    </row>
    <row r="2093" s="1" customFormat="1" ht="51" customHeight="1">
      <c r="B2093" s="202"/>
      <c r="C2093" s="203" t="s">
        <v>2369</v>
      </c>
      <c r="D2093" s="203" t="s">
        <v>170</v>
      </c>
      <c r="E2093" s="204" t="s">
        <v>2370</v>
      </c>
      <c r="F2093" s="205" t="s">
        <v>2371</v>
      </c>
      <c r="G2093" s="206" t="s">
        <v>182</v>
      </c>
      <c r="H2093" s="207">
        <v>3</v>
      </c>
      <c r="I2093" s="208"/>
      <c r="J2093" s="209">
        <f>ROUND(I2093*H2093,2)</f>
        <v>0</v>
      </c>
      <c r="K2093" s="205" t="s">
        <v>5</v>
      </c>
      <c r="L2093" s="47"/>
      <c r="M2093" s="210" t="s">
        <v>5</v>
      </c>
      <c r="N2093" s="211" t="s">
        <v>43</v>
      </c>
      <c r="O2093" s="48"/>
      <c r="P2093" s="212">
        <f>O2093*H2093</f>
        <v>0</v>
      </c>
      <c r="Q2093" s="212">
        <v>0</v>
      </c>
      <c r="R2093" s="212">
        <f>Q2093*H2093</f>
        <v>0</v>
      </c>
      <c r="S2093" s="212">
        <v>0</v>
      </c>
      <c r="T2093" s="213">
        <f>S2093*H2093</f>
        <v>0</v>
      </c>
      <c r="AR2093" s="25" t="s">
        <v>254</v>
      </c>
      <c r="AT2093" s="25" t="s">
        <v>170</v>
      </c>
      <c r="AU2093" s="25" t="s">
        <v>80</v>
      </c>
      <c r="AY2093" s="25" t="s">
        <v>168</v>
      </c>
      <c r="BE2093" s="214">
        <f>IF(N2093="základní",J2093,0)</f>
        <v>0</v>
      </c>
      <c r="BF2093" s="214">
        <f>IF(N2093="snížená",J2093,0)</f>
        <v>0</v>
      </c>
      <c r="BG2093" s="214">
        <f>IF(N2093="zákl. přenesená",J2093,0)</f>
        <v>0</v>
      </c>
      <c r="BH2093" s="214">
        <f>IF(N2093="sníž. přenesená",J2093,0)</f>
        <v>0</v>
      </c>
      <c r="BI2093" s="214">
        <f>IF(N2093="nulová",J2093,0)</f>
        <v>0</v>
      </c>
      <c r="BJ2093" s="25" t="s">
        <v>17</v>
      </c>
      <c r="BK2093" s="214">
        <f>ROUND(I2093*H2093,2)</f>
        <v>0</v>
      </c>
      <c r="BL2093" s="25" t="s">
        <v>254</v>
      </c>
      <c r="BM2093" s="25" t="s">
        <v>2372</v>
      </c>
    </row>
    <row r="2094" s="11" customFormat="1">
      <c r="B2094" s="215"/>
      <c r="D2094" s="216" t="s">
        <v>176</v>
      </c>
      <c r="E2094" s="217" t="s">
        <v>5</v>
      </c>
      <c r="F2094" s="218" t="s">
        <v>2249</v>
      </c>
      <c r="H2094" s="217" t="s">
        <v>5</v>
      </c>
      <c r="I2094" s="219"/>
      <c r="L2094" s="215"/>
      <c r="M2094" s="220"/>
      <c r="N2094" s="221"/>
      <c r="O2094" s="221"/>
      <c r="P2094" s="221"/>
      <c r="Q2094" s="221"/>
      <c r="R2094" s="221"/>
      <c r="S2094" s="221"/>
      <c r="T2094" s="222"/>
      <c r="AT2094" s="217" t="s">
        <v>176</v>
      </c>
      <c r="AU2094" s="217" t="s">
        <v>80</v>
      </c>
      <c r="AV2094" s="11" t="s">
        <v>17</v>
      </c>
      <c r="AW2094" s="11" t="s">
        <v>35</v>
      </c>
      <c r="AX2094" s="11" t="s">
        <v>72</v>
      </c>
      <c r="AY2094" s="217" t="s">
        <v>168</v>
      </c>
    </row>
    <row r="2095" s="12" customFormat="1">
      <c r="B2095" s="223"/>
      <c r="D2095" s="216" t="s">
        <v>176</v>
      </c>
      <c r="E2095" s="224" t="s">
        <v>5</v>
      </c>
      <c r="F2095" s="225" t="s">
        <v>83</v>
      </c>
      <c r="H2095" s="226">
        <v>3</v>
      </c>
      <c r="I2095" s="227"/>
      <c r="L2095" s="223"/>
      <c r="M2095" s="228"/>
      <c r="N2095" s="229"/>
      <c r="O2095" s="229"/>
      <c r="P2095" s="229"/>
      <c r="Q2095" s="229"/>
      <c r="R2095" s="229"/>
      <c r="S2095" s="229"/>
      <c r="T2095" s="230"/>
      <c r="AT2095" s="224" t="s">
        <v>176</v>
      </c>
      <c r="AU2095" s="224" t="s">
        <v>80</v>
      </c>
      <c r="AV2095" s="12" t="s">
        <v>80</v>
      </c>
      <c r="AW2095" s="12" t="s">
        <v>35</v>
      </c>
      <c r="AX2095" s="12" t="s">
        <v>17</v>
      </c>
      <c r="AY2095" s="224" t="s">
        <v>168</v>
      </c>
    </row>
    <row r="2096" s="1" customFormat="1" ht="51" customHeight="1">
      <c r="B2096" s="202"/>
      <c r="C2096" s="203" t="s">
        <v>2373</v>
      </c>
      <c r="D2096" s="203" t="s">
        <v>170</v>
      </c>
      <c r="E2096" s="204" t="s">
        <v>2374</v>
      </c>
      <c r="F2096" s="205" t="s">
        <v>2375</v>
      </c>
      <c r="G2096" s="206" t="s">
        <v>182</v>
      </c>
      <c r="H2096" s="207">
        <v>2</v>
      </c>
      <c r="I2096" s="208"/>
      <c r="J2096" s="209">
        <f>ROUND(I2096*H2096,2)</f>
        <v>0</v>
      </c>
      <c r="K2096" s="205" t="s">
        <v>5</v>
      </c>
      <c r="L2096" s="47"/>
      <c r="M2096" s="210" t="s">
        <v>5</v>
      </c>
      <c r="N2096" s="211" t="s">
        <v>43</v>
      </c>
      <c r="O2096" s="48"/>
      <c r="P2096" s="212">
        <f>O2096*H2096</f>
        <v>0</v>
      </c>
      <c r="Q2096" s="212">
        <v>0</v>
      </c>
      <c r="R2096" s="212">
        <f>Q2096*H2096</f>
        <v>0</v>
      </c>
      <c r="S2096" s="212">
        <v>0</v>
      </c>
      <c r="T2096" s="213">
        <f>S2096*H2096</f>
        <v>0</v>
      </c>
      <c r="AR2096" s="25" t="s">
        <v>254</v>
      </c>
      <c r="AT2096" s="25" t="s">
        <v>170</v>
      </c>
      <c r="AU2096" s="25" t="s">
        <v>80</v>
      </c>
      <c r="AY2096" s="25" t="s">
        <v>168</v>
      </c>
      <c r="BE2096" s="214">
        <f>IF(N2096="základní",J2096,0)</f>
        <v>0</v>
      </c>
      <c r="BF2096" s="214">
        <f>IF(N2096="snížená",J2096,0)</f>
        <v>0</v>
      </c>
      <c r="BG2096" s="214">
        <f>IF(N2096="zákl. přenesená",J2096,0)</f>
        <v>0</v>
      </c>
      <c r="BH2096" s="214">
        <f>IF(N2096="sníž. přenesená",J2096,0)</f>
        <v>0</v>
      </c>
      <c r="BI2096" s="214">
        <f>IF(N2096="nulová",J2096,0)</f>
        <v>0</v>
      </c>
      <c r="BJ2096" s="25" t="s">
        <v>17</v>
      </c>
      <c r="BK2096" s="214">
        <f>ROUND(I2096*H2096,2)</f>
        <v>0</v>
      </c>
      <c r="BL2096" s="25" t="s">
        <v>254</v>
      </c>
      <c r="BM2096" s="25" t="s">
        <v>2376</v>
      </c>
    </row>
    <row r="2097" s="11" customFormat="1">
      <c r="B2097" s="215"/>
      <c r="D2097" s="216" t="s">
        <v>176</v>
      </c>
      <c r="E2097" s="217" t="s">
        <v>5</v>
      </c>
      <c r="F2097" s="218" t="s">
        <v>2249</v>
      </c>
      <c r="H2097" s="217" t="s">
        <v>5</v>
      </c>
      <c r="I2097" s="219"/>
      <c r="L2097" s="215"/>
      <c r="M2097" s="220"/>
      <c r="N2097" s="221"/>
      <c r="O2097" s="221"/>
      <c r="P2097" s="221"/>
      <c r="Q2097" s="221"/>
      <c r="R2097" s="221"/>
      <c r="S2097" s="221"/>
      <c r="T2097" s="222"/>
      <c r="AT2097" s="217" t="s">
        <v>176</v>
      </c>
      <c r="AU2097" s="217" t="s">
        <v>80</v>
      </c>
      <c r="AV2097" s="11" t="s">
        <v>17</v>
      </c>
      <c r="AW2097" s="11" t="s">
        <v>35</v>
      </c>
      <c r="AX2097" s="11" t="s">
        <v>72</v>
      </c>
      <c r="AY2097" s="217" t="s">
        <v>168</v>
      </c>
    </row>
    <row r="2098" s="12" customFormat="1">
      <c r="B2098" s="223"/>
      <c r="D2098" s="216" t="s">
        <v>176</v>
      </c>
      <c r="E2098" s="224" t="s">
        <v>5</v>
      </c>
      <c r="F2098" s="225" t="s">
        <v>80</v>
      </c>
      <c r="H2098" s="226">
        <v>2</v>
      </c>
      <c r="I2098" s="227"/>
      <c r="L2098" s="223"/>
      <c r="M2098" s="228"/>
      <c r="N2098" s="229"/>
      <c r="O2098" s="229"/>
      <c r="P2098" s="229"/>
      <c r="Q2098" s="229"/>
      <c r="R2098" s="229"/>
      <c r="S2098" s="229"/>
      <c r="T2098" s="230"/>
      <c r="AT2098" s="224" t="s">
        <v>176</v>
      </c>
      <c r="AU2098" s="224" t="s">
        <v>80</v>
      </c>
      <c r="AV2098" s="12" t="s">
        <v>80</v>
      </c>
      <c r="AW2098" s="12" t="s">
        <v>35</v>
      </c>
      <c r="AX2098" s="12" t="s">
        <v>17</v>
      </c>
      <c r="AY2098" s="224" t="s">
        <v>168</v>
      </c>
    </row>
    <row r="2099" s="1" customFormat="1" ht="51" customHeight="1">
      <c r="B2099" s="202"/>
      <c r="C2099" s="203" t="s">
        <v>2377</v>
      </c>
      <c r="D2099" s="203" t="s">
        <v>170</v>
      </c>
      <c r="E2099" s="204" t="s">
        <v>2378</v>
      </c>
      <c r="F2099" s="205" t="s">
        <v>2379</v>
      </c>
      <c r="G2099" s="206" t="s">
        <v>182</v>
      </c>
      <c r="H2099" s="207">
        <v>2</v>
      </c>
      <c r="I2099" s="208"/>
      <c r="J2099" s="209">
        <f>ROUND(I2099*H2099,2)</f>
        <v>0</v>
      </c>
      <c r="K2099" s="205" t="s">
        <v>5</v>
      </c>
      <c r="L2099" s="47"/>
      <c r="M2099" s="210" t="s">
        <v>5</v>
      </c>
      <c r="N2099" s="211" t="s">
        <v>43</v>
      </c>
      <c r="O2099" s="48"/>
      <c r="P2099" s="212">
        <f>O2099*H2099</f>
        <v>0</v>
      </c>
      <c r="Q2099" s="212">
        <v>0</v>
      </c>
      <c r="R2099" s="212">
        <f>Q2099*H2099</f>
        <v>0</v>
      </c>
      <c r="S2099" s="212">
        <v>0</v>
      </c>
      <c r="T2099" s="213">
        <f>S2099*H2099</f>
        <v>0</v>
      </c>
      <c r="AR2099" s="25" t="s">
        <v>254</v>
      </c>
      <c r="AT2099" s="25" t="s">
        <v>170</v>
      </c>
      <c r="AU2099" s="25" t="s">
        <v>80</v>
      </c>
      <c r="AY2099" s="25" t="s">
        <v>168</v>
      </c>
      <c r="BE2099" s="214">
        <f>IF(N2099="základní",J2099,0)</f>
        <v>0</v>
      </c>
      <c r="BF2099" s="214">
        <f>IF(N2099="snížená",J2099,0)</f>
        <v>0</v>
      </c>
      <c r="BG2099" s="214">
        <f>IF(N2099="zákl. přenesená",J2099,0)</f>
        <v>0</v>
      </c>
      <c r="BH2099" s="214">
        <f>IF(N2099="sníž. přenesená",J2099,0)</f>
        <v>0</v>
      </c>
      <c r="BI2099" s="214">
        <f>IF(N2099="nulová",J2099,0)</f>
        <v>0</v>
      </c>
      <c r="BJ2099" s="25" t="s">
        <v>17</v>
      </c>
      <c r="BK2099" s="214">
        <f>ROUND(I2099*H2099,2)</f>
        <v>0</v>
      </c>
      <c r="BL2099" s="25" t="s">
        <v>254</v>
      </c>
      <c r="BM2099" s="25" t="s">
        <v>2380</v>
      </c>
    </row>
    <row r="2100" s="11" customFormat="1">
      <c r="B2100" s="215"/>
      <c r="D2100" s="216" t="s">
        <v>176</v>
      </c>
      <c r="E2100" s="217" t="s">
        <v>5</v>
      </c>
      <c r="F2100" s="218" t="s">
        <v>2249</v>
      </c>
      <c r="H2100" s="217" t="s">
        <v>5</v>
      </c>
      <c r="I2100" s="219"/>
      <c r="L2100" s="215"/>
      <c r="M2100" s="220"/>
      <c r="N2100" s="221"/>
      <c r="O2100" s="221"/>
      <c r="P2100" s="221"/>
      <c r="Q2100" s="221"/>
      <c r="R2100" s="221"/>
      <c r="S2100" s="221"/>
      <c r="T2100" s="222"/>
      <c r="AT2100" s="217" t="s">
        <v>176</v>
      </c>
      <c r="AU2100" s="217" t="s">
        <v>80</v>
      </c>
      <c r="AV2100" s="11" t="s">
        <v>17</v>
      </c>
      <c r="AW2100" s="11" t="s">
        <v>35</v>
      </c>
      <c r="AX2100" s="11" t="s">
        <v>72</v>
      </c>
      <c r="AY2100" s="217" t="s">
        <v>168</v>
      </c>
    </row>
    <row r="2101" s="12" customFormat="1">
      <c r="B2101" s="223"/>
      <c r="D2101" s="216" t="s">
        <v>176</v>
      </c>
      <c r="E2101" s="224" t="s">
        <v>5</v>
      </c>
      <c r="F2101" s="225" t="s">
        <v>80</v>
      </c>
      <c r="H2101" s="226">
        <v>2</v>
      </c>
      <c r="I2101" s="227"/>
      <c r="L2101" s="223"/>
      <c r="M2101" s="228"/>
      <c r="N2101" s="229"/>
      <c r="O2101" s="229"/>
      <c r="P2101" s="229"/>
      <c r="Q2101" s="229"/>
      <c r="R2101" s="229"/>
      <c r="S2101" s="229"/>
      <c r="T2101" s="230"/>
      <c r="AT2101" s="224" t="s">
        <v>176</v>
      </c>
      <c r="AU2101" s="224" t="s">
        <v>80</v>
      </c>
      <c r="AV2101" s="12" t="s">
        <v>80</v>
      </c>
      <c r="AW2101" s="12" t="s">
        <v>35</v>
      </c>
      <c r="AX2101" s="12" t="s">
        <v>17</v>
      </c>
      <c r="AY2101" s="224" t="s">
        <v>168</v>
      </c>
    </row>
    <row r="2102" s="1" customFormat="1" ht="51" customHeight="1">
      <c r="B2102" s="202"/>
      <c r="C2102" s="203" t="s">
        <v>2381</v>
      </c>
      <c r="D2102" s="203" t="s">
        <v>170</v>
      </c>
      <c r="E2102" s="204" t="s">
        <v>2382</v>
      </c>
      <c r="F2102" s="205" t="s">
        <v>2383</v>
      </c>
      <c r="G2102" s="206" t="s">
        <v>182</v>
      </c>
      <c r="H2102" s="207">
        <v>2</v>
      </c>
      <c r="I2102" s="208"/>
      <c r="J2102" s="209">
        <f>ROUND(I2102*H2102,2)</f>
        <v>0</v>
      </c>
      <c r="K2102" s="205" t="s">
        <v>5</v>
      </c>
      <c r="L2102" s="47"/>
      <c r="M2102" s="210" t="s">
        <v>5</v>
      </c>
      <c r="N2102" s="211" t="s">
        <v>43</v>
      </c>
      <c r="O2102" s="48"/>
      <c r="P2102" s="212">
        <f>O2102*H2102</f>
        <v>0</v>
      </c>
      <c r="Q2102" s="212">
        <v>0</v>
      </c>
      <c r="R2102" s="212">
        <f>Q2102*H2102</f>
        <v>0</v>
      </c>
      <c r="S2102" s="212">
        <v>0</v>
      </c>
      <c r="T2102" s="213">
        <f>S2102*H2102</f>
        <v>0</v>
      </c>
      <c r="AR2102" s="25" t="s">
        <v>254</v>
      </c>
      <c r="AT2102" s="25" t="s">
        <v>170</v>
      </c>
      <c r="AU2102" s="25" t="s">
        <v>80</v>
      </c>
      <c r="AY2102" s="25" t="s">
        <v>168</v>
      </c>
      <c r="BE2102" s="214">
        <f>IF(N2102="základní",J2102,0)</f>
        <v>0</v>
      </c>
      <c r="BF2102" s="214">
        <f>IF(N2102="snížená",J2102,0)</f>
        <v>0</v>
      </c>
      <c r="BG2102" s="214">
        <f>IF(N2102="zákl. přenesená",J2102,0)</f>
        <v>0</v>
      </c>
      <c r="BH2102" s="214">
        <f>IF(N2102="sníž. přenesená",J2102,0)</f>
        <v>0</v>
      </c>
      <c r="BI2102" s="214">
        <f>IF(N2102="nulová",J2102,0)</f>
        <v>0</v>
      </c>
      <c r="BJ2102" s="25" t="s">
        <v>17</v>
      </c>
      <c r="BK2102" s="214">
        <f>ROUND(I2102*H2102,2)</f>
        <v>0</v>
      </c>
      <c r="BL2102" s="25" t="s">
        <v>254</v>
      </c>
      <c r="BM2102" s="25" t="s">
        <v>2384</v>
      </c>
    </row>
    <row r="2103" s="11" customFormat="1">
      <c r="B2103" s="215"/>
      <c r="D2103" s="216" t="s">
        <v>176</v>
      </c>
      <c r="E2103" s="217" t="s">
        <v>5</v>
      </c>
      <c r="F2103" s="218" t="s">
        <v>2249</v>
      </c>
      <c r="H2103" s="217" t="s">
        <v>5</v>
      </c>
      <c r="I2103" s="219"/>
      <c r="L2103" s="215"/>
      <c r="M2103" s="220"/>
      <c r="N2103" s="221"/>
      <c r="O2103" s="221"/>
      <c r="P2103" s="221"/>
      <c r="Q2103" s="221"/>
      <c r="R2103" s="221"/>
      <c r="S2103" s="221"/>
      <c r="T2103" s="222"/>
      <c r="AT2103" s="217" t="s">
        <v>176</v>
      </c>
      <c r="AU2103" s="217" t="s">
        <v>80</v>
      </c>
      <c r="AV2103" s="11" t="s">
        <v>17</v>
      </c>
      <c r="AW2103" s="11" t="s">
        <v>35</v>
      </c>
      <c r="AX2103" s="11" t="s">
        <v>72</v>
      </c>
      <c r="AY2103" s="217" t="s">
        <v>168</v>
      </c>
    </row>
    <row r="2104" s="12" customFormat="1">
      <c r="B2104" s="223"/>
      <c r="D2104" s="216" t="s">
        <v>176</v>
      </c>
      <c r="E2104" s="224" t="s">
        <v>5</v>
      </c>
      <c r="F2104" s="225" t="s">
        <v>80</v>
      </c>
      <c r="H2104" s="226">
        <v>2</v>
      </c>
      <c r="I2104" s="227"/>
      <c r="L2104" s="223"/>
      <c r="M2104" s="228"/>
      <c r="N2104" s="229"/>
      <c r="O2104" s="229"/>
      <c r="P2104" s="229"/>
      <c r="Q2104" s="229"/>
      <c r="R2104" s="229"/>
      <c r="S2104" s="229"/>
      <c r="T2104" s="230"/>
      <c r="AT2104" s="224" t="s">
        <v>176</v>
      </c>
      <c r="AU2104" s="224" t="s">
        <v>80</v>
      </c>
      <c r="AV2104" s="12" t="s">
        <v>80</v>
      </c>
      <c r="AW2104" s="12" t="s">
        <v>35</v>
      </c>
      <c r="AX2104" s="12" t="s">
        <v>17</v>
      </c>
      <c r="AY2104" s="224" t="s">
        <v>168</v>
      </c>
    </row>
    <row r="2105" s="1" customFormat="1" ht="51" customHeight="1">
      <c r="B2105" s="202"/>
      <c r="C2105" s="203" t="s">
        <v>2385</v>
      </c>
      <c r="D2105" s="203" t="s">
        <v>170</v>
      </c>
      <c r="E2105" s="204" t="s">
        <v>2386</v>
      </c>
      <c r="F2105" s="205" t="s">
        <v>2387</v>
      </c>
      <c r="G2105" s="206" t="s">
        <v>182</v>
      </c>
      <c r="H2105" s="207">
        <v>1</v>
      </c>
      <c r="I2105" s="208"/>
      <c r="J2105" s="209">
        <f>ROUND(I2105*H2105,2)</f>
        <v>0</v>
      </c>
      <c r="K2105" s="205" t="s">
        <v>5</v>
      </c>
      <c r="L2105" s="47"/>
      <c r="M2105" s="210" t="s">
        <v>5</v>
      </c>
      <c r="N2105" s="211" t="s">
        <v>43</v>
      </c>
      <c r="O2105" s="48"/>
      <c r="P2105" s="212">
        <f>O2105*H2105</f>
        <v>0</v>
      </c>
      <c r="Q2105" s="212">
        <v>0</v>
      </c>
      <c r="R2105" s="212">
        <f>Q2105*H2105</f>
        <v>0</v>
      </c>
      <c r="S2105" s="212">
        <v>0</v>
      </c>
      <c r="T2105" s="213">
        <f>S2105*H2105</f>
        <v>0</v>
      </c>
      <c r="AR2105" s="25" t="s">
        <v>254</v>
      </c>
      <c r="AT2105" s="25" t="s">
        <v>170</v>
      </c>
      <c r="AU2105" s="25" t="s">
        <v>80</v>
      </c>
      <c r="AY2105" s="25" t="s">
        <v>168</v>
      </c>
      <c r="BE2105" s="214">
        <f>IF(N2105="základní",J2105,0)</f>
        <v>0</v>
      </c>
      <c r="BF2105" s="214">
        <f>IF(N2105="snížená",J2105,0)</f>
        <v>0</v>
      </c>
      <c r="BG2105" s="214">
        <f>IF(N2105="zákl. přenesená",J2105,0)</f>
        <v>0</v>
      </c>
      <c r="BH2105" s="214">
        <f>IF(N2105="sníž. přenesená",J2105,0)</f>
        <v>0</v>
      </c>
      <c r="BI2105" s="214">
        <f>IF(N2105="nulová",J2105,0)</f>
        <v>0</v>
      </c>
      <c r="BJ2105" s="25" t="s">
        <v>17</v>
      </c>
      <c r="BK2105" s="214">
        <f>ROUND(I2105*H2105,2)</f>
        <v>0</v>
      </c>
      <c r="BL2105" s="25" t="s">
        <v>254</v>
      </c>
      <c r="BM2105" s="25" t="s">
        <v>2388</v>
      </c>
    </row>
    <row r="2106" s="11" customFormat="1">
      <c r="B2106" s="215"/>
      <c r="D2106" s="216" t="s">
        <v>176</v>
      </c>
      <c r="E2106" s="217" t="s">
        <v>5</v>
      </c>
      <c r="F2106" s="218" t="s">
        <v>2249</v>
      </c>
      <c r="H2106" s="217" t="s">
        <v>5</v>
      </c>
      <c r="I2106" s="219"/>
      <c r="L2106" s="215"/>
      <c r="M2106" s="220"/>
      <c r="N2106" s="221"/>
      <c r="O2106" s="221"/>
      <c r="P2106" s="221"/>
      <c r="Q2106" s="221"/>
      <c r="R2106" s="221"/>
      <c r="S2106" s="221"/>
      <c r="T2106" s="222"/>
      <c r="AT2106" s="217" t="s">
        <v>176</v>
      </c>
      <c r="AU2106" s="217" t="s">
        <v>80</v>
      </c>
      <c r="AV2106" s="11" t="s">
        <v>17</v>
      </c>
      <c r="AW2106" s="11" t="s">
        <v>35</v>
      </c>
      <c r="AX2106" s="11" t="s">
        <v>72</v>
      </c>
      <c r="AY2106" s="217" t="s">
        <v>168</v>
      </c>
    </row>
    <row r="2107" s="12" customFormat="1">
      <c r="B2107" s="223"/>
      <c r="D2107" s="216" t="s">
        <v>176</v>
      </c>
      <c r="E2107" s="224" t="s">
        <v>5</v>
      </c>
      <c r="F2107" s="225" t="s">
        <v>17</v>
      </c>
      <c r="H2107" s="226">
        <v>1</v>
      </c>
      <c r="I2107" s="227"/>
      <c r="L2107" s="223"/>
      <c r="M2107" s="228"/>
      <c r="N2107" s="229"/>
      <c r="O2107" s="229"/>
      <c r="P2107" s="229"/>
      <c r="Q2107" s="229"/>
      <c r="R2107" s="229"/>
      <c r="S2107" s="229"/>
      <c r="T2107" s="230"/>
      <c r="AT2107" s="224" t="s">
        <v>176</v>
      </c>
      <c r="AU2107" s="224" t="s">
        <v>80</v>
      </c>
      <c r="AV2107" s="12" t="s">
        <v>80</v>
      </c>
      <c r="AW2107" s="12" t="s">
        <v>35</v>
      </c>
      <c r="AX2107" s="12" t="s">
        <v>17</v>
      </c>
      <c r="AY2107" s="224" t="s">
        <v>168</v>
      </c>
    </row>
    <row r="2108" s="1" customFormat="1" ht="51" customHeight="1">
      <c r="B2108" s="202"/>
      <c r="C2108" s="203" t="s">
        <v>2389</v>
      </c>
      <c r="D2108" s="203" t="s">
        <v>170</v>
      </c>
      <c r="E2108" s="204" t="s">
        <v>2390</v>
      </c>
      <c r="F2108" s="205" t="s">
        <v>2391</v>
      </c>
      <c r="G2108" s="206" t="s">
        <v>182</v>
      </c>
      <c r="H2108" s="207">
        <v>2</v>
      </c>
      <c r="I2108" s="208"/>
      <c r="J2108" s="209">
        <f>ROUND(I2108*H2108,2)</f>
        <v>0</v>
      </c>
      <c r="K2108" s="205" t="s">
        <v>5</v>
      </c>
      <c r="L2108" s="47"/>
      <c r="M2108" s="210" t="s">
        <v>5</v>
      </c>
      <c r="N2108" s="211" t="s">
        <v>43</v>
      </c>
      <c r="O2108" s="48"/>
      <c r="P2108" s="212">
        <f>O2108*H2108</f>
        <v>0</v>
      </c>
      <c r="Q2108" s="212">
        <v>0</v>
      </c>
      <c r="R2108" s="212">
        <f>Q2108*H2108</f>
        <v>0</v>
      </c>
      <c r="S2108" s="212">
        <v>0</v>
      </c>
      <c r="T2108" s="213">
        <f>S2108*H2108</f>
        <v>0</v>
      </c>
      <c r="AR2108" s="25" t="s">
        <v>254</v>
      </c>
      <c r="AT2108" s="25" t="s">
        <v>170</v>
      </c>
      <c r="AU2108" s="25" t="s">
        <v>80</v>
      </c>
      <c r="AY2108" s="25" t="s">
        <v>168</v>
      </c>
      <c r="BE2108" s="214">
        <f>IF(N2108="základní",J2108,0)</f>
        <v>0</v>
      </c>
      <c r="BF2108" s="214">
        <f>IF(N2108="snížená",J2108,0)</f>
        <v>0</v>
      </c>
      <c r="BG2108" s="214">
        <f>IF(N2108="zákl. přenesená",J2108,0)</f>
        <v>0</v>
      </c>
      <c r="BH2108" s="214">
        <f>IF(N2108="sníž. přenesená",J2108,0)</f>
        <v>0</v>
      </c>
      <c r="BI2108" s="214">
        <f>IF(N2108="nulová",J2108,0)</f>
        <v>0</v>
      </c>
      <c r="BJ2108" s="25" t="s">
        <v>17</v>
      </c>
      <c r="BK2108" s="214">
        <f>ROUND(I2108*H2108,2)</f>
        <v>0</v>
      </c>
      <c r="BL2108" s="25" t="s">
        <v>254</v>
      </c>
      <c r="BM2108" s="25" t="s">
        <v>2392</v>
      </c>
    </row>
    <row r="2109" s="11" customFormat="1">
      <c r="B2109" s="215"/>
      <c r="D2109" s="216" t="s">
        <v>176</v>
      </c>
      <c r="E2109" s="217" t="s">
        <v>5</v>
      </c>
      <c r="F2109" s="218" t="s">
        <v>2249</v>
      </c>
      <c r="H2109" s="217" t="s">
        <v>5</v>
      </c>
      <c r="I2109" s="219"/>
      <c r="L2109" s="215"/>
      <c r="M2109" s="220"/>
      <c r="N2109" s="221"/>
      <c r="O2109" s="221"/>
      <c r="P2109" s="221"/>
      <c r="Q2109" s="221"/>
      <c r="R2109" s="221"/>
      <c r="S2109" s="221"/>
      <c r="T2109" s="222"/>
      <c r="AT2109" s="217" t="s">
        <v>176</v>
      </c>
      <c r="AU2109" s="217" t="s">
        <v>80</v>
      </c>
      <c r="AV2109" s="11" t="s">
        <v>17</v>
      </c>
      <c r="AW2109" s="11" t="s">
        <v>35</v>
      </c>
      <c r="AX2109" s="11" t="s">
        <v>72</v>
      </c>
      <c r="AY2109" s="217" t="s">
        <v>168</v>
      </c>
    </row>
    <row r="2110" s="12" customFormat="1">
      <c r="B2110" s="223"/>
      <c r="D2110" s="216" t="s">
        <v>176</v>
      </c>
      <c r="E2110" s="224" t="s">
        <v>5</v>
      </c>
      <c r="F2110" s="225" t="s">
        <v>80</v>
      </c>
      <c r="H2110" s="226">
        <v>2</v>
      </c>
      <c r="I2110" s="227"/>
      <c r="L2110" s="223"/>
      <c r="M2110" s="228"/>
      <c r="N2110" s="229"/>
      <c r="O2110" s="229"/>
      <c r="P2110" s="229"/>
      <c r="Q2110" s="229"/>
      <c r="R2110" s="229"/>
      <c r="S2110" s="229"/>
      <c r="T2110" s="230"/>
      <c r="AT2110" s="224" t="s">
        <v>176</v>
      </c>
      <c r="AU2110" s="224" t="s">
        <v>80</v>
      </c>
      <c r="AV2110" s="12" t="s">
        <v>80</v>
      </c>
      <c r="AW2110" s="12" t="s">
        <v>35</v>
      </c>
      <c r="AX2110" s="12" t="s">
        <v>17</v>
      </c>
      <c r="AY2110" s="224" t="s">
        <v>168</v>
      </c>
    </row>
    <row r="2111" s="1" customFormat="1" ht="216.75" customHeight="1">
      <c r="B2111" s="202"/>
      <c r="C2111" s="203" t="s">
        <v>2393</v>
      </c>
      <c r="D2111" s="203" t="s">
        <v>170</v>
      </c>
      <c r="E2111" s="204" t="s">
        <v>2394</v>
      </c>
      <c r="F2111" s="205" t="s">
        <v>2395</v>
      </c>
      <c r="G2111" s="206" t="s">
        <v>198</v>
      </c>
      <c r="H2111" s="207">
        <v>20</v>
      </c>
      <c r="I2111" s="208"/>
      <c r="J2111" s="209">
        <f>ROUND(I2111*H2111,2)</f>
        <v>0</v>
      </c>
      <c r="K2111" s="205" t="s">
        <v>5</v>
      </c>
      <c r="L2111" s="47"/>
      <c r="M2111" s="210" t="s">
        <v>5</v>
      </c>
      <c r="N2111" s="211" t="s">
        <v>43</v>
      </c>
      <c r="O2111" s="48"/>
      <c r="P2111" s="212">
        <f>O2111*H2111</f>
        <v>0</v>
      </c>
      <c r="Q2111" s="212">
        <v>0</v>
      </c>
      <c r="R2111" s="212">
        <f>Q2111*H2111</f>
        <v>0</v>
      </c>
      <c r="S2111" s="212">
        <v>0</v>
      </c>
      <c r="T2111" s="213">
        <f>S2111*H2111</f>
        <v>0</v>
      </c>
      <c r="AR2111" s="25" t="s">
        <v>254</v>
      </c>
      <c r="AT2111" s="25" t="s">
        <v>170</v>
      </c>
      <c r="AU2111" s="25" t="s">
        <v>80</v>
      </c>
      <c r="AY2111" s="25" t="s">
        <v>168</v>
      </c>
      <c r="BE2111" s="214">
        <f>IF(N2111="základní",J2111,0)</f>
        <v>0</v>
      </c>
      <c r="BF2111" s="214">
        <f>IF(N2111="snížená",J2111,0)</f>
        <v>0</v>
      </c>
      <c r="BG2111" s="214">
        <f>IF(N2111="zákl. přenesená",J2111,0)</f>
        <v>0</v>
      </c>
      <c r="BH2111" s="214">
        <f>IF(N2111="sníž. přenesená",J2111,0)</f>
        <v>0</v>
      </c>
      <c r="BI2111" s="214">
        <f>IF(N2111="nulová",J2111,0)</f>
        <v>0</v>
      </c>
      <c r="BJ2111" s="25" t="s">
        <v>17</v>
      </c>
      <c r="BK2111" s="214">
        <f>ROUND(I2111*H2111,2)</f>
        <v>0</v>
      </c>
      <c r="BL2111" s="25" t="s">
        <v>254</v>
      </c>
      <c r="BM2111" s="25" t="s">
        <v>2396</v>
      </c>
    </row>
    <row r="2112" s="11" customFormat="1">
      <c r="B2112" s="215"/>
      <c r="D2112" s="216" t="s">
        <v>176</v>
      </c>
      <c r="E2112" s="217" t="s">
        <v>5</v>
      </c>
      <c r="F2112" s="218" t="s">
        <v>2249</v>
      </c>
      <c r="H2112" s="217" t="s">
        <v>5</v>
      </c>
      <c r="I2112" s="219"/>
      <c r="L2112" s="215"/>
      <c r="M2112" s="220"/>
      <c r="N2112" s="221"/>
      <c r="O2112" s="221"/>
      <c r="P2112" s="221"/>
      <c r="Q2112" s="221"/>
      <c r="R2112" s="221"/>
      <c r="S2112" s="221"/>
      <c r="T2112" s="222"/>
      <c r="AT2112" s="217" t="s">
        <v>176</v>
      </c>
      <c r="AU2112" s="217" t="s">
        <v>80</v>
      </c>
      <c r="AV2112" s="11" t="s">
        <v>17</v>
      </c>
      <c r="AW2112" s="11" t="s">
        <v>35</v>
      </c>
      <c r="AX2112" s="11" t="s">
        <v>72</v>
      </c>
      <c r="AY2112" s="217" t="s">
        <v>168</v>
      </c>
    </row>
    <row r="2113" s="12" customFormat="1">
      <c r="B2113" s="223"/>
      <c r="D2113" s="216" t="s">
        <v>176</v>
      </c>
      <c r="E2113" s="224" t="s">
        <v>5</v>
      </c>
      <c r="F2113" s="225" t="s">
        <v>2397</v>
      </c>
      <c r="H2113" s="226">
        <v>20</v>
      </c>
      <c r="I2113" s="227"/>
      <c r="L2113" s="223"/>
      <c r="M2113" s="228"/>
      <c r="N2113" s="229"/>
      <c r="O2113" s="229"/>
      <c r="P2113" s="229"/>
      <c r="Q2113" s="229"/>
      <c r="R2113" s="229"/>
      <c r="S2113" s="229"/>
      <c r="T2113" s="230"/>
      <c r="AT2113" s="224" t="s">
        <v>176</v>
      </c>
      <c r="AU2113" s="224" t="s">
        <v>80</v>
      </c>
      <c r="AV2113" s="12" t="s">
        <v>80</v>
      </c>
      <c r="AW2113" s="12" t="s">
        <v>35</v>
      </c>
      <c r="AX2113" s="12" t="s">
        <v>17</v>
      </c>
      <c r="AY2113" s="224" t="s">
        <v>168</v>
      </c>
    </row>
    <row r="2114" s="1" customFormat="1" ht="178.5" customHeight="1">
      <c r="B2114" s="202"/>
      <c r="C2114" s="203" t="s">
        <v>2398</v>
      </c>
      <c r="D2114" s="203" t="s">
        <v>170</v>
      </c>
      <c r="E2114" s="204" t="s">
        <v>2399</v>
      </c>
      <c r="F2114" s="205" t="s">
        <v>2400</v>
      </c>
      <c r="G2114" s="206" t="s">
        <v>198</v>
      </c>
      <c r="H2114" s="207">
        <v>109</v>
      </c>
      <c r="I2114" s="208"/>
      <c r="J2114" s="209">
        <f>ROUND(I2114*H2114,2)</f>
        <v>0</v>
      </c>
      <c r="K2114" s="205" t="s">
        <v>5</v>
      </c>
      <c r="L2114" s="47"/>
      <c r="M2114" s="210" t="s">
        <v>5</v>
      </c>
      <c r="N2114" s="211" t="s">
        <v>43</v>
      </c>
      <c r="O2114" s="48"/>
      <c r="P2114" s="212">
        <f>O2114*H2114</f>
        <v>0</v>
      </c>
      <c r="Q2114" s="212">
        <v>0</v>
      </c>
      <c r="R2114" s="212">
        <f>Q2114*H2114</f>
        <v>0</v>
      </c>
      <c r="S2114" s="212">
        <v>0</v>
      </c>
      <c r="T2114" s="213">
        <f>S2114*H2114</f>
        <v>0</v>
      </c>
      <c r="AR2114" s="25" t="s">
        <v>254</v>
      </c>
      <c r="AT2114" s="25" t="s">
        <v>170</v>
      </c>
      <c r="AU2114" s="25" t="s">
        <v>80</v>
      </c>
      <c r="AY2114" s="25" t="s">
        <v>168</v>
      </c>
      <c r="BE2114" s="214">
        <f>IF(N2114="základní",J2114,0)</f>
        <v>0</v>
      </c>
      <c r="BF2114" s="214">
        <f>IF(N2114="snížená",J2114,0)</f>
        <v>0</v>
      </c>
      <c r="BG2114" s="214">
        <f>IF(N2114="zákl. přenesená",J2114,0)</f>
        <v>0</v>
      </c>
      <c r="BH2114" s="214">
        <f>IF(N2114="sníž. přenesená",J2114,0)</f>
        <v>0</v>
      </c>
      <c r="BI2114" s="214">
        <f>IF(N2114="nulová",J2114,0)</f>
        <v>0</v>
      </c>
      <c r="BJ2114" s="25" t="s">
        <v>17</v>
      </c>
      <c r="BK2114" s="214">
        <f>ROUND(I2114*H2114,2)</f>
        <v>0</v>
      </c>
      <c r="BL2114" s="25" t="s">
        <v>254</v>
      </c>
      <c r="BM2114" s="25" t="s">
        <v>2401</v>
      </c>
    </row>
    <row r="2115" s="11" customFormat="1">
      <c r="B2115" s="215"/>
      <c r="D2115" s="216" t="s">
        <v>176</v>
      </c>
      <c r="E2115" s="217" t="s">
        <v>5</v>
      </c>
      <c r="F2115" s="218" t="s">
        <v>2249</v>
      </c>
      <c r="H2115" s="217" t="s">
        <v>5</v>
      </c>
      <c r="I2115" s="219"/>
      <c r="L2115" s="215"/>
      <c r="M2115" s="220"/>
      <c r="N2115" s="221"/>
      <c r="O2115" s="221"/>
      <c r="P2115" s="221"/>
      <c r="Q2115" s="221"/>
      <c r="R2115" s="221"/>
      <c r="S2115" s="221"/>
      <c r="T2115" s="222"/>
      <c r="AT2115" s="217" t="s">
        <v>176</v>
      </c>
      <c r="AU2115" s="217" t="s">
        <v>80</v>
      </c>
      <c r="AV2115" s="11" t="s">
        <v>17</v>
      </c>
      <c r="AW2115" s="11" t="s">
        <v>35</v>
      </c>
      <c r="AX2115" s="11" t="s">
        <v>72</v>
      </c>
      <c r="AY2115" s="217" t="s">
        <v>168</v>
      </c>
    </row>
    <row r="2116" s="12" customFormat="1">
      <c r="B2116" s="223"/>
      <c r="D2116" s="216" t="s">
        <v>176</v>
      </c>
      <c r="E2116" s="224" t="s">
        <v>5</v>
      </c>
      <c r="F2116" s="225" t="s">
        <v>2402</v>
      </c>
      <c r="H2116" s="226">
        <v>109</v>
      </c>
      <c r="I2116" s="227"/>
      <c r="L2116" s="223"/>
      <c r="M2116" s="228"/>
      <c r="N2116" s="229"/>
      <c r="O2116" s="229"/>
      <c r="P2116" s="229"/>
      <c r="Q2116" s="229"/>
      <c r="R2116" s="229"/>
      <c r="S2116" s="229"/>
      <c r="T2116" s="230"/>
      <c r="AT2116" s="224" t="s">
        <v>176</v>
      </c>
      <c r="AU2116" s="224" t="s">
        <v>80</v>
      </c>
      <c r="AV2116" s="12" t="s">
        <v>80</v>
      </c>
      <c r="AW2116" s="12" t="s">
        <v>35</v>
      </c>
      <c r="AX2116" s="12" t="s">
        <v>17</v>
      </c>
      <c r="AY2116" s="224" t="s">
        <v>168</v>
      </c>
    </row>
    <row r="2117" s="1" customFormat="1" ht="102" customHeight="1">
      <c r="B2117" s="202"/>
      <c r="C2117" s="203" t="s">
        <v>2403</v>
      </c>
      <c r="D2117" s="203" t="s">
        <v>170</v>
      </c>
      <c r="E2117" s="204" t="s">
        <v>2404</v>
      </c>
      <c r="F2117" s="205" t="s">
        <v>2405</v>
      </c>
      <c r="G2117" s="206" t="s">
        <v>182</v>
      </c>
      <c r="H2117" s="207">
        <v>26</v>
      </c>
      <c r="I2117" s="208"/>
      <c r="J2117" s="209">
        <f>ROUND(I2117*H2117,2)</f>
        <v>0</v>
      </c>
      <c r="K2117" s="205" t="s">
        <v>5</v>
      </c>
      <c r="L2117" s="47"/>
      <c r="M2117" s="210" t="s">
        <v>5</v>
      </c>
      <c r="N2117" s="211" t="s">
        <v>43</v>
      </c>
      <c r="O2117" s="48"/>
      <c r="P2117" s="212">
        <f>O2117*H2117</f>
        <v>0</v>
      </c>
      <c r="Q2117" s="212">
        <v>0</v>
      </c>
      <c r="R2117" s="212">
        <f>Q2117*H2117</f>
        <v>0</v>
      </c>
      <c r="S2117" s="212">
        <v>0</v>
      </c>
      <c r="T2117" s="213">
        <f>S2117*H2117</f>
        <v>0</v>
      </c>
      <c r="AR2117" s="25" t="s">
        <v>254</v>
      </c>
      <c r="AT2117" s="25" t="s">
        <v>170</v>
      </c>
      <c r="AU2117" s="25" t="s">
        <v>80</v>
      </c>
      <c r="AY2117" s="25" t="s">
        <v>168</v>
      </c>
      <c r="BE2117" s="214">
        <f>IF(N2117="základní",J2117,0)</f>
        <v>0</v>
      </c>
      <c r="BF2117" s="214">
        <f>IF(N2117="snížená",J2117,0)</f>
        <v>0</v>
      </c>
      <c r="BG2117" s="214">
        <f>IF(N2117="zákl. přenesená",J2117,0)</f>
        <v>0</v>
      </c>
      <c r="BH2117" s="214">
        <f>IF(N2117="sníž. přenesená",J2117,0)</f>
        <v>0</v>
      </c>
      <c r="BI2117" s="214">
        <f>IF(N2117="nulová",J2117,0)</f>
        <v>0</v>
      </c>
      <c r="BJ2117" s="25" t="s">
        <v>17</v>
      </c>
      <c r="BK2117" s="214">
        <f>ROUND(I2117*H2117,2)</f>
        <v>0</v>
      </c>
      <c r="BL2117" s="25" t="s">
        <v>254</v>
      </c>
      <c r="BM2117" s="25" t="s">
        <v>2406</v>
      </c>
    </row>
    <row r="2118" s="11" customFormat="1">
      <c r="B2118" s="215"/>
      <c r="D2118" s="216" t="s">
        <v>176</v>
      </c>
      <c r="E2118" s="217" t="s">
        <v>5</v>
      </c>
      <c r="F2118" s="218" t="s">
        <v>2249</v>
      </c>
      <c r="H2118" s="217" t="s">
        <v>5</v>
      </c>
      <c r="I2118" s="219"/>
      <c r="L2118" s="215"/>
      <c r="M2118" s="220"/>
      <c r="N2118" s="221"/>
      <c r="O2118" s="221"/>
      <c r="P2118" s="221"/>
      <c r="Q2118" s="221"/>
      <c r="R2118" s="221"/>
      <c r="S2118" s="221"/>
      <c r="T2118" s="222"/>
      <c r="AT2118" s="217" t="s">
        <v>176</v>
      </c>
      <c r="AU2118" s="217" t="s">
        <v>80</v>
      </c>
      <c r="AV2118" s="11" t="s">
        <v>17</v>
      </c>
      <c r="AW2118" s="11" t="s">
        <v>35</v>
      </c>
      <c r="AX2118" s="11" t="s">
        <v>72</v>
      </c>
      <c r="AY2118" s="217" t="s">
        <v>168</v>
      </c>
    </row>
    <row r="2119" s="12" customFormat="1">
      <c r="B2119" s="223"/>
      <c r="D2119" s="216" t="s">
        <v>176</v>
      </c>
      <c r="E2119" s="224" t="s">
        <v>5</v>
      </c>
      <c r="F2119" s="225" t="s">
        <v>300</v>
      </c>
      <c r="H2119" s="226">
        <v>26</v>
      </c>
      <c r="I2119" s="227"/>
      <c r="L2119" s="223"/>
      <c r="M2119" s="228"/>
      <c r="N2119" s="229"/>
      <c r="O2119" s="229"/>
      <c r="P2119" s="229"/>
      <c r="Q2119" s="229"/>
      <c r="R2119" s="229"/>
      <c r="S2119" s="229"/>
      <c r="T2119" s="230"/>
      <c r="AT2119" s="224" t="s">
        <v>176</v>
      </c>
      <c r="AU2119" s="224" t="s">
        <v>80</v>
      </c>
      <c r="AV2119" s="12" t="s">
        <v>80</v>
      </c>
      <c r="AW2119" s="12" t="s">
        <v>35</v>
      </c>
      <c r="AX2119" s="12" t="s">
        <v>17</v>
      </c>
      <c r="AY2119" s="224" t="s">
        <v>168</v>
      </c>
    </row>
    <row r="2120" s="1" customFormat="1" ht="89.25" customHeight="1">
      <c r="B2120" s="202"/>
      <c r="C2120" s="203" t="s">
        <v>2407</v>
      </c>
      <c r="D2120" s="203" t="s">
        <v>170</v>
      </c>
      <c r="E2120" s="204" t="s">
        <v>2408</v>
      </c>
      <c r="F2120" s="205" t="s">
        <v>2409</v>
      </c>
      <c r="G2120" s="206" t="s">
        <v>182</v>
      </c>
      <c r="H2120" s="207">
        <v>2</v>
      </c>
      <c r="I2120" s="208"/>
      <c r="J2120" s="209">
        <f>ROUND(I2120*H2120,2)</f>
        <v>0</v>
      </c>
      <c r="K2120" s="205" t="s">
        <v>5</v>
      </c>
      <c r="L2120" s="47"/>
      <c r="M2120" s="210" t="s">
        <v>5</v>
      </c>
      <c r="N2120" s="211" t="s">
        <v>43</v>
      </c>
      <c r="O2120" s="48"/>
      <c r="P2120" s="212">
        <f>O2120*H2120</f>
        <v>0</v>
      </c>
      <c r="Q2120" s="212">
        <v>0</v>
      </c>
      <c r="R2120" s="212">
        <f>Q2120*H2120</f>
        <v>0</v>
      </c>
      <c r="S2120" s="212">
        <v>0</v>
      </c>
      <c r="T2120" s="213">
        <f>S2120*H2120</f>
        <v>0</v>
      </c>
      <c r="AR2120" s="25" t="s">
        <v>254</v>
      </c>
      <c r="AT2120" s="25" t="s">
        <v>170</v>
      </c>
      <c r="AU2120" s="25" t="s">
        <v>80</v>
      </c>
      <c r="AY2120" s="25" t="s">
        <v>168</v>
      </c>
      <c r="BE2120" s="214">
        <f>IF(N2120="základní",J2120,0)</f>
        <v>0</v>
      </c>
      <c r="BF2120" s="214">
        <f>IF(N2120="snížená",J2120,0)</f>
        <v>0</v>
      </c>
      <c r="BG2120" s="214">
        <f>IF(N2120="zákl. přenesená",J2120,0)</f>
        <v>0</v>
      </c>
      <c r="BH2120" s="214">
        <f>IF(N2120="sníž. přenesená",J2120,0)</f>
        <v>0</v>
      </c>
      <c r="BI2120" s="214">
        <f>IF(N2120="nulová",J2120,0)</f>
        <v>0</v>
      </c>
      <c r="BJ2120" s="25" t="s">
        <v>17</v>
      </c>
      <c r="BK2120" s="214">
        <f>ROUND(I2120*H2120,2)</f>
        <v>0</v>
      </c>
      <c r="BL2120" s="25" t="s">
        <v>254</v>
      </c>
      <c r="BM2120" s="25" t="s">
        <v>2410</v>
      </c>
    </row>
    <row r="2121" s="11" customFormat="1">
      <c r="B2121" s="215"/>
      <c r="D2121" s="216" t="s">
        <v>176</v>
      </c>
      <c r="E2121" s="217" t="s">
        <v>5</v>
      </c>
      <c r="F2121" s="218" t="s">
        <v>2249</v>
      </c>
      <c r="H2121" s="217" t="s">
        <v>5</v>
      </c>
      <c r="I2121" s="219"/>
      <c r="L2121" s="215"/>
      <c r="M2121" s="220"/>
      <c r="N2121" s="221"/>
      <c r="O2121" s="221"/>
      <c r="P2121" s="221"/>
      <c r="Q2121" s="221"/>
      <c r="R2121" s="221"/>
      <c r="S2121" s="221"/>
      <c r="T2121" s="222"/>
      <c r="AT2121" s="217" t="s">
        <v>176</v>
      </c>
      <c r="AU2121" s="217" t="s">
        <v>80</v>
      </c>
      <c r="AV2121" s="11" t="s">
        <v>17</v>
      </c>
      <c r="AW2121" s="11" t="s">
        <v>35</v>
      </c>
      <c r="AX2121" s="11" t="s">
        <v>72</v>
      </c>
      <c r="AY2121" s="217" t="s">
        <v>168</v>
      </c>
    </row>
    <row r="2122" s="12" customFormat="1">
      <c r="B2122" s="223"/>
      <c r="D2122" s="216" t="s">
        <v>176</v>
      </c>
      <c r="E2122" s="224" t="s">
        <v>5</v>
      </c>
      <c r="F2122" s="225" t="s">
        <v>80</v>
      </c>
      <c r="H2122" s="226">
        <v>2</v>
      </c>
      <c r="I2122" s="227"/>
      <c r="L2122" s="223"/>
      <c r="M2122" s="228"/>
      <c r="N2122" s="229"/>
      <c r="O2122" s="229"/>
      <c r="P2122" s="229"/>
      <c r="Q2122" s="229"/>
      <c r="R2122" s="229"/>
      <c r="S2122" s="229"/>
      <c r="T2122" s="230"/>
      <c r="AT2122" s="224" t="s">
        <v>176</v>
      </c>
      <c r="AU2122" s="224" t="s">
        <v>80</v>
      </c>
      <c r="AV2122" s="12" t="s">
        <v>80</v>
      </c>
      <c r="AW2122" s="12" t="s">
        <v>35</v>
      </c>
      <c r="AX2122" s="12" t="s">
        <v>17</v>
      </c>
      <c r="AY2122" s="224" t="s">
        <v>168</v>
      </c>
    </row>
    <row r="2123" s="1" customFormat="1" ht="89.25" customHeight="1">
      <c r="B2123" s="202"/>
      <c r="C2123" s="203" t="s">
        <v>2411</v>
      </c>
      <c r="D2123" s="203" t="s">
        <v>170</v>
      </c>
      <c r="E2123" s="204" t="s">
        <v>2412</v>
      </c>
      <c r="F2123" s="205" t="s">
        <v>2413</v>
      </c>
      <c r="G2123" s="206" t="s">
        <v>182</v>
      </c>
      <c r="H2123" s="207">
        <v>2</v>
      </c>
      <c r="I2123" s="208"/>
      <c r="J2123" s="209">
        <f>ROUND(I2123*H2123,2)</f>
        <v>0</v>
      </c>
      <c r="K2123" s="205" t="s">
        <v>5</v>
      </c>
      <c r="L2123" s="47"/>
      <c r="M2123" s="210" t="s">
        <v>5</v>
      </c>
      <c r="N2123" s="211" t="s">
        <v>43</v>
      </c>
      <c r="O2123" s="48"/>
      <c r="P2123" s="212">
        <f>O2123*H2123</f>
        <v>0</v>
      </c>
      <c r="Q2123" s="212">
        <v>0</v>
      </c>
      <c r="R2123" s="212">
        <f>Q2123*H2123</f>
        <v>0</v>
      </c>
      <c r="S2123" s="212">
        <v>0</v>
      </c>
      <c r="T2123" s="213">
        <f>S2123*H2123</f>
        <v>0</v>
      </c>
      <c r="AR2123" s="25" t="s">
        <v>254</v>
      </c>
      <c r="AT2123" s="25" t="s">
        <v>170</v>
      </c>
      <c r="AU2123" s="25" t="s">
        <v>80</v>
      </c>
      <c r="AY2123" s="25" t="s">
        <v>168</v>
      </c>
      <c r="BE2123" s="214">
        <f>IF(N2123="základní",J2123,0)</f>
        <v>0</v>
      </c>
      <c r="BF2123" s="214">
        <f>IF(N2123="snížená",J2123,0)</f>
        <v>0</v>
      </c>
      <c r="BG2123" s="214">
        <f>IF(N2123="zákl. přenesená",J2123,0)</f>
        <v>0</v>
      </c>
      <c r="BH2123" s="214">
        <f>IF(N2123="sníž. přenesená",J2123,0)</f>
        <v>0</v>
      </c>
      <c r="BI2123" s="214">
        <f>IF(N2123="nulová",J2123,0)</f>
        <v>0</v>
      </c>
      <c r="BJ2123" s="25" t="s">
        <v>17</v>
      </c>
      <c r="BK2123" s="214">
        <f>ROUND(I2123*H2123,2)</f>
        <v>0</v>
      </c>
      <c r="BL2123" s="25" t="s">
        <v>254</v>
      </c>
      <c r="BM2123" s="25" t="s">
        <v>2414</v>
      </c>
    </row>
    <row r="2124" s="11" customFormat="1">
      <c r="B2124" s="215"/>
      <c r="D2124" s="216" t="s">
        <v>176</v>
      </c>
      <c r="E2124" s="217" t="s">
        <v>5</v>
      </c>
      <c r="F2124" s="218" t="s">
        <v>2249</v>
      </c>
      <c r="H2124" s="217" t="s">
        <v>5</v>
      </c>
      <c r="I2124" s="219"/>
      <c r="L2124" s="215"/>
      <c r="M2124" s="220"/>
      <c r="N2124" s="221"/>
      <c r="O2124" s="221"/>
      <c r="P2124" s="221"/>
      <c r="Q2124" s="221"/>
      <c r="R2124" s="221"/>
      <c r="S2124" s="221"/>
      <c r="T2124" s="222"/>
      <c r="AT2124" s="217" t="s">
        <v>176</v>
      </c>
      <c r="AU2124" s="217" t="s">
        <v>80</v>
      </c>
      <c r="AV2124" s="11" t="s">
        <v>17</v>
      </c>
      <c r="AW2124" s="11" t="s">
        <v>35</v>
      </c>
      <c r="AX2124" s="11" t="s">
        <v>72</v>
      </c>
      <c r="AY2124" s="217" t="s">
        <v>168</v>
      </c>
    </row>
    <row r="2125" s="12" customFormat="1">
      <c r="B2125" s="223"/>
      <c r="D2125" s="216" t="s">
        <v>176</v>
      </c>
      <c r="E2125" s="224" t="s">
        <v>5</v>
      </c>
      <c r="F2125" s="225" t="s">
        <v>80</v>
      </c>
      <c r="H2125" s="226">
        <v>2</v>
      </c>
      <c r="I2125" s="227"/>
      <c r="L2125" s="223"/>
      <c r="M2125" s="228"/>
      <c r="N2125" s="229"/>
      <c r="O2125" s="229"/>
      <c r="P2125" s="229"/>
      <c r="Q2125" s="229"/>
      <c r="R2125" s="229"/>
      <c r="S2125" s="229"/>
      <c r="T2125" s="230"/>
      <c r="AT2125" s="224" t="s">
        <v>176</v>
      </c>
      <c r="AU2125" s="224" t="s">
        <v>80</v>
      </c>
      <c r="AV2125" s="12" t="s">
        <v>80</v>
      </c>
      <c r="AW2125" s="12" t="s">
        <v>35</v>
      </c>
      <c r="AX2125" s="12" t="s">
        <v>17</v>
      </c>
      <c r="AY2125" s="224" t="s">
        <v>168</v>
      </c>
    </row>
    <row r="2126" s="1" customFormat="1" ht="89.25" customHeight="1">
      <c r="B2126" s="202"/>
      <c r="C2126" s="203" t="s">
        <v>2415</v>
      </c>
      <c r="D2126" s="203" t="s">
        <v>170</v>
      </c>
      <c r="E2126" s="204" t="s">
        <v>2416</v>
      </c>
      <c r="F2126" s="205" t="s">
        <v>2417</v>
      </c>
      <c r="G2126" s="206" t="s">
        <v>182</v>
      </c>
      <c r="H2126" s="207">
        <v>5</v>
      </c>
      <c r="I2126" s="208"/>
      <c r="J2126" s="209">
        <f>ROUND(I2126*H2126,2)</f>
        <v>0</v>
      </c>
      <c r="K2126" s="205" t="s">
        <v>5</v>
      </c>
      <c r="L2126" s="47"/>
      <c r="M2126" s="210" t="s">
        <v>5</v>
      </c>
      <c r="N2126" s="211" t="s">
        <v>43</v>
      </c>
      <c r="O2126" s="48"/>
      <c r="P2126" s="212">
        <f>O2126*H2126</f>
        <v>0</v>
      </c>
      <c r="Q2126" s="212">
        <v>0</v>
      </c>
      <c r="R2126" s="212">
        <f>Q2126*H2126</f>
        <v>0</v>
      </c>
      <c r="S2126" s="212">
        <v>0</v>
      </c>
      <c r="T2126" s="213">
        <f>S2126*H2126</f>
        <v>0</v>
      </c>
      <c r="AR2126" s="25" t="s">
        <v>254</v>
      </c>
      <c r="AT2126" s="25" t="s">
        <v>170</v>
      </c>
      <c r="AU2126" s="25" t="s">
        <v>80</v>
      </c>
      <c r="AY2126" s="25" t="s">
        <v>168</v>
      </c>
      <c r="BE2126" s="214">
        <f>IF(N2126="základní",J2126,0)</f>
        <v>0</v>
      </c>
      <c r="BF2126" s="214">
        <f>IF(N2126="snížená",J2126,0)</f>
        <v>0</v>
      </c>
      <c r="BG2126" s="214">
        <f>IF(N2126="zákl. přenesená",J2126,0)</f>
        <v>0</v>
      </c>
      <c r="BH2126" s="214">
        <f>IF(N2126="sníž. přenesená",J2126,0)</f>
        <v>0</v>
      </c>
      <c r="BI2126" s="214">
        <f>IF(N2126="nulová",J2126,0)</f>
        <v>0</v>
      </c>
      <c r="BJ2126" s="25" t="s">
        <v>17</v>
      </c>
      <c r="BK2126" s="214">
        <f>ROUND(I2126*H2126,2)</f>
        <v>0</v>
      </c>
      <c r="BL2126" s="25" t="s">
        <v>254</v>
      </c>
      <c r="BM2126" s="25" t="s">
        <v>2418</v>
      </c>
    </row>
    <row r="2127" s="11" customFormat="1">
      <c r="B2127" s="215"/>
      <c r="D2127" s="216" t="s">
        <v>176</v>
      </c>
      <c r="E2127" s="217" t="s">
        <v>5</v>
      </c>
      <c r="F2127" s="218" t="s">
        <v>2249</v>
      </c>
      <c r="H2127" s="217" t="s">
        <v>5</v>
      </c>
      <c r="I2127" s="219"/>
      <c r="L2127" s="215"/>
      <c r="M2127" s="220"/>
      <c r="N2127" s="221"/>
      <c r="O2127" s="221"/>
      <c r="P2127" s="221"/>
      <c r="Q2127" s="221"/>
      <c r="R2127" s="221"/>
      <c r="S2127" s="221"/>
      <c r="T2127" s="222"/>
      <c r="AT2127" s="217" t="s">
        <v>176</v>
      </c>
      <c r="AU2127" s="217" t="s">
        <v>80</v>
      </c>
      <c r="AV2127" s="11" t="s">
        <v>17</v>
      </c>
      <c r="AW2127" s="11" t="s">
        <v>35</v>
      </c>
      <c r="AX2127" s="11" t="s">
        <v>72</v>
      </c>
      <c r="AY2127" s="217" t="s">
        <v>168</v>
      </c>
    </row>
    <row r="2128" s="12" customFormat="1">
      <c r="B2128" s="223"/>
      <c r="D2128" s="216" t="s">
        <v>176</v>
      </c>
      <c r="E2128" s="224" t="s">
        <v>5</v>
      </c>
      <c r="F2128" s="225" t="s">
        <v>89</v>
      </c>
      <c r="H2128" s="226">
        <v>5</v>
      </c>
      <c r="I2128" s="227"/>
      <c r="L2128" s="223"/>
      <c r="M2128" s="228"/>
      <c r="N2128" s="229"/>
      <c r="O2128" s="229"/>
      <c r="P2128" s="229"/>
      <c r="Q2128" s="229"/>
      <c r="R2128" s="229"/>
      <c r="S2128" s="229"/>
      <c r="T2128" s="230"/>
      <c r="AT2128" s="224" t="s">
        <v>176</v>
      </c>
      <c r="AU2128" s="224" t="s">
        <v>80</v>
      </c>
      <c r="AV2128" s="12" t="s">
        <v>80</v>
      </c>
      <c r="AW2128" s="12" t="s">
        <v>35</v>
      </c>
      <c r="AX2128" s="12" t="s">
        <v>17</v>
      </c>
      <c r="AY2128" s="224" t="s">
        <v>168</v>
      </c>
    </row>
    <row r="2129" s="1" customFormat="1" ht="89.25" customHeight="1">
      <c r="B2129" s="202"/>
      <c r="C2129" s="203" t="s">
        <v>2419</v>
      </c>
      <c r="D2129" s="203" t="s">
        <v>170</v>
      </c>
      <c r="E2129" s="204" t="s">
        <v>2420</v>
      </c>
      <c r="F2129" s="205" t="s">
        <v>2421</v>
      </c>
      <c r="G2129" s="206" t="s">
        <v>182</v>
      </c>
      <c r="H2129" s="207">
        <v>2</v>
      </c>
      <c r="I2129" s="208"/>
      <c r="J2129" s="209">
        <f>ROUND(I2129*H2129,2)</f>
        <v>0</v>
      </c>
      <c r="K2129" s="205" t="s">
        <v>5</v>
      </c>
      <c r="L2129" s="47"/>
      <c r="M2129" s="210" t="s">
        <v>5</v>
      </c>
      <c r="N2129" s="211" t="s">
        <v>43</v>
      </c>
      <c r="O2129" s="48"/>
      <c r="P2129" s="212">
        <f>O2129*H2129</f>
        <v>0</v>
      </c>
      <c r="Q2129" s="212">
        <v>0</v>
      </c>
      <c r="R2129" s="212">
        <f>Q2129*H2129</f>
        <v>0</v>
      </c>
      <c r="S2129" s="212">
        <v>0</v>
      </c>
      <c r="T2129" s="213">
        <f>S2129*H2129</f>
        <v>0</v>
      </c>
      <c r="AR2129" s="25" t="s">
        <v>254</v>
      </c>
      <c r="AT2129" s="25" t="s">
        <v>170</v>
      </c>
      <c r="AU2129" s="25" t="s">
        <v>80</v>
      </c>
      <c r="AY2129" s="25" t="s">
        <v>168</v>
      </c>
      <c r="BE2129" s="214">
        <f>IF(N2129="základní",J2129,0)</f>
        <v>0</v>
      </c>
      <c r="BF2129" s="214">
        <f>IF(N2129="snížená",J2129,0)</f>
        <v>0</v>
      </c>
      <c r="BG2129" s="214">
        <f>IF(N2129="zákl. přenesená",J2129,0)</f>
        <v>0</v>
      </c>
      <c r="BH2129" s="214">
        <f>IF(N2129="sníž. přenesená",J2129,0)</f>
        <v>0</v>
      </c>
      <c r="BI2129" s="214">
        <f>IF(N2129="nulová",J2129,0)</f>
        <v>0</v>
      </c>
      <c r="BJ2129" s="25" t="s">
        <v>17</v>
      </c>
      <c r="BK2129" s="214">
        <f>ROUND(I2129*H2129,2)</f>
        <v>0</v>
      </c>
      <c r="BL2129" s="25" t="s">
        <v>254</v>
      </c>
      <c r="BM2129" s="25" t="s">
        <v>2422</v>
      </c>
    </row>
    <row r="2130" s="11" customFormat="1">
      <c r="B2130" s="215"/>
      <c r="D2130" s="216" t="s">
        <v>176</v>
      </c>
      <c r="E2130" s="217" t="s">
        <v>5</v>
      </c>
      <c r="F2130" s="218" t="s">
        <v>2249</v>
      </c>
      <c r="H2130" s="217" t="s">
        <v>5</v>
      </c>
      <c r="I2130" s="219"/>
      <c r="L2130" s="215"/>
      <c r="M2130" s="220"/>
      <c r="N2130" s="221"/>
      <c r="O2130" s="221"/>
      <c r="P2130" s="221"/>
      <c r="Q2130" s="221"/>
      <c r="R2130" s="221"/>
      <c r="S2130" s="221"/>
      <c r="T2130" s="222"/>
      <c r="AT2130" s="217" t="s">
        <v>176</v>
      </c>
      <c r="AU2130" s="217" t="s">
        <v>80</v>
      </c>
      <c r="AV2130" s="11" t="s">
        <v>17</v>
      </c>
      <c r="AW2130" s="11" t="s">
        <v>35</v>
      </c>
      <c r="AX2130" s="11" t="s">
        <v>72</v>
      </c>
      <c r="AY2130" s="217" t="s">
        <v>168</v>
      </c>
    </row>
    <row r="2131" s="12" customFormat="1">
      <c r="B2131" s="223"/>
      <c r="D2131" s="216" t="s">
        <v>176</v>
      </c>
      <c r="E2131" s="224" t="s">
        <v>5</v>
      </c>
      <c r="F2131" s="225" t="s">
        <v>80</v>
      </c>
      <c r="H2131" s="226">
        <v>2</v>
      </c>
      <c r="I2131" s="227"/>
      <c r="L2131" s="223"/>
      <c r="M2131" s="228"/>
      <c r="N2131" s="229"/>
      <c r="O2131" s="229"/>
      <c r="P2131" s="229"/>
      <c r="Q2131" s="229"/>
      <c r="R2131" s="229"/>
      <c r="S2131" s="229"/>
      <c r="T2131" s="230"/>
      <c r="AT2131" s="224" t="s">
        <v>176</v>
      </c>
      <c r="AU2131" s="224" t="s">
        <v>80</v>
      </c>
      <c r="AV2131" s="12" t="s">
        <v>80</v>
      </c>
      <c r="AW2131" s="12" t="s">
        <v>35</v>
      </c>
      <c r="AX2131" s="12" t="s">
        <v>17</v>
      </c>
      <c r="AY2131" s="224" t="s">
        <v>168</v>
      </c>
    </row>
    <row r="2132" s="1" customFormat="1" ht="204" customHeight="1">
      <c r="B2132" s="202"/>
      <c r="C2132" s="203" t="s">
        <v>2423</v>
      </c>
      <c r="D2132" s="203" t="s">
        <v>170</v>
      </c>
      <c r="E2132" s="204" t="s">
        <v>2424</v>
      </c>
      <c r="F2132" s="205" t="s">
        <v>2425</v>
      </c>
      <c r="G2132" s="206" t="s">
        <v>182</v>
      </c>
      <c r="H2132" s="207">
        <v>1</v>
      </c>
      <c r="I2132" s="208"/>
      <c r="J2132" s="209">
        <f>ROUND(I2132*H2132,2)</f>
        <v>0</v>
      </c>
      <c r="K2132" s="205" t="s">
        <v>5</v>
      </c>
      <c r="L2132" s="47"/>
      <c r="M2132" s="210" t="s">
        <v>5</v>
      </c>
      <c r="N2132" s="211" t="s">
        <v>43</v>
      </c>
      <c r="O2132" s="48"/>
      <c r="P2132" s="212">
        <f>O2132*H2132</f>
        <v>0</v>
      </c>
      <c r="Q2132" s="212">
        <v>0</v>
      </c>
      <c r="R2132" s="212">
        <f>Q2132*H2132</f>
        <v>0</v>
      </c>
      <c r="S2132" s="212">
        <v>0</v>
      </c>
      <c r="T2132" s="213">
        <f>S2132*H2132</f>
        <v>0</v>
      </c>
      <c r="AR2132" s="25" t="s">
        <v>254</v>
      </c>
      <c r="AT2132" s="25" t="s">
        <v>170</v>
      </c>
      <c r="AU2132" s="25" t="s">
        <v>80</v>
      </c>
      <c r="AY2132" s="25" t="s">
        <v>168</v>
      </c>
      <c r="BE2132" s="214">
        <f>IF(N2132="základní",J2132,0)</f>
        <v>0</v>
      </c>
      <c r="BF2132" s="214">
        <f>IF(N2132="snížená",J2132,0)</f>
        <v>0</v>
      </c>
      <c r="BG2132" s="214">
        <f>IF(N2132="zákl. přenesená",J2132,0)</f>
        <v>0</v>
      </c>
      <c r="BH2132" s="214">
        <f>IF(N2132="sníž. přenesená",J2132,0)</f>
        <v>0</v>
      </c>
      <c r="BI2132" s="214">
        <f>IF(N2132="nulová",J2132,0)</f>
        <v>0</v>
      </c>
      <c r="BJ2132" s="25" t="s">
        <v>17</v>
      </c>
      <c r="BK2132" s="214">
        <f>ROUND(I2132*H2132,2)</f>
        <v>0</v>
      </c>
      <c r="BL2132" s="25" t="s">
        <v>254</v>
      </c>
      <c r="BM2132" s="25" t="s">
        <v>2426</v>
      </c>
    </row>
    <row r="2133" s="11" customFormat="1">
      <c r="B2133" s="215"/>
      <c r="D2133" s="216" t="s">
        <v>176</v>
      </c>
      <c r="E2133" s="217" t="s">
        <v>5</v>
      </c>
      <c r="F2133" s="218" t="s">
        <v>2249</v>
      </c>
      <c r="H2133" s="217" t="s">
        <v>5</v>
      </c>
      <c r="I2133" s="219"/>
      <c r="L2133" s="215"/>
      <c r="M2133" s="220"/>
      <c r="N2133" s="221"/>
      <c r="O2133" s="221"/>
      <c r="P2133" s="221"/>
      <c r="Q2133" s="221"/>
      <c r="R2133" s="221"/>
      <c r="S2133" s="221"/>
      <c r="T2133" s="222"/>
      <c r="AT2133" s="217" t="s">
        <v>176</v>
      </c>
      <c r="AU2133" s="217" t="s">
        <v>80</v>
      </c>
      <c r="AV2133" s="11" t="s">
        <v>17</v>
      </c>
      <c r="AW2133" s="11" t="s">
        <v>35</v>
      </c>
      <c r="AX2133" s="11" t="s">
        <v>72</v>
      </c>
      <c r="AY2133" s="217" t="s">
        <v>168</v>
      </c>
    </row>
    <row r="2134" s="12" customFormat="1">
      <c r="B2134" s="223"/>
      <c r="D2134" s="216" t="s">
        <v>176</v>
      </c>
      <c r="E2134" s="224" t="s">
        <v>5</v>
      </c>
      <c r="F2134" s="225" t="s">
        <v>17</v>
      </c>
      <c r="H2134" s="226">
        <v>1</v>
      </c>
      <c r="I2134" s="227"/>
      <c r="L2134" s="223"/>
      <c r="M2134" s="228"/>
      <c r="N2134" s="229"/>
      <c r="O2134" s="229"/>
      <c r="P2134" s="229"/>
      <c r="Q2134" s="229"/>
      <c r="R2134" s="229"/>
      <c r="S2134" s="229"/>
      <c r="T2134" s="230"/>
      <c r="AT2134" s="224" t="s">
        <v>176</v>
      </c>
      <c r="AU2134" s="224" t="s">
        <v>80</v>
      </c>
      <c r="AV2134" s="12" t="s">
        <v>80</v>
      </c>
      <c r="AW2134" s="12" t="s">
        <v>35</v>
      </c>
      <c r="AX2134" s="12" t="s">
        <v>17</v>
      </c>
      <c r="AY2134" s="224" t="s">
        <v>168</v>
      </c>
    </row>
    <row r="2135" s="1" customFormat="1" ht="102" customHeight="1">
      <c r="B2135" s="202"/>
      <c r="C2135" s="203" t="s">
        <v>2427</v>
      </c>
      <c r="D2135" s="203" t="s">
        <v>170</v>
      </c>
      <c r="E2135" s="204" t="s">
        <v>2428</v>
      </c>
      <c r="F2135" s="205" t="s">
        <v>2429</v>
      </c>
      <c r="G2135" s="206" t="s">
        <v>182</v>
      </c>
      <c r="H2135" s="207">
        <v>1</v>
      </c>
      <c r="I2135" s="208"/>
      <c r="J2135" s="209">
        <f>ROUND(I2135*H2135,2)</f>
        <v>0</v>
      </c>
      <c r="K2135" s="205" t="s">
        <v>5</v>
      </c>
      <c r="L2135" s="47"/>
      <c r="M2135" s="210" t="s">
        <v>5</v>
      </c>
      <c r="N2135" s="211" t="s">
        <v>43</v>
      </c>
      <c r="O2135" s="48"/>
      <c r="P2135" s="212">
        <f>O2135*H2135</f>
        <v>0</v>
      </c>
      <c r="Q2135" s="212">
        <v>0</v>
      </c>
      <c r="R2135" s="212">
        <f>Q2135*H2135</f>
        <v>0</v>
      </c>
      <c r="S2135" s="212">
        <v>0</v>
      </c>
      <c r="T2135" s="213">
        <f>S2135*H2135</f>
        <v>0</v>
      </c>
      <c r="AR2135" s="25" t="s">
        <v>254</v>
      </c>
      <c r="AT2135" s="25" t="s">
        <v>170</v>
      </c>
      <c r="AU2135" s="25" t="s">
        <v>80</v>
      </c>
      <c r="AY2135" s="25" t="s">
        <v>168</v>
      </c>
      <c r="BE2135" s="214">
        <f>IF(N2135="základní",J2135,0)</f>
        <v>0</v>
      </c>
      <c r="BF2135" s="214">
        <f>IF(N2135="snížená",J2135,0)</f>
        <v>0</v>
      </c>
      <c r="BG2135" s="214">
        <f>IF(N2135="zákl. přenesená",J2135,0)</f>
        <v>0</v>
      </c>
      <c r="BH2135" s="214">
        <f>IF(N2135="sníž. přenesená",J2135,0)</f>
        <v>0</v>
      </c>
      <c r="BI2135" s="214">
        <f>IF(N2135="nulová",J2135,0)</f>
        <v>0</v>
      </c>
      <c r="BJ2135" s="25" t="s">
        <v>17</v>
      </c>
      <c r="BK2135" s="214">
        <f>ROUND(I2135*H2135,2)</f>
        <v>0</v>
      </c>
      <c r="BL2135" s="25" t="s">
        <v>254</v>
      </c>
      <c r="BM2135" s="25" t="s">
        <v>2430</v>
      </c>
    </row>
    <row r="2136" s="11" customFormat="1">
      <c r="B2136" s="215"/>
      <c r="D2136" s="216" t="s">
        <v>176</v>
      </c>
      <c r="E2136" s="217" t="s">
        <v>5</v>
      </c>
      <c r="F2136" s="218" t="s">
        <v>2249</v>
      </c>
      <c r="H2136" s="217" t="s">
        <v>5</v>
      </c>
      <c r="I2136" s="219"/>
      <c r="L2136" s="215"/>
      <c r="M2136" s="220"/>
      <c r="N2136" s="221"/>
      <c r="O2136" s="221"/>
      <c r="P2136" s="221"/>
      <c r="Q2136" s="221"/>
      <c r="R2136" s="221"/>
      <c r="S2136" s="221"/>
      <c r="T2136" s="222"/>
      <c r="AT2136" s="217" t="s">
        <v>176</v>
      </c>
      <c r="AU2136" s="217" t="s">
        <v>80</v>
      </c>
      <c r="AV2136" s="11" t="s">
        <v>17</v>
      </c>
      <c r="AW2136" s="11" t="s">
        <v>35</v>
      </c>
      <c r="AX2136" s="11" t="s">
        <v>72</v>
      </c>
      <c r="AY2136" s="217" t="s">
        <v>168</v>
      </c>
    </row>
    <row r="2137" s="12" customFormat="1">
      <c r="B2137" s="223"/>
      <c r="D2137" s="216" t="s">
        <v>176</v>
      </c>
      <c r="E2137" s="224" t="s">
        <v>5</v>
      </c>
      <c r="F2137" s="225" t="s">
        <v>17</v>
      </c>
      <c r="H2137" s="226">
        <v>1</v>
      </c>
      <c r="I2137" s="227"/>
      <c r="L2137" s="223"/>
      <c r="M2137" s="228"/>
      <c r="N2137" s="229"/>
      <c r="O2137" s="229"/>
      <c r="P2137" s="229"/>
      <c r="Q2137" s="229"/>
      <c r="R2137" s="229"/>
      <c r="S2137" s="229"/>
      <c r="T2137" s="230"/>
      <c r="AT2137" s="224" t="s">
        <v>176</v>
      </c>
      <c r="AU2137" s="224" t="s">
        <v>80</v>
      </c>
      <c r="AV2137" s="12" t="s">
        <v>80</v>
      </c>
      <c r="AW2137" s="12" t="s">
        <v>35</v>
      </c>
      <c r="AX2137" s="12" t="s">
        <v>17</v>
      </c>
      <c r="AY2137" s="224" t="s">
        <v>168</v>
      </c>
    </row>
    <row r="2138" s="1" customFormat="1" ht="89.25" customHeight="1">
      <c r="B2138" s="202"/>
      <c r="C2138" s="203" t="s">
        <v>2431</v>
      </c>
      <c r="D2138" s="203" t="s">
        <v>170</v>
      </c>
      <c r="E2138" s="204" t="s">
        <v>2432</v>
      </c>
      <c r="F2138" s="205" t="s">
        <v>2433</v>
      </c>
      <c r="G2138" s="206" t="s">
        <v>182</v>
      </c>
      <c r="H2138" s="207">
        <v>5</v>
      </c>
      <c r="I2138" s="208"/>
      <c r="J2138" s="209">
        <f>ROUND(I2138*H2138,2)</f>
        <v>0</v>
      </c>
      <c r="K2138" s="205" t="s">
        <v>5</v>
      </c>
      <c r="L2138" s="47"/>
      <c r="M2138" s="210" t="s">
        <v>5</v>
      </c>
      <c r="N2138" s="211" t="s">
        <v>43</v>
      </c>
      <c r="O2138" s="48"/>
      <c r="P2138" s="212">
        <f>O2138*H2138</f>
        <v>0</v>
      </c>
      <c r="Q2138" s="212">
        <v>0</v>
      </c>
      <c r="R2138" s="212">
        <f>Q2138*H2138</f>
        <v>0</v>
      </c>
      <c r="S2138" s="212">
        <v>0</v>
      </c>
      <c r="T2138" s="213">
        <f>S2138*H2138</f>
        <v>0</v>
      </c>
      <c r="AR2138" s="25" t="s">
        <v>254</v>
      </c>
      <c r="AT2138" s="25" t="s">
        <v>170</v>
      </c>
      <c r="AU2138" s="25" t="s">
        <v>80</v>
      </c>
      <c r="AY2138" s="25" t="s">
        <v>168</v>
      </c>
      <c r="BE2138" s="214">
        <f>IF(N2138="základní",J2138,0)</f>
        <v>0</v>
      </c>
      <c r="BF2138" s="214">
        <f>IF(N2138="snížená",J2138,0)</f>
        <v>0</v>
      </c>
      <c r="BG2138" s="214">
        <f>IF(N2138="zákl. přenesená",J2138,0)</f>
        <v>0</v>
      </c>
      <c r="BH2138" s="214">
        <f>IF(N2138="sníž. přenesená",J2138,0)</f>
        <v>0</v>
      </c>
      <c r="BI2138" s="214">
        <f>IF(N2138="nulová",J2138,0)</f>
        <v>0</v>
      </c>
      <c r="BJ2138" s="25" t="s">
        <v>17</v>
      </c>
      <c r="BK2138" s="214">
        <f>ROUND(I2138*H2138,2)</f>
        <v>0</v>
      </c>
      <c r="BL2138" s="25" t="s">
        <v>254</v>
      </c>
      <c r="BM2138" s="25" t="s">
        <v>2434</v>
      </c>
    </row>
    <row r="2139" s="11" customFormat="1">
      <c r="B2139" s="215"/>
      <c r="D2139" s="216" t="s">
        <v>176</v>
      </c>
      <c r="E2139" s="217" t="s">
        <v>5</v>
      </c>
      <c r="F2139" s="218" t="s">
        <v>2249</v>
      </c>
      <c r="H2139" s="217" t="s">
        <v>5</v>
      </c>
      <c r="I2139" s="219"/>
      <c r="L2139" s="215"/>
      <c r="M2139" s="220"/>
      <c r="N2139" s="221"/>
      <c r="O2139" s="221"/>
      <c r="P2139" s="221"/>
      <c r="Q2139" s="221"/>
      <c r="R2139" s="221"/>
      <c r="S2139" s="221"/>
      <c r="T2139" s="222"/>
      <c r="AT2139" s="217" t="s">
        <v>176</v>
      </c>
      <c r="AU2139" s="217" t="s">
        <v>80</v>
      </c>
      <c r="AV2139" s="11" t="s">
        <v>17</v>
      </c>
      <c r="AW2139" s="11" t="s">
        <v>35</v>
      </c>
      <c r="AX2139" s="11" t="s">
        <v>72</v>
      </c>
      <c r="AY2139" s="217" t="s">
        <v>168</v>
      </c>
    </row>
    <row r="2140" s="12" customFormat="1">
      <c r="B2140" s="223"/>
      <c r="D2140" s="216" t="s">
        <v>176</v>
      </c>
      <c r="E2140" s="224" t="s">
        <v>5</v>
      </c>
      <c r="F2140" s="225" t="s">
        <v>89</v>
      </c>
      <c r="H2140" s="226">
        <v>5</v>
      </c>
      <c r="I2140" s="227"/>
      <c r="L2140" s="223"/>
      <c r="M2140" s="228"/>
      <c r="N2140" s="229"/>
      <c r="O2140" s="229"/>
      <c r="P2140" s="229"/>
      <c r="Q2140" s="229"/>
      <c r="R2140" s="229"/>
      <c r="S2140" s="229"/>
      <c r="T2140" s="230"/>
      <c r="AT2140" s="224" t="s">
        <v>176</v>
      </c>
      <c r="AU2140" s="224" t="s">
        <v>80</v>
      </c>
      <c r="AV2140" s="12" t="s">
        <v>80</v>
      </c>
      <c r="AW2140" s="12" t="s">
        <v>35</v>
      </c>
      <c r="AX2140" s="12" t="s">
        <v>17</v>
      </c>
      <c r="AY2140" s="224" t="s">
        <v>168</v>
      </c>
    </row>
    <row r="2141" s="1" customFormat="1" ht="114.75" customHeight="1">
      <c r="B2141" s="202"/>
      <c r="C2141" s="203" t="s">
        <v>2435</v>
      </c>
      <c r="D2141" s="203" t="s">
        <v>170</v>
      </c>
      <c r="E2141" s="204" t="s">
        <v>2436</v>
      </c>
      <c r="F2141" s="205" t="s">
        <v>2437</v>
      </c>
      <c r="G2141" s="206" t="s">
        <v>182</v>
      </c>
      <c r="H2141" s="207">
        <v>1</v>
      </c>
      <c r="I2141" s="208"/>
      <c r="J2141" s="209">
        <f>ROUND(I2141*H2141,2)</f>
        <v>0</v>
      </c>
      <c r="K2141" s="205" t="s">
        <v>5</v>
      </c>
      <c r="L2141" s="47"/>
      <c r="M2141" s="210" t="s">
        <v>5</v>
      </c>
      <c r="N2141" s="211" t="s">
        <v>43</v>
      </c>
      <c r="O2141" s="48"/>
      <c r="P2141" s="212">
        <f>O2141*H2141</f>
        <v>0</v>
      </c>
      <c r="Q2141" s="212">
        <v>0</v>
      </c>
      <c r="R2141" s="212">
        <f>Q2141*H2141</f>
        <v>0</v>
      </c>
      <c r="S2141" s="212">
        <v>0</v>
      </c>
      <c r="T2141" s="213">
        <f>S2141*H2141</f>
        <v>0</v>
      </c>
      <c r="AR2141" s="25" t="s">
        <v>254</v>
      </c>
      <c r="AT2141" s="25" t="s">
        <v>170</v>
      </c>
      <c r="AU2141" s="25" t="s">
        <v>80</v>
      </c>
      <c r="AY2141" s="25" t="s">
        <v>168</v>
      </c>
      <c r="BE2141" s="214">
        <f>IF(N2141="základní",J2141,0)</f>
        <v>0</v>
      </c>
      <c r="BF2141" s="214">
        <f>IF(N2141="snížená",J2141,0)</f>
        <v>0</v>
      </c>
      <c r="BG2141" s="214">
        <f>IF(N2141="zákl. přenesená",J2141,0)</f>
        <v>0</v>
      </c>
      <c r="BH2141" s="214">
        <f>IF(N2141="sníž. přenesená",J2141,0)</f>
        <v>0</v>
      </c>
      <c r="BI2141" s="214">
        <f>IF(N2141="nulová",J2141,0)</f>
        <v>0</v>
      </c>
      <c r="BJ2141" s="25" t="s">
        <v>17</v>
      </c>
      <c r="BK2141" s="214">
        <f>ROUND(I2141*H2141,2)</f>
        <v>0</v>
      </c>
      <c r="BL2141" s="25" t="s">
        <v>254</v>
      </c>
      <c r="BM2141" s="25" t="s">
        <v>2438</v>
      </c>
    </row>
    <row r="2142" s="11" customFormat="1">
      <c r="B2142" s="215"/>
      <c r="D2142" s="216" t="s">
        <v>176</v>
      </c>
      <c r="E2142" s="217" t="s">
        <v>5</v>
      </c>
      <c r="F2142" s="218" t="s">
        <v>2249</v>
      </c>
      <c r="H2142" s="217" t="s">
        <v>5</v>
      </c>
      <c r="I2142" s="219"/>
      <c r="L2142" s="215"/>
      <c r="M2142" s="220"/>
      <c r="N2142" s="221"/>
      <c r="O2142" s="221"/>
      <c r="P2142" s="221"/>
      <c r="Q2142" s="221"/>
      <c r="R2142" s="221"/>
      <c r="S2142" s="221"/>
      <c r="T2142" s="222"/>
      <c r="AT2142" s="217" t="s">
        <v>176</v>
      </c>
      <c r="AU2142" s="217" t="s">
        <v>80</v>
      </c>
      <c r="AV2142" s="11" t="s">
        <v>17</v>
      </c>
      <c r="AW2142" s="11" t="s">
        <v>35</v>
      </c>
      <c r="AX2142" s="11" t="s">
        <v>72</v>
      </c>
      <c r="AY2142" s="217" t="s">
        <v>168</v>
      </c>
    </row>
    <row r="2143" s="12" customFormat="1">
      <c r="B2143" s="223"/>
      <c r="D2143" s="216" t="s">
        <v>176</v>
      </c>
      <c r="E2143" s="224" t="s">
        <v>5</v>
      </c>
      <c r="F2143" s="225" t="s">
        <v>17</v>
      </c>
      <c r="H2143" s="226">
        <v>1</v>
      </c>
      <c r="I2143" s="227"/>
      <c r="L2143" s="223"/>
      <c r="M2143" s="228"/>
      <c r="N2143" s="229"/>
      <c r="O2143" s="229"/>
      <c r="P2143" s="229"/>
      <c r="Q2143" s="229"/>
      <c r="R2143" s="229"/>
      <c r="S2143" s="229"/>
      <c r="T2143" s="230"/>
      <c r="AT2143" s="224" t="s">
        <v>176</v>
      </c>
      <c r="AU2143" s="224" t="s">
        <v>80</v>
      </c>
      <c r="AV2143" s="12" t="s">
        <v>80</v>
      </c>
      <c r="AW2143" s="12" t="s">
        <v>35</v>
      </c>
      <c r="AX2143" s="12" t="s">
        <v>17</v>
      </c>
      <c r="AY2143" s="224" t="s">
        <v>168</v>
      </c>
    </row>
    <row r="2144" s="1" customFormat="1" ht="114.75" customHeight="1">
      <c r="B2144" s="202"/>
      <c r="C2144" s="203" t="s">
        <v>2439</v>
      </c>
      <c r="D2144" s="203" t="s">
        <v>170</v>
      </c>
      <c r="E2144" s="204" t="s">
        <v>2440</v>
      </c>
      <c r="F2144" s="205" t="s">
        <v>2441</v>
      </c>
      <c r="G2144" s="206" t="s">
        <v>182</v>
      </c>
      <c r="H2144" s="207">
        <v>1</v>
      </c>
      <c r="I2144" s="208"/>
      <c r="J2144" s="209">
        <f>ROUND(I2144*H2144,2)</f>
        <v>0</v>
      </c>
      <c r="K2144" s="205" t="s">
        <v>5</v>
      </c>
      <c r="L2144" s="47"/>
      <c r="M2144" s="210" t="s">
        <v>5</v>
      </c>
      <c r="N2144" s="211" t="s">
        <v>43</v>
      </c>
      <c r="O2144" s="48"/>
      <c r="P2144" s="212">
        <f>O2144*H2144</f>
        <v>0</v>
      </c>
      <c r="Q2144" s="212">
        <v>0</v>
      </c>
      <c r="R2144" s="212">
        <f>Q2144*H2144</f>
        <v>0</v>
      </c>
      <c r="S2144" s="212">
        <v>0</v>
      </c>
      <c r="T2144" s="213">
        <f>S2144*H2144</f>
        <v>0</v>
      </c>
      <c r="AR2144" s="25" t="s">
        <v>254</v>
      </c>
      <c r="AT2144" s="25" t="s">
        <v>170</v>
      </c>
      <c r="AU2144" s="25" t="s">
        <v>80</v>
      </c>
      <c r="AY2144" s="25" t="s">
        <v>168</v>
      </c>
      <c r="BE2144" s="214">
        <f>IF(N2144="základní",J2144,0)</f>
        <v>0</v>
      </c>
      <c r="BF2144" s="214">
        <f>IF(N2144="snížená",J2144,0)</f>
        <v>0</v>
      </c>
      <c r="BG2144" s="214">
        <f>IF(N2144="zákl. přenesená",J2144,0)</f>
        <v>0</v>
      </c>
      <c r="BH2144" s="214">
        <f>IF(N2144="sníž. přenesená",J2144,0)</f>
        <v>0</v>
      </c>
      <c r="BI2144" s="214">
        <f>IF(N2144="nulová",J2144,0)</f>
        <v>0</v>
      </c>
      <c r="BJ2144" s="25" t="s">
        <v>17</v>
      </c>
      <c r="BK2144" s="214">
        <f>ROUND(I2144*H2144,2)</f>
        <v>0</v>
      </c>
      <c r="BL2144" s="25" t="s">
        <v>254</v>
      </c>
      <c r="BM2144" s="25" t="s">
        <v>2442</v>
      </c>
    </row>
    <row r="2145" s="11" customFormat="1">
      <c r="B2145" s="215"/>
      <c r="D2145" s="216" t="s">
        <v>176</v>
      </c>
      <c r="E2145" s="217" t="s">
        <v>5</v>
      </c>
      <c r="F2145" s="218" t="s">
        <v>2249</v>
      </c>
      <c r="H2145" s="217" t="s">
        <v>5</v>
      </c>
      <c r="I2145" s="219"/>
      <c r="L2145" s="215"/>
      <c r="M2145" s="220"/>
      <c r="N2145" s="221"/>
      <c r="O2145" s="221"/>
      <c r="P2145" s="221"/>
      <c r="Q2145" s="221"/>
      <c r="R2145" s="221"/>
      <c r="S2145" s="221"/>
      <c r="T2145" s="222"/>
      <c r="AT2145" s="217" t="s">
        <v>176</v>
      </c>
      <c r="AU2145" s="217" t="s">
        <v>80</v>
      </c>
      <c r="AV2145" s="11" t="s">
        <v>17</v>
      </c>
      <c r="AW2145" s="11" t="s">
        <v>35</v>
      </c>
      <c r="AX2145" s="11" t="s">
        <v>72</v>
      </c>
      <c r="AY2145" s="217" t="s">
        <v>168</v>
      </c>
    </row>
    <row r="2146" s="12" customFormat="1">
      <c r="B2146" s="223"/>
      <c r="D2146" s="216" t="s">
        <v>176</v>
      </c>
      <c r="E2146" s="224" t="s">
        <v>5</v>
      </c>
      <c r="F2146" s="225" t="s">
        <v>17</v>
      </c>
      <c r="H2146" s="226">
        <v>1</v>
      </c>
      <c r="I2146" s="227"/>
      <c r="L2146" s="223"/>
      <c r="M2146" s="228"/>
      <c r="N2146" s="229"/>
      <c r="O2146" s="229"/>
      <c r="P2146" s="229"/>
      <c r="Q2146" s="229"/>
      <c r="R2146" s="229"/>
      <c r="S2146" s="229"/>
      <c r="T2146" s="230"/>
      <c r="AT2146" s="224" t="s">
        <v>176</v>
      </c>
      <c r="AU2146" s="224" t="s">
        <v>80</v>
      </c>
      <c r="AV2146" s="12" t="s">
        <v>80</v>
      </c>
      <c r="AW2146" s="12" t="s">
        <v>35</v>
      </c>
      <c r="AX2146" s="12" t="s">
        <v>17</v>
      </c>
      <c r="AY2146" s="224" t="s">
        <v>168</v>
      </c>
    </row>
    <row r="2147" s="1" customFormat="1" ht="114.75" customHeight="1">
      <c r="B2147" s="202"/>
      <c r="C2147" s="203" t="s">
        <v>2443</v>
      </c>
      <c r="D2147" s="203" t="s">
        <v>170</v>
      </c>
      <c r="E2147" s="204" t="s">
        <v>2444</v>
      </c>
      <c r="F2147" s="205" t="s">
        <v>2445</v>
      </c>
      <c r="G2147" s="206" t="s">
        <v>182</v>
      </c>
      <c r="H2147" s="207">
        <v>1</v>
      </c>
      <c r="I2147" s="208"/>
      <c r="J2147" s="209">
        <f>ROUND(I2147*H2147,2)</f>
        <v>0</v>
      </c>
      <c r="K2147" s="205" t="s">
        <v>5</v>
      </c>
      <c r="L2147" s="47"/>
      <c r="M2147" s="210" t="s">
        <v>5</v>
      </c>
      <c r="N2147" s="211" t="s">
        <v>43</v>
      </c>
      <c r="O2147" s="48"/>
      <c r="P2147" s="212">
        <f>O2147*H2147</f>
        <v>0</v>
      </c>
      <c r="Q2147" s="212">
        <v>0</v>
      </c>
      <c r="R2147" s="212">
        <f>Q2147*H2147</f>
        <v>0</v>
      </c>
      <c r="S2147" s="212">
        <v>0</v>
      </c>
      <c r="T2147" s="213">
        <f>S2147*H2147</f>
        <v>0</v>
      </c>
      <c r="AR2147" s="25" t="s">
        <v>254</v>
      </c>
      <c r="AT2147" s="25" t="s">
        <v>170</v>
      </c>
      <c r="AU2147" s="25" t="s">
        <v>80</v>
      </c>
      <c r="AY2147" s="25" t="s">
        <v>168</v>
      </c>
      <c r="BE2147" s="214">
        <f>IF(N2147="základní",J2147,0)</f>
        <v>0</v>
      </c>
      <c r="BF2147" s="214">
        <f>IF(N2147="snížená",J2147,0)</f>
        <v>0</v>
      </c>
      <c r="BG2147" s="214">
        <f>IF(N2147="zákl. přenesená",J2147,0)</f>
        <v>0</v>
      </c>
      <c r="BH2147" s="214">
        <f>IF(N2147="sníž. přenesená",J2147,0)</f>
        <v>0</v>
      </c>
      <c r="BI2147" s="214">
        <f>IF(N2147="nulová",J2147,0)</f>
        <v>0</v>
      </c>
      <c r="BJ2147" s="25" t="s">
        <v>17</v>
      </c>
      <c r="BK2147" s="214">
        <f>ROUND(I2147*H2147,2)</f>
        <v>0</v>
      </c>
      <c r="BL2147" s="25" t="s">
        <v>254</v>
      </c>
      <c r="BM2147" s="25" t="s">
        <v>2446</v>
      </c>
    </row>
    <row r="2148" s="11" customFormat="1">
      <c r="B2148" s="215"/>
      <c r="D2148" s="216" t="s">
        <v>176</v>
      </c>
      <c r="E2148" s="217" t="s">
        <v>5</v>
      </c>
      <c r="F2148" s="218" t="s">
        <v>2249</v>
      </c>
      <c r="H2148" s="217" t="s">
        <v>5</v>
      </c>
      <c r="I2148" s="219"/>
      <c r="L2148" s="215"/>
      <c r="M2148" s="220"/>
      <c r="N2148" s="221"/>
      <c r="O2148" s="221"/>
      <c r="P2148" s="221"/>
      <c r="Q2148" s="221"/>
      <c r="R2148" s="221"/>
      <c r="S2148" s="221"/>
      <c r="T2148" s="222"/>
      <c r="AT2148" s="217" t="s">
        <v>176</v>
      </c>
      <c r="AU2148" s="217" t="s">
        <v>80</v>
      </c>
      <c r="AV2148" s="11" t="s">
        <v>17</v>
      </c>
      <c r="AW2148" s="11" t="s">
        <v>35</v>
      </c>
      <c r="AX2148" s="11" t="s">
        <v>72</v>
      </c>
      <c r="AY2148" s="217" t="s">
        <v>168</v>
      </c>
    </row>
    <row r="2149" s="12" customFormat="1">
      <c r="B2149" s="223"/>
      <c r="D2149" s="216" t="s">
        <v>176</v>
      </c>
      <c r="E2149" s="224" t="s">
        <v>5</v>
      </c>
      <c r="F2149" s="225" t="s">
        <v>17</v>
      </c>
      <c r="H2149" s="226">
        <v>1</v>
      </c>
      <c r="I2149" s="227"/>
      <c r="L2149" s="223"/>
      <c r="M2149" s="228"/>
      <c r="N2149" s="229"/>
      <c r="O2149" s="229"/>
      <c r="P2149" s="229"/>
      <c r="Q2149" s="229"/>
      <c r="R2149" s="229"/>
      <c r="S2149" s="229"/>
      <c r="T2149" s="230"/>
      <c r="AT2149" s="224" t="s">
        <v>176</v>
      </c>
      <c r="AU2149" s="224" t="s">
        <v>80</v>
      </c>
      <c r="AV2149" s="12" t="s">
        <v>80</v>
      </c>
      <c r="AW2149" s="12" t="s">
        <v>35</v>
      </c>
      <c r="AX2149" s="12" t="s">
        <v>17</v>
      </c>
      <c r="AY2149" s="224" t="s">
        <v>168</v>
      </c>
    </row>
    <row r="2150" s="1" customFormat="1" ht="114.75" customHeight="1">
      <c r="B2150" s="202"/>
      <c r="C2150" s="203" t="s">
        <v>2447</v>
      </c>
      <c r="D2150" s="203" t="s">
        <v>170</v>
      </c>
      <c r="E2150" s="204" t="s">
        <v>2448</v>
      </c>
      <c r="F2150" s="205" t="s">
        <v>2449</v>
      </c>
      <c r="G2150" s="206" t="s">
        <v>182</v>
      </c>
      <c r="H2150" s="207">
        <v>1</v>
      </c>
      <c r="I2150" s="208"/>
      <c r="J2150" s="209">
        <f>ROUND(I2150*H2150,2)</f>
        <v>0</v>
      </c>
      <c r="K2150" s="205" t="s">
        <v>5</v>
      </c>
      <c r="L2150" s="47"/>
      <c r="M2150" s="210" t="s">
        <v>5</v>
      </c>
      <c r="N2150" s="211" t="s">
        <v>43</v>
      </c>
      <c r="O2150" s="48"/>
      <c r="P2150" s="212">
        <f>O2150*H2150</f>
        <v>0</v>
      </c>
      <c r="Q2150" s="212">
        <v>0</v>
      </c>
      <c r="R2150" s="212">
        <f>Q2150*H2150</f>
        <v>0</v>
      </c>
      <c r="S2150" s="212">
        <v>0</v>
      </c>
      <c r="T2150" s="213">
        <f>S2150*H2150</f>
        <v>0</v>
      </c>
      <c r="AR2150" s="25" t="s">
        <v>254</v>
      </c>
      <c r="AT2150" s="25" t="s">
        <v>170</v>
      </c>
      <c r="AU2150" s="25" t="s">
        <v>80</v>
      </c>
      <c r="AY2150" s="25" t="s">
        <v>168</v>
      </c>
      <c r="BE2150" s="214">
        <f>IF(N2150="základní",J2150,0)</f>
        <v>0</v>
      </c>
      <c r="BF2150" s="214">
        <f>IF(N2150="snížená",J2150,0)</f>
        <v>0</v>
      </c>
      <c r="BG2150" s="214">
        <f>IF(N2150="zákl. přenesená",J2150,0)</f>
        <v>0</v>
      </c>
      <c r="BH2150" s="214">
        <f>IF(N2150="sníž. přenesená",J2150,0)</f>
        <v>0</v>
      </c>
      <c r="BI2150" s="214">
        <f>IF(N2150="nulová",J2150,0)</f>
        <v>0</v>
      </c>
      <c r="BJ2150" s="25" t="s">
        <v>17</v>
      </c>
      <c r="BK2150" s="214">
        <f>ROUND(I2150*H2150,2)</f>
        <v>0</v>
      </c>
      <c r="BL2150" s="25" t="s">
        <v>254</v>
      </c>
      <c r="BM2150" s="25" t="s">
        <v>2450</v>
      </c>
    </row>
    <row r="2151" s="11" customFormat="1">
      <c r="B2151" s="215"/>
      <c r="D2151" s="216" t="s">
        <v>176</v>
      </c>
      <c r="E2151" s="217" t="s">
        <v>5</v>
      </c>
      <c r="F2151" s="218" t="s">
        <v>2249</v>
      </c>
      <c r="H2151" s="217" t="s">
        <v>5</v>
      </c>
      <c r="I2151" s="219"/>
      <c r="L2151" s="215"/>
      <c r="M2151" s="220"/>
      <c r="N2151" s="221"/>
      <c r="O2151" s="221"/>
      <c r="P2151" s="221"/>
      <c r="Q2151" s="221"/>
      <c r="R2151" s="221"/>
      <c r="S2151" s="221"/>
      <c r="T2151" s="222"/>
      <c r="AT2151" s="217" t="s">
        <v>176</v>
      </c>
      <c r="AU2151" s="217" t="s">
        <v>80</v>
      </c>
      <c r="AV2151" s="11" t="s">
        <v>17</v>
      </c>
      <c r="AW2151" s="11" t="s">
        <v>35</v>
      </c>
      <c r="AX2151" s="11" t="s">
        <v>72</v>
      </c>
      <c r="AY2151" s="217" t="s">
        <v>168</v>
      </c>
    </row>
    <row r="2152" s="12" customFormat="1">
      <c r="B2152" s="223"/>
      <c r="D2152" s="216" t="s">
        <v>176</v>
      </c>
      <c r="E2152" s="224" t="s">
        <v>5</v>
      </c>
      <c r="F2152" s="225" t="s">
        <v>17</v>
      </c>
      <c r="H2152" s="226">
        <v>1</v>
      </c>
      <c r="I2152" s="227"/>
      <c r="L2152" s="223"/>
      <c r="M2152" s="228"/>
      <c r="N2152" s="229"/>
      <c r="O2152" s="229"/>
      <c r="P2152" s="229"/>
      <c r="Q2152" s="229"/>
      <c r="R2152" s="229"/>
      <c r="S2152" s="229"/>
      <c r="T2152" s="230"/>
      <c r="AT2152" s="224" t="s">
        <v>176</v>
      </c>
      <c r="AU2152" s="224" t="s">
        <v>80</v>
      </c>
      <c r="AV2152" s="12" t="s">
        <v>80</v>
      </c>
      <c r="AW2152" s="12" t="s">
        <v>35</v>
      </c>
      <c r="AX2152" s="12" t="s">
        <v>17</v>
      </c>
      <c r="AY2152" s="224" t="s">
        <v>168</v>
      </c>
    </row>
    <row r="2153" s="1" customFormat="1" ht="114.75" customHeight="1">
      <c r="B2153" s="202"/>
      <c r="C2153" s="203" t="s">
        <v>2451</v>
      </c>
      <c r="D2153" s="203" t="s">
        <v>170</v>
      </c>
      <c r="E2153" s="204" t="s">
        <v>2452</v>
      </c>
      <c r="F2153" s="205" t="s">
        <v>2453</v>
      </c>
      <c r="G2153" s="206" t="s">
        <v>182</v>
      </c>
      <c r="H2153" s="207">
        <v>1</v>
      </c>
      <c r="I2153" s="208"/>
      <c r="J2153" s="209">
        <f>ROUND(I2153*H2153,2)</f>
        <v>0</v>
      </c>
      <c r="K2153" s="205" t="s">
        <v>5</v>
      </c>
      <c r="L2153" s="47"/>
      <c r="M2153" s="210" t="s">
        <v>5</v>
      </c>
      <c r="N2153" s="211" t="s">
        <v>43</v>
      </c>
      <c r="O2153" s="48"/>
      <c r="P2153" s="212">
        <f>O2153*H2153</f>
        <v>0</v>
      </c>
      <c r="Q2153" s="212">
        <v>0</v>
      </c>
      <c r="R2153" s="212">
        <f>Q2153*H2153</f>
        <v>0</v>
      </c>
      <c r="S2153" s="212">
        <v>0</v>
      </c>
      <c r="T2153" s="213">
        <f>S2153*H2153</f>
        <v>0</v>
      </c>
      <c r="AR2153" s="25" t="s">
        <v>254</v>
      </c>
      <c r="AT2153" s="25" t="s">
        <v>170</v>
      </c>
      <c r="AU2153" s="25" t="s">
        <v>80</v>
      </c>
      <c r="AY2153" s="25" t="s">
        <v>168</v>
      </c>
      <c r="BE2153" s="214">
        <f>IF(N2153="základní",J2153,0)</f>
        <v>0</v>
      </c>
      <c r="BF2153" s="214">
        <f>IF(N2153="snížená",J2153,0)</f>
        <v>0</v>
      </c>
      <c r="BG2153" s="214">
        <f>IF(N2153="zákl. přenesená",J2153,0)</f>
        <v>0</v>
      </c>
      <c r="BH2153" s="214">
        <f>IF(N2153="sníž. přenesená",J2153,0)</f>
        <v>0</v>
      </c>
      <c r="BI2153" s="214">
        <f>IF(N2153="nulová",J2153,0)</f>
        <v>0</v>
      </c>
      <c r="BJ2153" s="25" t="s">
        <v>17</v>
      </c>
      <c r="BK2153" s="214">
        <f>ROUND(I2153*H2153,2)</f>
        <v>0</v>
      </c>
      <c r="BL2153" s="25" t="s">
        <v>254</v>
      </c>
      <c r="BM2153" s="25" t="s">
        <v>2454</v>
      </c>
    </row>
    <row r="2154" s="11" customFormat="1">
      <c r="B2154" s="215"/>
      <c r="D2154" s="216" t="s">
        <v>176</v>
      </c>
      <c r="E2154" s="217" t="s">
        <v>5</v>
      </c>
      <c r="F2154" s="218" t="s">
        <v>2249</v>
      </c>
      <c r="H2154" s="217" t="s">
        <v>5</v>
      </c>
      <c r="I2154" s="219"/>
      <c r="L2154" s="215"/>
      <c r="M2154" s="220"/>
      <c r="N2154" s="221"/>
      <c r="O2154" s="221"/>
      <c r="P2154" s="221"/>
      <c r="Q2154" s="221"/>
      <c r="R2154" s="221"/>
      <c r="S2154" s="221"/>
      <c r="T2154" s="222"/>
      <c r="AT2154" s="217" t="s">
        <v>176</v>
      </c>
      <c r="AU2154" s="217" t="s">
        <v>80</v>
      </c>
      <c r="AV2154" s="11" t="s">
        <v>17</v>
      </c>
      <c r="AW2154" s="11" t="s">
        <v>35</v>
      </c>
      <c r="AX2154" s="11" t="s">
        <v>72</v>
      </c>
      <c r="AY2154" s="217" t="s">
        <v>168</v>
      </c>
    </row>
    <row r="2155" s="12" customFormat="1">
      <c r="B2155" s="223"/>
      <c r="D2155" s="216" t="s">
        <v>176</v>
      </c>
      <c r="E2155" s="224" t="s">
        <v>5</v>
      </c>
      <c r="F2155" s="225" t="s">
        <v>17</v>
      </c>
      <c r="H2155" s="226">
        <v>1</v>
      </c>
      <c r="I2155" s="227"/>
      <c r="L2155" s="223"/>
      <c r="M2155" s="228"/>
      <c r="N2155" s="229"/>
      <c r="O2155" s="229"/>
      <c r="P2155" s="229"/>
      <c r="Q2155" s="229"/>
      <c r="R2155" s="229"/>
      <c r="S2155" s="229"/>
      <c r="T2155" s="230"/>
      <c r="AT2155" s="224" t="s">
        <v>176</v>
      </c>
      <c r="AU2155" s="224" t="s">
        <v>80</v>
      </c>
      <c r="AV2155" s="12" t="s">
        <v>80</v>
      </c>
      <c r="AW2155" s="12" t="s">
        <v>35</v>
      </c>
      <c r="AX2155" s="12" t="s">
        <v>17</v>
      </c>
      <c r="AY2155" s="224" t="s">
        <v>168</v>
      </c>
    </row>
    <row r="2156" s="1" customFormat="1" ht="114.75" customHeight="1">
      <c r="B2156" s="202"/>
      <c r="C2156" s="203" t="s">
        <v>2455</v>
      </c>
      <c r="D2156" s="203" t="s">
        <v>170</v>
      </c>
      <c r="E2156" s="204" t="s">
        <v>2456</v>
      </c>
      <c r="F2156" s="205" t="s">
        <v>2457</v>
      </c>
      <c r="G2156" s="206" t="s">
        <v>182</v>
      </c>
      <c r="H2156" s="207">
        <v>1</v>
      </c>
      <c r="I2156" s="208"/>
      <c r="J2156" s="209">
        <f>ROUND(I2156*H2156,2)</f>
        <v>0</v>
      </c>
      <c r="K2156" s="205" t="s">
        <v>5</v>
      </c>
      <c r="L2156" s="47"/>
      <c r="M2156" s="210" t="s">
        <v>5</v>
      </c>
      <c r="N2156" s="211" t="s">
        <v>43</v>
      </c>
      <c r="O2156" s="48"/>
      <c r="P2156" s="212">
        <f>O2156*H2156</f>
        <v>0</v>
      </c>
      <c r="Q2156" s="212">
        <v>0</v>
      </c>
      <c r="R2156" s="212">
        <f>Q2156*H2156</f>
        <v>0</v>
      </c>
      <c r="S2156" s="212">
        <v>0</v>
      </c>
      <c r="T2156" s="213">
        <f>S2156*H2156</f>
        <v>0</v>
      </c>
      <c r="AR2156" s="25" t="s">
        <v>254</v>
      </c>
      <c r="AT2156" s="25" t="s">
        <v>170</v>
      </c>
      <c r="AU2156" s="25" t="s">
        <v>80</v>
      </c>
      <c r="AY2156" s="25" t="s">
        <v>168</v>
      </c>
      <c r="BE2156" s="214">
        <f>IF(N2156="základní",J2156,0)</f>
        <v>0</v>
      </c>
      <c r="BF2156" s="214">
        <f>IF(N2156="snížená",J2156,0)</f>
        <v>0</v>
      </c>
      <c r="BG2156" s="214">
        <f>IF(N2156="zákl. přenesená",J2156,0)</f>
        <v>0</v>
      </c>
      <c r="BH2156" s="214">
        <f>IF(N2156="sníž. přenesená",J2156,0)</f>
        <v>0</v>
      </c>
      <c r="BI2156" s="214">
        <f>IF(N2156="nulová",J2156,0)</f>
        <v>0</v>
      </c>
      <c r="BJ2156" s="25" t="s">
        <v>17</v>
      </c>
      <c r="BK2156" s="214">
        <f>ROUND(I2156*H2156,2)</f>
        <v>0</v>
      </c>
      <c r="BL2156" s="25" t="s">
        <v>254</v>
      </c>
      <c r="BM2156" s="25" t="s">
        <v>2458</v>
      </c>
    </row>
    <row r="2157" s="11" customFormat="1">
      <c r="B2157" s="215"/>
      <c r="D2157" s="216" t="s">
        <v>176</v>
      </c>
      <c r="E2157" s="217" t="s">
        <v>5</v>
      </c>
      <c r="F2157" s="218" t="s">
        <v>2249</v>
      </c>
      <c r="H2157" s="217" t="s">
        <v>5</v>
      </c>
      <c r="I2157" s="219"/>
      <c r="L2157" s="215"/>
      <c r="M2157" s="220"/>
      <c r="N2157" s="221"/>
      <c r="O2157" s="221"/>
      <c r="P2157" s="221"/>
      <c r="Q2157" s="221"/>
      <c r="R2157" s="221"/>
      <c r="S2157" s="221"/>
      <c r="T2157" s="222"/>
      <c r="AT2157" s="217" t="s">
        <v>176</v>
      </c>
      <c r="AU2157" s="217" t="s">
        <v>80</v>
      </c>
      <c r="AV2157" s="11" t="s">
        <v>17</v>
      </c>
      <c r="AW2157" s="11" t="s">
        <v>35</v>
      </c>
      <c r="AX2157" s="11" t="s">
        <v>72</v>
      </c>
      <c r="AY2157" s="217" t="s">
        <v>168</v>
      </c>
    </row>
    <row r="2158" s="12" customFormat="1">
      <c r="B2158" s="223"/>
      <c r="D2158" s="216" t="s">
        <v>176</v>
      </c>
      <c r="E2158" s="224" t="s">
        <v>5</v>
      </c>
      <c r="F2158" s="225" t="s">
        <v>17</v>
      </c>
      <c r="H2158" s="226">
        <v>1</v>
      </c>
      <c r="I2158" s="227"/>
      <c r="L2158" s="223"/>
      <c r="M2158" s="228"/>
      <c r="N2158" s="229"/>
      <c r="O2158" s="229"/>
      <c r="P2158" s="229"/>
      <c r="Q2158" s="229"/>
      <c r="R2158" s="229"/>
      <c r="S2158" s="229"/>
      <c r="T2158" s="230"/>
      <c r="AT2158" s="224" t="s">
        <v>176</v>
      </c>
      <c r="AU2158" s="224" t="s">
        <v>80</v>
      </c>
      <c r="AV2158" s="12" t="s">
        <v>80</v>
      </c>
      <c r="AW2158" s="12" t="s">
        <v>35</v>
      </c>
      <c r="AX2158" s="12" t="s">
        <v>17</v>
      </c>
      <c r="AY2158" s="224" t="s">
        <v>168</v>
      </c>
    </row>
    <row r="2159" s="1" customFormat="1" ht="127.5" customHeight="1">
      <c r="B2159" s="202"/>
      <c r="C2159" s="203" t="s">
        <v>2459</v>
      </c>
      <c r="D2159" s="203" t="s">
        <v>170</v>
      </c>
      <c r="E2159" s="204" t="s">
        <v>2460</v>
      </c>
      <c r="F2159" s="205" t="s">
        <v>2461</v>
      </c>
      <c r="G2159" s="206" t="s">
        <v>182</v>
      </c>
      <c r="H2159" s="207">
        <v>1</v>
      </c>
      <c r="I2159" s="208"/>
      <c r="J2159" s="209">
        <f>ROUND(I2159*H2159,2)</f>
        <v>0</v>
      </c>
      <c r="K2159" s="205" t="s">
        <v>5</v>
      </c>
      <c r="L2159" s="47"/>
      <c r="M2159" s="210" t="s">
        <v>5</v>
      </c>
      <c r="N2159" s="211" t="s">
        <v>43</v>
      </c>
      <c r="O2159" s="48"/>
      <c r="P2159" s="212">
        <f>O2159*H2159</f>
        <v>0</v>
      </c>
      <c r="Q2159" s="212">
        <v>0</v>
      </c>
      <c r="R2159" s="212">
        <f>Q2159*H2159</f>
        <v>0</v>
      </c>
      <c r="S2159" s="212">
        <v>0</v>
      </c>
      <c r="T2159" s="213">
        <f>S2159*H2159</f>
        <v>0</v>
      </c>
      <c r="AR2159" s="25" t="s">
        <v>254</v>
      </c>
      <c r="AT2159" s="25" t="s">
        <v>170</v>
      </c>
      <c r="AU2159" s="25" t="s">
        <v>80</v>
      </c>
      <c r="AY2159" s="25" t="s">
        <v>168</v>
      </c>
      <c r="BE2159" s="214">
        <f>IF(N2159="základní",J2159,0)</f>
        <v>0</v>
      </c>
      <c r="BF2159" s="214">
        <f>IF(N2159="snížená",J2159,0)</f>
        <v>0</v>
      </c>
      <c r="BG2159" s="214">
        <f>IF(N2159="zákl. přenesená",J2159,0)</f>
        <v>0</v>
      </c>
      <c r="BH2159" s="214">
        <f>IF(N2159="sníž. přenesená",J2159,0)</f>
        <v>0</v>
      </c>
      <c r="BI2159" s="214">
        <f>IF(N2159="nulová",J2159,0)</f>
        <v>0</v>
      </c>
      <c r="BJ2159" s="25" t="s">
        <v>17</v>
      </c>
      <c r="BK2159" s="214">
        <f>ROUND(I2159*H2159,2)</f>
        <v>0</v>
      </c>
      <c r="BL2159" s="25" t="s">
        <v>254</v>
      </c>
      <c r="BM2159" s="25" t="s">
        <v>2462</v>
      </c>
    </row>
    <row r="2160" s="11" customFormat="1">
      <c r="B2160" s="215"/>
      <c r="D2160" s="216" t="s">
        <v>176</v>
      </c>
      <c r="E2160" s="217" t="s">
        <v>5</v>
      </c>
      <c r="F2160" s="218" t="s">
        <v>2249</v>
      </c>
      <c r="H2160" s="217" t="s">
        <v>5</v>
      </c>
      <c r="I2160" s="219"/>
      <c r="L2160" s="215"/>
      <c r="M2160" s="220"/>
      <c r="N2160" s="221"/>
      <c r="O2160" s="221"/>
      <c r="P2160" s="221"/>
      <c r="Q2160" s="221"/>
      <c r="R2160" s="221"/>
      <c r="S2160" s="221"/>
      <c r="T2160" s="222"/>
      <c r="AT2160" s="217" t="s">
        <v>176</v>
      </c>
      <c r="AU2160" s="217" t="s">
        <v>80</v>
      </c>
      <c r="AV2160" s="11" t="s">
        <v>17</v>
      </c>
      <c r="AW2160" s="11" t="s">
        <v>35</v>
      </c>
      <c r="AX2160" s="11" t="s">
        <v>72</v>
      </c>
      <c r="AY2160" s="217" t="s">
        <v>168</v>
      </c>
    </row>
    <row r="2161" s="12" customFormat="1">
      <c r="B2161" s="223"/>
      <c r="D2161" s="216" t="s">
        <v>176</v>
      </c>
      <c r="E2161" s="224" t="s">
        <v>5</v>
      </c>
      <c r="F2161" s="225" t="s">
        <v>17</v>
      </c>
      <c r="H2161" s="226">
        <v>1</v>
      </c>
      <c r="I2161" s="227"/>
      <c r="L2161" s="223"/>
      <c r="M2161" s="228"/>
      <c r="N2161" s="229"/>
      <c r="O2161" s="229"/>
      <c r="P2161" s="229"/>
      <c r="Q2161" s="229"/>
      <c r="R2161" s="229"/>
      <c r="S2161" s="229"/>
      <c r="T2161" s="230"/>
      <c r="AT2161" s="224" t="s">
        <v>176</v>
      </c>
      <c r="AU2161" s="224" t="s">
        <v>80</v>
      </c>
      <c r="AV2161" s="12" t="s">
        <v>80</v>
      </c>
      <c r="AW2161" s="12" t="s">
        <v>35</v>
      </c>
      <c r="AX2161" s="12" t="s">
        <v>17</v>
      </c>
      <c r="AY2161" s="224" t="s">
        <v>168</v>
      </c>
    </row>
    <row r="2162" s="10" customFormat="1" ht="29.88" customHeight="1">
      <c r="B2162" s="189"/>
      <c r="D2162" s="190" t="s">
        <v>71</v>
      </c>
      <c r="E2162" s="200" t="s">
        <v>2463</v>
      </c>
      <c r="F2162" s="200" t="s">
        <v>2464</v>
      </c>
      <c r="I2162" s="192"/>
      <c r="J2162" s="201">
        <f>BK2162</f>
        <v>0</v>
      </c>
      <c r="L2162" s="189"/>
      <c r="M2162" s="194"/>
      <c r="N2162" s="195"/>
      <c r="O2162" s="195"/>
      <c r="P2162" s="196">
        <f>SUM(P2163:P2226)</f>
        <v>0</v>
      </c>
      <c r="Q2162" s="195"/>
      <c r="R2162" s="196">
        <f>SUM(R2163:R2226)</f>
        <v>0</v>
      </c>
      <c r="S2162" s="195"/>
      <c r="T2162" s="197">
        <f>SUM(T2163:T2226)</f>
        <v>0</v>
      </c>
      <c r="AR2162" s="190" t="s">
        <v>80</v>
      </c>
      <c r="AT2162" s="198" t="s">
        <v>71</v>
      </c>
      <c r="AU2162" s="198" t="s">
        <v>17</v>
      </c>
      <c r="AY2162" s="190" t="s">
        <v>168</v>
      </c>
      <c r="BK2162" s="199">
        <f>SUM(BK2163:BK2226)</f>
        <v>0</v>
      </c>
    </row>
    <row r="2163" s="1" customFormat="1" ht="38.25" customHeight="1">
      <c r="B2163" s="202"/>
      <c r="C2163" s="203" t="s">
        <v>2465</v>
      </c>
      <c r="D2163" s="203" t="s">
        <v>170</v>
      </c>
      <c r="E2163" s="204" t="s">
        <v>2466</v>
      </c>
      <c r="F2163" s="205" t="s">
        <v>2467</v>
      </c>
      <c r="G2163" s="206" t="s">
        <v>1890</v>
      </c>
      <c r="H2163" s="257"/>
      <c r="I2163" s="208"/>
      <c r="J2163" s="209">
        <f>ROUND(I2163*H2163,2)</f>
        <v>0</v>
      </c>
      <c r="K2163" s="205" t="s">
        <v>174</v>
      </c>
      <c r="L2163" s="47"/>
      <c r="M2163" s="210" t="s">
        <v>5</v>
      </c>
      <c r="N2163" s="211" t="s">
        <v>43</v>
      </c>
      <c r="O2163" s="48"/>
      <c r="P2163" s="212">
        <f>O2163*H2163</f>
        <v>0</v>
      </c>
      <c r="Q2163" s="212">
        <v>0</v>
      </c>
      <c r="R2163" s="212">
        <f>Q2163*H2163</f>
        <v>0</v>
      </c>
      <c r="S2163" s="212">
        <v>0</v>
      </c>
      <c r="T2163" s="213">
        <f>S2163*H2163</f>
        <v>0</v>
      </c>
      <c r="AR2163" s="25" t="s">
        <v>254</v>
      </c>
      <c r="AT2163" s="25" t="s">
        <v>170</v>
      </c>
      <c r="AU2163" s="25" t="s">
        <v>80</v>
      </c>
      <c r="AY2163" s="25" t="s">
        <v>168</v>
      </c>
      <c r="BE2163" s="214">
        <f>IF(N2163="základní",J2163,0)</f>
        <v>0</v>
      </c>
      <c r="BF2163" s="214">
        <f>IF(N2163="snížená",J2163,0)</f>
        <v>0</v>
      </c>
      <c r="BG2163" s="214">
        <f>IF(N2163="zákl. přenesená",J2163,0)</f>
        <v>0</v>
      </c>
      <c r="BH2163" s="214">
        <f>IF(N2163="sníž. přenesená",J2163,0)</f>
        <v>0</v>
      </c>
      <c r="BI2163" s="214">
        <f>IF(N2163="nulová",J2163,0)</f>
        <v>0</v>
      </c>
      <c r="BJ2163" s="25" t="s">
        <v>17</v>
      </c>
      <c r="BK2163" s="214">
        <f>ROUND(I2163*H2163,2)</f>
        <v>0</v>
      </c>
      <c r="BL2163" s="25" t="s">
        <v>254</v>
      </c>
      <c r="BM2163" s="25" t="s">
        <v>2468</v>
      </c>
    </row>
    <row r="2164" s="1" customFormat="1" ht="38.25" customHeight="1">
      <c r="B2164" s="202"/>
      <c r="C2164" s="203" t="s">
        <v>2469</v>
      </c>
      <c r="D2164" s="203" t="s">
        <v>170</v>
      </c>
      <c r="E2164" s="204" t="s">
        <v>2470</v>
      </c>
      <c r="F2164" s="205" t="s">
        <v>2471</v>
      </c>
      <c r="G2164" s="206" t="s">
        <v>198</v>
      </c>
      <c r="H2164" s="207">
        <v>18.699999999999999</v>
      </c>
      <c r="I2164" s="208"/>
      <c r="J2164" s="209">
        <f>ROUND(I2164*H2164,2)</f>
        <v>0</v>
      </c>
      <c r="K2164" s="205" t="s">
        <v>5</v>
      </c>
      <c r="L2164" s="47"/>
      <c r="M2164" s="210" t="s">
        <v>5</v>
      </c>
      <c r="N2164" s="211" t="s">
        <v>43</v>
      </c>
      <c r="O2164" s="48"/>
      <c r="P2164" s="212">
        <f>O2164*H2164</f>
        <v>0</v>
      </c>
      <c r="Q2164" s="212">
        <v>0</v>
      </c>
      <c r="R2164" s="212">
        <f>Q2164*H2164</f>
        <v>0</v>
      </c>
      <c r="S2164" s="212">
        <v>0</v>
      </c>
      <c r="T2164" s="213">
        <f>S2164*H2164</f>
        <v>0</v>
      </c>
      <c r="AR2164" s="25" t="s">
        <v>254</v>
      </c>
      <c r="AT2164" s="25" t="s">
        <v>170</v>
      </c>
      <c r="AU2164" s="25" t="s">
        <v>80</v>
      </c>
      <c r="AY2164" s="25" t="s">
        <v>168</v>
      </c>
      <c r="BE2164" s="214">
        <f>IF(N2164="základní",J2164,0)</f>
        <v>0</v>
      </c>
      <c r="BF2164" s="214">
        <f>IF(N2164="snížená",J2164,0)</f>
        <v>0</v>
      </c>
      <c r="BG2164" s="214">
        <f>IF(N2164="zákl. přenesená",J2164,0)</f>
        <v>0</v>
      </c>
      <c r="BH2164" s="214">
        <f>IF(N2164="sníž. přenesená",J2164,0)</f>
        <v>0</v>
      </c>
      <c r="BI2164" s="214">
        <f>IF(N2164="nulová",J2164,0)</f>
        <v>0</v>
      </c>
      <c r="BJ2164" s="25" t="s">
        <v>17</v>
      </c>
      <c r="BK2164" s="214">
        <f>ROUND(I2164*H2164,2)</f>
        <v>0</v>
      </c>
      <c r="BL2164" s="25" t="s">
        <v>254</v>
      </c>
      <c r="BM2164" s="25" t="s">
        <v>2472</v>
      </c>
    </row>
    <row r="2165" s="11" customFormat="1">
      <c r="B2165" s="215"/>
      <c r="D2165" s="216" t="s">
        <v>176</v>
      </c>
      <c r="E2165" s="217" t="s">
        <v>5</v>
      </c>
      <c r="F2165" s="218" t="s">
        <v>2249</v>
      </c>
      <c r="H2165" s="217" t="s">
        <v>5</v>
      </c>
      <c r="I2165" s="219"/>
      <c r="L2165" s="215"/>
      <c r="M2165" s="220"/>
      <c r="N2165" s="221"/>
      <c r="O2165" s="221"/>
      <c r="P2165" s="221"/>
      <c r="Q2165" s="221"/>
      <c r="R2165" s="221"/>
      <c r="S2165" s="221"/>
      <c r="T2165" s="222"/>
      <c r="AT2165" s="217" t="s">
        <v>176</v>
      </c>
      <c r="AU2165" s="217" t="s">
        <v>80</v>
      </c>
      <c r="AV2165" s="11" t="s">
        <v>17</v>
      </c>
      <c r="AW2165" s="11" t="s">
        <v>35</v>
      </c>
      <c r="AX2165" s="11" t="s">
        <v>72</v>
      </c>
      <c r="AY2165" s="217" t="s">
        <v>168</v>
      </c>
    </row>
    <row r="2166" s="12" customFormat="1">
      <c r="B2166" s="223"/>
      <c r="D2166" s="216" t="s">
        <v>176</v>
      </c>
      <c r="E2166" s="224" t="s">
        <v>5</v>
      </c>
      <c r="F2166" s="225" t="s">
        <v>2473</v>
      </c>
      <c r="H2166" s="226">
        <v>18.699999999999999</v>
      </c>
      <c r="I2166" s="227"/>
      <c r="L2166" s="223"/>
      <c r="M2166" s="228"/>
      <c r="N2166" s="229"/>
      <c r="O2166" s="229"/>
      <c r="P2166" s="229"/>
      <c r="Q2166" s="229"/>
      <c r="R2166" s="229"/>
      <c r="S2166" s="229"/>
      <c r="T2166" s="230"/>
      <c r="AT2166" s="224" t="s">
        <v>176</v>
      </c>
      <c r="AU2166" s="224" t="s">
        <v>80</v>
      </c>
      <c r="AV2166" s="12" t="s">
        <v>80</v>
      </c>
      <c r="AW2166" s="12" t="s">
        <v>35</v>
      </c>
      <c r="AX2166" s="12" t="s">
        <v>17</v>
      </c>
      <c r="AY2166" s="224" t="s">
        <v>168</v>
      </c>
    </row>
    <row r="2167" s="1" customFormat="1" ht="51" customHeight="1">
      <c r="B2167" s="202"/>
      <c r="C2167" s="203" t="s">
        <v>2474</v>
      </c>
      <c r="D2167" s="203" t="s">
        <v>170</v>
      </c>
      <c r="E2167" s="204" t="s">
        <v>2475</v>
      </c>
      <c r="F2167" s="205" t="s">
        <v>2476</v>
      </c>
      <c r="G2167" s="206" t="s">
        <v>198</v>
      </c>
      <c r="H2167" s="207">
        <v>13.9</v>
      </c>
      <c r="I2167" s="208"/>
      <c r="J2167" s="209">
        <f>ROUND(I2167*H2167,2)</f>
        <v>0</v>
      </c>
      <c r="K2167" s="205" t="s">
        <v>5</v>
      </c>
      <c r="L2167" s="47"/>
      <c r="M2167" s="210" t="s">
        <v>5</v>
      </c>
      <c r="N2167" s="211" t="s">
        <v>43</v>
      </c>
      <c r="O2167" s="48"/>
      <c r="P2167" s="212">
        <f>O2167*H2167</f>
        <v>0</v>
      </c>
      <c r="Q2167" s="212">
        <v>0</v>
      </c>
      <c r="R2167" s="212">
        <f>Q2167*H2167</f>
        <v>0</v>
      </c>
      <c r="S2167" s="212">
        <v>0</v>
      </c>
      <c r="T2167" s="213">
        <f>S2167*H2167</f>
        <v>0</v>
      </c>
      <c r="AR2167" s="25" t="s">
        <v>254</v>
      </c>
      <c r="AT2167" s="25" t="s">
        <v>170</v>
      </c>
      <c r="AU2167" s="25" t="s">
        <v>80</v>
      </c>
      <c r="AY2167" s="25" t="s">
        <v>168</v>
      </c>
      <c r="BE2167" s="214">
        <f>IF(N2167="základní",J2167,0)</f>
        <v>0</v>
      </c>
      <c r="BF2167" s="214">
        <f>IF(N2167="snížená",J2167,0)</f>
        <v>0</v>
      </c>
      <c r="BG2167" s="214">
        <f>IF(N2167="zákl. přenesená",J2167,0)</f>
        <v>0</v>
      </c>
      <c r="BH2167" s="214">
        <f>IF(N2167="sníž. přenesená",J2167,0)</f>
        <v>0</v>
      </c>
      <c r="BI2167" s="214">
        <f>IF(N2167="nulová",J2167,0)</f>
        <v>0</v>
      </c>
      <c r="BJ2167" s="25" t="s">
        <v>17</v>
      </c>
      <c r="BK2167" s="214">
        <f>ROUND(I2167*H2167,2)</f>
        <v>0</v>
      </c>
      <c r="BL2167" s="25" t="s">
        <v>254</v>
      </c>
      <c r="BM2167" s="25" t="s">
        <v>2477</v>
      </c>
    </row>
    <row r="2168" s="11" customFormat="1">
      <c r="B2168" s="215"/>
      <c r="D2168" s="216" t="s">
        <v>176</v>
      </c>
      <c r="E2168" s="217" t="s">
        <v>5</v>
      </c>
      <c r="F2168" s="218" t="s">
        <v>2249</v>
      </c>
      <c r="H2168" s="217" t="s">
        <v>5</v>
      </c>
      <c r="I2168" s="219"/>
      <c r="L2168" s="215"/>
      <c r="M2168" s="220"/>
      <c r="N2168" s="221"/>
      <c r="O2168" s="221"/>
      <c r="P2168" s="221"/>
      <c r="Q2168" s="221"/>
      <c r="R2168" s="221"/>
      <c r="S2168" s="221"/>
      <c r="T2168" s="222"/>
      <c r="AT2168" s="217" t="s">
        <v>176</v>
      </c>
      <c r="AU2168" s="217" t="s">
        <v>80</v>
      </c>
      <c r="AV2168" s="11" t="s">
        <v>17</v>
      </c>
      <c r="AW2168" s="11" t="s">
        <v>35</v>
      </c>
      <c r="AX2168" s="11" t="s">
        <v>72</v>
      </c>
      <c r="AY2168" s="217" t="s">
        <v>168</v>
      </c>
    </row>
    <row r="2169" s="12" customFormat="1">
      <c r="B2169" s="223"/>
      <c r="D2169" s="216" t="s">
        <v>176</v>
      </c>
      <c r="E2169" s="224" t="s">
        <v>5</v>
      </c>
      <c r="F2169" s="225" t="s">
        <v>2478</v>
      </c>
      <c r="H2169" s="226">
        <v>13.9</v>
      </c>
      <c r="I2169" s="227"/>
      <c r="L2169" s="223"/>
      <c r="M2169" s="228"/>
      <c r="N2169" s="229"/>
      <c r="O2169" s="229"/>
      <c r="P2169" s="229"/>
      <c r="Q2169" s="229"/>
      <c r="R2169" s="229"/>
      <c r="S2169" s="229"/>
      <c r="T2169" s="230"/>
      <c r="AT2169" s="224" t="s">
        <v>176</v>
      </c>
      <c r="AU2169" s="224" t="s">
        <v>80</v>
      </c>
      <c r="AV2169" s="12" t="s">
        <v>80</v>
      </c>
      <c r="AW2169" s="12" t="s">
        <v>35</v>
      </c>
      <c r="AX2169" s="12" t="s">
        <v>17</v>
      </c>
      <c r="AY2169" s="224" t="s">
        <v>168</v>
      </c>
    </row>
    <row r="2170" s="1" customFormat="1" ht="51" customHeight="1">
      <c r="B2170" s="202"/>
      <c r="C2170" s="203" t="s">
        <v>2479</v>
      </c>
      <c r="D2170" s="203" t="s">
        <v>170</v>
      </c>
      <c r="E2170" s="204" t="s">
        <v>2480</v>
      </c>
      <c r="F2170" s="205" t="s">
        <v>2481</v>
      </c>
      <c r="G2170" s="206" t="s">
        <v>198</v>
      </c>
      <c r="H2170" s="207">
        <v>16.5</v>
      </c>
      <c r="I2170" s="208"/>
      <c r="J2170" s="209">
        <f>ROUND(I2170*H2170,2)</f>
        <v>0</v>
      </c>
      <c r="K2170" s="205" t="s">
        <v>5</v>
      </c>
      <c r="L2170" s="47"/>
      <c r="M2170" s="210" t="s">
        <v>5</v>
      </c>
      <c r="N2170" s="211" t="s">
        <v>43</v>
      </c>
      <c r="O2170" s="48"/>
      <c r="P2170" s="212">
        <f>O2170*H2170</f>
        <v>0</v>
      </c>
      <c r="Q2170" s="212">
        <v>0</v>
      </c>
      <c r="R2170" s="212">
        <f>Q2170*H2170</f>
        <v>0</v>
      </c>
      <c r="S2170" s="212">
        <v>0</v>
      </c>
      <c r="T2170" s="213">
        <f>S2170*H2170</f>
        <v>0</v>
      </c>
      <c r="AR2170" s="25" t="s">
        <v>254</v>
      </c>
      <c r="AT2170" s="25" t="s">
        <v>170</v>
      </c>
      <c r="AU2170" s="25" t="s">
        <v>80</v>
      </c>
      <c r="AY2170" s="25" t="s">
        <v>168</v>
      </c>
      <c r="BE2170" s="214">
        <f>IF(N2170="základní",J2170,0)</f>
        <v>0</v>
      </c>
      <c r="BF2170" s="214">
        <f>IF(N2170="snížená",J2170,0)</f>
        <v>0</v>
      </c>
      <c r="BG2170" s="214">
        <f>IF(N2170="zákl. přenesená",J2170,0)</f>
        <v>0</v>
      </c>
      <c r="BH2170" s="214">
        <f>IF(N2170="sníž. přenesená",J2170,0)</f>
        <v>0</v>
      </c>
      <c r="BI2170" s="214">
        <f>IF(N2170="nulová",J2170,0)</f>
        <v>0</v>
      </c>
      <c r="BJ2170" s="25" t="s">
        <v>17</v>
      </c>
      <c r="BK2170" s="214">
        <f>ROUND(I2170*H2170,2)</f>
        <v>0</v>
      </c>
      <c r="BL2170" s="25" t="s">
        <v>254</v>
      </c>
      <c r="BM2170" s="25" t="s">
        <v>2482</v>
      </c>
    </row>
    <row r="2171" s="11" customFormat="1">
      <c r="B2171" s="215"/>
      <c r="D2171" s="216" t="s">
        <v>176</v>
      </c>
      <c r="E2171" s="217" t="s">
        <v>5</v>
      </c>
      <c r="F2171" s="218" t="s">
        <v>2249</v>
      </c>
      <c r="H2171" s="217" t="s">
        <v>5</v>
      </c>
      <c r="I2171" s="219"/>
      <c r="L2171" s="215"/>
      <c r="M2171" s="220"/>
      <c r="N2171" s="221"/>
      <c r="O2171" s="221"/>
      <c r="P2171" s="221"/>
      <c r="Q2171" s="221"/>
      <c r="R2171" s="221"/>
      <c r="S2171" s="221"/>
      <c r="T2171" s="222"/>
      <c r="AT2171" s="217" t="s">
        <v>176</v>
      </c>
      <c r="AU2171" s="217" t="s">
        <v>80</v>
      </c>
      <c r="AV2171" s="11" t="s">
        <v>17</v>
      </c>
      <c r="AW2171" s="11" t="s">
        <v>35</v>
      </c>
      <c r="AX2171" s="11" t="s">
        <v>72</v>
      </c>
      <c r="AY2171" s="217" t="s">
        <v>168</v>
      </c>
    </row>
    <row r="2172" s="12" customFormat="1">
      <c r="B2172" s="223"/>
      <c r="D2172" s="216" t="s">
        <v>176</v>
      </c>
      <c r="E2172" s="224" t="s">
        <v>5</v>
      </c>
      <c r="F2172" s="225" t="s">
        <v>2293</v>
      </c>
      <c r="H2172" s="226">
        <v>16.5</v>
      </c>
      <c r="I2172" s="227"/>
      <c r="L2172" s="223"/>
      <c r="M2172" s="228"/>
      <c r="N2172" s="229"/>
      <c r="O2172" s="229"/>
      <c r="P2172" s="229"/>
      <c r="Q2172" s="229"/>
      <c r="R2172" s="229"/>
      <c r="S2172" s="229"/>
      <c r="T2172" s="230"/>
      <c r="AT2172" s="224" t="s">
        <v>176</v>
      </c>
      <c r="AU2172" s="224" t="s">
        <v>80</v>
      </c>
      <c r="AV2172" s="12" t="s">
        <v>80</v>
      </c>
      <c r="AW2172" s="12" t="s">
        <v>35</v>
      </c>
      <c r="AX2172" s="12" t="s">
        <v>17</v>
      </c>
      <c r="AY2172" s="224" t="s">
        <v>168</v>
      </c>
    </row>
    <row r="2173" s="1" customFormat="1" ht="51" customHeight="1">
      <c r="B2173" s="202"/>
      <c r="C2173" s="203" t="s">
        <v>2483</v>
      </c>
      <c r="D2173" s="203" t="s">
        <v>170</v>
      </c>
      <c r="E2173" s="204" t="s">
        <v>2484</v>
      </c>
      <c r="F2173" s="205" t="s">
        <v>2485</v>
      </c>
      <c r="G2173" s="206" t="s">
        <v>198</v>
      </c>
      <c r="H2173" s="207">
        <v>23.100000000000001</v>
      </c>
      <c r="I2173" s="208"/>
      <c r="J2173" s="209">
        <f>ROUND(I2173*H2173,2)</f>
        <v>0</v>
      </c>
      <c r="K2173" s="205" t="s">
        <v>5</v>
      </c>
      <c r="L2173" s="47"/>
      <c r="M2173" s="210" t="s">
        <v>5</v>
      </c>
      <c r="N2173" s="211" t="s">
        <v>43</v>
      </c>
      <c r="O2173" s="48"/>
      <c r="P2173" s="212">
        <f>O2173*H2173</f>
        <v>0</v>
      </c>
      <c r="Q2173" s="212">
        <v>0</v>
      </c>
      <c r="R2173" s="212">
        <f>Q2173*H2173</f>
        <v>0</v>
      </c>
      <c r="S2173" s="212">
        <v>0</v>
      </c>
      <c r="T2173" s="213">
        <f>S2173*H2173</f>
        <v>0</v>
      </c>
      <c r="AR2173" s="25" t="s">
        <v>254</v>
      </c>
      <c r="AT2173" s="25" t="s">
        <v>170</v>
      </c>
      <c r="AU2173" s="25" t="s">
        <v>80</v>
      </c>
      <c r="AY2173" s="25" t="s">
        <v>168</v>
      </c>
      <c r="BE2173" s="214">
        <f>IF(N2173="základní",J2173,0)</f>
        <v>0</v>
      </c>
      <c r="BF2173" s="214">
        <f>IF(N2173="snížená",J2173,0)</f>
        <v>0</v>
      </c>
      <c r="BG2173" s="214">
        <f>IF(N2173="zákl. přenesená",J2173,0)</f>
        <v>0</v>
      </c>
      <c r="BH2173" s="214">
        <f>IF(N2173="sníž. přenesená",J2173,0)</f>
        <v>0</v>
      </c>
      <c r="BI2173" s="214">
        <f>IF(N2173="nulová",J2173,0)</f>
        <v>0</v>
      </c>
      <c r="BJ2173" s="25" t="s">
        <v>17</v>
      </c>
      <c r="BK2173" s="214">
        <f>ROUND(I2173*H2173,2)</f>
        <v>0</v>
      </c>
      <c r="BL2173" s="25" t="s">
        <v>254</v>
      </c>
      <c r="BM2173" s="25" t="s">
        <v>2486</v>
      </c>
    </row>
    <row r="2174" s="11" customFormat="1">
      <c r="B2174" s="215"/>
      <c r="D2174" s="216" t="s">
        <v>176</v>
      </c>
      <c r="E2174" s="217" t="s">
        <v>5</v>
      </c>
      <c r="F2174" s="218" t="s">
        <v>2249</v>
      </c>
      <c r="H2174" s="217" t="s">
        <v>5</v>
      </c>
      <c r="I2174" s="219"/>
      <c r="L2174" s="215"/>
      <c r="M2174" s="220"/>
      <c r="N2174" s="221"/>
      <c r="O2174" s="221"/>
      <c r="P2174" s="221"/>
      <c r="Q2174" s="221"/>
      <c r="R2174" s="221"/>
      <c r="S2174" s="221"/>
      <c r="T2174" s="222"/>
      <c r="AT2174" s="217" t="s">
        <v>176</v>
      </c>
      <c r="AU2174" s="217" t="s">
        <v>80</v>
      </c>
      <c r="AV2174" s="11" t="s">
        <v>17</v>
      </c>
      <c r="AW2174" s="11" t="s">
        <v>35</v>
      </c>
      <c r="AX2174" s="11" t="s">
        <v>72</v>
      </c>
      <c r="AY2174" s="217" t="s">
        <v>168</v>
      </c>
    </row>
    <row r="2175" s="12" customFormat="1">
      <c r="B2175" s="223"/>
      <c r="D2175" s="216" t="s">
        <v>176</v>
      </c>
      <c r="E2175" s="224" t="s">
        <v>5</v>
      </c>
      <c r="F2175" s="225" t="s">
        <v>2487</v>
      </c>
      <c r="H2175" s="226">
        <v>23.100000000000001</v>
      </c>
      <c r="I2175" s="227"/>
      <c r="L2175" s="223"/>
      <c r="M2175" s="228"/>
      <c r="N2175" s="229"/>
      <c r="O2175" s="229"/>
      <c r="P2175" s="229"/>
      <c r="Q2175" s="229"/>
      <c r="R2175" s="229"/>
      <c r="S2175" s="229"/>
      <c r="T2175" s="230"/>
      <c r="AT2175" s="224" t="s">
        <v>176</v>
      </c>
      <c r="AU2175" s="224" t="s">
        <v>80</v>
      </c>
      <c r="AV2175" s="12" t="s">
        <v>80</v>
      </c>
      <c r="AW2175" s="12" t="s">
        <v>35</v>
      </c>
      <c r="AX2175" s="12" t="s">
        <v>17</v>
      </c>
      <c r="AY2175" s="224" t="s">
        <v>168</v>
      </c>
    </row>
    <row r="2176" s="1" customFormat="1" ht="204" customHeight="1">
      <c r="B2176" s="202"/>
      <c r="C2176" s="203" t="s">
        <v>2488</v>
      </c>
      <c r="D2176" s="203" t="s">
        <v>170</v>
      </c>
      <c r="E2176" s="204" t="s">
        <v>2489</v>
      </c>
      <c r="F2176" s="205" t="s">
        <v>2490</v>
      </c>
      <c r="G2176" s="206" t="s">
        <v>182</v>
      </c>
      <c r="H2176" s="207">
        <v>1</v>
      </c>
      <c r="I2176" s="208"/>
      <c r="J2176" s="209">
        <f>ROUND(I2176*H2176,2)</f>
        <v>0</v>
      </c>
      <c r="K2176" s="205" t="s">
        <v>5</v>
      </c>
      <c r="L2176" s="47"/>
      <c r="M2176" s="210" t="s">
        <v>5</v>
      </c>
      <c r="N2176" s="211" t="s">
        <v>43</v>
      </c>
      <c r="O2176" s="48"/>
      <c r="P2176" s="212">
        <f>O2176*H2176</f>
        <v>0</v>
      </c>
      <c r="Q2176" s="212">
        <v>0</v>
      </c>
      <c r="R2176" s="212">
        <f>Q2176*H2176</f>
        <v>0</v>
      </c>
      <c r="S2176" s="212">
        <v>0</v>
      </c>
      <c r="T2176" s="213">
        <f>S2176*H2176</f>
        <v>0</v>
      </c>
      <c r="AR2176" s="25" t="s">
        <v>254</v>
      </c>
      <c r="AT2176" s="25" t="s">
        <v>170</v>
      </c>
      <c r="AU2176" s="25" t="s">
        <v>80</v>
      </c>
      <c r="AY2176" s="25" t="s">
        <v>168</v>
      </c>
      <c r="BE2176" s="214">
        <f>IF(N2176="základní",J2176,0)</f>
        <v>0</v>
      </c>
      <c r="BF2176" s="214">
        <f>IF(N2176="snížená",J2176,0)</f>
        <v>0</v>
      </c>
      <c r="BG2176" s="214">
        <f>IF(N2176="zákl. přenesená",J2176,0)</f>
        <v>0</v>
      </c>
      <c r="BH2176" s="214">
        <f>IF(N2176="sníž. přenesená",J2176,0)</f>
        <v>0</v>
      </c>
      <c r="BI2176" s="214">
        <f>IF(N2176="nulová",J2176,0)</f>
        <v>0</v>
      </c>
      <c r="BJ2176" s="25" t="s">
        <v>17</v>
      </c>
      <c r="BK2176" s="214">
        <f>ROUND(I2176*H2176,2)</f>
        <v>0</v>
      </c>
      <c r="BL2176" s="25" t="s">
        <v>254</v>
      </c>
      <c r="BM2176" s="25" t="s">
        <v>2491</v>
      </c>
    </row>
    <row r="2177" s="11" customFormat="1">
      <c r="B2177" s="215"/>
      <c r="D2177" s="216" t="s">
        <v>176</v>
      </c>
      <c r="E2177" s="217" t="s">
        <v>5</v>
      </c>
      <c r="F2177" s="218" t="s">
        <v>2249</v>
      </c>
      <c r="H2177" s="217" t="s">
        <v>5</v>
      </c>
      <c r="I2177" s="219"/>
      <c r="L2177" s="215"/>
      <c r="M2177" s="220"/>
      <c r="N2177" s="221"/>
      <c r="O2177" s="221"/>
      <c r="P2177" s="221"/>
      <c r="Q2177" s="221"/>
      <c r="R2177" s="221"/>
      <c r="S2177" s="221"/>
      <c r="T2177" s="222"/>
      <c r="AT2177" s="217" t="s">
        <v>176</v>
      </c>
      <c r="AU2177" s="217" t="s">
        <v>80</v>
      </c>
      <c r="AV2177" s="11" t="s">
        <v>17</v>
      </c>
      <c r="AW2177" s="11" t="s">
        <v>35</v>
      </c>
      <c r="AX2177" s="11" t="s">
        <v>72</v>
      </c>
      <c r="AY2177" s="217" t="s">
        <v>168</v>
      </c>
    </row>
    <row r="2178" s="12" customFormat="1">
      <c r="B2178" s="223"/>
      <c r="D2178" s="216" t="s">
        <v>176</v>
      </c>
      <c r="E2178" s="224" t="s">
        <v>5</v>
      </c>
      <c r="F2178" s="225" t="s">
        <v>17</v>
      </c>
      <c r="H2178" s="226">
        <v>1</v>
      </c>
      <c r="I2178" s="227"/>
      <c r="L2178" s="223"/>
      <c r="M2178" s="228"/>
      <c r="N2178" s="229"/>
      <c r="O2178" s="229"/>
      <c r="P2178" s="229"/>
      <c r="Q2178" s="229"/>
      <c r="R2178" s="229"/>
      <c r="S2178" s="229"/>
      <c r="T2178" s="230"/>
      <c r="AT2178" s="224" t="s">
        <v>176</v>
      </c>
      <c r="AU2178" s="224" t="s">
        <v>80</v>
      </c>
      <c r="AV2178" s="12" t="s">
        <v>80</v>
      </c>
      <c r="AW2178" s="12" t="s">
        <v>35</v>
      </c>
      <c r="AX2178" s="12" t="s">
        <v>17</v>
      </c>
      <c r="AY2178" s="224" t="s">
        <v>168</v>
      </c>
    </row>
    <row r="2179" s="1" customFormat="1" ht="76.5" customHeight="1">
      <c r="B2179" s="202"/>
      <c r="C2179" s="203" t="s">
        <v>2492</v>
      </c>
      <c r="D2179" s="203" t="s">
        <v>170</v>
      </c>
      <c r="E2179" s="204" t="s">
        <v>2493</v>
      </c>
      <c r="F2179" s="205" t="s">
        <v>2494</v>
      </c>
      <c r="G2179" s="206" t="s">
        <v>182</v>
      </c>
      <c r="H2179" s="207">
        <v>1</v>
      </c>
      <c r="I2179" s="208"/>
      <c r="J2179" s="209">
        <f>ROUND(I2179*H2179,2)</f>
        <v>0</v>
      </c>
      <c r="K2179" s="205" t="s">
        <v>5</v>
      </c>
      <c r="L2179" s="47"/>
      <c r="M2179" s="210" t="s">
        <v>5</v>
      </c>
      <c r="N2179" s="211" t="s">
        <v>43</v>
      </c>
      <c r="O2179" s="48"/>
      <c r="P2179" s="212">
        <f>O2179*H2179</f>
        <v>0</v>
      </c>
      <c r="Q2179" s="212">
        <v>0</v>
      </c>
      <c r="R2179" s="212">
        <f>Q2179*H2179</f>
        <v>0</v>
      </c>
      <c r="S2179" s="212">
        <v>0</v>
      </c>
      <c r="T2179" s="213">
        <f>S2179*H2179</f>
        <v>0</v>
      </c>
      <c r="AR2179" s="25" t="s">
        <v>254</v>
      </c>
      <c r="AT2179" s="25" t="s">
        <v>170</v>
      </c>
      <c r="AU2179" s="25" t="s">
        <v>80</v>
      </c>
      <c r="AY2179" s="25" t="s">
        <v>168</v>
      </c>
      <c r="BE2179" s="214">
        <f>IF(N2179="základní",J2179,0)</f>
        <v>0</v>
      </c>
      <c r="BF2179" s="214">
        <f>IF(N2179="snížená",J2179,0)</f>
        <v>0</v>
      </c>
      <c r="BG2179" s="214">
        <f>IF(N2179="zákl. přenesená",J2179,0)</f>
        <v>0</v>
      </c>
      <c r="BH2179" s="214">
        <f>IF(N2179="sníž. přenesená",J2179,0)</f>
        <v>0</v>
      </c>
      <c r="BI2179" s="214">
        <f>IF(N2179="nulová",J2179,0)</f>
        <v>0</v>
      </c>
      <c r="BJ2179" s="25" t="s">
        <v>17</v>
      </c>
      <c r="BK2179" s="214">
        <f>ROUND(I2179*H2179,2)</f>
        <v>0</v>
      </c>
      <c r="BL2179" s="25" t="s">
        <v>254</v>
      </c>
      <c r="BM2179" s="25" t="s">
        <v>2495</v>
      </c>
    </row>
    <row r="2180" s="11" customFormat="1">
      <c r="B2180" s="215"/>
      <c r="D2180" s="216" t="s">
        <v>176</v>
      </c>
      <c r="E2180" s="217" t="s">
        <v>5</v>
      </c>
      <c r="F2180" s="218" t="s">
        <v>2249</v>
      </c>
      <c r="H2180" s="217" t="s">
        <v>5</v>
      </c>
      <c r="I2180" s="219"/>
      <c r="L2180" s="215"/>
      <c r="M2180" s="220"/>
      <c r="N2180" s="221"/>
      <c r="O2180" s="221"/>
      <c r="P2180" s="221"/>
      <c r="Q2180" s="221"/>
      <c r="R2180" s="221"/>
      <c r="S2180" s="221"/>
      <c r="T2180" s="222"/>
      <c r="AT2180" s="217" t="s">
        <v>176</v>
      </c>
      <c r="AU2180" s="217" t="s">
        <v>80</v>
      </c>
      <c r="AV2180" s="11" t="s">
        <v>17</v>
      </c>
      <c r="AW2180" s="11" t="s">
        <v>35</v>
      </c>
      <c r="AX2180" s="11" t="s">
        <v>72</v>
      </c>
      <c r="AY2180" s="217" t="s">
        <v>168</v>
      </c>
    </row>
    <row r="2181" s="12" customFormat="1">
      <c r="B2181" s="223"/>
      <c r="D2181" s="216" t="s">
        <v>176</v>
      </c>
      <c r="E2181" s="224" t="s">
        <v>5</v>
      </c>
      <c r="F2181" s="225" t="s">
        <v>17</v>
      </c>
      <c r="H2181" s="226">
        <v>1</v>
      </c>
      <c r="I2181" s="227"/>
      <c r="L2181" s="223"/>
      <c r="M2181" s="228"/>
      <c r="N2181" s="229"/>
      <c r="O2181" s="229"/>
      <c r="P2181" s="229"/>
      <c r="Q2181" s="229"/>
      <c r="R2181" s="229"/>
      <c r="S2181" s="229"/>
      <c r="T2181" s="230"/>
      <c r="AT2181" s="224" t="s">
        <v>176</v>
      </c>
      <c r="AU2181" s="224" t="s">
        <v>80</v>
      </c>
      <c r="AV2181" s="12" t="s">
        <v>80</v>
      </c>
      <c r="AW2181" s="12" t="s">
        <v>35</v>
      </c>
      <c r="AX2181" s="12" t="s">
        <v>17</v>
      </c>
      <c r="AY2181" s="224" t="s">
        <v>168</v>
      </c>
    </row>
    <row r="2182" s="1" customFormat="1" ht="76.5" customHeight="1">
      <c r="B2182" s="202"/>
      <c r="C2182" s="203" t="s">
        <v>2496</v>
      </c>
      <c r="D2182" s="203" t="s">
        <v>170</v>
      </c>
      <c r="E2182" s="204" t="s">
        <v>2497</v>
      </c>
      <c r="F2182" s="205" t="s">
        <v>2498</v>
      </c>
      <c r="G2182" s="206" t="s">
        <v>182</v>
      </c>
      <c r="H2182" s="207">
        <v>9</v>
      </c>
      <c r="I2182" s="208"/>
      <c r="J2182" s="209">
        <f>ROUND(I2182*H2182,2)</f>
        <v>0</v>
      </c>
      <c r="K2182" s="205" t="s">
        <v>5</v>
      </c>
      <c r="L2182" s="47"/>
      <c r="M2182" s="210" t="s">
        <v>5</v>
      </c>
      <c r="N2182" s="211" t="s">
        <v>43</v>
      </c>
      <c r="O2182" s="48"/>
      <c r="P2182" s="212">
        <f>O2182*H2182</f>
        <v>0</v>
      </c>
      <c r="Q2182" s="212">
        <v>0</v>
      </c>
      <c r="R2182" s="212">
        <f>Q2182*H2182</f>
        <v>0</v>
      </c>
      <c r="S2182" s="212">
        <v>0</v>
      </c>
      <c r="T2182" s="213">
        <f>S2182*H2182</f>
        <v>0</v>
      </c>
      <c r="AR2182" s="25" t="s">
        <v>254</v>
      </c>
      <c r="AT2182" s="25" t="s">
        <v>170</v>
      </c>
      <c r="AU2182" s="25" t="s">
        <v>80</v>
      </c>
      <c r="AY2182" s="25" t="s">
        <v>168</v>
      </c>
      <c r="BE2182" s="214">
        <f>IF(N2182="základní",J2182,0)</f>
        <v>0</v>
      </c>
      <c r="BF2182" s="214">
        <f>IF(N2182="snížená",J2182,0)</f>
        <v>0</v>
      </c>
      <c r="BG2182" s="214">
        <f>IF(N2182="zákl. přenesená",J2182,0)</f>
        <v>0</v>
      </c>
      <c r="BH2182" s="214">
        <f>IF(N2182="sníž. přenesená",J2182,0)</f>
        <v>0</v>
      </c>
      <c r="BI2182" s="214">
        <f>IF(N2182="nulová",J2182,0)</f>
        <v>0</v>
      </c>
      <c r="BJ2182" s="25" t="s">
        <v>17</v>
      </c>
      <c r="BK2182" s="214">
        <f>ROUND(I2182*H2182,2)</f>
        <v>0</v>
      </c>
      <c r="BL2182" s="25" t="s">
        <v>254</v>
      </c>
      <c r="BM2182" s="25" t="s">
        <v>2499</v>
      </c>
    </row>
    <row r="2183" s="11" customFormat="1">
      <c r="B2183" s="215"/>
      <c r="D2183" s="216" t="s">
        <v>176</v>
      </c>
      <c r="E2183" s="217" t="s">
        <v>5</v>
      </c>
      <c r="F2183" s="218" t="s">
        <v>2249</v>
      </c>
      <c r="H2183" s="217" t="s">
        <v>5</v>
      </c>
      <c r="I2183" s="219"/>
      <c r="L2183" s="215"/>
      <c r="M2183" s="220"/>
      <c r="N2183" s="221"/>
      <c r="O2183" s="221"/>
      <c r="P2183" s="221"/>
      <c r="Q2183" s="221"/>
      <c r="R2183" s="221"/>
      <c r="S2183" s="221"/>
      <c r="T2183" s="222"/>
      <c r="AT2183" s="217" t="s">
        <v>176</v>
      </c>
      <c r="AU2183" s="217" t="s">
        <v>80</v>
      </c>
      <c r="AV2183" s="11" t="s">
        <v>17</v>
      </c>
      <c r="AW2183" s="11" t="s">
        <v>35</v>
      </c>
      <c r="AX2183" s="11" t="s">
        <v>72</v>
      </c>
      <c r="AY2183" s="217" t="s">
        <v>168</v>
      </c>
    </row>
    <row r="2184" s="12" customFormat="1">
      <c r="B2184" s="223"/>
      <c r="D2184" s="216" t="s">
        <v>176</v>
      </c>
      <c r="E2184" s="224" t="s">
        <v>5</v>
      </c>
      <c r="F2184" s="225" t="s">
        <v>219</v>
      </c>
      <c r="H2184" s="226">
        <v>9</v>
      </c>
      <c r="I2184" s="227"/>
      <c r="L2184" s="223"/>
      <c r="M2184" s="228"/>
      <c r="N2184" s="229"/>
      <c r="O2184" s="229"/>
      <c r="P2184" s="229"/>
      <c r="Q2184" s="229"/>
      <c r="R2184" s="229"/>
      <c r="S2184" s="229"/>
      <c r="T2184" s="230"/>
      <c r="AT2184" s="224" t="s">
        <v>176</v>
      </c>
      <c r="AU2184" s="224" t="s">
        <v>80</v>
      </c>
      <c r="AV2184" s="12" t="s">
        <v>80</v>
      </c>
      <c r="AW2184" s="12" t="s">
        <v>35</v>
      </c>
      <c r="AX2184" s="12" t="s">
        <v>17</v>
      </c>
      <c r="AY2184" s="224" t="s">
        <v>168</v>
      </c>
    </row>
    <row r="2185" s="1" customFormat="1" ht="76.5" customHeight="1">
      <c r="B2185" s="202"/>
      <c r="C2185" s="203" t="s">
        <v>2500</v>
      </c>
      <c r="D2185" s="203" t="s">
        <v>170</v>
      </c>
      <c r="E2185" s="204" t="s">
        <v>2501</v>
      </c>
      <c r="F2185" s="205" t="s">
        <v>2502</v>
      </c>
      <c r="G2185" s="206" t="s">
        <v>182</v>
      </c>
      <c r="H2185" s="207">
        <v>9</v>
      </c>
      <c r="I2185" s="208"/>
      <c r="J2185" s="209">
        <f>ROUND(I2185*H2185,2)</f>
        <v>0</v>
      </c>
      <c r="K2185" s="205" t="s">
        <v>5</v>
      </c>
      <c r="L2185" s="47"/>
      <c r="M2185" s="210" t="s">
        <v>5</v>
      </c>
      <c r="N2185" s="211" t="s">
        <v>43</v>
      </c>
      <c r="O2185" s="48"/>
      <c r="P2185" s="212">
        <f>O2185*H2185</f>
        <v>0</v>
      </c>
      <c r="Q2185" s="212">
        <v>0</v>
      </c>
      <c r="R2185" s="212">
        <f>Q2185*H2185</f>
        <v>0</v>
      </c>
      <c r="S2185" s="212">
        <v>0</v>
      </c>
      <c r="T2185" s="213">
        <f>S2185*H2185</f>
        <v>0</v>
      </c>
      <c r="AR2185" s="25" t="s">
        <v>254</v>
      </c>
      <c r="AT2185" s="25" t="s">
        <v>170</v>
      </c>
      <c r="AU2185" s="25" t="s">
        <v>80</v>
      </c>
      <c r="AY2185" s="25" t="s">
        <v>168</v>
      </c>
      <c r="BE2185" s="214">
        <f>IF(N2185="základní",J2185,0)</f>
        <v>0</v>
      </c>
      <c r="BF2185" s="214">
        <f>IF(N2185="snížená",J2185,0)</f>
        <v>0</v>
      </c>
      <c r="BG2185" s="214">
        <f>IF(N2185="zákl. přenesená",J2185,0)</f>
        <v>0</v>
      </c>
      <c r="BH2185" s="214">
        <f>IF(N2185="sníž. přenesená",J2185,0)</f>
        <v>0</v>
      </c>
      <c r="BI2185" s="214">
        <f>IF(N2185="nulová",J2185,0)</f>
        <v>0</v>
      </c>
      <c r="BJ2185" s="25" t="s">
        <v>17</v>
      </c>
      <c r="BK2185" s="214">
        <f>ROUND(I2185*H2185,2)</f>
        <v>0</v>
      </c>
      <c r="BL2185" s="25" t="s">
        <v>254</v>
      </c>
      <c r="BM2185" s="25" t="s">
        <v>2503</v>
      </c>
    </row>
    <row r="2186" s="11" customFormat="1">
      <c r="B2186" s="215"/>
      <c r="D2186" s="216" t="s">
        <v>176</v>
      </c>
      <c r="E2186" s="217" t="s">
        <v>5</v>
      </c>
      <c r="F2186" s="218" t="s">
        <v>2249</v>
      </c>
      <c r="H2186" s="217" t="s">
        <v>5</v>
      </c>
      <c r="I2186" s="219"/>
      <c r="L2186" s="215"/>
      <c r="M2186" s="220"/>
      <c r="N2186" s="221"/>
      <c r="O2186" s="221"/>
      <c r="P2186" s="221"/>
      <c r="Q2186" s="221"/>
      <c r="R2186" s="221"/>
      <c r="S2186" s="221"/>
      <c r="T2186" s="222"/>
      <c r="AT2186" s="217" t="s">
        <v>176</v>
      </c>
      <c r="AU2186" s="217" t="s">
        <v>80</v>
      </c>
      <c r="AV2186" s="11" t="s">
        <v>17</v>
      </c>
      <c r="AW2186" s="11" t="s">
        <v>35</v>
      </c>
      <c r="AX2186" s="11" t="s">
        <v>72</v>
      </c>
      <c r="AY2186" s="217" t="s">
        <v>168</v>
      </c>
    </row>
    <row r="2187" s="12" customFormat="1">
      <c r="B2187" s="223"/>
      <c r="D2187" s="216" t="s">
        <v>176</v>
      </c>
      <c r="E2187" s="224" t="s">
        <v>5</v>
      </c>
      <c r="F2187" s="225" t="s">
        <v>219</v>
      </c>
      <c r="H2187" s="226">
        <v>9</v>
      </c>
      <c r="I2187" s="227"/>
      <c r="L2187" s="223"/>
      <c r="M2187" s="228"/>
      <c r="N2187" s="229"/>
      <c r="O2187" s="229"/>
      <c r="P2187" s="229"/>
      <c r="Q2187" s="229"/>
      <c r="R2187" s="229"/>
      <c r="S2187" s="229"/>
      <c r="T2187" s="230"/>
      <c r="AT2187" s="224" t="s">
        <v>176</v>
      </c>
      <c r="AU2187" s="224" t="s">
        <v>80</v>
      </c>
      <c r="AV2187" s="12" t="s">
        <v>80</v>
      </c>
      <c r="AW2187" s="12" t="s">
        <v>35</v>
      </c>
      <c r="AX2187" s="12" t="s">
        <v>17</v>
      </c>
      <c r="AY2187" s="224" t="s">
        <v>168</v>
      </c>
    </row>
    <row r="2188" s="1" customFormat="1" ht="51" customHeight="1">
      <c r="B2188" s="202"/>
      <c r="C2188" s="203" t="s">
        <v>2504</v>
      </c>
      <c r="D2188" s="203" t="s">
        <v>170</v>
      </c>
      <c r="E2188" s="204" t="s">
        <v>2505</v>
      </c>
      <c r="F2188" s="205" t="s">
        <v>2506</v>
      </c>
      <c r="G2188" s="206" t="s">
        <v>182</v>
      </c>
      <c r="H2188" s="207">
        <v>3</v>
      </c>
      <c r="I2188" s="208"/>
      <c r="J2188" s="209">
        <f>ROUND(I2188*H2188,2)</f>
        <v>0</v>
      </c>
      <c r="K2188" s="205" t="s">
        <v>5</v>
      </c>
      <c r="L2188" s="47"/>
      <c r="M2188" s="210" t="s">
        <v>5</v>
      </c>
      <c r="N2188" s="211" t="s">
        <v>43</v>
      </c>
      <c r="O2188" s="48"/>
      <c r="P2188" s="212">
        <f>O2188*H2188</f>
        <v>0</v>
      </c>
      <c r="Q2188" s="212">
        <v>0</v>
      </c>
      <c r="R2188" s="212">
        <f>Q2188*H2188</f>
        <v>0</v>
      </c>
      <c r="S2188" s="212">
        <v>0</v>
      </c>
      <c r="T2188" s="213">
        <f>S2188*H2188</f>
        <v>0</v>
      </c>
      <c r="AR2188" s="25" t="s">
        <v>254</v>
      </c>
      <c r="AT2188" s="25" t="s">
        <v>170</v>
      </c>
      <c r="AU2188" s="25" t="s">
        <v>80</v>
      </c>
      <c r="AY2188" s="25" t="s">
        <v>168</v>
      </c>
      <c r="BE2188" s="214">
        <f>IF(N2188="základní",J2188,0)</f>
        <v>0</v>
      </c>
      <c r="BF2188" s="214">
        <f>IF(N2188="snížená",J2188,0)</f>
        <v>0</v>
      </c>
      <c r="BG2188" s="214">
        <f>IF(N2188="zákl. přenesená",J2188,0)</f>
        <v>0</v>
      </c>
      <c r="BH2188" s="214">
        <f>IF(N2188="sníž. přenesená",J2188,0)</f>
        <v>0</v>
      </c>
      <c r="BI2188" s="214">
        <f>IF(N2188="nulová",J2188,0)</f>
        <v>0</v>
      </c>
      <c r="BJ2188" s="25" t="s">
        <v>17</v>
      </c>
      <c r="BK2188" s="214">
        <f>ROUND(I2188*H2188,2)</f>
        <v>0</v>
      </c>
      <c r="BL2188" s="25" t="s">
        <v>254</v>
      </c>
      <c r="BM2188" s="25" t="s">
        <v>2507</v>
      </c>
    </row>
    <row r="2189" s="11" customFormat="1">
      <c r="B2189" s="215"/>
      <c r="D2189" s="216" t="s">
        <v>176</v>
      </c>
      <c r="E2189" s="217" t="s">
        <v>5</v>
      </c>
      <c r="F2189" s="218" t="s">
        <v>2249</v>
      </c>
      <c r="H2189" s="217" t="s">
        <v>5</v>
      </c>
      <c r="I2189" s="219"/>
      <c r="L2189" s="215"/>
      <c r="M2189" s="220"/>
      <c r="N2189" s="221"/>
      <c r="O2189" s="221"/>
      <c r="P2189" s="221"/>
      <c r="Q2189" s="221"/>
      <c r="R2189" s="221"/>
      <c r="S2189" s="221"/>
      <c r="T2189" s="222"/>
      <c r="AT2189" s="217" t="s">
        <v>176</v>
      </c>
      <c r="AU2189" s="217" t="s">
        <v>80</v>
      </c>
      <c r="AV2189" s="11" t="s">
        <v>17</v>
      </c>
      <c r="AW2189" s="11" t="s">
        <v>35</v>
      </c>
      <c r="AX2189" s="11" t="s">
        <v>72</v>
      </c>
      <c r="AY2189" s="217" t="s">
        <v>168</v>
      </c>
    </row>
    <row r="2190" s="12" customFormat="1">
      <c r="B2190" s="223"/>
      <c r="D2190" s="216" t="s">
        <v>176</v>
      </c>
      <c r="E2190" s="224" t="s">
        <v>5</v>
      </c>
      <c r="F2190" s="225" t="s">
        <v>83</v>
      </c>
      <c r="H2190" s="226">
        <v>3</v>
      </c>
      <c r="I2190" s="227"/>
      <c r="L2190" s="223"/>
      <c r="M2190" s="228"/>
      <c r="N2190" s="229"/>
      <c r="O2190" s="229"/>
      <c r="P2190" s="229"/>
      <c r="Q2190" s="229"/>
      <c r="R2190" s="229"/>
      <c r="S2190" s="229"/>
      <c r="T2190" s="230"/>
      <c r="AT2190" s="224" t="s">
        <v>176</v>
      </c>
      <c r="AU2190" s="224" t="s">
        <v>80</v>
      </c>
      <c r="AV2190" s="12" t="s">
        <v>80</v>
      </c>
      <c r="AW2190" s="12" t="s">
        <v>35</v>
      </c>
      <c r="AX2190" s="12" t="s">
        <v>17</v>
      </c>
      <c r="AY2190" s="224" t="s">
        <v>168</v>
      </c>
    </row>
    <row r="2191" s="1" customFormat="1" ht="38.25" customHeight="1">
      <c r="B2191" s="202"/>
      <c r="C2191" s="203" t="s">
        <v>2508</v>
      </c>
      <c r="D2191" s="203" t="s">
        <v>170</v>
      </c>
      <c r="E2191" s="204" t="s">
        <v>2509</v>
      </c>
      <c r="F2191" s="205" t="s">
        <v>2510</v>
      </c>
      <c r="G2191" s="206" t="s">
        <v>182</v>
      </c>
      <c r="H2191" s="207">
        <v>1</v>
      </c>
      <c r="I2191" s="208"/>
      <c r="J2191" s="209">
        <f>ROUND(I2191*H2191,2)</f>
        <v>0</v>
      </c>
      <c r="K2191" s="205" t="s">
        <v>5</v>
      </c>
      <c r="L2191" s="47"/>
      <c r="M2191" s="210" t="s">
        <v>5</v>
      </c>
      <c r="N2191" s="211" t="s">
        <v>43</v>
      </c>
      <c r="O2191" s="48"/>
      <c r="P2191" s="212">
        <f>O2191*H2191</f>
        <v>0</v>
      </c>
      <c r="Q2191" s="212">
        <v>0</v>
      </c>
      <c r="R2191" s="212">
        <f>Q2191*H2191</f>
        <v>0</v>
      </c>
      <c r="S2191" s="212">
        <v>0</v>
      </c>
      <c r="T2191" s="213">
        <f>S2191*H2191</f>
        <v>0</v>
      </c>
      <c r="AR2191" s="25" t="s">
        <v>254</v>
      </c>
      <c r="AT2191" s="25" t="s">
        <v>170</v>
      </c>
      <c r="AU2191" s="25" t="s">
        <v>80</v>
      </c>
      <c r="AY2191" s="25" t="s">
        <v>168</v>
      </c>
      <c r="BE2191" s="214">
        <f>IF(N2191="základní",J2191,0)</f>
        <v>0</v>
      </c>
      <c r="BF2191" s="214">
        <f>IF(N2191="snížená",J2191,0)</f>
        <v>0</v>
      </c>
      <c r="BG2191" s="214">
        <f>IF(N2191="zákl. přenesená",J2191,0)</f>
        <v>0</v>
      </c>
      <c r="BH2191" s="214">
        <f>IF(N2191="sníž. přenesená",J2191,0)</f>
        <v>0</v>
      </c>
      <c r="BI2191" s="214">
        <f>IF(N2191="nulová",J2191,0)</f>
        <v>0</v>
      </c>
      <c r="BJ2191" s="25" t="s">
        <v>17</v>
      </c>
      <c r="BK2191" s="214">
        <f>ROUND(I2191*H2191,2)</f>
        <v>0</v>
      </c>
      <c r="BL2191" s="25" t="s">
        <v>254</v>
      </c>
      <c r="BM2191" s="25" t="s">
        <v>2511</v>
      </c>
    </row>
    <row r="2192" s="11" customFormat="1">
      <c r="B2192" s="215"/>
      <c r="D2192" s="216" t="s">
        <v>176</v>
      </c>
      <c r="E2192" s="217" t="s">
        <v>5</v>
      </c>
      <c r="F2192" s="218" t="s">
        <v>2249</v>
      </c>
      <c r="H2192" s="217" t="s">
        <v>5</v>
      </c>
      <c r="I2192" s="219"/>
      <c r="L2192" s="215"/>
      <c r="M2192" s="220"/>
      <c r="N2192" s="221"/>
      <c r="O2192" s="221"/>
      <c r="P2192" s="221"/>
      <c r="Q2192" s="221"/>
      <c r="R2192" s="221"/>
      <c r="S2192" s="221"/>
      <c r="T2192" s="222"/>
      <c r="AT2192" s="217" t="s">
        <v>176</v>
      </c>
      <c r="AU2192" s="217" t="s">
        <v>80</v>
      </c>
      <c r="AV2192" s="11" t="s">
        <v>17</v>
      </c>
      <c r="AW2192" s="11" t="s">
        <v>35</v>
      </c>
      <c r="AX2192" s="11" t="s">
        <v>72</v>
      </c>
      <c r="AY2192" s="217" t="s">
        <v>168</v>
      </c>
    </row>
    <row r="2193" s="12" customFormat="1">
      <c r="B2193" s="223"/>
      <c r="D2193" s="216" t="s">
        <v>176</v>
      </c>
      <c r="E2193" s="224" t="s">
        <v>5</v>
      </c>
      <c r="F2193" s="225" t="s">
        <v>17</v>
      </c>
      <c r="H2193" s="226">
        <v>1</v>
      </c>
      <c r="I2193" s="227"/>
      <c r="L2193" s="223"/>
      <c r="M2193" s="228"/>
      <c r="N2193" s="229"/>
      <c r="O2193" s="229"/>
      <c r="P2193" s="229"/>
      <c r="Q2193" s="229"/>
      <c r="R2193" s="229"/>
      <c r="S2193" s="229"/>
      <c r="T2193" s="230"/>
      <c r="AT2193" s="224" t="s">
        <v>176</v>
      </c>
      <c r="AU2193" s="224" t="s">
        <v>80</v>
      </c>
      <c r="AV2193" s="12" t="s">
        <v>80</v>
      </c>
      <c r="AW2193" s="12" t="s">
        <v>35</v>
      </c>
      <c r="AX2193" s="12" t="s">
        <v>17</v>
      </c>
      <c r="AY2193" s="224" t="s">
        <v>168</v>
      </c>
    </row>
    <row r="2194" s="1" customFormat="1" ht="51" customHeight="1">
      <c r="B2194" s="202"/>
      <c r="C2194" s="203" t="s">
        <v>2512</v>
      </c>
      <c r="D2194" s="203" t="s">
        <v>170</v>
      </c>
      <c r="E2194" s="204" t="s">
        <v>2513</v>
      </c>
      <c r="F2194" s="205" t="s">
        <v>2514</v>
      </c>
      <c r="G2194" s="206" t="s">
        <v>182</v>
      </c>
      <c r="H2194" s="207">
        <v>1</v>
      </c>
      <c r="I2194" s="208"/>
      <c r="J2194" s="209">
        <f>ROUND(I2194*H2194,2)</f>
        <v>0</v>
      </c>
      <c r="K2194" s="205" t="s">
        <v>5</v>
      </c>
      <c r="L2194" s="47"/>
      <c r="M2194" s="210" t="s">
        <v>5</v>
      </c>
      <c r="N2194" s="211" t="s">
        <v>43</v>
      </c>
      <c r="O2194" s="48"/>
      <c r="P2194" s="212">
        <f>O2194*H2194</f>
        <v>0</v>
      </c>
      <c r="Q2194" s="212">
        <v>0</v>
      </c>
      <c r="R2194" s="212">
        <f>Q2194*H2194</f>
        <v>0</v>
      </c>
      <c r="S2194" s="212">
        <v>0</v>
      </c>
      <c r="T2194" s="213">
        <f>S2194*H2194</f>
        <v>0</v>
      </c>
      <c r="AR2194" s="25" t="s">
        <v>254</v>
      </c>
      <c r="AT2194" s="25" t="s">
        <v>170</v>
      </c>
      <c r="AU2194" s="25" t="s">
        <v>80</v>
      </c>
      <c r="AY2194" s="25" t="s">
        <v>168</v>
      </c>
      <c r="BE2194" s="214">
        <f>IF(N2194="základní",J2194,0)</f>
        <v>0</v>
      </c>
      <c r="BF2194" s="214">
        <f>IF(N2194="snížená",J2194,0)</f>
        <v>0</v>
      </c>
      <c r="BG2194" s="214">
        <f>IF(N2194="zákl. přenesená",J2194,0)</f>
        <v>0</v>
      </c>
      <c r="BH2194" s="214">
        <f>IF(N2194="sníž. přenesená",J2194,0)</f>
        <v>0</v>
      </c>
      <c r="BI2194" s="214">
        <f>IF(N2194="nulová",J2194,0)</f>
        <v>0</v>
      </c>
      <c r="BJ2194" s="25" t="s">
        <v>17</v>
      </c>
      <c r="BK2194" s="214">
        <f>ROUND(I2194*H2194,2)</f>
        <v>0</v>
      </c>
      <c r="BL2194" s="25" t="s">
        <v>254</v>
      </c>
      <c r="BM2194" s="25" t="s">
        <v>2515</v>
      </c>
    </row>
    <row r="2195" s="11" customFormat="1">
      <c r="B2195" s="215"/>
      <c r="D2195" s="216" t="s">
        <v>176</v>
      </c>
      <c r="E2195" s="217" t="s">
        <v>5</v>
      </c>
      <c r="F2195" s="218" t="s">
        <v>2249</v>
      </c>
      <c r="H2195" s="217" t="s">
        <v>5</v>
      </c>
      <c r="I2195" s="219"/>
      <c r="L2195" s="215"/>
      <c r="M2195" s="220"/>
      <c r="N2195" s="221"/>
      <c r="O2195" s="221"/>
      <c r="P2195" s="221"/>
      <c r="Q2195" s="221"/>
      <c r="R2195" s="221"/>
      <c r="S2195" s="221"/>
      <c r="T2195" s="222"/>
      <c r="AT2195" s="217" t="s">
        <v>176</v>
      </c>
      <c r="AU2195" s="217" t="s">
        <v>80</v>
      </c>
      <c r="AV2195" s="11" t="s">
        <v>17</v>
      </c>
      <c r="AW2195" s="11" t="s">
        <v>35</v>
      </c>
      <c r="AX2195" s="11" t="s">
        <v>72</v>
      </c>
      <c r="AY2195" s="217" t="s">
        <v>168</v>
      </c>
    </row>
    <row r="2196" s="12" customFormat="1">
      <c r="B2196" s="223"/>
      <c r="D2196" s="216" t="s">
        <v>176</v>
      </c>
      <c r="E2196" s="224" t="s">
        <v>5</v>
      </c>
      <c r="F2196" s="225" t="s">
        <v>17</v>
      </c>
      <c r="H2196" s="226">
        <v>1</v>
      </c>
      <c r="I2196" s="227"/>
      <c r="L2196" s="223"/>
      <c r="M2196" s="228"/>
      <c r="N2196" s="229"/>
      <c r="O2196" s="229"/>
      <c r="P2196" s="229"/>
      <c r="Q2196" s="229"/>
      <c r="R2196" s="229"/>
      <c r="S2196" s="229"/>
      <c r="T2196" s="230"/>
      <c r="AT2196" s="224" t="s">
        <v>176</v>
      </c>
      <c r="AU2196" s="224" t="s">
        <v>80</v>
      </c>
      <c r="AV2196" s="12" t="s">
        <v>80</v>
      </c>
      <c r="AW2196" s="12" t="s">
        <v>35</v>
      </c>
      <c r="AX2196" s="12" t="s">
        <v>17</v>
      </c>
      <c r="AY2196" s="224" t="s">
        <v>168</v>
      </c>
    </row>
    <row r="2197" s="1" customFormat="1" ht="25.5" customHeight="1">
      <c r="B2197" s="202"/>
      <c r="C2197" s="203" t="s">
        <v>2516</v>
      </c>
      <c r="D2197" s="203" t="s">
        <v>170</v>
      </c>
      <c r="E2197" s="204" t="s">
        <v>2517</v>
      </c>
      <c r="F2197" s="205" t="s">
        <v>2518</v>
      </c>
      <c r="G2197" s="206" t="s">
        <v>182</v>
      </c>
      <c r="H2197" s="207">
        <v>9</v>
      </c>
      <c r="I2197" s="208"/>
      <c r="J2197" s="209">
        <f>ROUND(I2197*H2197,2)</f>
        <v>0</v>
      </c>
      <c r="K2197" s="205" t="s">
        <v>5</v>
      </c>
      <c r="L2197" s="47"/>
      <c r="M2197" s="210" t="s">
        <v>5</v>
      </c>
      <c r="N2197" s="211" t="s">
        <v>43</v>
      </c>
      <c r="O2197" s="48"/>
      <c r="P2197" s="212">
        <f>O2197*H2197</f>
        <v>0</v>
      </c>
      <c r="Q2197" s="212">
        <v>0</v>
      </c>
      <c r="R2197" s="212">
        <f>Q2197*H2197</f>
        <v>0</v>
      </c>
      <c r="S2197" s="212">
        <v>0</v>
      </c>
      <c r="T2197" s="213">
        <f>S2197*H2197</f>
        <v>0</v>
      </c>
      <c r="AR2197" s="25" t="s">
        <v>254</v>
      </c>
      <c r="AT2197" s="25" t="s">
        <v>170</v>
      </c>
      <c r="AU2197" s="25" t="s">
        <v>80</v>
      </c>
      <c r="AY2197" s="25" t="s">
        <v>168</v>
      </c>
      <c r="BE2197" s="214">
        <f>IF(N2197="základní",J2197,0)</f>
        <v>0</v>
      </c>
      <c r="BF2197" s="214">
        <f>IF(N2197="snížená",J2197,0)</f>
        <v>0</v>
      </c>
      <c r="BG2197" s="214">
        <f>IF(N2197="zákl. přenesená",J2197,0)</f>
        <v>0</v>
      </c>
      <c r="BH2197" s="214">
        <f>IF(N2197="sníž. přenesená",J2197,0)</f>
        <v>0</v>
      </c>
      <c r="BI2197" s="214">
        <f>IF(N2197="nulová",J2197,0)</f>
        <v>0</v>
      </c>
      <c r="BJ2197" s="25" t="s">
        <v>17</v>
      </c>
      <c r="BK2197" s="214">
        <f>ROUND(I2197*H2197,2)</f>
        <v>0</v>
      </c>
      <c r="BL2197" s="25" t="s">
        <v>254</v>
      </c>
      <c r="BM2197" s="25" t="s">
        <v>2519</v>
      </c>
    </row>
    <row r="2198" s="11" customFormat="1">
      <c r="B2198" s="215"/>
      <c r="D2198" s="216" t="s">
        <v>176</v>
      </c>
      <c r="E2198" s="217" t="s">
        <v>5</v>
      </c>
      <c r="F2198" s="218" t="s">
        <v>2249</v>
      </c>
      <c r="H2198" s="217" t="s">
        <v>5</v>
      </c>
      <c r="I2198" s="219"/>
      <c r="L2198" s="215"/>
      <c r="M2198" s="220"/>
      <c r="N2198" s="221"/>
      <c r="O2198" s="221"/>
      <c r="P2198" s="221"/>
      <c r="Q2198" s="221"/>
      <c r="R2198" s="221"/>
      <c r="S2198" s="221"/>
      <c r="T2198" s="222"/>
      <c r="AT2198" s="217" t="s">
        <v>176</v>
      </c>
      <c r="AU2198" s="217" t="s">
        <v>80</v>
      </c>
      <c r="AV2198" s="11" t="s">
        <v>17</v>
      </c>
      <c r="AW2198" s="11" t="s">
        <v>35</v>
      </c>
      <c r="AX2198" s="11" t="s">
        <v>72</v>
      </c>
      <c r="AY2198" s="217" t="s">
        <v>168</v>
      </c>
    </row>
    <row r="2199" s="12" customFormat="1">
      <c r="B2199" s="223"/>
      <c r="D2199" s="216" t="s">
        <v>176</v>
      </c>
      <c r="E2199" s="224" t="s">
        <v>5</v>
      </c>
      <c r="F2199" s="225" t="s">
        <v>219</v>
      </c>
      <c r="H2199" s="226">
        <v>9</v>
      </c>
      <c r="I2199" s="227"/>
      <c r="L2199" s="223"/>
      <c r="M2199" s="228"/>
      <c r="N2199" s="229"/>
      <c r="O2199" s="229"/>
      <c r="P2199" s="229"/>
      <c r="Q2199" s="229"/>
      <c r="R2199" s="229"/>
      <c r="S2199" s="229"/>
      <c r="T2199" s="230"/>
      <c r="AT2199" s="224" t="s">
        <v>176</v>
      </c>
      <c r="AU2199" s="224" t="s">
        <v>80</v>
      </c>
      <c r="AV2199" s="12" t="s">
        <v>80</v>
      </c>
      <c r="AW2199" s="12" t="s">
        <v>35</v>
      </c>
      <c r="AX2199" s="12" t="s">
        <v>17</v>
      </c>
      <c r="AY2199" s="224" t="s">
        <v>168</v>
      </c>
    </row>
    <row r="2200" s="1" customFormat="1" ht="51" customHeight="1">
      <c r="B2200" s="202"/>
      <c r="C2200" s="203" t="s">
        <v>2520</v>
      </c>
      <c r="D2200" s="203" t="s">
        <v>170</v>
      </c>
      <c r="E2200" s="204" t="s">
        <v>2521</v>
      </c>
      <c r="F2200" s="205" t="s">
        <v>2522</v>
      </c>
      <c r="G2200" s="206" t="s">
        <v>182</v>
      </c>
      <c r="H2200" s="207">
        <v>3</v>
      </c>
      <c r="I2200" s="208"/>
      <c r="J2200" s="209">
        <f>ROUND(I2200*H2200,2)</f>
        <v>0</v>
      </c>
      <c r="K2200" s="205" t="s">
        <v>5</v>
      </c>
      <c r="L2200" s="47"/>
      <c r="M2200" s="210" t="s">
        <v>5</v>
      </c>
      <c r="N2200" s="211" t="s">
        <v>43</v>
      </c>
      <c r="O2200" s="48"/>
      <c r="P2200" s="212">
        <f>O2200*H2200</f>
        <v>0</v>
      </c>
      <c r="Q2200" s="212">
        <v>0</v>
      </c>
      <c r="R2200" s="212">
        <f>Q2200*H2200</f>
        <v>0</v>
      </c>
      <c r="S2200" s="212">
        <v>0</v>
      </c>
      <c r="T2200" s="213">
        <f>S2200*H2200</f>
        <v>0</v>
      </c>
      <c r="AR2200" s="25" t="s">
        <v>254</v>
      </c>
      <c r="AT2200" s="25" t="s">
        <v>170</v>
      </c>
      <c r="AU2200" s="25" t="s">
        <v>80</v>
      </c>
      <c r="AY2200" s="25" t="s">
        <v>168</v>
      </c>
      <c r="BE2200" s="214">
        <f>IF(N2200="základní",J2200,0)</f>
        <v>0</v>
      </c>
      <c r="BF2200" s="214">
        <f>IF(N2200="snížená",J2200,0)</f>
        <v>0</v>
      </c>
      <c r="BG2200" s="214">
        <f>IF(N2200="zákl. přenesená",J2200,0)</f>
        <v>0</v>
      </c>
      <c r="BH2200" s="214">
        <f>IF(N2200="sníž. přenesená",J2200,0)</f>
        <v>0</v>
      </c>
      <c r="BI2200" s="214">
        <f>IF(N2200="nulová",J2200,0)</f>
        <v>0</v>
      </c>
      <c r="BJ2200" s="25" t="s">
        <v>17</v>
      </c>
      <c r="BK2200" s="214">
        <f>ROUND(I2200*H2200,2)</f>
        <v>0</v>
      </c>
      <c r="BL2200" s="25" t="s">
        <v>254</v>
      </c>
      <c r="BM2200" s="25" t="s">
        <v>2523</v>
      </c>
    </row>
    <row r="2201" s="11" customFormat="1">
      <c r="B2201" s="215"/>
      <c r="D2201" s="216" t="s">
        <v>176</v>
      </c>
      <c r="E2201" s="217" t="s">
        <v>5</v>
      </c>
      <c r="F2201" s="218" t="s">
        <v>2249</v>
      </c>
      <c r="H2201" s="217" t="s">
        <v>5</v>
      </c>
      <c r="I2201" s="219"/>
      <c r="L2201" s="215"/>
      <c r="M2201" s="220"/>
      <c r="N2201" s="221"/>
      <c r="O2201" s="221"/>
      <c r="P2201" s="221"/>
      <c r="Q2201" s="221"/>
      <c r="R2201" s="221"/>
      <c r="S2201" s="221"/>
      <c r="T2201" s="222"/>
      <c r="AT2201" s="217" t="s">
        <v>176</v>
      </c>
      <c r="AU2201" s="217" t="s">
        <v>80</v>
      </c>
      <c r="AV2201" s="11" t="s">
        <v>17</v>
      </c>
      <c r="AW2201" s="11" t="s">
        <v>35</v>
      </c>
      <c r="AX2201" s="11" t="s">
        <v>72</v>
      </c>
      <c r="AY2201" s="217" t="s">
        <v>168</v>
      </c>
    </row>
    <row r="2202" s="12" customFormat="1">
      <c r="B2202" s="223"/>
      <c r="D2202" s="216" t="s">
        <v>176</v>
      </c>
      <c r="E2202" s="224" t="s">
        <v>5</v>
      </c>
      <c r="F2202" s="225" t="s">
        <v>83</v>
      </c>
      <c r="H2202" s="226">
        <v>3</v>
      </c>
      <c r="I2202" s="227"/>
      <c r="L2202" s="223"/>
      <c r="M2202" s="228"/>
      <c r="N2202" s="229"/>
      <c r="O2202" s="229"/>
      <c r="P2202" s="229"/>
      <c r="Q2202" s="229"/>
      <c r="R2202" s="229"/>
      <c r="S2202" s="229"/>
      <c r="T2202" s="230"/>
      <c r="AT2202" s="224" t="s">
        <v>176</v>
      </c>
      <c r="AU2202" s="224" t="s">
        <v>80</v>
      </c>
      <c r="AV2202" s="12" t="s">
        <v>80</v>
      </c>
      <c r="AW2202" s="12" t="s">
        <v>35</v>
      </c>
      <c r="AX2202" s="12" t="s">
        <v>17</v>
      </c>
      <c r="AY2202" s="224" t="s">
        <v>168</v>
      </c>
    </row>
    <row r="2203" s="1" customFormat="1" ht="165.75" customHeight="1">
      <c r="B2203" s="202"/>
      <c r="C2203" s="203" t="s">
        <v>2524</v>
      </c>
      <c r="D2203" s="203" t="s">
        <v>170</v>
      </c>
      <c r="E2203" s="204" t="s">
        <v>2525</v>
      </c>
      <c r="F2203" s="205" t="s">
        <v>2526</v>
      </c>
      <c r="G2203" s="206" t="s">
        <v>182</v>
      </c>
      <c r="H2203" s="207">
        <v>2</v>
      </c>
      <c r="I2203" s="208"/>
      <c r="J2203" s="209">
        <f>ROUND(I2203*H2203,2)</f>
        <v>0</v>
      </c>
      <c r="K2203" s="205" t="s">
        <v>5</v>
      </c>
      <c r="L2203" s="47"/>
      <c r="M2203" s="210" t="s">
        <v>5</v>
      </c>
      <c r="N2203" s="211" t="s">
        <v>43</v>
      </c>
      <c r="O2203" s="48"/>
      <c r="P2203" s="212">
        <f>O2203*H2203</f>
        <v>0</v>
      </c>
      <c r="Q2203" s="212">
        <v>0</v>
      </c>
      <c r="R2203" s="212">
        <f>Q2203*H2203</f>
        <v>0</v>
      </c>
      <c r="S2203" s="212">
        <v>0</v>
      </c>
      <c r="T2203" s="213">
        <f>S2203*H2203</f>
        <v>0</v>
      </c>
      <c r="AR2203" s="25" t="s">
        <v>254</v>
      </c>
      <c r="AT2203" s="25" t="s">
        <v>170</v>
      </c>
      <c r="AU2203" s="25" t="s">
        <v>80</v>
      </c>
      <c r="AY2203" s="25" t="s">
        <v>168</v>
      </c>
      <c r="BE2203" s="214">
        <f>IF(N2203="základní",J2203,0)</f>
        <v>0</v>
      </c>
      <c r="BF2203" s="214">
        <f>IF(N2203="snížená",J2203,0)</f>
        <v>0</v>
      </c>
      <c r="BG2203" s="214">
        <f>IF(N2203="zákl. přenesená",J2203,0)</f>
        <v>0</v>
      </c>
      <c r="BH2203" s="214">
        <f>IF(N2203="sníž. přenesená",J2203,0)</f>
        <v>0</v>
      </c>
      <c r="BI2203" s="214">
        <f>IF(N2203="nulová",J2203,0)</f>
        <v>0</v>
      </c>
      <c r="BJ2203" s="25" t="s">
        <v>17</v>
      </c>
      <c r="BK2203" s="214">
        <f>ROUND(I2203*H2203,2)</f>
        <v>0</v>
      </c>
      <c r="BL2203" s="25" t="s">
        <v>254</v>
      </c>
      <c r="BM2203" s="25" t="s">
        <v>2527</v>
      </c>
    </row>
    <row r="2204" s="11" customFormat="1">
      <c r="B2204" s="215"/>
      <c r="D2204" s="216" t="s">
        <v>176</v>
      </c>
      <c r="E2204" s="217" t="s">
        <v>5</v>
      </c>
      <c r="F2204" s="218" t="s">
        <v>2249</v>
      </c>
      <c r="H2204" s="217" t="s">
        <v>5</v>
      </c>
      <c r="I2204" s="219"/>
      <c r="L2204" s="215"/>
      <c r="M2204" s="220"/>
      <c r="N2204" s="221"/>
      <c r="O2204" s="221"/>
      <c r="P2204" s="221"/>
      <c r="Q2204" s="221"/>
      <c r="R2204" s="221"/>
      <c r="S2204" s="221"/>
      <c r="T2204" s="222"/>
      <c r="AT2204" s="217" t="s">
        <v>176</v>
      </c>
      <c r="AU2204" s="217" t="s">
        <v>80</v>
      </c>
      <c r="AV2204" s="11" t="s">
        <v>17</v>
      </c>
      <c r="AW2204" s="11" t="s">
        <v>35</v>
      </c>
      <c r="AX2204" s="11" t="s">
        <v>72</v>
      </c>
      <c r="AY2204" s="217" t="s">
        <v>168</v>
      </c>
    </row>
    <row r="2205" s="12" customFormat="1">
      <c r="B2205" s="223"/>
      <c r="D2205" s="216" t="s">
        <v>176</v>
      </c>
      <c r="E2205" s="224" t="s">
        <v>5</v>
      </c>
      <c r="F2205" s="225" t="s">
        <v>80</v>
      </c>
      <c r="H2205" s="226">
        <v>2</v>
      </c>
      <c r="I2205" s="227"/>
      <c r="L2205" s="223"/>
      <c r="M2205" s="228"/>
      <c r="N2205" s="229"/>
      <c r="O2205" s="229"/>
      <c r="P2205" s="229"/>
      <c r="Q2205" s="229"/>
      <c r="R2205" s="229"/>
      <c r="S2205" s="229"/>
      <c r="T2205" s="230"/>
      <c r="AT2205" s="224" t="s">
        <v>176</v>
      </c>
      <c r="AU2205" s="224" t="s">
        <v>80</v>
      </c>
      <c r="AV2205" s="12" t="s">
        <v>80</v>
      </c>
      <c r="AW2205" s="12" t="s">
        <v>35</v>
      </c>
      <c r="AX2205" s="12" t="s">
        <v>17</v>
      </c>
      <c r="AY2205" s="224" t="s">
        <v>168</v>
      </c>
    </row>
    <row r="2206" s="1" customFormat="1" ht="63.75" customHeight="1">
      <c r="B2206" s="202"/>
      <c r="C2206" s="203" t="s">
        <v>2528</v>
      </c>
      <c r="D2206" s="203" t="s">
        <v>170</v>
      </c>
      <c r="E2206" s="204" t="s">
        <v>2529</v>
      </c>
      <c r="F2206" s="205" t="s">
        <v>2530</v>
      </c>
      <c r="G2206" s="206" t="s">
        <v>182</v>
      </c>
      <c r="H2206" s="207">
        <v>1</v>
      </c>
      <c r="I2206" s="208"/>
      <c r="J2206" s="209">
        <f>ROUND(I2206*H2206,2)</f>
        <v>0</v>
      </c>
      <c r="K2206" s="205" t="s">
        <v>5</v>
      </c>
      <c r="L2206" s="47"/>
      <c r="M2206" s="210" t="s">
        <v>5</v>
      </c>
      <c r="N2206" s="211" t="s">
        <v>43</v>
      </c>
      <c r="O2206" s="48"/>
      <c r="P2206" s="212">
        <f>O2206*H2206</f>
        <v>0</v>
      </c>
      <c r="Q2206" s="212">
        <v>0</v>
      </c>
      <c r="R2206" s="212">
        <f>Q2206*H2206</f>
        <v>0</v>
      </c>
      <c r="S2206" s="212">
        <v>0</v>
      </c>
      <c r="T2206" s="213">
        <f>S2206*H2206</f>
        <v>0</v>
      </c>
      <c r="AR2206" s="25" t="s">
        <v>254</v>
      </c>
      <c r="AT2206" s="25" t="s">
        <v>170</v>
      </c>
      <c r="AU2206" s="25" t="s">
        <v>80</v>
      </c>
      <c r="AY2206" s="25" t="s">
        <v>168</v>
      </c>
      <c r="BE2206" s="214">
        <f>IF(N2206="základní",J2206,0)</f>
        <v>0</v>
      </c>
      <c r="BF2206" s="214">
        <f>IF(N2206="snížená",J2206,0)</f>
        <v>0</v>
      </c>
      <c r="BG2206" s="214">
        <f>IF(N2206="zákl. přenesená",J2206,0)</f>
        <v>0</v>
      </c>
      <c r="BH2206" s="214">
        <f>IF(N2206="sníž. přenesená",J2206,0)</f>
        <v>0</v>
      </c>
      <c r="BI2206" s="214">
        <f>IF(N2206="nulová",J2206,0)</f>
        <v>0</v>
      </c>
      <c r="BJ2206" s="25" t="s">
        <v>17</v>
      </c>
      <c r="BK2206" s="214">
        <f>ROUND(I2206*H2206,2)</f>
        <v>0</v>
      </c>
      <c r="BL2206" s="25" t="s">
        <v>254</v>
      </c>
      <c r="BM2206" s="25" t="s">
        <v>2531</v>
      </c>
    </row>
    <row r="2207" s="11" customFormat="1">
      <c r="B2207" s="215"/>
      <c r="D2207" s="216" t="s">
        <v>176</v>
      </c>
      <c r="E2207" s="217" t="s">
        <v>5</v>
      </c>
      <c r="F2207" s="218" t="s">
        <v>2249</v>
      </c>
      <c r="H2207" s="217" t="s">
        <v>5</v>
      </c>
      <c r="I2207" s="219"/>
      <c r="L2207" s="215"/>
      <c r="M2207" s="220"/>
      <c r="N2207" s="221"/>
      <c r="O2207" s="221"/>
      <c r="P2207" s="221"/>
      <c r="Q2207" s="221"/>
      <c r="R2207" s="221"/>
      <c r="S2207" s="221"/>
      <c r="T2207" s="222"/>
      <c r="AT2207" s="217" t="s">
        <v>176</v>
      </c>
      <c r="AU2207" s="217" t="s">
        <v>80</v>
      </c>
      <c r="AV2207" s="11" t="s">
        <v>17</v>
      </c>
      <c r="AW2207" s="11" t="s">
        <v>35</v>
      </c>
      <c r="AX2207" s="11" t="s">
        <v>72</v>
      </c>
      <c r="AY2207" s="217" t="s">
        <v>168</v>
      </c>
    </row>
    <row r="2208" s="12" customFormat="1">
      <c r="B2208" s="223"/>
      <c r="D2208" s="216" t="s">
        <v>176</v>
      </c>
      <c r="E2208" s="224" t="s">
        <v>5</v>
      </c>
      <c r="F2208" s="225" t="s">
        <v>17</v>
      </c>
      <c r="H2208" s="226">
        <v>1</v>
      </c>
      <c r="I2208" s="227"/>
      <c r="L2208" s="223"/>
      <c r="M2208" s="228"/>
      <c r="N2208" s="229"/>
      <c r="O2208" s="229"/>
      <c r="P2208" s="229"/>
      <c r="Q2208" s="229"/>
      <c r="R2208" s="229"/>
      <c r="S2208" s="229"/>
      <c r="T2208" s="230"/>
      <c r="AT2208" s="224" t="s">
        <v>176</v>
      </c>
      <c r="AU2208" s="224" t="s">
        <v>80</v>
      </c>
      <c r="AV2208" s="12" t="s">
        <v>80</v>
      </c>
      <c r="AW2208" s="12" t="s">
        <v>35</v>
      </c>
      <c r="AX2208" s="12" t="s">
        <v>17</v>
      </c>
      <c r="AY2208" s="224" t="s">
        <v>168</v>
      </c>
    </row>
    <row r="2209" s="1" customFormat="1" ht="51" customHeight="1">
      <c r="B2209" s="202"/>
      <c r="C2209" s="203" t="s">
        <v>2532</v>
      </c>
      <c r="D2209" s="203" t="s">
        <v>170</v>
      </c>
      <c r="E2209" s="204" t="s">
        <v>2533</v>
      </c>
      <c r="F2209" s="205" t="s">
        <v>2534</v>
      </c>
      <c r="G2209" s="206" t="s">
        <v>182</v>
      </c>
      <c r="H2209" s="207">
        <v>2</v>
      </c>
      <c r="I2209" s="208"/>
      <c r="J2209" s="209">
        <f>ROUND(I2209*H2209,2)</f>
        <v>0</v>
      </c>
      <c r="K2209" s="205" t="s">
        <v>5</v>
      </c>
      <c r="L2209" s="47"/>
      <c r="M2209" s="210" t="s">
        <v>5</v>
      </c>
      <c r="N2209" s="211" t="s">
        <v>43</v>
      </c>
      <c r="O2209" s="48"/>
      <c r="P2209" s="212">
        <f>O2209*H2209</f>
        <v>0</v>
      </c>
      <c r="Q2209" s="212">
        <v>0</v>
      </c>
      <c r="R2209" s="212">
        <f>Q2209*H2209</f>
        <v>0</v>
      </c>
      <c r="S2209" s="212">
        <v>0</v>
      </c>
      <c r="T2209" s="213">
        <f>S2209*H2209</f>
        <v>0</v>
      </c>
      <c r="AR2209" s="25" t="s">
        <v>254</v>
      </c>
      <c r="AT2209" s="25" t="s">
        <v>170</v>
      </c>
      <c r="AU2209" s="25" t="s">
        <v>80</v>
      </c>
      <c r="AY2209" s="25" t="s">
        <v>168</v>
      </c>
      <c r="BE2209" s="214">
        <f>IF(N2209="základní",J2209,0)</f>
        <v>0</v>
      </c>
      <c r="BF2209" s="214">
        <f>IF(N2209="snížená",J2209,0)</f>
        <v>0</v>
      </c>
      <c r="BG2209" s="214">
        <f>IF(N2209="zákl. přenesená",J2209,0)</f>
        <v>0</v>
      </c>
      <c r="BH2209" s="214">
        <f>IF(N2209="sníž. přenesená",J2209,0)</f>
        <v>0</v>
      </c>
      <c r="BI2209" s="214">
        <f>IF(N2209="nulová",J2209,0)</f>
        <v>0</v>
      </c>
      <c r="BJ2209" s="25" t="s">
        <v>17</v>
      </c>
      <c r="BK2209" s="214">
        <f>ROUND(I2209*H2209,2)</f>
        <v>0</v>
      </c>
      <c r="BL2209" s="25" t="s">
        <v>254</v>
      </c>
      <c r="BM2209" s="25" t="s">
        <v>2535</v>
      </c>
    </row>
    <row r="2210" s="11" customFormat="1">
      <c r="B2210" s="215"/>
      <c r="D2210" s="216" t="s">
        <v>176</v>
      </c>
      <c r="E2210" s="217" t="s">
        <v>5</v>
      </c>
      <c r="F2210" s="218" t="s">
        <v>2249</v>
      </c>
      <c r="H2210" s="217" t="s">
        <v>5</v>
      </c>
      <c r="I2210" s="219"/>
      <c r="L2210" s="215"/>
      <c r="M2210" s="220"/>
      <c r="N2210" s="221"/>
      <c r="O2210" s="221"/>
      <c r="P2210" s="221"/>
      <c r="Q2210" s="221"/>
      <c r="R2210" s="221"/>
      <c r="S2210" s="221"/>
      <c r="T2210" s="222"/>
      <c r="AT2210" s="217" t="s">
        <v>176</v>
      </c>
      <c r="AU2210" s="217" t="s">
        <v>80</v>
      </c>
      <c r="AV2210" s="11" t="s">
        <v>17</v>
      </c>
      <c r="AW2210" s="11" t="s">
        <v>35</v>
      </c>
      <c r="AX2210" s="11" t="s">
        <v>72</v>
      </c>
      <c r="AY2210" s="217" t="s">
        <v>168</v>
      </c>
    </row>
    <row r="2211" s="12" customFormat="1">
      <c r="B2211" s="223"/>
      <c r="D2211" s="216" t="s">
        <v>176</v>
      </c>
      <c r="E2211" s="224" t="s">
        <v>5</v>
      </c>
      <c r="F2211" s="225" t="s">
        <v>80</v>
      </c>
      <c r="H2211" s="226">
        <v>2</v>
      </c>
      <c r="I2211" s="227"/>
      <c r="L2211" s="223"/>
      <c r="M2211" s="228"/>
      <c r="N2211" s="229"/>
      <c r="O2211" s="229"/>
      <c r="P2211" s="229"/>
      <c r="Q2211" s="229"/>
      <c r="R2211" s="229"/>
      <c r="S2211" s="229"/>
      <c r="T2211" s="230"/>
      <c r="AT2211" s="224" t="s">
        <v>176</v>
      </c>
      <c r="AU2211" s="224" t="s">
        <v>80</v>
      </c>
      <c r="AV2211" s="12" t="s">
        <v>80</v>
      </c>
      <c r="AW2211" s="12" t="s">
        <v>35</v>
      </c>
      <c r="AX2211" s="12" t="s">
        <v>17</v>
      </c>
      <c r="AY2211" s="224" t="s">
        <v>168</v>
      </c>
    </row>
    <row r="2212" s="1" customFormat="1" ht="178.5" customHeight="1">
      <c r="B2212" s="202"/>
      <c r="C2212" s="203" t="s">
        <v>2536</v>
      </c>
      <c r="D2212" s="203" t="s">
        <v>170</v>
      </c>
      <c r="E2212" s="204" t="s">
        <v>2537</v>
      </c>
      <c r="F2212" s="205" t="s">
        <v>2538</v>
      </c>
      <c r="G2212" s="206" t="s">
        <v>182</v>
      </c>
      <c r="H2212" s="207">
        <v>1</v>
      </c>
      <c r="I2212" s="208"/>
      <c r="J2212" s="209">
        <f>ROUND(I2212*H2212,2)</f>
        <v>0</v>
      </c>
      <c r="K2212" s="205" t="s">
        <v>5</v>
      </c>
      <c r="L2212" s="47"/>
      <c r="M2212" s="210" t="s">
        <v>5</v>
      </c>
      <c r="N2212" s="211" t="s">
        <v>43</v>
      </c>
      <c r="O2212" s="48"/>
      <c r="P2212" s="212">
        <f>O2212*H2212</f>
        <v>0</v>
      </c>
      <c r="Q2212" s="212">
        <v>0</v>
      </c>
      <c r="R2212" s="212">
        <f>Q2212*H2212</f>
        <v>0</v>
      </c>
      <c r="S2212" s="212">
        <v>0</v>
      </c>
      <c r="T2212" s="213">
        <f>S2212*H2212</f>
        <v>0</v>
      </c>
      <c r="AR2212" s="25" t="s">
        <v>254</v>
      </c>
      <c r="AT2212" s="25" t="s">
        <v>170</v>
      </c>
      <c r="AU2212" s="25" t="s">
        <v>80</v>
      </c>
      <c r="AY2212" s="25" t="s">
        <v>168</v>
      </c>
      <c r="BE2212" s="214">
        <f>IF(N2212="základní",J2212,0)</f>
        <v>0</v>
      </c>
      <c r="BF2212" s="214">
        <f>IF(N2212="snížená",J2212,0)</f>
        <v>0</v>
      </c>
      <c r="BG2212" s="214">
        <f>IF(N2212="zákl. přenesená",J2212,0)</f>
        <v>0</v>
      </c>
      <c r="BH2212" s="214">
        <f>IF(N2212="sníž. přenesená",J2212,0)</f>
        <v>0</v>
      </c>
      <c r="BI2212" s="214">
        <f>IF(N2212="nulová",J2212,0)</f>
        <v>0</v>
      </c>
      <c r="BJ2212" s="25" t="s">
        <v>17</v>
      </c>
      <c r="BK2212" s="214">
        <f>ROUND(I2212*H2212,2)</f>
        <v>0</v>
      </c>
      <c r="BL2212" s="25" t="s">
        <v>254</v>
      </c>
      <c r="BM2212" s="25" t="s">
        <v>2539</v>
      </c>
    </row>
    <row r="2213" s="11" customFormat="1">
      <c r="B2213" s="215"/>
      <c r="D2213" s="216" t="s">
        <v>176</v>
      </c>
      <c r="E2213" s="217" t="s">
        <v>5</v>
      </c>
      <c r="F2213" s="218" t="s">
        <v>2249</v>
      </c>
      <c r="H2213" s="217" t="s">
        <v>5</v>
      </c>
      <c r="I2213" s="219"/>
      <c r="L2213" s="215"/>
      <c r="M2213" s="220"/>
      <c r="N2213" s="221"/>
      <c r="O2213" s="221"/>
      <c r="P2213" s="221"/>
      <c r="Q2213" s="221"/>
      <c r="R2213" s="221"/>
      <c r="S2213" s="221"/>
      <c r="T2213" s="222"/>
      <c r="AT2213" s="217" t="s">
        <v>176</v>
      </c>
      <c r="AU2213" s="217" t="s">
        <v>80</v>
      </c>
      <c r="AV2213" s="11" t="s">
        <v>17</v>
      </c>
      <c r="AW2213" s="11" t="s">
        <v>35</v>
      </c>
      <c r="AX2213" s="11" t="s">
        <v>72</v>
      </c>
      <c r="AY2213" s="217" t="s">
        <v>168</v>
      </c>
    </row>
    <row r="2214" s="12" customFormat="1">
      <c r="B2214" s="223"/>
      <c r="D2214" s="216" t="s">
        <v>176</v>
      </c>
      <c r="E2214" s="224" t="s">
        <v>5</v>
      </c>
      <c r="F2214" s="225" t="s">
        <v>17</v>
      </c>
      <c r="H2214" s="226">
        <v>1</v>
      </c>
      <c r="I2214" s="227"/>
      <c r="L2214" s="223"/>
      <c r="M2214" s="228"/>
      <c r="N2214" s="229"/>
      <c r="O2214" s="229"/>
      <c r="P2214" s="229"/>
      <c r="Q2214" s="229"/>
      <c r="R2214" s="229"/>
      <c r="S2214" s="229"/>
      <c r="T2214" s="230"/>
      <c r="AT2214" s="224" t="s">
        <v>176</v>
      </c>
      <c r="AU2214" s="224" t="s">
        <v>80</v>
      </c>
      <c r="AV2214" s="12" t="s">
        <v>80</v>
      </c>
      <c r="AW2214" s="12" t="s">
        <v>35</v>
      </c>
      <c r="AX2214" s="12" t="s">
        <v>17</v>
      </c>
      <c r="AY2214" s="224" t="s">
        <v>168</v>
      </c>
    </row>
    <row r="2215" s="1" customFormat="1" ht="140.25" customHeight="1">
      <c r="B2215" s="202"/>
      <c r="C2215" s="203" t="s">
        <v>2540</v>
      </c>
      <c r="D2215" s="203" t="s">
        <v>170</v>
      </c>
      <c r="E2215" s="204" t="s">
        <v>2541</v>
      </c>
      <c r="F2215" s="205" t="s">
        <v>2542</v>
      </c>
      <c r="G2215" s="206" t="s">
        <v>182</v>
      </c>
      <c r="H2215" s="207">
        <v>1</v>
      </c>
      <c r="I2215" s="208"/>
      <c r="J2215" s="209">
        <f>ROUND(I2215*H2215,2)</f>
        <v>0</v>
      </c>
      <c r="K2215" s="205" t="s">
        <v>5</v>
      </c>
      <c r="L2215" s="47"/>
      <c r="M2215" s="210" t="s">
        <v>5</v>
      </c>
      <c r="N2215" s="211" t="s">
        <v>43</v>
      </c>
      <c r="O2215" s="48"/>
      <c r="P2215" s="212">
        <f>O2215*H2215</f>
        <v>0</v>
      </c>
      <c r="Q2215" s="212">
        <v>0</v>
      </c>
      <c r="R2215" s="212">
        <f>Q2215*H2215</f>
        <v>0</v>
      </c>
      <c r="S2215" s="212">
        <v>0</v>
      </c>
      <c r="T2215" s="213">
        <f>S2215*H2215</f>
        <v>0</v>
      </c>
      <c r="AR2215" s="25" t="s">
        <v>254</v>
      </c>
      <c r="AT2215" s="25" t="s">
        <v>170</v>
      </c>
      <c r="AU2215" s="25" t="s">
        <v>80</v>
      </c>
      <c r="AY2215" s="25" t="s">
        <v>168</v>
      </c>
      <c r="BE2215" s="214">
        <f>IF(N2215="základní",J2215,0)</f>
        <v>0</v>
      </c>
      <c r="BF2215" s="214">
        <f>IF(N2215="snížená",J2215,0)</f>
        <v>0</v>
      </c>
      <c r="BG2215" s="214">
        <f>IF(N2215="zákl. přenesená",J2215,0)</f>
        <v>0</v>
      </c>
      <c r="BH2215" s="214">
        <f>IF(N2215="sníž. přenesená",J2215,0)</f>
        <v>0</v>
      </c>
      <c r="BI2215" s="214">
        <f>IF(N2215="nulová",J2215,0)</f>
        <v>0</v>
      </c>
      <c r="BJ2215" s="25" t="s">
        <v>17</v>
      </c>
      <c r="BK2215" s="214">
        <f>ROUND(I2215*H2215,2)</f>
        <v>0</v>
      </c>
      <c r="BL2215" s="25" t="s">
        <v>254</v>
      </c>
      <c r="BM2215" s="25" t="s">
        <v>2543</v>
      </c>
    </row>
    <row r="2216" s="11" customFormat="1">
      <c r="B2216" s="215"/>
      <c r="D2216" s="216" t="s">
        <v>176</v>
      </c>
      <c r="E2216" s="217" t="s">
        <v>5</v>
      </c>
      <c r="F2216" s="218" t="s">
        <v>2249</v>
      </c>
      <c r="H2216" s="217" t="s">
        <v>5</v>
      </c>
      <c r="I2216" s="219"/>
      <c r="L2216" s="215"/>
      <c r="M2216" s="220"/>
      <c r="N2216" s="221"/>
      <c r="O2216" s="221"/>
      <c r="P2216" s="221"/>
      <c r="Q2216" s="221"/>
      <c r="R2216" s="221"/>
      <c r="S2216" s="221"/>
      <c r="T2216" s="222"/>
      <c r="AT2216" s="217" t="s">
        <v>176</v>
      </c>
      <c r="AU2216" s="217" t="s">
        <v>80</v>
      </c>
      <c r="AV2216" s="11" t="s">
        <v>17</v>
      </c>
      <c r="AW2216" s="11" t="s">
        <v>35</v>
      </c>
      <c r="AX2216" s="11" t="s">
        <v>72</v>
      </c>
      <c r="AY2216" s="217" t="s">
        <v>168</v>
      </c>
    </row>
    <row r="2217" s="12" customFormat="1">
      <c r="B2217" s="223"/>
      <c r="D2217" s="216" t="s">
        <v>176</v>
      </c>
      <c r="E2217" s="224" t="s">
        <v>5</v>
      </c>
      <c r="F2217" s="225" t="s">
        <v>17</v>
      </c>
      <c r="H2217" s="226">
        <v>1</v>
      </c>
      <c r="I2217" s="227"/>
      <c r="L2217" s="223"/>
      <c r="M2217" s="228"/>
      <c r="N2217" s="229"/>
      <c r="O2217" s="229"/>
      <c r="P2217" s="229"/>
      <c r="Q2217" s="229"/>
      <c r="R2217" s="229"/>
      <c r="S2217" s="229"/>
      <c r="T2217" s="230"/>
      <c r="AT2217" s="224" t="s">
        <v>176</v>
      </c>
      <c r="AU2217" s="224" t="s">
        <v>80</v>
      </c>
      <c r="AV2217" s="12" t="s">
        <v>80</v>
      </c>
      <c r="AW2217" s="12" t="s">
        <v>35</v>
      </c>
      <c r="AX2217" s="12" t="s">
        <v>17</v>
      </c>
      <c r="AY2217" s="224" t="s">
        <v>168</v>
      </c>
    </row>
    <row r="2218" s="1" customFormat="1" ht="51" customHeight="1">
      <c r="B2218" s="202"/>
      <c r="C2218" s="203" t="s">
        <v>2544</v>
      </c>
      <c r="D2218" s="203" t="s">
        <v>170</v>
      </c>
      <c r="E2218" s="204" t="s">
        <v>2545</v>
      </c>
      <c r="F2218" s="205" t="s">
        <v>2546</v>
      </c>
      <c r="G2218" s="206" t="s">
        <v>182</v>
      </c>
      <c r="H2218" s="207">
        <v>6</v>
      </c>
      <c r="I2218" s="208"/>
      <c r="J2218" s="209">
        <f>ROUND(I2218*H2218,2)</f>
        <v>0</v>
      </c>
      <c r="K2218" s="205" t="s">
        <v>5</v>
      </c>
      <c r="L2218" s="47"/>
      <c r="M2218" s="210" t="s">
        <v>5</v>
      </c>
      <c r="N2218" s="211" t="s">
        <v>43</v>
      </c>
      <c r="O2218" s="48"/>
      <c r="P2218" s="212">
        <f>O2218*H2218</f>
        <v>0</v>
      </c>
      <c r="Q2218" s="212">
        <v>0</v>
      </c>
      <c r="R2218" s="212">
        <f>Q2218*H2218</f>
        <v>0</v>
      </c>
      <c r="S2218" s="212">
        <v>0</v>
      </c>
      <c r="T2218" s="213">
        <f>S2218*H2218</f>
        <v>0</v>
      </c>
      <c r="AR2218" s="25" t="s">
        <v>254</v>
      </c>
      <c r="AT2218" s="25" t="s">
        <v>170</v>
      </c>
      <c r="AU2218" s="25" t="s">
        <v>80</v>
      </c>
      <c r="AY2218" s="25" t="s">
        <v>168</v>
      </c>
      <c r="BE2218" s="214">
        <f>IF(N2218="základní",J2218,0)</f>
        <v>0</v>
      </c>
      <c r="BF2218" s="214">
        <f>IF(N2218="snížená",J2218,0)</f>
        <v>0</v>
      </c>
      <c r="BG2218" s="214">
        <f>IF(N2218="zákl. přenesená",J2218,0)</f>
        <v>0</v>
      </c>
      <c r="BH2218" s="214">
        <f>IF(N2218="sníž. přenesená",J2218,0)</f>
        <v>0</v>
      </c>
      <c r="BI2218" s="214">
        <f>IF(N2218="nulová",J2218,0)</f>
        <v>0</v>
      </c>
      <c r="BJ2218" s="25" t="s">
        <v>17</v>
      </c>
      <c r="BK2218" s="214">
        <f>ROUND(I2218*H2218,2)</f>
        <v>0</v>
      </c>
      <c r="BL2218" s="25" t="s">
        <v>254</v>
      </c>
      <c r="BM2218" s="25" t="s">
        <v>2547</v>
      </c>
    </row>
    <row r="2219" s="11" customFormat="1">
      <c r="B2219" s="215"/>
      <c r="D2219" s="216" t="s">
        <v>176</v>
      </c>
      <c r="E2219" s="217" t="s">
        <v>5</v>
      </c>
      <c r="F2219" s="218" t="s">
        <v>2249</v>
      </c>
      <c r="H2219" s="217" t="s">
        <v>5</v>
      </c>
      <c r="I2219" s="219"/>
      <c r="L2219" s="215"/>
      <c r="M2219" s="220"/>
      <c r="N2219" s="221"/>
      <c r="O2219" s="221"/>
      <c r="P2219" s="221"/>
      <c r="Q2219" s="221"/>
      <c r="R2219" s="221"/>
      <c r="S2219" s="221"/>
      <c r="T2219" s="222"/>
      <c r="AT2219" s="217" t="s">
        <v>176</v>
      </c>
      <c r="AU2219" s="217" t="s">
        <v>80</v>
      </c>
      <c r="AV2219" s="11" t="s">
        <v>17</v>
      </c>
      <c r="AW2219" s="11" t="s">
        <v>35</v>
      </c>
      <c r="AX2219" s="11" t="s">
        <v>72</v>
      </c>
      <c r="AY2219" s="217" t="s">
        <v>168</v>
      </c>
    </row>
    <row r="2220" s="12" customFormat="1">
      <c r="B2220" s="223"/>
      <c r="D2220" s="216" t="s">
        <v>176</v>
      </c>
      <c r="E2220" s="224" t="s">
        <v>5</v>
      </c>
      <c r="F2220" s="225" t="s">
        <v>92</v>
      </c>
      <c r="H2220" s="226">
        <v>6</v>
      </c>
      <c r="I2220" s="227"/>
      <c r="L2220" s="223"/>
      <c r="M2220" s="228"/>
      <c r="N2220" s="229"/>
      <c r="O2220" s="229"/>
      <c r="P2220" s="229"/>
      <c r="Q2220" s="229"/>
      <c r="R2220" s="229"/>
      <c r="S2220" s="229"/>
      <c r="T2220" s="230"/>
      <c r="AT2220" s="224" t="s">
        <v>176</v>
      </c>
      <c r="AU2220" s="224" t="s">
        <v>80</v>
      </c>
      <c r="AV2220" s="12" t="s">
        <v>80</v>
      </c>
      <c r="AW2220" s="12" t="s">
        <v>35</v>
      </c>
      <c r="AX2220" s="12" t="s">
        <v>17</v>
      </c>
      <c r="AY2220" s="224" t="s">
        <v>168</v>
      </c>
    </row>
    <row r="2221" s="1" customFormat="1" ht="51" customHeight="1">
      <c r="B2221" s="202"/>
      <c r="C2221" s="203" t="s">
        <v>2548</v>
      </c>
      <c r="D2221" s="203" t="s">
        <v>170</v>
      </c>
      <c r="E2221" s="204" t="s">
        <v>2549</v>
      </c>
      <c r="F2221" s="205" t="s">
        <v>2550</v>
      </c>
      <c r="G2221" s="206" t="s">
        <v>182</v>
      </c>
      <c r="H2221" s="207">
        <v>1</v>
      </c>
      <c r="I2221" s="208"/>
      <c r="J2221" s="209">
        <f>ROUND(I2221*H2221,2)</f>
        <v>0</v>
      </c>
      <c r="K2221" s="205" t="s">
        <v>5</v>
      </c>
      <c r="L2221" s="47"/>
      <c r="M2221" s="210" t="s">
        <v>5</v>
      </c>
      <c r="N2221" s="211" t="s">
        <v>43</v>
      </c>
      <c r="O2221" s="48"/>
      <c r="P2221" s="212">
        <f>O2221*H2221</f>
        <v>0</v>
      </c>
      <c r="Q2221" s="212">
        <v>0</v>
      </c>
      <c r="R2221" s="212">
        <f>Q2221*H2221</f>
        <v>0</v>
      </c>
      <c r="S2221" s="212">
        <v>0</v>
      </c>
      <c r="T2221" s="213">
        <f>S2221*H2221</f>
        <v>0</v>
      </c>
      <c r="AR2221" s="25" t="s">
        <v>254</v>
      </c>
      <c r="AT2221" s="25" t="s">
        <v>170</v>
      </c>
      <c r="AU2221" s="25" t="s">
        <v>80</v>
      </c>
      <c r="AY2221" s="25" t="s">
        <v>168</v>
      </c>
      <c r="BE2221" s="214">
        <f>IF(N2221="základní",J2221,0)</f>
        <v>0</v>
      </c>
      <c r="BF2221" s="214">
        <f>IF(N2221="snížená",J2221,0)</f>
        <v>0</v>
      </c>
      <c r="BG2221" s="214">
        <f>IF(N2221="zákl. přenesená",J2221,0)</f>
        <v>0</v>
      </c>
      <c r="BH2221" s="214">
        <f>IF(N2221="sníž. přenesená",J2221,0)</f>
        <v>0</v>
      </c>
      <c r="BI2221" s="214">
        <f>IF(N2221="nulová",J2221,0)</f>
        <v>0</v>
      </c>
      <c r="BJ2221" s="25" t="s">
        <v>17</v>
      </c>
      <c r="BK2221" s="214">
        <f>ROUND(I2221*H2221,2)</f>
        <v>0</v>
      </c>
      <c r="BL2221" s="25" t="s">
        <v>254</v>
      </c>
      <c r="BM2221" s="25" t="s">
        <v>2551</v>
      </c>
    </row>
    <row r="2222" s="11" customFormat="1">
      <c r="B2222" s="215"/>
      <c r="D2222" s="216" t="s">
        <v>176</v>
      </c>
      <c r="E2222" s="217" t="s">
        <v>5</v>
      </c>
      <c r="F2222" s="218" t="s">
        <v>2249</v>
      </c>
      <c r="H2222" s="217" t="s">
        <v>5</v>
      </c>
      <c r="I2222" s="219"/>
      <c r="L2222" s="215"/>
      <c r="M2222" s="220"/>
      <c r="N2222" s="221"/>
      <c r="O2222" s="221"/>
      <c r="P2222" s="221"/>
      <c r="Q2222" s="221"/>
      <c r="R2222" s="221"/>
      <c r="S2222" s="221"/>
      <c r="T2222" s="222"/>
      <c r="AT2222" s="217" t="s">
        <v>176</v>
      </c>
      <c r="AU2222" s="217" t="s">
        <v>80</v>
      </c>
      <c r="AV2222" s="11" t="s">
        <v>17</v>
      </c>
      <c r="AW2222" s="11" t="s">
        <v>35</v>
      </c>
      <c r="AX2222" s="11" t="s">
        <v>72</v>
      </c>
      <c r="AY2222" s="217" t="s">
        <v>168</v>
      </c>
    </row>
    <row r="2223" s="12" customFormat="1">
      <c r="B2223" s="223"/>
      <c r="D2223" s="216" t="s">
        <v>176</v>
      </c>
      <c r="E2223" s="224" t="s">
        <v>5</v>
      </c>
      <c r="F2223" s="225" t="s">
        <v>17</v>
      </c>
      <c r="H2223" s="226">
        <v>1</v>
      </c>
      <c r="I2223" s="227"/>
      <c r="L2223" s="223"/>
      <c r="M2223" s="228"/>
      <c r="N2223" s="229"/>
      <c r="O2223" s="229"/>
      <c r="P2223" s="229"/>
      <c r="Q2223" s="229"/>
      <c r="R2223" s="229"/>
      <c r="S2223" s="229"/>
      <c r="T2223" s="230"/>
      <c r="AT2223" s="224" t="s">
        <v>176</v>
      </c>
      <c r="AU2223" s="224" t="s">
        <v>80</v>
      </c>
      <c r="AV2223" s="12" t="s">
        <v>80</v>
      </c>
      <c r="AW2223" s="12" t="s">
        <v>35</v>
      </c>
      <c r="AX2223" s="12" t="s">
        <v>17</v>
      </c>
      <c r="AY2223" s="224" t="s">
        <v>168</v>
      </c>
    </row>
    <row r="2224" s="1" customFormat="1" ht="63.75" customHeight="1">
      <c r="B2224" s="202"/>
      <c r="C2224" s="203" t="s">
        <v>2552</v>
      </c>
      <c r="D2224" s="203" t="s">
        <v>170</v>
      </c>
      <c r="E2224" s="204" t="s">
        <v>2553</v>
      </c>
      <c r="F2224" s="205" t="s">
        <v>2554</v>
      </c>
      <c r="G2224" s="206" t="s">
        <v>182</v>
      </c>
      <c r="H2224" s="207">
        <v>1</v>
      </c>
      <c r="I2224" s="208"/>
      <c r="J2224" s="209">
        <f>ROUND(I2224*H2224,2)</f>
        <v>0</v>
      </c>
      <c r="K2224" s="205" t="s">
        <v>5</v>
      </c>
      <c r="L2224" s="47"/>
      <c r="M2224" s="210" t="s">
        <v>5</v>
      </c>
      <c r="N2224" s="211" t="s">
        <v>43</v>
      </c>
      <c r="O2224" s="48"/>
      <c r="P2224" s="212">
        <f>O2224*H2224</f>
        <v>0</v>
      </c>
      <c r="Q2224" s="212">
        <v>0</v>
      </c>
      <c r="R2224" s="212">
        <f>Q2224*H2224</f>
        <v>0</v>
      </c>
      <c r="S2224" s="212">
        <v>0</v>
      </c>
      <c r="T2224" s="213">
        <f>S2224*H2224</f>
        <v>0</v>
      </c>
      <c r="AR2224" s="25" t="s">
        <v>254</v>
      </c>
      <c r="AT2224" s="25" t="s">
        <v>170</v>
      </c>
      <c r="AU2224" s="25" t="s">
        <v>80</v>
      </c>
      <c r="AY2224" s="25" t="s">
        <v>168</v>
      </c>
      <c r="BE2224" s="214">
        <f>IF(N2224="základní",J2224,0)</f>
        <v>0</v>
      </c>
      <c r="BF2224" s="214">
        <f>IF(N2224="snížená",J2224,0)</f>
        <v>0</v>
      </c>
      <c r="BG2224" s="214">
        <f>IF(N2224="zákl. přenesená",J2224,0)</f>
        <v>0</v>
      </c>
      <c r="BH2224" s="214">
        <f>IF(N2224="sníž. přenesená",J2224,0)</f>
        <v>0</v>
      </c>
      <c r="BI2224" s="214">
        <f>IF(N2224="nulová",J2224,0)</f>
        <v>0</v>
      </c>
      <c r="BJ2224" s="25" t="s">
        <v>17</v>
      </c>
      <c r="BK2224" s="214">
        <f>ROUND(I2224*H2224,2)</f>
        <v>0</v>
      </c>
      <c r="BL2224" s="25" t="s">
        <v>254</v>
      </c>
      <c r="BM2224" s="25" t="s">
        <v>2555</v>
      </c>
    </row>
    <row r="2225" s="11" customFormat="1">
      <c r="B2225" s="215"/>
      <c r="D2225" s="216" t="s">
        <v>176</v>
      </c>
      <c r="E2225" s="217" t="s">
        <v>5</v>
      </c>
      <c r="F2225" s="218" t="s">
        <v>2249</v>
      </c>
      <c r="H2225" s="217" t="s">
        <v>5</v>
      </c>
      <c r="I2225" s="219"/>
      <c r="L2225" s="215"/>
      <c r="M2225" s="220"/>
      <c r="N2225" s="221"/>
      <c r="O2225" s="221"/>
      <c r="P2225" s="221"/>
      <c r="Q2225" s="221"/>
      <c r="R2225" s="221"/>
      <c r="S2225" s="221"/>
      <c r="T2225" s="222"/>
      <c r="AT2225" s="217" t="s">
        <v>176</v>
      </c>
      <c r="AU2225" s="217" t="s">
        <v>80</v>
      </c>
      <c r="AV2225" s="11" t="s">
        <v>17</v>
      </c>
      <c r="AW2225" s="11" t="s">
        <v>35</v>
      </c>
      <c r="AX2225" s="11" t="s">
        <v>72</v>
      </c>
      <c r="AY2225" s="217" t="s">
        <v>168</v>
      </c>
    </row>
    <row r="2226" s="12" customFormat="1">
      <c r="B2226" s="223"/>
      <c r="D2226" s="216" t="s">
        <v>176</v>
      </c>
      <c r="E2226" s="224" t="s">
        <v>5</v>
      </c>
      <c r="F2226" s="225" t="s">
        <v>17</v>
      </c>
      <c r="H2226" s="226">
        <v>1</v>
      </c>
      <c r="I2226" s="227"/>
      <c r="L2226" s="223"/>
      <c r="M2226" s="228"/>
      <c r="N2226" s="229"/>
      <c r="O2226" s="229"/>
      <c r="P2226" s="229"/>
      <c r="Q2226" s="229"/>
      <c r="R2226" s="229"/>
      <c r="S2226" s="229"/>
      <c r="T2226" s="230"/>
      <c r="AT2226" s="224" t="s">
        <v>176</v>
      </c>
      <c r="AU2226" s="224" t="s">
        <v>80</v>
      </c>
      <c r="AV2226" s="12" t="s">
        <v>80</v>
      </c>
      <c r="AW2226" s="12" t="s">
        <v>35</v>
      </c>
      <c r="AX2226" s="12" t="s">
        <v>17</v>
      </c>
      <c r="AY2226" s="224" t="s">
        <v>168</v>
      </c>
    </row>
    <row r="2227" s="10" customFormat="1" ht="29.88" customHeight="1">
      <c r="B2227" s="189"/>
      <c r="D2227" s="190" t="s">
        <v>71</v>
      </c>
      <c r="E2227" s="200" t="s">
        <v>2556</v>
      </c>
      <c r="F2227" s="200" t="s">
        <v>2557</v>
      </c>
      <c r="I2227" s="192"/>
      <c r="J2227" s="201">
        <f>BK2227</f>
        <v>0</v>
      </c>
      <c r="L2227" s="189"/>
      <c r="M2227" s="194"/>
      <c r="N2227" s="195"/>
      <c r="O2227" s="195"/>
      <c r="P2227" s="196">
        <f>SUM(P2228:P2241)</f>
        <v>0</v>
      </c>
      <c r="Q2227" s="195"/>
      <c r="R2227" s="196">
        <f>SUM(R2228:R2241)</f>
        <v>0.11866799999999998</v>
      </c>
      <c r="S2227" s="195"/>
      <c r="T2227" s="197">
        <f>SUM(T2228:T2241)</f>
        <v>0.10712295999999999</v>
      </c>
      <c r="AR2227" s="190" t="s">
        <v>80</v>
      </c>
      <c r="AT2227" s="198" t="s">
        <v>71</v>
      </c>
      <c r="AU2227" s="198" t="s">
        <v>17</v>
      </c>
      <c r="AY2227" s="190" t="s">
        <v>168</v>
      </c>
      <c r="BK2227" s="199">
        <f>SUM(BK2228:BK2241)</f>
        <v>0</v>
      </c>
    </row>
    <row r="2228" s="1" customFormat="1" ht="16.5" customHeight="1">
      <c r="B2228" s="202"/>
      <c r="C2228" s="203" t="s">
        <v>2558</v>
      </c>
      <c r="D2228" s="203" t="s">
        <v>170</v>
      </c>
      <c r="E2228" s="204" t="s">
        <v>2559</v>
      </c>
      <c r="F2228" s="205" t="s">
        <v>2560</v>
      </c>
      <c r="G2228" s="206" t="s">
        <v>173</v>
      </c>
      <c r="H2228" s="207">
        <v>1.288</v>
      </c>
      <c r="I2228" s="208"/>
      <c r="J2228" s="209">
        <f>ROUND(I2228*H2228,2)</f>
        <v>0</v>
      </c>
      <c r="K2228" s="205" t="s">
        <v>174</v>
      </c>
      <c r="L2228" s="47"/>
      <c r="M2228" s="210" t="s">
        <v>5</v>
      </c>
      <c r="N2228" s="211" t="s">
        <v>43</v>
      </c>
      <c r="O2228" s="48"/>
      <c r="P2228" s="212">
        <f>O2228*H2228</f>
        <v>0</v>
      </c>
      <c r="Q2228" s="212">
        <v>0</v>
      </c>
      <c r="R2228" s="212">
        <f>Q2228*H2228</f>
        <v>0</v>
      </c>
      <c r="S2228" s="212">
        <v>0.083169999999999994</v>
      </c>
      <c r="T2228" s="213">
        <f>S2228*H2228</f>
        <v>0.10712295999999999</v>
      </c>
      <c r="AR2228" s="25" t="s">
        <v>254</v>
      </c>
      <c r="AT2228" s="25" t="s">
        <v>170</v>
      </c>
      <c r="AU2228" s="25" t="s">
        <v>80</v>
      </c>
      <c r="AY2228" s="25" t="s">
        <v>168</v>
      </c>
      <c r="BE2228" s="214">
        <f>IF(N2228="základní",J2228,0)</f>
        <v>0</v>
      </c>
      <c r="BF2228" s="214">
        <f>IF(N2228="snížená",J2228,0)</f>
        <v>0</v>
      </c>
      <c r="BG2228" s="214">
        <f>IF(N2228="zákl. přenesená",J2228,0)</f>
        <v>0</v>
      </c>
      <c r="BH2228" s="214">
        <f>IF(N2228="sníž. přenesená",J2228,0)</f>
        <v>0</v>
      </c>
      <c r="BI2228" s="214">
        <f>IF(N2228="nulová",J2228,0)</f>
        <v>0</v>
      </c>
      <c r="BJ2228" s="25" t="s">
        <v>17</v>
      </c>
      <c r="BK2228" s="214">
        <f>ROUND(I2228*H2228,2)</f>
        <v>0</v>
      </c>
      <c r="BL2228" s="25" t="s">
        <v>254</v>
      </c>
      <c r="BM2228" s="25" t="s">
        <v>2561</v>
      </c>
    </row>
    <row r="2229" s="11" customFormat="1">
      <c r="B2229" s="215"/>
      <c r="D2229" s="216" t="s">
        <v>176</v>
      </c>
      <c r="E2229" s="217" t="s">
        <v>5</v>
      </c>
      <c r="F2229" s="218" t="s">
        <v>237</v>
      </c>
      <c r="H2229" s="217" t="s">
        <v>5</v>
      </c>
      <c r="I2229" s="219"/>
      <c r="L2229" s="215"/>
      <c r="M2229" s="220"/>
      <c r="N2229" s="221"/>
      <c r="O2229" s="221"/>
      <c r="P2229" s="221"/>
      <c r="Q2229" s="221"/>
      <c r="R2229" s="221"/>
      <c r="S2229" s="221"/>
      <c r="T2229" s="222"/>
      <c r="AT2229" s="217" t="s">
        <v>176</v>
      </c>
      <c r="AU2229" s="217" t="s">
        <v>80</v>
      </c>
      <c r="AV2229" s="11" t="s">
        <v>17</v>
      </c>
      <c r="AW2229" s="11" t="s">
        <v>35</v>
      </c>
      <c r="AX2229" s="11" t="s">
        <v>72</v>
      </c>
      <c r="AY2229" s="217" t="s">
        <v>168</v>
      </c>
    </row>
    <row r="2230" s="12" customFormat="1">
      <c r="B2230" s="223"/>
      <c r="D2230" s="216" t="s">
        <v>176</v>
      </c>
      <c r="E2230" s="224" t="s">
        <v>5</v>
      </c>
      <c r="F2230" s="225" t="s">
        <v>1882</v>
      </c>
      <c r="H2230" s="226">
        <v>1.288</v>
      </c>
      <c r="I2230" s="227"/>
      <c r="L2230" s="223"/>
      <c r="M2230" s="228"/>
      <c r="N2230" s="229"/>
      <c r="O2230" s="229"/>
      <c r="P2230" s="229"/>
      <c r="Q2230" s="229"/>
      <c r="R2230" s="229"/>
      <c r="S2230" s="229"/>
      <c r="T2230" s="230"/>
      <c r="AT2230" s="224" t="s">
        <v>176</v>
      </c>
      <c r="AU2230" s="224" t="s">
        <v>80</v>
      </c>
      <c r="AV2230" s="12" t="s">
        <v>80</v>
      </c>
      <c r="AW2230" s="12" t="s">
        <v>35</v>
      </c>
      <c r="AX2230" s="12" t="s">
        <v>17</v>
      </c>
      <c r="AY2230" s="224" t="s">
        <v>168</v>
      </c>
    </row>
    <row r="2231" s="1" customFormat="1" ht="38.25" customHeight="1">
      <c r="B2231" s="202"/>
      <c r="C2231" s="203" t="s">
        <v>2562</v>
      </c>
      <c r="D2231" s="203" t="s">
        <v>170</v>
      </c>
      <c r="E2231" s="204" t="s">
        <v>2563</v>
      </c>
      <c r="F2231" s="205" t="s">
        <v>2564</v>
      </c>
      <c r="G2231" s="206" t="s">
        <v>173</v>
      </c>
      <c r="H2231" s="207">
        <v>12.76</v>
      </c>
      <c r="I2231" s="208"/>
      <c r="J2231" s="209">
        <f>ROUND(I2231*H2231,2)</f>
        <v>0</v>
      </c>
      <c r="K2231" s="205" t="s">
        <v>174</v>
      </c>
      <c r="L2231" s="47"/>
      <c r="M2231" s="210" t="s">
        <v>5</v>
      </c>
      <c r="N2231" s="211" t="s">
        <v>43</v>
      </c>
      <c r="O2231" s="48"/>
      <c r="P2231" s="212">
        <f>O2231*H2231</f>
        <v>0</v>
      </c>
      <c r="Q2231" s="212">
        <v>0.0089999999999999993</v>
      </c>
      <c r="R2231" s="212">
        <f>Q2231*H2231</f>
        <v>0.11483999999999998</v>
      </c>
      <c r="S2231" s="212">
        <v>0</v>
      </c>
      <c r="T2231" s="213">
        <f>S2231*H2231</f>
        <v>0</v>
      </c>
      <c r="AR2231" s="25" t="s">
        <v>254</v>
      </c>
      <c r="AT2231" s="25" t="s">
        <v>170</v>
      </c>
      <c r="AU2231" s="25" t="s">
        <v>80</v>
      </c>
      <c r="AY2231" s="25" t="s">
        <v>168</v>
      </c>
      <c r="BE2231" s="214">
        <f>IF(N2231="základní",J2231,0)</f>
        <v>0</v>
      </c>
      <c r="BF2231" s="214">
        <f>IF(N2231="snížená",J2231,0)</f>
        <v>0</v>
      </c>
      <c r="BG2231" s="214">
        <f>IF(N2231="zákl. přenesená",J2231,0)</f>
        <v>0</v>
      </c>
      <c r="BH2231" s="214">
        <f>IF(N2231="sníž. přenesená",J2231,0)</f>
        <v>0</v>
      </c>
      <c r="BI2231" s="214">
        <f>IF(N2231="nulová",J2231,0)</f>
        <v>0</v>
      </c>
      <c r="BJ2231" s="25" t="s">
        <v>17</v>
      </c>
      <c r="BK2231" s="214">
        <f>ROUND(I2231*H2231,2)</f>
        <v>0</v>
      </c>
      <c r="BL2231" s="25" t="s">
        <v>254</v>
      </c>
      <c r="BM2231" s="25" t="s">
        <v>2565</v>
      </c>
    </row>
    <row r="2232" s="11" customFormat="1">
      <c r="B2232" s="215"/>
      <c r="D2232" s="216" t="s">
        <v>176</v>
      </c>
      <c r="E2232" s="217" t="s">
        <v>5</v>
      </c>
      <c r="F2232" s="218" t="s">
        <v>575</v>
      </c>
      <c r="H2232" s="217" t="s">
        <v>5</v>
      </c>
      <c r="I2232" s="219"/>
      <c r="L2232" s="215"/>
      <c r="M2232" s="220"/>
      <c r="N2232" s="221"/>
      <c r="O2232" s="221"/>
      <c r="P2232" s="221"/>
      <c r="Q2232" s="221"/>
      <c r="R2232" s="221"/>
      <c r="S2232" s="221"/>
      <c r="T2232" s="222"/>
      <c r="AT2232" s="217" t="s">
        <v>176</v>
      </c>
      <c r="AU2232" s="217" t="s">
        <v>80</v>
      </c>
      <c r="AV2232" s="11" t="s">
        <v>17</v>
      </c>
      <c r="AW2232" s="11" t="s">
        <v>35</v>
      </c>
      <c r="AX2232" s="11" t="s">
        <v>72</v>
      </c>
      <c r="AY2232" s="217" t="s">
        <v>168</v>
      </c>
    </row>
    <row r="2233" s="11" customFormat="1">
      <c r="B2233" s="215"/>
      <c r="D2233" s="216" t="s">
        <v>176</v>
      </c>
      <c r="E2233" s="217" t="s">
        <v>5</v>
      </c>
      <c r="F2233" s="218" t="s">
        <v>576</v>
      </c>
      <c r="H2233" s="217" t="s">
        <v>5</v>
      </c>
      <c r="I2233" s="219"/>
      <c r="L2233" s="215"/>
      <c r="M2233" s="220"/>
      <c r="N2233" s="221"/>
      <c r="O2233" s="221"/>
      <c r="P2233" s="221"/>
      <c r="Q2233" s="221"/>
      <c r="R2233" s="221"/>
      <c r="S2233" s="221"/>
      <c r="T2233" s="222"/>
      <c r="AT2233" s="217" t="s">
        <v>176</v>
      </c>
      <c r="AU2233" s="217" t="s">
        <v>80</v>
      </c>
      <c r="AV2233" s="11" t="s">
        <v>17</v>
      </c>
      <c r="AW2233" s="11" t="s">
        <v>35</v>
      </c>
      <c r="AX2233" s="11" t="s">
        <v>72</v>
      </c>
      <c r="AY2233" s="217" t="s">
        <v>168</v>
      </c>
    </row>
    <row r="2234" s="12" customFormat="1">
      <c r="B2234" s="223"/>
      <c r="D2234" s="216" t="s">
        <v>176</v>
      </c>
      <c r="E2234" s="224" t="s">
        <v>5</v>
      </c>
      <c r="F2234" s="225" t="s">
        <v>2566</v>
      </c>
      <c r="H2234" s="226">
        <v>12.76</v>
      </c>
      <c r="I2234" s="227"/>
      <c r="L2234" s="223"/>
      <c r="M2234" s="228"/>
      <c r="N2234" s="229"/>
      <c r="O2234" s="229"/>
      <c r="P2234" s="229"/>
      <c r="Q2234" s="229"/>
      <c r="R2234" s="229"/>
      <c r="S2234" s="229"/>
      <c r="T2234" s="230"/>
      <c r="AT2234" s="224" t="s">
        <v>176</v>
      </c>
      <c r="AU2234" s="224" t="s">
        <v>80</v>
      </c>
      <c r="AV2234" s="12" t="s">
        <v>80</v>
      </c>
      <c r="AW2234" s="12" t="s">
        <v>35</v>
      </c>
      <c r="AX2234" s="12" t="s">
        <v>17</v>
      </c>
      <c r="AY2234" s="224" t="s">
        <v>168</v>
      </c>
    </row>
    <row r="2235" s="1" customFormat="1" ht="16.5" customHeight="1">
      <c r="B2235" s="202"/>
      <c r="C2235" s="239" t="s">
        <v>2567</v>
      </c>
      <c r="D2235" s="239" t="s">
        <v>337</v>
      </c>
      <c r="E2235" s="240" t="s">
        <v>2568</v>
      </c>
      <c r="F2235" s="241" t="s">
        <v>2569</v>
      </c>
      <c r="G2235" s="242" t="s">
        <v>173</v>
      </c>
      <c r="H2235" s="243">
        <v>14.674</v>
      </c>
      <c r="I2235" s="244"/>
      <c r="J2235" s="245">
        <f>ROUND(I2235*H2235,2)</f>
        <v>0</v>
      </c>
      <c r="K2235" s="241" t="s">
        <v>5</v>
      </c>
      <c r="L2235" s="246"/>
      <c r="M2235" s="247" t="s">
        <v>5</v>
      </c>
      <c r="N2235" s="248" t="s">
        <v>43</v>
      </c>
      <c r="O2235" s="48"/>
      <c r="P2235" s="212">
        <f>O2235*H2235</f>
        <v>0</v>
      </c>
      <c r="Q2235" s="212">
        <v>0</v>
      </c>
      <c r="R2235" s="212">
        <f>Q2235*H2235</f>
        <v>0</v>
      </c>
      <c r="S2235" s="212">
        <v>0</v>
      </c>
      <c r="T2235" s="213">
        <f>S2235*H2235</f>
        <v>0</v>
      </c>
      <c r="AR2235" s="25" t="s">
        <v>332</v>
      </c>
      <c r="AT2235" s="25" t="s">
        <v>337</v>
      </c>
      <c r="AU2235" s="25" t="s">
        <v>80</v>
      </c>
      <c r="AY2235" s="25" t="s">
        <v>168</v>
      </c>
      <c r="BE2235" s="214">
        <f>IF(N2235="základní",J2235,0)</f>
        <v>0</v>
      </c>
      <c r="BF2235" s="214">
        <f>IF(N2235="snížená",J2235,0)</f>
        <v>0</v>
      </c>
      <c r="BG2235" s="214">
        <f>IF(N2235="zákl. přenesená",J2235,0)</f>
        <v>0</v>
      </c>
      <c r="BH2235" s="214">
        <f>IF(N2235="sníž. přenesená",J2235,0)</f>
        <v>0</v>
      </c>
      <c r="BI2235" s="214">
        <f>IF(N2235="nulová",J2235,0)</f>
        <v>0</v>
      </c>
      <c r="BJ2235" s="25" t="s">
        <v>17</v>
      </c>
      <c r="BK2235" s="214">
        <f>ROUND(I2235*H2235,2)</f>
        <v>0</v>
      </c>
      <c r="BL2235" s="25" t="s">
        <v>254</v>
      </c>
      <c r="BM2235" s="25" t="s">
        <v>2570</v>
      </c>
    </row>
    <row r="2236" s="12" customFormat="1">
      <c r="B2236" s="223"/>
      <c r="D2236" s="216" t="s">
        <v>176</v>
      </c>
      <c r="F2236" s="225" t="s">
        <v>2571</v>
      </c>
      <c r="H2236" s="226">
        <v>14.674</v>
      </c>
      <c r="I2236" s="227"/>
      <c r="L2236" s="223"/>
      <c r="M2236" s="228"/>
      <c r="N2236" s="229"/>
      <c r="O2236" s="229"/>
      <c r="P2236" s="229"/>
      <c r="Q2236" s="229"/>
      <c r="R2236" s="229"/>
      <c r="S2236" s="229"/>
      <c r="T2236" s="230"/>
      <c r="AT2236" s="224" t="s">
        <v>176</v>
      </c>
      <c r="AU2236" s="224" t="s">
        <v>80</v>
      </c>
      <c r="AV2236" s="12" t="s">
        <v>80</v>
      </c>
      <c r="AW2236" s="12" t="s">
        <v>6</v>
      </c>
      <c r="AX2236" s="12" t="s">
        <v>17</v>
      </c>
      <c r="AY2236" s="224" t="s">
        <v>168</v>
      </c>
    </row>
    <row r="2237" s="1" customFormat="1" ht="16.5" customHeight="1">
      <c r="B2237" s="202"/>
      <c r="C2237" s="203" t="s">
        <v>2572</v>
      </c>
      <c r="D2237" s="203" t="s">
        <v>170</v>
      </c>
      <c r="E2237" s="204" t="s">
        <v>2573</v>
      </c>
      <c r="F2237" s="205" t="s">
        <v>2574</v>
      </c>
      <c r="G2237" s="206" t="s">
        <v>173</v>
      </c>
      <c r="H2237" s="207">
        <v>12.76</v>
      </c>
      <c r="I2237" s="208"/>
      <c r="J2237" s="209">
        <f>ROUND(I2237*H2237,2)</f>
        <v>0</v>
      </c>
      <c r="K2237" s="205" t="s">
        <v>174</v>
      </c>
      <c r="L2237" s="47"/>
      <c r="M2237" s="210" t="s">
        <v>5</v>
      </c>
      <c r="N2237" s="211" t="s">
        <v>43</v>
      </c>
      <c r="O2237" s="48"/>
      <c r="P2237" s="212">
        <f>O2237*H2237</f>
        <v>0</v>
      </c>
      <c r="Q2237" s="212">
        <v>0.00029999999999999997</v>
      </c>
      <c r="R2237" s="212">
        <f>Q2237*H2237</f>
        <v>0.0038279999999999998</v>
      </c>
      <c r="S2237" s="212">
        <v>0</v>
      </c>
      <c r="T2237" s="213">
        <f>S2237*H2237</f>
        <v>0</v>
      </c>
      <c r="AR2237" s="25" t="s">
        <v>254</v>
      </c>
      <c r="AT2237" s="25" t="s">
        <v>170</v>
      </c>
      <c r="AU2237" s="25" t="s">
        <v>80</v>
      </c>
      <c r="AY2237" s="25" t="s">
        <v>168</v>
      </c>
      <c r="BE2237" s="214">
        <f>IF(N2237="základní",J2237,0)</f>
        <v>0</v>
      </c>
      <c r="BF2237" s="214">
        <f>IF(N2237="snížená",J2237,0)</f>
        <v>0</v>
      </c>
      <c r="BG2237" s="214">
        <f>IF(N2237="zákl. přenesená",J2237,0)</f>
        <v>0</v>
      </c>
      <c r="BH2237" s="214">
        <f>IF(N2237="sníž. přenesená",J2237,0)</f>
        <v>0</v>
      </c>
      <c r="BI2237" s="214">
        <f>IF(N2237="nulová",J2237,0)</f>
        <v>0</v>
      </c>
      <c r="BJ2237" s="25" t="s">
        <v>17</v>
      </c>
      <c r="BK2237" s="214">
        <f>ROUND(I2237*H2237,2)</f>
        <v>0</v>
      </c>
      <c r="BL2237" s="25" t="s">
        <v>254</v>
      </c>
      <c r="BM2237" s="25" t="s">
        <v>2575</v>
      </c>
    </row>
    <row r="2238" s="11" customFormat="1">
      <c r="B2238" s="215"/>
      <c r="D2238" s="216" t="s">
        <v>176</v>
      </c>
      <c r="E2238" s="217" t="s">
        <v>5</v>
      </c>
      <c r="F2238" s="218" t="s">
        <v>575</v>
      </c>
      <c r="H2238" s="217" t="s">
        <v>5</v>
      </c>
      <c r="I2238" s="219"/>
      <c r="L2238" s="215"/>
      <c r="M2238" s="220"/>
      <c r="N2238" s="221"/>
      <c r="O2238" s="221"/>
      <c r="P2238" s="221"/>
      <c r="Q2238" s="221"/>
      <c r="R2238" s="221"/>
      <c r="S2238" s="221"/>
      <c r="T2238" s="222"/>
      <c r="AT2238" s="217" t="s">
        <v>176</v>
      </c>
      <c r="AU2238" s="217" t="s">
        <v>80</v>
      </c>
      <c r="AV2238" s="11" t="s">
        <v>17</v>
      </c>
      <c r="AW2238" s="11" t="s">
        <v>35</v>
      </c>
      <c r="AX2238" s="11" t="s">
        <v>72</v>
      </c>
      <c r="AY2238" s="217" t="s">
        <v>168</v>
      </c>
    </row>
    <row r="2239" s="11" customFormat="1">
      <c r="B2239" s="215"/>
      <c r="D2239" s="216" t="s">
        <v>176</v>
      </c>
      <c r="E2239" s="217" t="s">
        <v>5</v>
      </c>
      <c r="F2239" s="218" t="s">
        <v>576</v>
      </c>
      <c r="H2239" s="217" t="s">
        <v>5</v>
      </c>
      <c r="I2239" s="219"/>
      <c r="L2239" s="215"/>
      <c r="M2239" s="220"/>
      <c r="N2239" s="221"/>
      <c r="O2239" s="221"/>
      <c r="P2239" s="221"/>
      <c r="Q2239" s="221"/>
      <c r="R2239" s="221"/>
      <c r="S2239" s="221"/>
      <c r="T2239" s="222"/>
      <c r="AT2239" s="217" t="s">
        <v>176</v>
      </c>
      <c r="AU2239" s="217" t="s">
        <v>80</v>
      </c>
      <c r="AV2239" s="11" t="s">
        <v>17</v>
      </c>
      <c r="AW2239" s="11" t="s">
        <v>35</v>
      </c>
      <c r="AX2239" s="11" t="s">
        <v>72</v>
      </c>
      <c r="AY2239" s="217" t="s">
        <v>168</v>
      </c>
    </row>
    <row r="2240" s="12" customFormat="1">
      <c r="B2240" s="223"/>
      <c r="D2240" s="216" t="s">
        <v>176</v>
      </c>
      <c r="E2240" s="224" t="s">
        <v>5</v>
      </c>
      <c r="F2240" s="225" t="s">
        <v>2566</v>
      </c>
      <c r="H2240" s="226">
        <v>12.76</v>
      </c>
      <c r="I2240" s="227"/>
      <c r="L2240" s="223"/>
      <c r="M2240" s="228"/>
      <c r="N2240" s="229"/>
      <c r="O2240" s="229"/>
      <c r="P2240" s="229"/>
      <c r="Q2240" s="229"/>
      <c r="R2240" s="229"/>
      <c r="S2240" s="229"/>
      <c r="T2240" s="230"/>
      <c r="AT2240" s="224" t="s">
        <v>176</v>
      </c>
      <c r="AU2240" s="224" t="s">
        <v>80</v>
      </c>
      <c r="AV2240" s="12" t="s">
        <v>80</v>
      </c>
      <c r="AW2240" s="12" t="s">
        <v>35</v>
      </c>
      <c r="AX2240" s="12" t="s">
        <v>17</v>
      </c>
      <c r="AY2240" s="224" t="s">
        <v>168</v>
      </c>
    </row>
    <row r="2241" s="1" customFormat="1" ht="38.25" customHeight="1">
      <c r="B2241" s="202"/>
      <c r="C2241" s="203" t="s">
        <v>2576</v>
      </c>
      <c r="D2241" s="203" t="s">
        <v>170</v>
      </c>
      <c r="E2241" s="204" t="s">
        <v>2577</v>
      </c>
      <c r="F2241" s="205" t="s">
        <v>2578</v>
      </c>
      <c r="G2241" s="206" t="s">
        <v>1890</v>
      </c>
      <c r="H2241" s="257"/>
      <c r="I2241" s="208"/>
      <c r="J2241" s="209">
        <f>ROUND(I2241*H2241,2)</f>
        <v>0</v>
      </c>
      <c r="K2241" s="205" t="s">
        <v>174</v>
      </c>
      <c r="L2241" s="47"/>
      <c r="M2241" s="210" t="s">
        <v>5</v>
      </c>
      <c r="N2241" s="211" t="s">
        <v>43</v>
      </c>
      <c r="O2241" s="48"/>
      <c r="P2241" s="212">
        <f>O2241*H2241</f>
        <v>0</v>
      </c>
      <c r="Q2241" s="212">
        <v>0</v>
      </c>
      <c r="R2241" s="212">
        <f>Q2241*H2241</f>
        <v>0</v>
      </c>
      <c r="S2241" s="212">
        <v>0</v>
      </c>
      <c r="T2241" s="213">
        <f>S2241*H2241</f>
        <v>0</v>
      </c>
      <c r="AR2241" s="25" t="s">
        <v>254</v>
      </c>
      <c r="AT2241" s="25" t="s">
        <v>170</v>
      </c>
      <c r="AU2241" s="25" t="s">
        <v>80</v>
      </c>
      <c r="AY2241" s="25" t="s">
        <v>168</v>
      </c>
      <c r="BE2241" s="214">
        <f>IF(N2241="základní",J2241,0)</f>
        <v>0</v>
      </c>
      <c r="BF2241" s="214">
        <f>IF(N2241="snížená",J2241,0)</f>
        <v>0</v>
      </c>
      <c r="BG2241" s="214">
        <f>IF(N2241="zákl. přenesená",J2241,0)</f>
        <v>0</v>
      </c>
      <c r="BH2241" s="214">
        <f>IF(N2241="sníž. přenesená",J2241,0)</f>
        <v>0</v>
      </c>
      <c r="BI2241" s="214">
        <f>IF(N2241="nulová",J2241,0)</f>
        <v>0</v>
      </c>
      <c r="BJ2241" s="25" t="s">
        <v>17</v>
      </c>
      <c r="BK2241" s="214">
        <f>ROUND(I2241*H2241,2)</f>
        <v>0</v>
      </c>
      <c r="BL2241" s="25" t="s">
        <v>254</v>
      </c>
      <c r="BM2241" s="25" t="s">
        <v>2579</v>
      </c>
    </row>
    <row r="2242" s="10" customFormat="1" ht="29.88" customHeight="1">
      <c r="B2242" s="189"/>
      <c r="D2242" s="190" t="s">
        <v>71</v>
      </c>
      <c r="E2242" s="200" t="s">
        <v>2580</v>
      </c>
      <c r="F2242" s="200" t="s">
        <v>2581</v>
      </c>
      <c r="I2242" s="192"/>
      <c r="J2242" s="201">
        <f>BK2242</f>
        <v>0</v>
      </c>
      <c r="L2242" s="189"/>
      <c r="M2242" s="194"/>
      <c r="N2242" s="195"/>
      <c r="O2242" s="195"/>
      <c r="P2242" s="196">
        <f>SUM(P2243:P2318)</f>
        <v>0</v>
      </c>
      <c r="Q2242" s="195"/>
      <c r="R2242" s="196">
        <f>SUM(R2243:R2318)</f>
        <v>2.9470247399999994</v>
      </c>
      <c r="S2242" s="195"/>
      <c r="T2242" s="197">
        <f>SUM(T2243:T2318)</f>
        <v>0.011147499999999999</v>
      </c>
      <c r="AR2242" s="190" t="s">
        <v>80</v>
      </c>
      <c r="AT2242" s="198" t="s">
        <v>71</v>
      </c>
      <c r="AU2242" s="198" t="s">
        <v>17</v>
      </c>
      <c r="AY2242" s="190" t="s">
        <v>168</v>
      </c>
      <c r="BK2242" s="199">
        <f>SUM(BK2243:BK2318)</f>
        <v>0</v>
      </c>
    </row>
    <row r="2243" s="1" customFormat="1" ht="16.5" customHeight="1">
      <c r="B2243" s="202"/>
      <c r="C2243" s="203" t="s">
        <v>2582</v>
      </c>
      <c r="D2243" s="203" t="s">
        <v>170</v>
      </c>
      <c r="E2243" s="204" t="s">
        <v>2583</v>
      </c>
      <c r="F2243" s="205" t="s">
        <v>2584</v>
      </c>
      <c r="G2243" s="206" t="s">
        <v>173</v>
      </c>
      <c r="H2243" s="207">
        <v>323.41000000000003</v>
      </c>
      <c r="I2243" s="208"/>
      <c r="J2243" s="209">
        <f>ROUND(I2243*H2243,2)</f>
        <v>0</v>
      </c>
      <c r="K2243" s="205" t="s">
        <v>174</v>
      </c>
      <c r="L2243" s="47"/>
      <c r="M2243" s="210" t="s">
        <v>5</v>
      </c>
      <c r="N2243" s="211" t="s">
        <v>43</v>
      </c>
      <c r="O2243" s="48"/>
      <c r="P2243" s="212">
        <f>O2243*H2243</f>
        <v>0</v>
      </c>
      <c r="Q2243" s="212">
        <v>0</v>
      </c>
      <c r="R2243" s="212">
        <f>Q2243*H2243</f>
        <v>0</v>
      </c>
      <c r="S2243" s="212">
        <v>0</v>
      </c>
      <c r="T2243" s="213">
        <f>S2243*H2243</f>
        <v>0</v>
      </c>
      <c r="AR2243" s="25" t="s">
        <v>254</v>
      </c>
      <c r="AT2243" s="25" t="s">
        <v>170</v>
      </c>
      <c r="AU2243" s="25" t="s">
        <v>80</v>
      </c>
      <c r="AY2243" s="25" t="s">
        <v>168</v>
      </c>
      <c r="BE2243" s="214">
        <f>IF(N2243="základní",J2243,0)</f>
        <v>0</v>
      </c>
      <c r="BF2243" s="214">
        <f>IF(N2243="snížená",J2243,0)</f>
        <v>0</v>
      </c>
      <c r="BG2243" s="214">
        <f>IF(N2243="zákl. přenesená",J2243,0)</f>
        <v>0</v>
      </c>
      <c r="BH2243" s="214">
        <f>IF(N2243="sníž. přenesená",J2243,0)</f>
        <v>0</v>
      </c>
      <c r="BI2243" s="214">
        <f>IF(N2243="nulová",J2243,0)</f>
        <v>0</v>
      </c>
      <c r="BJ2243" s="25" t="s">
        <v>17</v>
      </c>
      <c r="BK2243" s="214">
        <f>ROUND(I2243*H2243,2)</f>
        <v>0</v>
      </c>
      <c r="BL2243" s="25" t="s">
        <v>254</v>
      </c>
      <c r="BM2243" s="25" t="s">
        <v>2585</v>
      </c>
    </row>
    <row r="2244" s="11" customFormat="1">
      <c r="B2244" s="215"/>
      <c r="D2244" s="216" t="s">
        <v>176</v>
      </c>
      <c r="E2244" s="217" t="s">
        <v>5</v>
      </c>
      <c r="F2244" s="218" t="s">
        <v>2586</v>
      </c>
      <c r="H2244" s="217" t="s">
        <v>5</v>
      </c>
      <c r="I2244" s="219"/>
      <c r="L2244" s="215"/>
      <c r="M2244" s="220"/>
      <c r="N2244" s="221"/>
      <c r="O2244" s="221"/>
      <c r="P2244" s="221"/>
      <c r="Q2244" s="221"/>
      <c r="R2244" s="221"/>
      <c r="S2244" s="221"/>
      <c r="T2244" s="222"/>
      <c r="AT2244" s="217" t="s">
        <v>176</v>
      </c>
      <c r="AU2244" s="217" t="s">
        <v>80</v>
      </c>
      <c r="AV2244" s="11" t="s">
        <v>17</v>
      </c>
      <c r="AW2244" s="11" t="s">
        <v>35</v>
      </c>
      <c r="AX2244" s="11" t="s">
        <v>72</v>
      </c>
      <c r="AY2244" s="217" t="s">
        <v>168</v>
      </c>
    </row>
    <row r="2245" s="12" customFormat="1">
      <c r="B2245" s="223"/>
      <c r="D2245" s="216" t="s">
        <v>176</v>
      </c>
      <c r="E2245" s="224" t="s">
        <v>5</v>
      </c>
      <c r="F2245" s="225" t="s">
        <v>2587</v>
      </c>
      <c r="H2245" s="226">
        <v>323.41000000000003</v>
      </c>
      <c r="I2245" s="227"/>
      <c r="L2245" s="223"/>
      <c r="M2245" s="228"/>
      <c r="N2245" s="229"/>
      <c r="O2245" s="229"/>
      <c r="P2245" s="229"/>
      <c r="Q2245" s="229"/>
      <c r="R2245" s="229"/>
      <c r="S2245" s="229"/>
      <c r="T2245" s="230"/>
      <c r="AT2245" s="224" t="s">
        <v>176</v>
      </c>
      <c r="AU2245" s="224" t="s">
        <v>80</v>
      </c>
      <c r="AV2245" s="12" t="s">
        <v>80</v>
      </c>
      <c r="AW2245" s="12" t="s">
        <v>35</v>
      </c>
      <c r="AX2245" s="12" t="s">
        <v>17</v>
      </c>
      <c r="AY2245" s="224" t="s">
        <v>168</v>
      </c>
    </row>
    <row r="2246" s="1" customFormat="1" ht="25.5" customHeight="1">
      <c r="B2246" s="202"/>
      <c r="C2246" s="203" t="s">
        <v>2588</v>
      </c>
      <c r="D2246" s="203" t="s">
        <v>170</v>
      </c>
      <c r="E2246" s="204" t="s">
        <v>2589</v>
      </c>
      <c r="F2246" s="205" t="s">
        <v>2590</v>
      </c>
      <c r="G2246" s="206" t="s">
        <v>173</v>
      </c>
      <c r="H2246" s="207">
        <v>323.41000000000003</v>
      </c>
      <c r="I2246" s="208"/>
      <c r="J2246" s="209">
        <f>ROUND(I2246*H2246,2)</f>
        <v>0</v>
      </c>
      <c r="K2246" s="205" t="s">
        <v>174</v>
      </c>
      <c r="L2246" s="47"/>
      <c r="M2246" s="210" t="s">
        <v>5</v>
      </c>
      <c r="N2246" s="211" t="s">
        <v>43</v>
      </c>
      <c r="O2246" s="48"/>
      <c r="P2246" s="212">
        <f>O2246*H2246</f>
        <v>0</v>
      </c>
      <c r="Q2246" s="212">
        <v>3.0000000000000001E-05</v>
      </c>
      <c r="R2246" s="212">
        <f>Q2246*H2246</f>
        <v>0.0097023000000000005</v>
      </c>
      <c r="S2246" s="212">
        <v>0</v>
      </c>
      <c r="T2246" s="213">
        <f>S2246*H2246</f>
        <v>0</v>
      </c>
      <c r="AR2246" s="25" t="s">
        <v>254</v>
      </c>
      <c r="AT2246" s="25" t="s">
        <v>170</v>
      </c>
      <c r="AU2246" s="25" t="s">
        <v>80</v>
      </c>
      <c r="AY2246" s="25" t="s">
        <v>168</v>
      </c>
      <c r="BE2246" s="214">
        <f>IF(N2246="základní",J2246,0)</f>
        <v>0</v>
      </c>
      <c r="BF2246" s="214">
        <f>IF(N2246="snížená",J2246,0)</f>
        <v>0</v>
      </c>
      <c r="BG2246" s="214">
        <f>IF(N2246="zákl. přenesená",J2246,0)</f>
        <v>0</v>
      </c>
      <c r="BH2246" s="214">
        <f>IF(N2246="sníž. přenesená",J2246,0)</f>
        <v>0</v>
      </c>
      <c r="BI2246" s="214">
        <f>IF(N2246="nulová",J2246,0)</f>
        <v>0</v>
      </c>
      <c r="BJ2246" s="25" t="s">
        <v>17</v>
      </c>
      <c r="BK2246" s="214">
        <f>ROUND(I2246*H2246,2)</f>
        <v>0</v>
      </c>
      <c r="BL2246" s="25" t="s">
        <v>254</v>
      </c>
      <c r="BM2246" s="25" t="s">
        <v>2591</v>
      </c>
    </row>
    <row r="2247" s="11" customFormat="1">
      <c r="B2247" s="215"/>
      <c r="D2247" s="216" t="s">
        <v>176</v>
      </c>
      <c r="E2247" s="217" t="s">
        <v>5</v>
      </c>
      <c r="F2247" s="218" t="s">
        <v>2586</v>
      </c>
      <c r="H2247" s="217" t="s">
        <v>5</v>
      </c>
      <c r="I2247" s="219"/>
      <c r="L2247" s="215"/>
      <c r="M2247" s="220"/>
      <c r="N2247" s="221"/>
      <c r="O2247" s="221"/>
      <c r="P2247" s="221"/>
      <c r="Q2247" s="221"/>
      <c r="R2247" s="221"/>
      <c r="S2247" s="221"/>
      <c r="T2247" s="222"/>
      <c r="AT2247" s="217" t="s">
        <v>176</v>
      </c>
      <c r="AU2247" s="217" t="s">
        <v>80</v>
      </c>
      <c r="AV2247" s="11" t="s">
        <v>17</v>
      </c>
      <c r="AW2247" s="11" t="s">
        <v>35</v>
      </c>
      <c r="AX2247" s="11" t="s">
        <v>72</v>
      </c>
      <c r="AY2247" s="217" t="s">
        <v>168</v>
      </c>
    </row>
    <row r="2248" s="12" customFormat="1">
      <c r="B2248" s="223"/>
      <c r="D2248" s="216" t="s">
        <v>176</v>
      </c>
      <c r="E2248" s="224" t="s">
        <v>5</v>
      </c>
      <c r="F2248" s="225" t="s">
        <v>2587</v>
      </c>
      <c r="H2248" s="226">
        <v>323.41000000000003</v>
      </c>
      <c r="I2248" s="227"/>
      <c r="L2248" s="223"/>
      <c r="M2248" s="228"/>
      <c r="N2248" s="229"/>
      <c r="O2248" s="229"/>
      <c r="P2248" s="229"/>
      <c r="Q2248" s="229"/>
      <c r="R2248" s="229"/>
      <c r="S2248" s="229"/>
      <c r="T2248" s="230"/>
      <c r="AT2248" s="224" t="s">
        <v>176</v>
      </c>
      <c r="AU2248" s="224" t="s">
        <v>80</v>
      </c>
      <c r="AV2248" s="12" t="s">
        <v>80</v>
      </c>
      <c r="AW2248" s="12" t="s">
        <v>35</v>
      </c>
      <c r="AX2248" s="12" t="s">
        <v>17</v>
      </c>
      <c r="AY2248" s="224" t="s">
        <v>168</v>
      </c>
    </row>
    <row r="2249" s="1" customFormat="1" ht="25.5" customHeight="1">
      <c r="B2249" s="202"/>
      <c r="C2249" s="203" t="s">
        <v>2592</v>
      </c>
      <c r="D2249" s="203" t="s">
        <v>170</v>
      </c>
      <c r="E2249" s="204" t="s">
        <v>2593</v>
      </c>
      <c r="F2249" s="205" t="s">
        <v>2594</v>
      </c>
      <c r="G2249" s="206" t="s">
        <v>173</v>
      </c>
      <c r="H2249" s="207">
        <v>318.11000000000001</v>
      </c>
      <c r="I2249" s="208"/>
      <c r="J2249" s="209">
        <f>ROUND(I2249*H2249,2)</f>
        <v>0</v>
      </c>
      <c r="K2249" s="205" t="s">
        <v>174</v>
      </c>
      <c r="L2249" s="47"/>
      <c r="M2249" s="210" t="s">
        <v>5</v>
      </c>
      <c r="N2249" s="211" t="s">
        <v>43</v>
      </c>
      <c r="O2249" s="48"/>
      <c r="P2249" s="212">
        <f>O2249*H2249</f>
        <v>0</v>
      </c>
      <c r="Q2249" s="212">
        <v>0.0044999999999999997</v>
      </c>
      <c r="R2249" s="212">
        <f>Q2249*H2249</f>
        <v>1.431495</v>
      </c>
      <c r="S2249" s="212">
        <v>0</v>
      </c>
      <c r="T2249" s="213">
        <f>S2249*H2249</f>
        <v>0</v>
      </c>
      <c r="AR2249" s="25" t="s">
        <v>254</v>
      </c>
      <c r="AT2249" s="25" t="s">
        <v>170</v>
      </c>
      <c r="AU2249" s="25" t="s">
        <v>80</v>
      </c>
      <c r="AY2249" s="25" t="s">
        <v>168</v>
      </c>
      <c r="BE2249" s="214">
        <f>IF(N2249="základní",J2249,0)</f>
        <v>0</v>
      </c>
      <c r="BF2249" s="214">
        <f>IF(N2249="snížená",J2249,0)</f>
        <v>0</v>
      </c>
      <c r="BG2249" s="214">
        <f>IF(N2249="zákl. přenesená",J2249,0)</f>
        <v>0</v>
      </c>
      <c r="BH2249" s="214">
        <f>IF(N2249="sníž. přenesená",J2249,0)</f>
        <v>0</v>
      </c>
      <c r="BI2249" s="214">
        <f>IF(N2249="nulová",J2249,0)</f>
        <v>0</v>
      </c>
      <c r="BJ2249" s="25" t="s">
        <v>17</v>
      </c>
      <c r="BK2249" s="214">
        <f>ROUND(I2249*H2249,2)</f>
        <v>0</v>
      </c>
      <c r="BL2249" s="25" t="s">
        <v>254</v>
      </c>
      <c r="BM2249" s="25" t="s">
        <v>2595</v>
      </c>
    </row>
    <row r="2250" s="11" customFormat="1">
      <c r="B2250" s="215"/>
      <c r="D2250" s="216" t="s">
        <v>176</v>
      </c>
      <c r="E2250" s="217" t="s">
        <v>5</v>
      </c>
      <c r="F2250" s="218" t="s">
        <v>2596</v>
      </c>
      <c r="H2250" s="217" t="s">
        <v>5</v>
      </c>
      <c r="I2250" s="219"/>
      <c r="L2250" s="215"/>
      <c r="M2250" s="220"/>
      <c r="N2250" s="221"/>
      <c r="O2250" s="221"/>
      <c r="P2250" s="221"/>
      <c r="Q2250" s="221"/>
      <c r="R2250" s="221"/>
      <c r="S2250" s="221"/>
      <c r="T2250" s="222"/>
      <c r="AT2250" s="217" t="s">
        <v>176</v>
      </c>
      <c r="AU2250" s="217" t="s">
        <v>80</v>
      </c>
      <c r="AV2250" s="11" t="s">
        <v>17</v>
      </c>
      <c r="AW2250" s="11" t="s">
        <v>35</v>
      </c>
      <c r="AX2250" s="11" t="s">
        <v>72</v>
      </c>
      <c r="AY2250" s="217" t="s">
        <v>168</v>
      </c>
    </row>
    <row r="2251" s="12" customFormat="1">
      <c r="B2251" s="223"/>
      <c r="D2251" s="216" t="s">
        <v>176</v>
      </c>
      <c r="E2251" s="224" t="s">
        <v>5</v>
      </c>
      <c r="F2251" s="225" t="s">
        <v>2597</v>
      </c>
      <c r="H2251" s="226">
        <v>318.11000000000001</v>
      </c>
      <c r="I2251" s="227"/>
      <c r="L2251" s="223"/>
      <c r="M2251" s="228"/>
      <c r="N2251" s="229"/>
      <c r="O2251" s="229"/>
      <c r="P2251" s="229"/>
      <c r="Q2251" s="229"/>
      <c r="R2251" s="229"/>
      <c r="S2251" s="229"/>
      <c r="T2251" s="230"/>
      <c r="AT2251" s="224" t="s">
        <v>176</v>
      </c>
      <c r="AU2251" s="224" t="s">
        <v>80</v>
      </c>
      <c r="AV2251" s="12" t="s">
        <v>80</v>
      </c>
      <c r="AW2251" s="12" t="s">
        <v>35</v>
      </c>
      <c r="AX2251" s="12" t="s">
        <v>17</v>
      </c>
      <c r="AY2251" s="224" t="s">
        <v>168</v>
      </c>
    </row>
    <row r="2252" s="1" customFormat="1" ht="25.5" customHeight="1">
      <c r="B2252" s="202"/>
      <c r="C2252" s="203" t="s">
        <v>2598</v>
      </c>
      <c r="D2252" s="203" t="s">
        <v>170</v>
      </c>
      <c r="E2252" s="204" t="s">
        <v>2599</v>
      </c>
      <c r="F2252" s="205" t="s">
        <v>2600</v>
      </c>
      <c r="G2252" s="206" t="s">
        <v>173</v>
      </c>
      <c r="H2252" s="207">
        <v>5.2999999999999998</v>
      </c>
      <c r="I2252" s="208"/>
      <c r="J2252" s="209">
        <f>ROUND(I2252*H2252,2)</f>
        <v>0</v>
      </c>
      <c r="K2252" s="205" t="s">
        <v>174</v>
      </c>
      <c r="L2252" s="47"/>
      <c r="M2252" s="210" t="s">
        <v>5</v>
      </c>
      <c r="N2252" s="211" t="s">
        <v>43</v>
      </c>
      <c r="O2252" s="48"/>
      <c r="P2252" s="212">
        <f>O2252*H2252</f>
        <v>0</v>
      </c>
      <c r="Q2252" s="212">
        <v>0.0074999999999999997</v>
      </c>
      <c r="R2252" s="212">
        <f>Q2252*H2252</f>
        <v>0.039750000000000001</v>
      </c>
      <c r="S2252" s="212">
        <v>0</v>
      </c>
      <c r="T2252" s="213">
        <f>S2252*H2252</f>
        <v>0</v>
      </c>
      <c r="AR2252" s="25" t="s">
        <v>254</v>
      </c>
      <c r="AT2252" s="25" t="s">
        <v>170</v>
      </c>
      <c r="AU2252" s="25" t="s">
        <v>80</v>
      </c>
      <c r="AY2252" s="25" t="s">
        <v>168</v>
      </c>
      <c r="BE2252" s="214">
        <f>IF(N2252="základní",J2252,0)</f>
        <v>0</v>
      </c>
      <c r="BF2252" s="214">
        <f>IF(N2252="snížená",J2252,0)</f>
        <v>0</v>
      </c>
      <c r="BG2252" s="214">
        <f>IF(N2252="zákl. přenesená",J2252,0)</f>
        <v>0</v>
      </c>
      <c r="BH2252" s="214">
        <f>IF(N2252="sníž. přenesená",J2252,0)</f>
        <v>0</v>
      </c>
      <c r="BI2252" s="214">
        <f>IF(N2252="nulová",J2252,0)</f>
        <v>0</v>
      </c>
      <c r="BJ2252" s="25" t="s">
        <v>17</v>
      </c>
      <c r="BK2252" s="214">
        <f>ROUND(I2252*H2252,2)</f>
        <v>0</v>
      </c>
      <c r="BL2252" s="25" t="s">
        <v>254</v>
      </c>
      <c r="BM2252" s="25" t="s">
        <v>2601</v>
      </c>
    </row>
    <row r="2253" s="11" customFormat="1">
      <c r="B2253" s="215"/>
      <c r="D2253" s="216" t="s">
        <v>176</v>
      </c>
      <c r="E2253" s="217" t="s">
        <v>5</v>
      </c>
      <c r="F2253" s="218" t="s">
        <v>2602</v>
      </c>
      <c r="H2253" s="217" t="s">
        <v>5</v>
      </c>
      <c r="I2253" s="219"/>
      <c r="L2253" s="215"/>
      <c r="M2253" s="220"/>
      <c r="N2253" s="221"/>
      <c r="O2253" s="221"/>
      <c r="P2253" s="221"/>
      <c r="Q2253" s="221"/>
      <c r="R2253" s="221"/>
      <c r="S2253" s="221"/>
      <c r="T2253" s="222"/>
      <c r="AT2253" s="217" t="s">
        <v>176</v>
      </c>
      <c r="AU2253" s="217" t="s">
        <v>80</v>
      </c>
      <c r="AV2253" s="11" t="s">
        <v>17</v>
      </c>
      <c r="AW2253" s="11" t="s">
        <v>35</v>
      </c>
      <c r="AX2253" s="11" t="s">
        <v>72</v>
      </c>
      <c r="AY2253" s="217" t="s">
        <v>168</v>
      </c>
    </row>
    <row r="2254" s="12" customFormat="1">
      <c r="B2254" s="223"/>
      <c r="D2254" s="216" t="s">
        <v>176</v>
      </c>
      <c r="E2254" s="224" t="s">
        <v>5</v>
      </c>
      <c r="F2254" s="225" t="s">
        <v>2603</v>
      </c>
      <c r="H2254" s="226">
        <v>5.2999999999999998</v>
      </c>
      <c r="I2254" s="227"/>
      <c r="L2254" s="223"/>
      <c r="M2254" s="228"/>
      <c r="N2254" s="229"/>
      <c r="O2254" s="229"/>
      <c r="P2254" s="229"/>
      <c r="Q2254" s="229"/>
      <c r="R2254" s="229"/>
      <c r="S2254" s="229"/>
      <c r="T2254" s="230"/>
      <c r="AT2254" s="224" t="s">
        <v>176</v>
      </c>
      <c r="AU2254" s="224" t="s">
        <v>80</v>
      </c>
      <c r="AV2254" s="12" t="s">
        <v>80</v>
      </c>
      <c r="AW2254" s="12" t="s">
        <v>35</v>
      </c>
      <c r="AX2254" s="12" t="s">
        <v>17</v>
      </c>
      <c r="AY2254" s="224" t="s">
        <v>168</v>
      </c>
    </row>
    <row r="2255" s="1" customFormat="1" ht="16.5" customHeight="1">
      <c r="B2255" s="202"/>
      <c r="C2255" s="203" t="s">
        <v>2604</v>
      </c>
      <c r="D2255" s="203" t="s">
        <v>170</v>
      </c>
      <c r="E2255" s="204" t="s">
        <v>2605</v>
      </c>
      <c r="F2255" s="205" t="s">
        <v>2606</v>
      </c>
      <c r="G2255" s="206" t="s">
        <v>173</v>
      </c>
      <c r="H2255" s="207">
        <v>4.4589999999999996</v>
      </c>
      <c r="I2255" s="208"/>
      <c r="J2255" s="209">
        <f>ROUND(I2255*H2255,2)</f>
        <v>0</v>
      </c>
      <c r="K2255" s="205" t="s">
        <v>174</v>
      </c>
      <c r="L2255" s="47"/>
      <c r="M2255" s="210" t="s">
        <v>5</v>
      </c>
      <c r="N2255" s="211" t="s">
        <v>43</v>
      </c>
      <c r="O2255" s="48"/>
      <c r="P2255" s="212">
        <f>O2255*H2255</f>
        <v>0</v>
      </c>
      <c r="Q2255" s="212">
        <v>0</v>
      </c>
      <c r="R2255" s="212">
        <f>Q2255*H2255</f>
        <v>0</v>
      </c>
      <c r="S2255" s="212">
        <v>0.0025000000000000001</v>
      </c>
      <c r="T2255" s="213">
        <f>S2255*H2255</f>
        <v>0.011147499999999999</v>
      </c>
      <c r="AR2255" s="25" t="s">
        <v>254</v>
      </c>
      <c r="AT2255" s="25" t="s">
        <v>170</v>
      </c>
      <c r="AU2255" s="25" t="s">
        <v>80</v>
      </c>
      <c r="AY2255" s="25" t="s">
        <v>168</v>
      </c>
      <c r="BE2255" s="214">
        <f>IF(N2255="základní",J2255,0)</f>
        <v>0</v>
      </c>
      <c r="BF2255" s="214">
        <f>IF(N2255="snížená",J2255,0)</f>
        <v>0</v>
      </c>
      <c r="BG2255" s="214">
        <f>IF(N2255="zákl. přenesená",J2255,0)</f>
        <v>0</v>
      </c>
      <c r="BH2255" s="214">
        <f>IF(N2255="sníž. přenesená",J2255,0)</f>
        <v>0</v>
      </c>
      <c r="BI2255" s="214">
        <f>IF(N2255="nulová",J2255,0)</f>
        <v>0</v>
      </c>
      <c r="BJ2255" s="25" t="s">
        <v>17</v>
      </c>
      <c r="BK2255" s="214">
        <f>ROUND(I2255*H2255,2)</f>
        <v>0</v>
      </c>
      <c r="BL2255" s="25" t="s">
        <v>254</v>
      </c>
      <c r="BM2255" s="25" t="s">
        <v>2607</v>
      </c>
    </row>
    <row r="2256" s="11" customFormat="1">
      <c r="B2256" s="215"/>
      <c r="D2256" s="216" t="s">
        <v>176</v>
      </c>
      <c r="E2256" s="217" t="s">
        <v>5</v>
      </c>
      <c r="F2256" s="218" t="s">
        <v>2608</v>
      </c>
      <c r="H2256" s="217" t="s">
        <v>5</v>
      </c>
      <c r="I2256" s="219"/>
      <c r="L2256" s="215"/>
      <c r="M2256" s="220"/>
      <c r="N2256" s="221"/>
      <c r="O2256" s="221"/>
      <c r="P2256" s="221"/>
      <c r="Q2256" s="221"/>
      <c r="R2256" s="221"/>
      <c r="S2256" s="221"/>
      <c r="T2256" s="222"/>
      <c r="AT2256" s="217" t="s">
        <v>176</v>
      </c>
      <c r="AU2256" s="217" t="s">
        <v>80</v>
      </c>
      <c r="AV2256" s="11" t="s">
        <v>17</v>
      </c>
      <c r="AW2256" s="11" t="s">
        <v>35</v>
      </c>
      <c r="AX2256" s="11" t="s">
        <v>72</v>
      </c>
      <c r="AY2256" s="217" t="s">
        <v>168</v>
      </c>
    </row>
    <row r="2257" s="12" customFormat="1">
      <c r="B2257" s="223"/>
      <c r="D2257" s="216" t="s">
        <v>176</v>
      </c>
      <c r="E2257" s="224" t="s">
        <v>5</v>
      </c>
      <c r="F2257" s="225" t="s">
        <v>2609</v>
      </c>
      <c r="H2257" s="226">
        <v>3.4399999999999999</v>
      </c>
      <c r="I2257" s="227"/>
      <c r="L2257" s="223"/>
      <c r="M2257" s="228"/>
      <c r="N2257" s="229"/>
      <c r="O2257" s="229"/>
      <c r="P2257" s="229"/>
      <c r="Q2257" s="229"/>
      <c r="R2257" s="229"/>
      <c r="S2257" s="229"/>
      <c r="T2257" s="230"/>
      <c r="AT2257" s="224" t="s">
        <v>176</v>
      </c>
      <c r="AU2257" s="224" t="s">
        <v>80</v>
      </c>
      <c r="AV2257" s="12" t="s">
        <v>80</v>
      </c>
      <c r="AW2257" s="12" t="s">
        <v>35</v>
      </c>
      <c r="AX2257" s="12" t="s">
        <v>72</v>
      </c>
      <c r="AY2257" s="224" t="s">
        <v>168</v>
      </c>
    </row>
    <row r="2258" s="11" customFormat="1">
      <c r="B2258" s="215"/>
      <c r="D2258" s="216" t="s">
        <v>176</v>
      </c>
      <c r="E2258" s="217" t="s">
        <v>5</v>
      </c>
      <c r="F2258" s="218" t="s">
        <v>1203</v>
      </c>
      <c r="H2258" s="217" t="s">
        <v>5</v>
      </c>
      <c r="I2258" s="219"/>
      <c r="L2258" s="215"/>
      <c r="M2258" s="220"/>
      <c r="N2258" s="221"/>
      <c r="O2258" s="221"/>
      <c r="P2258" s="221"/>
      <c r="Q2258" s="221"/>
      <c r="R2258" s="221"/>
      <c r="S2258" s="221"/>
      <c r="T2258" s="222"/>
      <c r="AT2258" s="217" t="s">
        <v>176</v>
      </c>
      <c r="AU2258" s="217" t="s">
        <v>80</v>
      </c>
      <c r="AV2258" s="11" t="s">
        <v>17</v>
      </c>
      <c r="AW2258" s="11" t="s">
        <v>35</v>
      </c>
      <c r="AX2258" s="11" t="s">
        <v>72</v>
      </c>
      <c r="AY2258" s="217" t="s">
        <v>168</v>
      </c>
    </row>
    <row r="2259" s="12" customFormat="1">
      <c r="B2259" s="223"/>
      <c r="D2259" s="216" t="s">
        <v>176</v>
      </c>
      <c r="E2259" s="224" t="s">
        <v>5</v>
      </c>
      <c r="F2259" s="225" t="s">
        <v>2610</v>
      </c>
      <c r="H2259" s="226">
        <v>1.0189999999999999</v>
      </c>
      <c r="I2259" s="227"/>
      <c r="L2259" s="223"/>
      <c r="M2259" s="228"/>
      <c r="N2259" s="229"/>
      <c r="O2259" s="229"/>
      <c r="P2259" s="229"/>
      <c r="Q2259" s="229"/>
      <c r="R2259" s="229"/>
      <c r="S2259" s="229"/>
      <c r="T2259" s="230"/>
      <c r="AT2259" s="224" t="s">
        <v>176</v>
      </c>
      <c r="AU2259" s="224" t="s">
        <v>80</v>
      </c>
      <c r="AV2259" s="12" t="s">
        <v>80</v>
      </c>
      <c r="AW2259" s="12" t="s">
        <v>35</v>
      </c>
      <c r="AX2259" s="12" t="s">
        <v>72</v>
      </c>
      <c r="AY2259" s="224" t="s">
        <v>168</v>
      </c>
    </row>
    <row r="2260" s="13" customFormat="1">
      <c r="B2260" s="231"/>
      <c r="D2260" s="216" t="s">
        <v>176</v>
      </c>
      <c r="E2260" s="232" t="s">
        <v>5</v>
      </c>
      <c r="F2260" s="233" t="s">
        <v>195</v>
      </c>
      <c r="H2260" s="234">
        <v>4.4589999999999996</v>
      </c>
      <c r="I2260" s="235"/>
      <c r="L2260" s="231"/>
      <c r="M2260" s="236"/>
      <c r="N2260" s="237"/>
      <c r="O2260" s="237"/>
      <c r="P2260" s="237"/>
      <c r="Q2260" s="237"/>
      <c r="R2260" s="237"/>
      <c r="S2260" s="237"/>
      <c r="T2260" s="238"/>
      <c r="AT2260" s="232" t="s">
        <v>176</v>
      </c>
      <c r="AU2260" s="232" t="s">
        <v>80</v>
      </c>
      <c r="AV2260" s="13" t="s">
        <v>86</v>
      </c>
      <c r="AW2260" s="13" t="s">
        <v>35</v>
      </c>
      <c r="AX2260" s="13" t="s">
        <v>17</v>
      </c>
      <c r="AY2260" s="232" t="s">
        <v>168</v>
      </c>
    </row>
    <row r="2261" s="1" customFormat="1" ht="25.5" customHeight="1">
      <c r="B2261" s="202"/>
      <c r="C2261" s="203" t="s">
        <v>2611</v>
      </c>
      <c r="D2261" s="203" t="s">
        <v>170</v>
      </c>
      <c r="E2261" s="204" t="s">
        <v>2612</v>
      </c>
      <c r="F2261" s="205" t="s">
        <v>2613</v>
      </c>
      <c r="G2261" s="206" t="s">
        <v>173</v>
      </c>
      <c r="H2261" s="207">
        <v>146.22999999999999</v>
      </c>
      <c r="I2261" s="208"/>
      <c r="J2261" s="209">
        <f>ROUND(I2261*H2261,2)</f>
        <v>0</v>
      </c>
      <c r="K2261" s="205" t="s">
        <v>174</v>
      </c>
      <c r="L2261" s="47"/>
      <c r="M2261" s="210" t="s">
        <v>5</v>
      </c>
      <c r="N2261" s="211" t="s">
        <v>43</v>
      </c>
      <c r="O2261" s="48"/>
      <c r="P2261" s="212">
        <f>O2261*H2261</f>
        <v>0</v>
      </c>
      <c r="Q2261" s="212">
        <v>0.00029999999999999997</v>
      </c>
      <c r="R2261" s="212">
        <f>Q2261*H2261</f>
        <v>0.043868999999999991</v>
      </c>
      <c r="S2261" s="212">
        <v>0</v>
      </c>
      <c r="T2261" s="213">
        <f>S2261*H2261</f>
        <v>0</v>
      </c>
      <c r="AR2261" s="25" t="s">
        <v>254</v>
      </c>
      <c r="AT2261" s="25" t="s">
        <v>170</v>
      </c>
      <c r="AU2261" s="25" t="s">
        <v>80</v>
      </c>
      <c r="AY2261" s="25" t="s">
        <v>168</v>
      </c>
      <c r="BE2261" s="214">
        <f>IF(N2261="základní",J2261,0)</f>
        <v>0</v>
      </c>
      <c r="BF2261" s="214">
        <f>IF(N2261="snížená",J2261,0)</f>
        <v>0</v>
      </c>
      <c r="BG2261" s="214">
        <f>IF(N2261="zákl. přenesená",J2261,0)</f>
        <v>0</v>
      </c>
      <c r="BH2261" s="214">
        <f>IF(N2261="sníž. přenesená",J2261,0)</f>
        <v>0</v>
      </c>
      <c r="BI2261" s="214">
        <f>IF(N2261="nulová",J2261,0)</f>
        <v>0</v>
      </c>
      <c r="BJ2261" s="25" t="s">
        <v>17</v>
      </c>
      <c r="BK2261" s="214">
        <f>ROUND(I2261*H2261,2)</f>
        <v>0</v>
      </c>
      <c r="BL2261" s="25" t="s">
        <v>254</v>
      </c>
      <c r="BM2261" s="25" t="s">
        <v>2614</v>
      </c>
    </row>
    <row r="2262" s="11" customFormat="1">
      <c r="B2262" s="215"/>
      <c r="D2262" s="216" t="s">
        <v>176</v>
      </c>
      <c r="E2262" s="217" t="s">
        <v>5</v>
      </c>
      <c r="F2262" s="218" t="s">
        <v>578</v>
      </c>
      <c r="H2262" s="217" t="s">
        <v>5</v>
      </c>
      <c r="I2262" s="219"/>
      <c r="L2262" s="215"/>
      <c r="M2262" s="220"/>
      <c r="N2262" s="221"/>
      <c r="O2262" s="221"/>
      <c r="P2262" s="221"/>
      <c r="Q2262" s="221"/>
      <c r="R2262" s="221"/>
      <c r="S2262" s="221"/>
      <c r="T2262" s="222"/>
      <c r="AT2262" s="217" t="s">
        <v>176</v>
      </c>
      <c r="AU2262" s="217" t="s">
        <v>80</v>
      </c>
      <c r="AV2262" s="11" t="s">
        <v>17</v>
      </c>
      <c r="AW2262" s="11" t="s">
        <v>35</v>
      </c>
      <c r="AX2262" s="11" t="s">
        <v>72</v>
      </c>
      <c r="AY2262" s="217" t="s">
        <v>168</v>
      </c>
    </row>
    <row r="2263" s="12" customFormat="1">
      <c r="B2263" s="223"/>
      <c r="D2263" s="216" t="s">
        <v>176</v>
      </c>
      <c r="E2263" s="224" t="s">
        <v>5</v>
      </c>
      <c r="F2263" s="225" t="s">
        <v>2615</v>
      </c>
      <c r="H2263" s="226">
        <v>74.840000000000003</v>
      </c>
      <c r="I2263" s="227"/>
      <c r="L2263" s="223"/>
      <c r="M2263" s="228"/>
      <c r="N2263" s="229"/>
      <c r="O2263" s="229"/>
      <c r="P2263" s="229"/>
      <c r="Q2263" s="229"/>
      <c r="R2263" s="229"/>
      <c r="S2263" s="229"/>
      <c r="T2263" s="230"/>
      <c r="AT2263" s="224" t="s">
        <v>176</v>
      </c>
      <c r="AU2263" s="224" t="s">
        <v>80</v>
      </c>
      <c r="AV2263" s="12" t="s">
        <v>80</v>
      </c>
      <c r="AW2263" s="12" t="s">
        <v>35</v>
      </c>
      <c r="AX2263" s="12" t="s">
        <v>72</v>
      </c>
      <c r="AY2263" s="224" t="s">
        <v>168</v>
      </c>
    </row>
    <row r="2264" s="11" customFormat="1">
      <c r="B2264" s="215"/>
      <c r="D2264" s="216" t="s">
        <v>176</v>
      </c>
      <c r="E2264" s="217" t="s">
        <v>5</v>
      </c>
      <c r="F2264" s="218" t="s">
        <v>582</v>
      </c>
      <c r="H2264" s="217" t="s">
        <v>5</v>
      </c>
      <c r="I2264" s="219"/>
      <c r="L2264" s="215"/>
      <c r="M2264" s="220"/>
      <c r="N2264" s="221"/>
      <c r="O2264" s="221"/>
      <c r="P2264" s="221"/>
      <c r="Q2264" s="221"/>
      <c r="R2264" s="221"/>
      <c r="S2264" s="221"/>
      <c r="T2264" s="222"/>
      <c r="AT2264" s="217" t="s">
        <v>176</v>
      </c>
      <c r="AU2264" s="217" t="s">
        <v>80</v>
      </c>
      <c r="AV2264" s="11" t="s">
        <v>17</v>
      </c>
      <c r="AW2264" s="11" t="s">
        <v>35</v>
      </c>
      <c r="AX2264" s="11" t="s">
        <v>72</v>
      </c>
      <c r="AY2264" s="217" t="s">
        <v>168</v>
      </c>
    </row>
    <row r="2265" s="12" customFormat="1">
      <c r="B2265" s="223"/>
      <c r="D2265" s="216" t="s">
        <v>176</v>
      </c>
      <c r="E2265" s="224" t="s">
        <v>5</v>
      </c>
      <c r="F2265" s="225" t="s">
        <v>2616</v>
      </c>
      <c r="H2265" s="226">
        <v>71.390000000000001</v>
      </c>
      <c r="I2265" s="227"/>
      <c r="L2265" s="223"/>
      <c r="M2265" s="228"/>
      <c r="N2265" s="229"/>
      <c r="O2265" s="229"/>
      <c r="P2265" s="229"/>
      <c r="Q2265" s="229"/>
      <c r="R2265" s="229"/>
      <c r="S2265" s="229"/>
      <c r="T2265" s="230"/>
      <c r="AT2265" s="224" t="s">
        <v>176</v>
      </c>
      <c r="AU2265" s="224" t="s">
        <v>80</v>
      </c>
      <c r="AV2265" s="12" t="s">
        <v>80</v>
      </c>
      <c r="AW2265" s="12" t="s">
        <v>35</v>
      </c>
      <c r="AX2265" s="12" t="s">
        <v>72</v>
      </c>
      <c r="AY2265" s="224" t="s">
        <v>168</v>
      </c>
    </row>
    <row r="2266" s="13" customFormat="1">
      <c r="B2266" s="231"/>
      <c r="D2266" s="216" t="s">
        <v>176</v>
      </c>
      <c r="E2266" s="232" t="s">
        <v>5</v>
      </c>
      <c r="F2266" s="233" t="s">
        <v>195</v>
      </c>
      <c r="H2266" s="234">
        <v>146.22999999999999</v>
      </c>
      <c r="I2266" s="235"/>
      <c r="L2266" s="231"/>
      <c r="M2266" s="236"/>
      <c r="N2266" s="237"/>
      <c r="O2266" s="237"/>
      <c r="P2266" s="237"/>
      <c r="Q2266" s="237"/>
      <c r="R2266" s="237"/>
      <c r="S2266" s="237"/>
      <c r="T2266" s="238"/>
      <c r="AT2266" s="232" t="s">
        <v>176</v>
      </c>
      <c r="AU2266" s="232" t="s">
        <v>80</v>
      </c>
      <c r="AV2266" s="13" t="s">
        <v>86</v>
      </c>
      <c r="AW2266" s="13" t="s">
        <v>35</v>
      </c>
      <c r="AX2266" s="13" t="s">
        <v>17</v>
      </c>
      <c r="AY2266" s="232" t="s">
        <v>168</v>
      </c>
    </row>
    <row r="2267" s="1" customFormat="1" ht="16.5" customHeight="1">
      <c r="B2267" s="202"/>
      <c r="C2267" s="239" t="s">
        <v>2617</v>
      </c>
      <c r="D2267" s="239" t="s">
        <v>337</v>
      </c>
      <c r="E2267" s="240" t="s">
        <v>2618</v>
      </c>
      <c r="F2267" s="241" t="s">
        <v>2619</v>
      </c>
      <c r="G2267" s="242" t="s">
        <v>173</v>
      </c>
      <c r="H2267" s="243">
        <v>168.16499999999999</v>
      </c>
      <c r="I2267" s="244"/>
      <c r="J2267" s="245">
        <f>ROUND(I2267*H2267,2)</f>
        <v>0</v>
      </c>
      <c r="K2267" s="241" t="s">
        <v>5</v>
      </c>
      <c r="L2267" s="246"/>
      <c r="M2267" s="247" t="s">
        <v>5</v>
      </c>
      <c r="N2267" s="248" t="s">
        <v>43</v>
      </c>
      <c r="O2267" s="48"/>
      <c r="P2267" s="212">
        <f>O2267*H2267</f>
        <v>0</v>
      </c>
      <c r="Q2267" s="212">
        <v>0.0036800000000000001</v>
      </c>
      <c r="R2267" s="212">
        <f>Q2267*H2267</f>
        <v>0.61884720000000004</v>
      </c>
      <c r="S2267" s="212">
        <v>0</v>
      </c>
      <c r="T2267" s="213">
        <f>S2267*H2267</f>
        <v>0</v>
      </c>
      <c r="AR2267" s="25" t="s">
        <v>332</v>
      </c>
      <c r="AT2267" s="25" t="s">
        <v>337</v>
      </c>
      <c r="AU2267" s="25" t="s">
        <v>80</v>
      </c>
      <c r="AY2267" s="25" t="s">
        <v>168</v>
      </c>
      <c r="BE2267" s="214">
        <f>IF(N2267="základní",J2267,0)</f>
        <v>0</v>
      </c>
      <c r="BF2267" s="214">
        <f>IF(N2267="snížená",J2267,0)</f>
        <v>0</v>
      </c>
      <c r="BG2267" s="214">
        <f>IF(N2267="zákl. přenesená",J2267,0)</f>
        <v>0</v>
      </c>
      <c r="BH2267" s="214">
        <f>IF(N2267="sníž. přenesená",J2267,0)</f>
        <v>0</v>
      </c>
      <c r="BI2267" s="214">
        <f>IF(N2267="nulová",J2267,0)</f>
        <v>0</v>
      </c>
      <c r="BJ2267" s="25" t="s">
        <v>17</v>
      </c>
      <c r="BK2267" s="214">
        <f>ROUND(I2267*H2267,2)</f>
        <v>0</v>
      </c>
      <c r="BL2267" s="25" t="s">
        <v>254</v>
      </c>
      <c r="BM2267" s="25" t="s">
        <v>2620</v>
      </c>
    </row>
    <row r="2268" s="12" customFormat="1">
      <c r="B2268" s="223"/>
      <c r="D2268" s="216" t="s">
        <v>176</v>
      </c>
      <c r="F2268" s="225" t="s">
        <v>2621</v>
      </c>
      <c r="H2268" s="226">
        <v>168.16499999999999</v>
      </c>
      <c r="I2268" s="227"/>
      <c r="L2268" s="223"/>
      <c r="M2268" s="228"/>
      <c r="N2268" s="229"/>
      <c r="O2268" s="229"/>
      <c r="P2268" s="229"/>
      <c r="Q2268" s="229"/>
      <c r="R2268" s="229"/>
      <c r="S2268" s="229"/>
      <c r="T2268" s="230"/>
      <c r="AT2268" s="224" t="s">
        <v>176</v>
      </c>
      <c r="AU2268" s="224" t="s">
        <v>80</v>
      </c>
      <c r="AV2268" s="12" t="s">
        <v>80</v>
      </c>
      <c r="AW2268" s="12" t="s">
        <v>6</v>
      </c>
      <c r="AX2268" s="12" t="s">
        <v>17</v>
      </c>
      <c r="AY2268" s="224" t="s">
        <v>168</v>
      </c>
    </row>
    <row r="2269" s="1" customFormat="1" ht="25.5" customHeight="1">
      <c r="B2269" s="202"/>
      <c r="C2269" s="203" t="s">
        <v>2622</v>
      </c>
      <c r="D2269" s="203" t="s">
        <v>170</v>
      </c>
      <c r="E2269" s="204" t="s">
        <v>2623</v>
      </c>
      <c r="F2269" s="205" t="s">
        <v>2624</v>
      </c>
      <c r="G2269" s="206" t="s">
        <v>173</v>
      </c>
      <c r="H2269" s="207">
        <v>94.439999999999998</v>
      </c>
      <c r="I2269" s="208"/>
      <c r="J2269" s="209">
        <f>ROUND(I2269*H2269,2)</f>
        <v>0</v>
      </c>
      <c r="K2269" s="205" t="s">
        <v>5</v>
      </c>
      <c r="L2269" s="47"/>
      <c r="M2269" s="210" t="s">
        <v>5</v>
      </c>
      <c r="N2269" s="211" t="s">
        <v>43</v>
      </c>
      <c r="O2269" s="48"/>
      <c r="P2269" s="212">
        <f>O2269*H2269</f>
        <v>0</v>
      </c>
      <c r="Q2269" s="212">
        <v>0.00029999999999999997</v>
      </c>
      <c r="R2269" s="212">
        <f>Q2269*H2269</f>
        <v>0.028331999999999996</v>
      </c>
      <c r="S2269" s="212">
        <v>0</v>
      </c>
      <c r="T2269" s="213">
        <f>S2269*H2269</f>
        <v>0</v>
      </c>
      <c r="AR2269" s="25" t="s">
        <v>254</v>
      </c>
      <c r="AT2269" s="25" t="s">
        <v>170</v>
      </c>
      <c r="AU2269" s="25" t="s">
        <v>80</v>
      </c>
      <c r="AY2269" s="25" t="s">
        <v>168</v>
      </c>
      <c r="BE2269" s="214">
        <f>IF(N2269="základní",J2269,0)</f>
        <v>0</v>
      </c>
      <c r="BF2269" s="214">
        <f>IF(N2269="snížená",J2269,0)</f>
        <v>0</v>
      </c>
      <c r="BG2269" s="214">
        <f>IF(N2269="zákl. přenesená",J2269,0)</f>
        <v>0</v>
      </c>
      <c r="BH2269" s="214">
        <f>IF(N2269="sníž. přenesená",J2269,0)</f>
        <v>0</v>
      </c>
      <c r="BI2269" s="214">
        <f>IF(N2269="nulová",J2269,0)</f>
        <v>0</v>
      </c>
      <c r="BJ2269" s="25" t="s">
        <v>17</v>
      </c>
      <c r="BK2269" s="214">
        <f>ROUND(I2269*H2269,2)</f>
        <v>0</v>
      </c>
      <c r="BL2269" s="25" t="s">
        <v>254</v>
      </c>
      <c r="BM2269" s="25" t="s">
        <v>2625</v>
      </c>
    </row>
    <row r="2270" s="11" customFormat="1">
      <c r="B2270" s="215"/>
      <c r="D2270" s="216" t="s">
        <v>176</v>
      </c>
      <c r="E2270" s="217" t="s">
        <v>5</v>
      </c>
      <c r="F2270" s="218" t="s">
        <v>578</v>
      </c>
      <c r="H2270" s="217" t="s">
        <v>5</v>
      </c>
      <c r="I2270" s="219"/>
      <c r="L2270" s="215"/>
      <c r="M2270" s="220"/>
      <c r="N2270" s="221"/>
      <c r="O2270" s="221"/>
      <c r="P2270" s="221"/>
      <c r="Q2270" s="221"/>
      <c r="R2270" s="221"/>
      <c r="S2270" s="221"/>
      <c r="T2270" s="222"/>
      <c r="AT2270" s="217" t="s">
        <v>176</v>
      </c>
      <c r="AU2270" s="217" t="s">
        <v>80</v>
      </c>
      <c r="AV2270" s="11" t="s">
        <v>17</v>
      </c>
      <c r="AW2270" s="11" t="s">
        <v>35</v>
      </c>
      <c r="AX2270" s="11" t="s">
        <v>72</v>
      </c>
      <c r="AY2270" s="217" t="s">
        <v>168</v>
      </c>
    </row>
    <row r="2271" s="12" customFormat="1">
      <c r="B2271" s="223"/>
      <c r="D2271" s="216" t="s">
        <v>176</v>
      </c>
      <c r="E2271" s="224" t="s">
        <v>5</v>
      </c>
      <c r="F2271" s="225" t="s">
        <v>2626</v>
      </c>
      <c r="H2271" s="226">
        <v>94.439999999999998</v>
      </c>
      <c r="I2271" s="227"/>
      <c r="L2271" s="223"/>
      <c r="M2271" s="228"/>
      <c r="N2271" s="229"/>
      <c r="O2271" s="229"/>
      <c r="P2271" s="229"/>
      <c r="Q2271" s="229"/>
      <c r="R2271" s="229"/>
      <c r="S2271" s="229"/>
      <c r="T2271" s="230"/>
      <c r="AT2271" s="224" t="s">
        <v>176</v>
      </c>
      <c r="AU2271" s="224" t="s">
        <v>80</v>
      </c>
      <c r="AV2271" s="12" t="s">
        <v>80</v>
      </c>
      <c r="AW2271" s="12" t="s">
        <v>35</v>
      </c>
      <c r="AX2271" s="12" t="s">
        <v>72</v>
      </c>
      <c r="AY2271" s="224" t="s">
        <v>168</v>
      </c>
    </row>
    <row r="2272" s="13" customFormat="1">
      <c r="B2272" s="231"/>
      <c r="D2272" s="216" t="s">
        <v>176</v>
      </c>
      <c r="E2272" s="232" t="s">
        <v>5</v>
      </c>
      <c r="F2272" s="233" t="s">
        <v>195</v>
      </c>
      <c r="H2272" s="234">
        <v>94.439999999999998</v>
      </c>
      <c r="I2272" s="235"/>
      <c r="L2272" s="231"/>
      <c r="M2272" s="236"/>
      <c r="N2272" s="237"/>
      <c r="O2272" s="237"/>
      <c r="P2272" s="237"/>
      <c r="Q2272" s="237"/>
      <c r="R2272" s="237"/>
      <c r="S2272" s="237"/>
      <c r="T2272" s="238"/>
      <c r="AT2272" s="232" t="s">
        <v>176</v>
      </c>
      <c r="AU2272" s="232" t="s">
        <v>80</v>
      </c>
      <c r="AV2272" s="13" t="s">
        <v>86</v>
      </c>
      <c r="AW2272" s="13" t="s">
        <v>35</v>
      </c>
      <c r="AX2272" s="13" t="s">
        <v>17</v>
      </c>
      <c r="AY2272" s="232" t="s">
        <v>168</v>
      </c>
    </row>
    <row r="2273" s="1" customFormat="1" ht="16.5" customHeight="1">
      <c r="B2273" s="202"/>
      <c r="C2273" s="239" t="s">
        <v>2627</v>
      </c>
      <c r="D2273" s="239" t="s">
        <v>337</v>
      </c>
      <c r="E2273" s="240" t="s">
        <v>2628</v>
      </c>
      <c r="F2273" s="241" t="s">
        <v>2629</v>
      </c>
      <c r="G2273" s="242" t="s">
        <v>173</v>
      </c>
      <c r="H2273" s="243">
        <v>108.606</v>
      </c>
      <c r="I2273" s="244"/>
      <c r="J2273" s="245">
        <f>ROUND(I2273*H2273,2)</f>
        <v>0</v>
      </c>
      <c r="K2273" s="241" t="s">
        <v>5</v>
      </c>
      <c r="L2273" s="246"/>
      <c r="M2273" s="247" t="s">
        <v>5</v>
      </c>
      <c r="N2273" s="248" t="s">
        <v>43</v>
      </c>
      <c r="O2273" s="48"/>
      <c r="P2273" s="212">
        <f>O2273*H2273</f>
        <v>0</v>
      </c>
      <c r="Q2273" s="212">
        <v>0.0036800000000000001</v>
      </c>
      <c r="R2273" s="212">
        <f>Q2273*H2273</f>
        <v>0.39967007999999998</v>
      </c>
      <c r="S2273" s="212">
        <v>0</v>
      </c>
      <c r="T2273" s="213">
        <f>S2273*H2273</f>
        <v>0</v>
      </c>
      <c r="AR2273" s="25" t="s">
        <v>332</v>
      </c>
      <c r="AT2273" s="25" t="s">
        <v>337</v>
      </c>
      <c r="AU2273" s="25" t="s">
        <v>80</v>
      </c>
      <c r="AY2273" s="25" t="s">
        <v>168</v>
      </c>
      <c r="BE2273" s="214">
        <f>IF(N2273="základní",J2273,0)</f>
        <v>0</v>
      </c>
      <c r="BF2273" s="214">
        <f>IF(N2273="snížená",J2273,0)</f>
        <v>0</v>
      </c>
      <c r="BG2273" s="214">
        <f>IF(N2273="zákl. přenesená",J2273,0)</f>
        <v>0</v>
      </c>
      <c r="BH2273" s="214">
        <f>IF(N2273="sníž. přenesená",J2273,0)</f>
        <v>0</v>
      </c>
      <c r="BI2273" s="214">
        <f>IF(N2273="nulová",J2273,0)</f>
        <v>0</v>
      </c>
      <c r="BJ2273" s="25" t="s">
        <v>17</v>
      </c>
      <c r="BK2273" s="214">
        <f>ROUND(I2273*H2273,2)</f>
        <v>0</v>
      </c>
      <c r="BL2273" s="25" t="s">
        <v>254</v>
      </c>
      <c r="BM2273" s="25" t="s">
        <v>2630</v>
      </c>
    </row>
    <row r="2274" s="12" customFormat="1">
      <c r="B2274" s="223"/>
      <c r="D2274" s="216" t="s">
        <v>176</v>
      </c>
      <c r="F2274" s="225" t="s">
        <v>2631</v>
      </c>
      <c r="H2274" s="226">
        <v>108.606</v>
      </c>
      <c r="I2274" s="227"/>
      <c r="L2274" s="223"/>
      <c r="M2274" s="228"/>
      <c r="N2274" s="229"/>
      <c r="O2274" s="229"/>
      <c r="P2274" s="229"/>
      <c r="Q2274" s="229"/>
      <c r="R2274" s="229"/>
      <c r="S2274" s="229"/>
      <c r="T2274" s="230"/>
      <c r="AT2274" s="224" t="s">
        <v>176</v>
      </c>
      <c r="AU2274" s="224" t="s">
        <v>80</v>
      </c>
      <c r="AV2274" s="12" t="s">
        <v>80</v>
      </c>
      <c r="AW2274" s="12" t="s">
        <v>6</v>
      </c>
      <c r="AX2274" s="12" t="s">
        <v>17</v>
      </c>
      <c r="AY2274" s="224" t="s">
        <v>168</v>
      </c>
    </row>
    <row r="2275" s="1" customFormat="1" ht="25.5" customHeight="1">
      <c r="B2275" s="202"/>
      <c r="C2275" s="203" t="s">
        <v>2632</v>
      </c>
      <c r="D2275" s="203" t="s">
        <v>170</v>
      </c>
      <c r="E2275" s="204" t="s">
        <v>2633</v>
      </c>
      <c r="F2275" s="205" t="s">
        <v>2634</v>
      </c>
      <c r="G2275" s="206" t="s">
        <v>173</v>
      </c>
      <c r="H2275" s="207">
        <v>94.439999999999998</v>
      </c>
      <c r="I2275" s="208"/>
      <c r="J2275" s="209">
        <f>ROUND(I2275*H2275,2)</f>
        <v>0</v>
      </c>
      <c r="K2275" s="205" t="s">
        <v>5</v>
      </c>
      <c r="L2275" s="47"/>
      <c r="M2275" s="210" t="s">
        <v>5</v>
      </c>
      <c r="N2275" s="211" t="s">
        <v>43</v>
      </c>
      <c r="O2275" s="48"/>
      <c r="P2275" s="212">
        <f>O2275*H2275</f>
        <v>0</v>
      </c>
      <c r="Q2275" s="212">
        <v>0</v>
      </c>
      <c r="R2275" s="212">
        <f>Q2275*H2275</f>
        <v>0</v>
      </c>
      <c r="S2275" s="212">
        <v>0</v>
      </c>
      <c r="T2275" s="213">
        <f>S2275*H2275</f>
        <v>0</v>
      </c>
      <c r="AR2275" s="25" t="s">
        <v>254</v>
      </c>
      <c r="AT2275" s="25" t="s">
        <v>170</v>
      </c>
      <c r="AU2275" s="25" t="s">
        <v>80</v>
      </c>
      <c r="AY2275" s="25" t="s">
        <v>168</v>
      </c>
      <c r="BE2275" s="214">
        <f>IF(N2275="základní",J2275,0)</f>
        <v>0</v>
      </c>
      <c r="BF2275" s="214">
        <f>IF(N2275="snížená",J2275,0)</f>
        <v>0</v>
      </c>
      <c r="BG2275" s="214">
        <f>IF(N2275="zákl. přenesená",J2275,0)</f>
        <v>0</v>
      </c>
      <c r="BH2275" s="214">
        <f>IF(N2275="sníž. přenesená",J2275,0)</f>
        <v>0</v>
      </c>
      <c r="BI2275" s="214">
        <f>IF(N2275="nulová",J2275,0)</f>
        <v>0</v>
      </c>
      <c r="BJ2275" s="25" t="s">
        <v>17</v>
      </c>
      <c r="BK2275" s="214">
        <f>ROUND(I2275*H2275,2)</f>
        <v>0</v>
      </c>
      <c r="BL2275" s="25" t="s">
        <v>254</v>
      </c>
      <c r="BM2275" s="25" t="s">
        <v>2635</v>
      </c>
    </row>
    <row r="2276" s="1" customFormat="1" ht="25.5" customHeight="1">
      <c r="B2276" s="202"/>
      <c r="C2276" s="203" t="s">
        <v>2636</v>
      </c>
      <c r="D2276" s="203" t="s">
        <v>170</v>
      </c>
      <c r="E2276" s="204" t="s">
        <v>2612</v>
      </c>
      <c r="F2276" s="205" t="s">
        <v>2613</v>
      </c>
      <c r="G2276" s="206" t="s">
        <v>173</v>
      </c>
      <c r="H2276" s="207">
        <v>82.739999999999995</v>
      </c>
      <c r="I2276" s="208"/>
      <c r="J2276" s="209">
        <f>ROUND(I2276*H2276,2)</f>
        <v>0</v>
      </c>
      <c r="K2276" s="205" t="s">
        <v>174</v>
      </c>
      <c r="L2276" s="47"/>
      <c r="M2276" s="210" t="s">
        <v>5</v>
      </c>
      <c r="N2276" s="211" t="s">
        <v>43</v>
      </c>
      <c r="O2276" s="48"/>
      <c r="P2276" s="212">
        <f>O2276*H2276</f>
        <v>0</v>
      </c>
      <c r="Q2276" s="212">
        <v>0.00029999999999999997</v>
      </c>
      <c r="R2276" s="212">
        <f>Q2276*H2276</f>
        <v>0.024821999999999997</v>
      </c>
      <c r="S2276" s="212">
        <v>0</v>
      </c>
      <c r="T2276" s="213">
        <f>S2276*H2276</f>
        <v>0</v>
      </c>
      <c r="AR2276" s="25" t="s">
        <v>254</v>
      </c>
      <c r="AT2276" s="25" t="s">
        <v>170</v>
      </c>
      <c r="AU2276" s="25" t="s">
        <v>80</v>
      </c>
      <c r="AY2276" s="25" t="s">
        <v>168</v>
      </c>
      <c r="BE2276" s="214">
        <f>IF(N2276="základní",J2276,0)</f>
        <v>0</v>
      </c>
      <c r="BF2276" s="214">
        <f>IF(N2276="snížená",J2276,0)</f>
        <v>0</v>
      </c>
      <c r="BG2276" s="214">
        <f>IF(N2276="zákl. přenesená",J2276,0)</f>
        <v>0</v>
      </c>
      <c r="BH2276" s="214">
        <f>IF(N2276="sníž. přenesená",J2276,0)</f>
        <v>0</v>
      </c>
      <c r="BI2276" s="214">
        <f>IF(N2276="nulová",J2276,0)</f>
        <v>0</v>
      </c>
      <c r="BJ2276" s="25" t="s">
        <v>17</v>
      </c>
      <c r="BK2276" s="214">
        <f>ROUND(I2276*H2276,2)</f>
        <v>0</v>
      </c>
      <c r="BL2276" s="25" t="s">
        <v>254</v>
      </c>
      <c r="BM2276" s="25" t="s">
        <v>2637</v>
      </c>
    </row>
    <row r="2277" s="11" customFormat="1">
      <c r="B2277" s="215"/>
      <c r="D2277" s="216" t="s">
        <v>176</v>
      </c>
      <c r="E2277" s="217" t="s">
        <v>5</v>
      </c>
      <c r="F2277" s="218" t="s">
        <v>582</v>
      </c>
      <c r="H2277" s="217" t="s">
        <v>5</v>
      </c>
      <c r="I2277" s="219"/>
      <c r="L2277" s="215"/>
      <c r="M2277" s="220"/>
      <c r="N2277" s="221"/>
      <c r="O2277" s="221"/>
      <c r="P2277" s="221"/>
      <c r="Q2277" s="221"/>
      <c r="R2277" s="221"/>
      <c r="S2277" s="221"/>
      <c r="T2277" s="222"/>
      <c r="AT2277" s="217" t="s">
        <v>176</v>
      </c>
      <c r="AU2277" s="217" t="s">
        <v>80</v>
      </c>
      <c r="AV2277" s="11" t="s">
        <v>17</v>
      </c>
      <c r="AW2277" s="11" t="s">
        <v>35</v>
      </c>
      <c r="AX2277" s="11" t="s">
        <v>72</v>
      </c>
      <c r="AY2277" s="217" t="s">
        <v>168</v>
      </c>
    </row>
    <row r="2278" s="12" customFormat="1">
      <c r="B2278" s="223"/>
      <c r="D2278" s="216" t="s">
        <v>176</v>
      </c>
      <c r="E2278" s="224" t="s">
        <v>5</v>
      </c>
      <c r="F2278" s="225" t="s">
        <v>2638</v>
      </c>
      <c r="H2278" s="226">
        <v>82.739999999999995</v>
      </c>
      <c r="I2278" s="227"/>
      <c r="L2278" s="223"/>
      <c r="M2278" s="228"/>
      <c r="N2278" s="229"/>
      <c r="O2278" s="229"/>
      <c r="P2278" s="229"/>
      <c r="Q2278" s="229"/>
      <c r="R2278" s="229"/>
      <c r="S2278" s="229"/>
      <c r="T2278" s="230"/>
      <c r="AT2278" s="224" t="s">
        <v>176</v>
      </c>
      <c r="AU2278" s="224" t="s">
        <v>80</v>
      </c>
      <c r="AV2278" s="12" t="s">
        <v>80</v>
      </c>
      <c r="AW2278" s="12" t="s">
        <v>35</v>
      </c>
      <c r="AX2278" s="12" t="s">
        <v>17</v>
      </c>
      <c r="AY2278" s="224" t="s">
        <v>168</v>
      </c>
    </row>
    <row r="2279" s="1" customFormat="1" ht="16.5" customHeight="1">
      <c r="B2279" s="202"/>
      <c r="C2279" s="239" t="s">
        <v>2639</v>
      </c>
      <c r="D2279" s="239" t="s">
        <v>337</v>
      </c>
      <c r="E2279" s="240" t="s">
        <v>2640</v>
      </c>
      <c r="F2279" s="241" t="s">
        <v>2641</v>
      </c>
      <c r="G2279" s="242" t="s">
        <v>173</v>
      </c>
      <c r="H2279" s="243">
        <v>95.150999999999996</v>
      </c>
      <c r="I2279" s="244"/>
      <c r="J2279" s="245">
        <f>ROUND(I2279*H2279,2)</f>
        <v>0</v>
      </c>
      <c r="K2279" s="241" t="s">
        <v>5</v>
      </c>
      <c r="L2279" s="246"/>
      <c r="M2279" s="247" t="s">
        <v>5</v>
      </c>
      <c r="N2279" s="248" t="s">
        <v>43</v>
      </c>
      <c r="O2279" s="48"/>
      <c r="P2279" s="212">
        <f>O2279*H2279</f>
        <v>0</v>
      </c>
      <c r="Q2279" s="212">
        <v>0.0036800000000000001</v>
      </c>
      <c r="R2279" s="212">
        <f>Q2279*H2279</f>
        <v>0.35015567999999997</v>
      </c>
      <c r="S2279" s="212">
        <v>0</v>
      </c>
      <c r="T2279" s="213">
        <f>S2279*H2279</f>
        <v>0</v>
      </c>
      <c r="AR2279" s="25" t="s">
        <v>332</v>
      </c>
      <c r="AT2279" s="25" t="s">
        <v>337</v>
      </c>
      <c r="AU2279" s="25" t="s">
        <v>80</v>
      </c>
      <c r="AY2279" s="25" t="s">
        <v>168</v>
      </c>
      <c r="BE2279" s="214">
        <f>IF(N2279="základní",J2279,0)</f>
        <v>0</v>
      </c>
      <c r="BF2279" s="214">
        <f>IF(N2279="snížená",J2279,0)</f>
        <v>0</v>
      </c>
      <c r="BG2279" s="214">
        <f>IF(N2279="zákl. přenesená",J2279,0)</f>
        <v>0</v>
      </c>
      <c r="BH2279" s="214">
        <f>IF(N2279="sníž. přenesená",J2279,0)</f>
        <v>0</v>
      </c>
      <c r="BI2279" s="214">
        <f>IF(N2279="nulová",J2279,0)</f>
        <v>0</v>
      </c>
      <c r="BJ2279" s="25" t="s">
        <v>17</v>
      </c>
      <c r="BK2279" s="214">
        <f>ROUND(I2279*H2279,2)</f>
        <v>0</v>
      </c>
      <c r="BL2279" s="25" t="s">
        <v>254</v>
      </c>
      <c r="BM2279" s="25" t="s">
        <v>2642</v>
      </c>
    </row>
    <row r="2280" s="12" customFormat="1">
      <c r="B2280" s="223"/>
      <c r="D2280" s="216" t="s">
        <v>176</v>
      </c>
      <c r="F2280" s="225" t="s">
        <v>2643</v>
      </c>
      <c r="H2280" s="226">
        <v>95.150999999999996</v>
      </c>
      <c r="I2280" s="227"/>
      <c r="L2280" s="223"/>
      <c r="M2280" s="228"/>
      <c r="N2280" s="229"/>
      <c r="O2280" s="229"/>
      <c r="P2280" s="229"/>
      <c r="Q2280" s="229"/>
      <c r="R2280" s="229"/>
      <c r="S2280" s="229"/>
      <c r="T2280" s="230"/>
      <c r="AT2280" s="224" t="s">
        <v>176</v>
      </c>
      <c r="AU2280" s="224" t="s">
        <v>80</v>
      </c>
      <c r="AV2280" s="12" t="s">
        <v>80</v>
      </c>
      <c r="AW2280" s="12" t="s">
        <v>6</v>
      </c>
      <c r="AX2280" s="12" t="s">
        <v>17</v>
      </c>
      <c r="AY2280" s="224" t="s">
        <v>168</v>
      </c>
    </row>
    <row r="2281" s="1" customFormat="1" ht="16.5" customHeight="1">
      <c r="B2281" s="202"/>
      <c r="C2281" s="203" t="s">
        <v>2644</v>
      </c>
      <c r="D2281" s="203" t="s">
        <v>170</v>
      </c>
      <c r="E2281" s="204" t="s">
        <v>2645</v>
      </c>
      <c r="F2281" s="205" t="s">
        <v>2646</v>
      </c>
      <c r="G2281" s="206" t="s">
        <v>198</v>
      </c>
      <c r="H2281" s="207">
        <v>2.2000000000000002</v>
      </c>
      <c r="I2281" s="208"/>
      <c r="J2281" s="209">
        <f>ROUND(I2281*H2281,2)</f>
        <v>0</v>
      </c>
      <c r="K2281" s="205" t="s">
        <v>174</v>
      </c>
      <c r="L2281" s="47"/>
      <c r="M2281" s="210" t="s">
        <v>5</v>
      </c>
      <c r="N2281" s="211" t="s">
        <v>43</v>
      </c>
      <c r="O2281" s="48"/>
      <c r="P2281" s="212">
        <f>O2281*H2281</f>
        <v>0</v>
      </c>
      <c r="Q2281" s="212">
        <v>0</v>
      </c>
      <c r="R2281" s="212">
        <f>Q2281*H2281</f>
        <v>0</v>
      </c>
      <c r="S2281" s="212">
        <v>0</v>
      </c>
      <c r="T2281" s="213">
        <f>S2281*H2281</f>
        <v>0</v>
      </c>
      <c r="AR2281" s="25" t="s">
        <v>254</v>
      </c>
      <c r="AT2281" s="25" t="s">
        <v>170</v>
      </c>
      <c r="AU2281" s="25" t="s">
        <v>80</v>
      </c>
      <c r="AY2281" s="25" t="s">
        <v>168</v>
      </c>
      <c r="BE2281" s="214">
        <f>IF(N2281="základní",J2281,0)</f>
        <v>0</v>
      </c>
      <c r="BF2281" s="214">
        <f>IF(N2281="snížená",J2281,0)</f>
        <v>0</v>
      </c>
      <c r="BG2281" s="214">
        <f>IF(N2281="zákl. přenesená",J2281,0)</f>
        <v>0</v>
      </c>
      <c r="BH2281" s="214">
        <f>IF(N2281="sníž. přenesená",J2281,0)</f>
        <v>0</v>
      </c>
      <c r="BI2281" s="214">
        <f>IF(N2281="nulová",J2281,0)</f>
        <v>0</v>
      </c>
      <c r="BJ2281" s="25" t="s">
        <v>17</v>
      </c>
      <c r="BK2281" s="214">
        <f>ROUND(I2281*H2281,2)</f>
        <v>0</v>
      </c>
      <c r="BL2281" s="25" t="s">
        <v>254</v>
      </c>
      <c r="BM2281" s="25" t="s">
        <v>2647</v>
      </c>
    </row>
    <row r="2282" s="11" customFormat="1">
      <c r="B2282" s="215"/>
      <c r="D2282" s="216" t="s">
        <v>176</v>
      </c>
      <c r="E2282" s="217" t="s">
        <v>5</v>
      </c>
      <c r="F2282" s="218" t="s">
        <v>2648</v>
      </c>
      <c r="H2282" s="217" t="s">
        <v>5</v>
      </c>
      <c r="I2282" s="219"/>
      <c r="L2282" s="215"/>
      <c r="M2282" s="220"/>
      <c r="N2282" s="221"/>
      <c r="O2282" s="221"/>
      <c r="P2282" s="221"/>
      <c r="Q2282" s="221"/>
      <c r="R2282" s="221"/>
      <c r="S2282" s="221"/>
      <c r="T2282" s="222"/>
      <c r="AT2282" s="217" t="s">
        <v>176</v>
      </c>
      <c r="AU2282" s="217" t="s">
        <v>80</v>
      </c>
      <c r="AV2282" s="11" t="s">
        <v>17</v>
      </c>
      <c r="AW2282" s="11" t="s">
        <v>35</v>
      </c>
      <c r="AX2282" s="11" t="s">
        <v>72</v>
      </c>
      <c r="AY2282" s="217" t="s">
        <v>168</v>
      </c>
    </row>
    <row r="2283" s="11" customFormat="1">
      <c r="B2283" s="215"/>
      <c r="D2283" s="216" t="s">
        <v>176</v>
      </c>
      <c r="E2283" s="217" t="s">
        <v>5</v>
      </c>
      <c r="F2283" s="218" t="s">
        <v>578</v>
      </c>
      <c r="H2283" s="217" t="s">
        <v>5</v>
      </c>
      <c r="I2283" s="219"/>
      <c r="L2283" s="215"/>
      <c r="M2283" s="220"/>
      <c r="N2283" s="221"/>
      <c r="O2283" s="221"/>
      <c r="P2283" s="221"/>
      <c r="Q2283" s="221"/>
      <c r="R2283" s="221"/>
      <c r="S2283" s="221"/>
      <c r="T2283" s="222"/>
      <c r="AT2283" s="217" t="s">
        <v>176</v>
      </c>
      <c r="AU2283" s="217" t="s">
        <v>80</v>
      </c>
      <c r="AV2283" s="11" t="s">
        <v>17</v>
      </c>
      <c r="AW2283" s="11" t="s">
        <v>35</v>
      </c>
      <c r="AX2283" s="11" t="s">
        <v>72</v>
      </c>
      <c r="AY2283" s="217" t="s">
        <v>168</v>
      </c>
    </row>
    <row r="2284" s="12" customFormat="1">
      <c r="B2284" s="223"/>
      <c r="D2284" s="216" t="s">
        <v>176</v>
      </c>
      <c r="E2284" s="224" t="s">
        <v>5</v>
      </c>
      <c r="F2284" s="225" t="s">
        <v>2649</v>
      </c>
      <c r="H2284" s="226">
        <v>0.80000000000000004</v>
      </c>
      <c r="I2284" s="227"/>
      <c r="L2284" s="223"/>
      <c r="M2284" s="228"/>
      <c r="N2284" s="229"/>
      <c r="O2284" s="229"/>
      <c r="P2284" s="229"/>
      <c r="Q2284" s="229"/>
      <c r="R2284" s="229"/>
      <c r="S2284" s="229"/>
      <c r="T2284" s="230"/>
      <c r="AT2284" s="224" t="s">
        <v>176</v>
      </c>
      <c r="AU2284" s="224" t="s">
        <v>80</v>
      </c>
      <c r="AV2284" s="12" t="s">
        <v>80</v>
      </c>
      <c r="AW2284" s="12" t="s">
        <v>35</v>
      </c>
      <c r="AX2284" s="12" t="s">
        <v>72</v>
      </c>
      <c r="AY2284" s="224" t="s">
        <v>168</v>
      </c>
    </row>
    <row r="2285" s="11" customFormat="1">
      <c r="B2285" s="215"/>
      <c r="D2285" s="216" t="s">
        <v>176</v>
      </c>
      <c r="E2285" s="217" t="s">
        <v>5</v>
      </c>
      <c r="F2285" s="218" t="s">
        <v>582</v>
      </c>
      <c r="H2285" s="217" t="s">
        <v>5</v>
      </c>
      <c r="I2285" s="219"/>
      <c r="L2285" s="215"/>
      <c r="M2285" s="220"/>
      <c r="N2285" s="221"/>
      <c r="O2285" s="221"/>
      <c r="P2285" s="221"/>
      <c r="Q2285" s="221"/>
      <c r="R2285" s="221"/>
      <c r="S2285" s="221"/>
      <c r="T2285" s="222"/>
      <c r="AT2285" s="217" t="s">
        <v>176</v>
      </c>
      <c r="AU2285" s="217" t="s">
        <v>80</v>
      </c>
      <c r="AV2285" s="11" t="s">
        <v>17</v>
      </c>
      <c r="AW2285" s="11" t="s">
        <v>35</v>
      </c>
      <c r="AX2285" s="11" t="s">
        <v>72</v>
      </c>
      <c r="AY2285" s="217" t="s">
        <v>168</v>
      </c>
    </row>
    <row r="2286" s="12" customFormat="1">
      <c r="B2286" s="223"/>
      <c r="D2286" s="216" t="s">
        <v>176</v>
      </c>
      <c r="E2286" s="224" t="s">
        <v>5</v>
      </c>
      <c r="F2286" s="225" t="s">
        <v>2650</v>
      </c>
      <c r="H2286" s="226">
        <v>1.3999999999999999</v>
      </c>
      <c r="I2286" s="227"/>
      <c r="L2286" s="223"/>
      <c r="M2286" s="228"/>
      <c r="N2286" s="229"/>
      <c r="O2286" s="229"/>
      <c r="P2286" s="229"/>
      <c r="Q2286" s="229"/>
      <c r="R2286" s="229"/>
      <c r="S2286" s="229"/>
      <c r="T2286" s="230"/>
      <c r="AT2286" s="224" t="s">
        <v>176</v>
      </c>
      <c r="AU2286" s="224" t="s">
        <v>80</v>
      </c>
      <c r="AV2286" s="12" t="s">
        <v>80</v>
      </c>
      <c r="AW2286" s="12" t="s">
        <v>35</v>
      </c>
      <c r="AX2286" s="12" t="s">
        <v>72</v>
      </c>
      <c r="AY2286" s="224" t="s">
        <v>168</v>
      </c>
    </row>
    <row r="2287" s="13" customFormat="1">
      <c r="B2287" s="231"/>
      <c r="D2287" s="216" t="s">
        <v>176</v>
      </c>
      <c r="E2287" s="232" t="s">
        <v>5</v>
      </c>
      <c r="F2287" s="233" t="s">
        <v>195</v>
      </c>
      <c r="H2287" s="234">
        <v>2.2000000000000002</v>
      </c>
      <c r="I2287" s="235"/>
      <c r="L2287" s="231"/>
      <c r="M2287" s="236"/>
      <c r="N2287" s="237"/>
      <c r="O2287" s="237"/>
      <c r="P2287" s="237"/>
      <c r="Q2287" s="237"/>
      <c r="R2287" s="237"/>
      <c r="S2287" s="237"/>
      <c r="T2287" s="238"/>
      <c r="AT2287" s="232" t="s">
        <v>176</v>
      </c>
      <c r="AU2287" s="232" t="s">
        <v>80</v>
      </c>
      <c r="AV2287" s="13" t="s">
        <v>86</v>
      </c>
      <c r="AW2287" s="13" t="s">
        <v>35</v>
      </c>
      <c r="AX2287" s="13" t="s">
        <v>17</v>
      </c>
      <c r="AY2287" s="232" t="s">
        <v>168</v>
      </c>
    </row>
    <row r="2288" s="1" customFormat="1" ht="16.5" customHeight="1">
      <c r="B2288" s="202"/>
      <c r="C2288" s="239" t="s">
        <v>2651</v>
      </c>
      <c r="D2288" s="239" t="s">
        <v>337</v>
      </c>
      <c r="E2288" s="240" t="s">
        <v>2652</v>
      </c>
      <c r="F2288" s="241" t="s">
        <v>2653</v>
      </c>
      <c r="G2288" s="242" t="s">
        <v>198</v>
      </c>
      <c r="H2288" s="243">
        <v>2.2440000000000002</v>
      </c>
      <c r="I2288" s="244"/>
      <c r="J2288" s="245">
        <f>ROUND(I2288*H2288,2)</f>
        <v>0</v>
      </c>
      <c r="K2288" s="241" t="s">
        <v>174</v>
      </c>
      <c r="L2288" s="246"/>
      <c r="M2288" s="247" t="s">
        <v>5</v>
      </c>
      <c r="N2288" s="248" t="s">
        <v>43</v>
      </c>
      <c r="O2288" s="48"/>
      <c r="P2288" s="212">
        <f>O2288*H2288</f>
        <v>0</v>
      </c>
      <c r="Q2288" s="212">
        <v>0.00017000000000000001</v>
      </c>
      <c r="R2288" s="212">
        <f>Q2288*H2288</f>
        <v>0.00038148000000000007</v>
      </c>
      <c r="S2288" s="212">
        <v>0</v>
      </c>
      <c r="T2288" s="213">
        <f>S2288*H2288</f>
        <v>0</v>
      </c>
      <c r="AR2288" s="25" t="s">
        <v>332</v>
      </c>
      <c r="AT2288" s="25" t="s">
        <v>337</v>
      </c>
      <c r="AU2288" s="25" t="s">
        <v>80</v>
      </c>
      <c r="AY2288" s="25" t="s">
        <v>168</v>
      </c>
      <c r="BE2288" s="214">
        <f>IF(N2288="základní",J2288,0)</f>
        <v>0</v>
      </c>
      <c r="BF2288" s="214">
        <f>IF(N2288="snížená",J2288,0)</f>
        <v>0</v>
      </c>
      <c r="BG2288" s="214">
        <f>IF(N2288="zákl. přenesená",J2288,0)</f>
        <v>0</v>
      </c>
      <c r="BH2288" s="214">
        <f>IF(N2288="sníž. přenesená",J2288,0)</f>
        <v>0</v>
      </c>
      <c r="BI2288" s="214">
        <f>IF(N2288="nulová",J2288,0)</f>
        <v>0</v>
      </c>
      <c r="BJ2288" s="25" t="s">
        <v>17</v>
      </c>
      <c r="BK2288" s="214">
        <f>ROUND(I2288*H2288,2)</f>
        <v>0</v>
      </c>
      <c r="BL2288" s="25" t="s">
        <v>254</v>
      </c>
      <c r="BM2288" s="25" t="s">
        <v>2654</v>
      </c>
    </row>
    <row r="2289" s="12" customFormat="1">
      <c r="B2289" s="223"/>
      <c r="D2289" s="216" t="s">
        <v>176</v>
      </c>
      <c r="F2289" s="225" t="s">
        <v>2655</v>
      </c>
      <c r="H2289" s="226">
        <v>2.2440000000000002</v>
      </c>
      <c r="I2289" s="227"/>
      <c r="L2289" s="223"/>
      <c r="M2289" s="228"/>
      <c r="N2289" s="229"/>
      <c r="O2289" s="229"/>
      <c r="P2289" s="229"/>
      <c r="Q2289" s="229"/>
      <c r="R2289" s="229"/>
      <c r="S2289" s="229"/>
      <c r="T2289" s="230"/>
      <c r="AT2289" s="224" t="s">
        <v>176</v>
      </c>
      <c r="AU2289" s="224" t="s">
        <v>80</v>
      </c>
      <c r="AV2289" s="12" t="s">
        <v>80</v>
      </c>
      <c r="AW2289" s="12" t="s">
        <v>6</v>
      </c>
      <c r="AX2289" s="12" t="s">
        <v>17</v>
      </c>
      <c r="AY2289" s="224" t="s">
        <v>168</v>
      </c>
    </row>
    <row r="2290" s="1" customFormat="1" ht="25.5" customHeight="1">
      <c r="B2290" s="202"/>
      <c r="C2290" s="203" t="s">
        <v>2656</v>
      </c>
      <c r="D2290" s="203" t="s">
        <v>170</v>
      </c>
      <c r="E2290" s="204" t="s">
        <v>2657</v>
      </c>
      <c r="F2290" s="205" t="s">
        <v>2658</v>
      </c>
      <c r="G2290" s="206" t="s">
        <v>198</v>
      </c>
      <c r="H2290" s="207">
        <v>245.405</v>
      </c>
      <c r="I2290" s="208"/>
      <c r="J2290" s="209">
        <f>ROUND(I2290*H2290,2)</f>
        <v>0</v>
      </c>
      <c r="K2290" s="205" t="s">
        <v>5</v>
      </c>
      <c r="L2290" s="47"/>
      <c r="M2290" s="210" t="s">
        <v>5</v>
      </c>
      <c r="N2290" s="211" t="s">
        <v>43</v>
      </c>
      <c r="O2290" s="48"/>
      <c r="P2290" s="212">
        <f>O2290*H2290</f>
        <v>0</v>
      </c>
      <c r="Q2290" s="212">
        <v>0</v>
      </c>
      <c r="R2290" s="212">
        <f>Q2290*H2290</f>
        <v>0</v>
      </c>
      <c r="S2290" s="212">
        <v>0</v>
      </c>
      <c r="T2290" s="213">
        <f>S2290*H2290</f>
        <v>0</v>
      </c>
      <c r="AR2290" s="25" t="s">
        <v>254</v>
      </c>
      <c r="AT2290" s="25" t="s">
        <v>170</v>
      </c>
      <c r="AU2290" s="25" t="s">
        <v>80</v>
      </c>
      <c r="AY2290" s="25" t="s">
        <v>168</v>
      </c>
      <c r="BE2290" s="214">
        <f>IF(N2290="základní",J2290,0)</f>
        <v>0</v>
      </c>
      <c r="BF2290" s="214">
        <f>IF(N2290="snížená",J2290,0)</f>
        <v>0</v>
      </c>
      <c r="BG2290" s="214">
        <f>IF(N2290="zákl. přenesená",J2290,0)</f>
        <v>0</v>
      </c>
      <c r="BH2290" s="214">
        <f>IF(N2290="sníž. přenesená",J2290,0)</f>
        <v>0</v>
      </c>
      <c r="BI2290" s="214">
        <f>IF(N2290="nulová",J2290,0)</f>
        <v>0</v>
      </c>
      <c r="BJ2290" s="25" t="s">
        <v>17</v>
      </c>
      <c r="BK2290" s="214">
        <f>ROUND(I2290*H2290,2)</f>
        <v>0</v>
      </c>
      <c r="BL2290" s="25" t="s">
        <v>254</v>
      </c>
      <c r="BM2290" s="25" t="s">
        <v>2659</v>
      </c>
    </row>
    <row r="2291" s="11" customFormat="1">
      <c r="B2291" s="215"/>
      <c r="D2291" s="216" t="s">
        <v>176</v>
      </c>
      <c r="E2291" s="217" t="s">
        <v>5</v>
      </c>
      <c r="F2291" s="218" t="s">
        <v>1175</v>
      </c>
      <c r="H2291" s="217" t="s">
        <v>5</v>
      </c>
      <c r="I2291" s="219"/>
      <c r="L2291" s="215"/>
      <c r="M2291" s="220"/>
      <c r="N2291" s="221"/>
      <c r="O2291" s="221"/>
      <c r="P2291" s="221"/>
      <c r="Q2291" s="221"/>
      <c r="R2291" s="221"/>
      <c r="S2291" s="221"/>
      <c r="T2291" s="222"/>
      <c r="AT2291" s="217" t="s">
        <v>176</v>
      </c>
      <c r="AU2291" s="217" t="s">
        <v>80</v>
      </c>
      <c r="AV2291" s="11" t="s">
        <v>17</v>
      </c>
      <c r="AW2291" s="11" t="s">
        <v>35</v>
      </c>
      <c r="AX2291" s="11" t="s">
        <v>72</v>
      </c>
      <c r="AY2291" s="217" t="s">
        <v>168</v>
      </c>
    </row>
    <row r="2292" s="12" customFormat="1">
      <c r="B2292" s="223"/>
      <c r="D2292" s="216" t="s">
        <v>176</v>
      </c>
      <c r="E2292" s="224" t="s">
        <v>5</v>
      </c>
      <c r="F2292" s="225" t="s">
        <v>2660</v>
      </c>
      <c r="H2292" s="226">
        <v>16.300000000000001</v>
      </c>
      <c r="I2292" s="227"/>
      <c r="L2292" s="223"/>
      <c r="M2292" s="228"/>
      <c r="N2292" s="229"/>
      <c r="O2292" s="229"/>
      <c r="P2292" s="229"/>
      <c r="Q2292" s="229"/>
      <c r="R2292" s="229"/>
      <c r="S2292" s="229"/>
      <c r="T2292" s="230"/>
      <c r="AT2292" s="224" t="s">
        <v>176</v>
      </c>
      <c r="AU2292" s="224" t="s">
        <v>80</v>
      </c>
      <c r="AV2292" s="12" t="s">
        <v>80</v>
      </c>
      <c r="AW2292" s="12" t="s">
        <v>35</v>
      </c>
      <c r="AX2292" s="12" t="s">
        <v>72</v>
      </c>
      <c r="AY2292" s="224" t="s">
        <v>168</v>
      </c>
    </row>
    <row r="2293" s="11" customFormat="1">
      <c r="B2293" s="215"/>
      <c r="D2293" s="216" t="s">
        <v>176</v>
      </c>
      <c r="E2293" s="217" t="s">
        <v>5</v>
      </c>
      <c r="F2293" s="218" t="s">
        <v>1179</v>
      </c>
      <c r="H2293" s="217" t="s">
        <v>5</v>
      </c>
      <c r="I2293" s="219"/>
      <c r="L2293" s="215"/>
      <c r="M2293" s="220"/>
      <c r="N2293" s="221"/>
      <c r="O2293" s="221"/>
      <c r="P2293" s="221"/>
      <c r="Q2293" s="221"/>
      <c r="R2293" s="221"/>
      <c r="S2293" s="221"/>
      <c r="T2293" s="222"/>
      <c r="AT2293" s="217" t="s">
        <v>176</v>
      </c>
      <c r="AU2293" s="217" t="s">
        <v>80</v>
      </c>
      <c r="AV2293" s="11" t="s">
        <v>17</v>
      </c>
      <c r="AW2293" s="11" t="s">
        <v>35</v>
      </c>
      <c r="AX2293" s="11" t="s">
        <v>72</v>
      </c>
      <c r="AY2293" s="217" t="s">
        <v>168</v>
      </c>
    </row>
    <row r="2294" s="12" customFormat="1">
      <c r="B2294" s="223"/>
      <c r="D2294" s="216" t="s">
        <v>176</v>
      </c>
      <c r="E2294" s="224" t="s">
        <v>5</v>
      </c>
      <c r="F2294" s="225" t="s">
        <v>2661</v>
      </c>
      <c r="H2294" s="226">
        <v>25.399999999999999</v>
      </c>
      <c r="I2294" s="227"/>
      <c r="L2294" s="223"/>
      <c r="M2294" s="228"/>
      <c r="N2294" s="229"/>
      <c r="O2294" s="229"/>
      <c r="P2294" s="229"/>
      <c r="Q2294" s="229"/>
      <c r="R2294" s="229"/>
      <c r="S2294" s="229"/>
      <c r="T2294" s="230"/>
      <c r="AT2294" s="224" t="s">
        <v>176</v>
      </c>
      <c r="AU2294" s="224" t="s">
        <v>80</v>
      </c>
      <c r="AV2294" s="12" t="s">
        <v>80</v>
      </c>
      <c r="AW2294" s="12" t="s">
        <v>35</v>
      </c>
      <c r="AX2294" s="12" t="s">
        <v>72</v>
      </c>
      <c r="AY2294" s="224" t="s">
        <v>168</v>
      </c>
    </row>
    <row r="2295" s="11" customFormat="1">
      <c r="B2295" s="215"/>
      <c r="D2295" s="216" t="s">
        <v>176</v>
      </c>
      <c r="E2295" s="217" t="s">
        <v>5</v>
      </c>
      <c r="F2295" s="218" t="s">
        <v>1182</v>
      </c>
      <c r="H2295" s="217" t="s">
        <v>5</v>
      </c>
      <c r="I2295" s="219"/>
      <c r="L2295" s="215"/>
      <c r="M2295" s="220"/>
      <c r="N2295" s="221"/>
      <c r="O2295" s="221"/>
      <c r="P2295" s="221"/>
      <c r="Q2295" s="221"/>
      <c r="R2295" s="221"/>
      <c r="S2295" s="221"/>
      <c r="T2295" s="222"/>
      <c r="AT2295" s="217" t="s">
        <v>176</v>
      </c>
      <c r="AU2295" s="217" t="s">
        <v>80</v>
      </c>
      <c r="AV2295" s="11" t="s">
        <v>17</v>
      </c>
      <c r="AW2295" s="11" t="s">
        <v>35</v>
      </c>
      <c r="AX2295" s="11" t="s">
        <v>72</v>
      </c>
      <c r="AY2295" s="217" t="s">
        <v>168</v>
      </c>
    </row>
    <row r="2296" s="12" customFormat="1">
      <c r="B2296" s="223"/>
      <c r="D2296" s="216" t="s">
        <v>176</v>
      </c>
      <c r="E2296" s="224" t="s">
        <v>5</v>
      </c>
      <c r="F2296" s="225" t="s">
        <v>2662</v>
      </c>
      <c r="H2296" s="226">
        <v>9.6999999999999993</v>
      </c>
      <c r="I2296" s="227"/>
      <c r="L2296" s="223"/>
      <c r="M2296" s="228"/>
      <c r="N2296" s="229"/>
      <c r="O2296" s="229"/>
      <c r="P2296" s="229"/>
      <c r="Q2296" s="229"/>
      <c r="R2296" s="229"/>
      <c r="S2296" s="229"/>
      <c r="T2296" s="230"/>
      <c r="AT2296" s="224" t="s">
        <v>176</v>
      </c>
      <c r="AU2296" s="224" t="s">
        <v>80</v>
      </c>
      <c r="AV2296" s="12" t="s">
        <v>80</v>
      </c>
      <c r="AW2296" s="12" t="s">
        <v>35</v>
      </c>
      <c r="AX2296" s="12" t="s">
        <v>72</v>
      </c>
      <c r="AY2296" s="224" t="s">
        <v>168</v>
      </c>
    </row>
    <row r="2297" s="11" customFormat="1">
      <c r="B2297" s="215"/>
      <c r="D2297" s="216" t="s">
        <v>176</v>
      </c>
      <c r="E2297" s="217" t="s">
        <v>5</v>
      </c>
      <c r="F2297" s="218" t="s">
        <v>1184</v>
      </c>
      <c r="H2297" s="217" t="s">
        <v>5</v>
      </c>
      <c r="I2297" s="219"/>
      <c r="L2297" s="215"/>
      <c r="M2297" s="220"/>
      <c r="N2297" s="221"/>
      <c r="O2297" s="221"/>
      <c r="P2297" s="221"/>
      <c r="Q2297" s="221"/>
      <c r="R2297" s="221"/>
      <c r="S2297" s="221"/>
      <c r="T2297" s="222"/>
      <c r="AT2297" s="217" t="s">
        <v>176</v>
      </c>
      <c r="AU2297" s="217" t="s">
        <v>80</v>
      </c>
      <c r="AV2297" s="11" t="s">
        <v>17</v>
      </c>
      <c r="AW2297" s="11" t="s">
        <v>35</v>
      </c>
      <c r="AX2297" s="11" t="s">
        <v>72</v>
      </c>
      <c r="AY2297" s="217" t="s">
        <v>168</v>
      </c>
    </row>
    <row r="2298" s="12" customFormat="1">
      <c r="B2298" s="223"/>
      <c r="D2298" s="216" t="s">
        <v>176</v>
      </c>
      <c r="E2298" s="224" t="s">
        <v>5</v>
      </c>
      <c r="F2298" s="225" t="s">
        <v>2663</v>
      </c>
      <c r="H2298" s="226">
        <v>23.899999999999999</v>
      </c>
      <c r="I2298" s="227"/>
      <c r="L2298" s="223"/>
      <c r="M2298" s="228"/>
      <c r="N2298" s="229"/>
      <c r="O2298" s="229"/>
      <c r="P2298" s="229"/>
      <c r="Q2298" s="229"/>
      <c r="R2298" s="229"/>
      <c r="S2298" s="229"/>
      <c r="T2298" s="230"/>
      <c r="AT2298" s="224" t="s">
        <v>176</v>
      </c>
      <c r="AU2298" s="224" t="s">
        <v>80</v>
      </c>
      <c r="AV2298" s="12" t="s">
        <v>80</v>
      </c>
      <c r="AW2298" s="12" t="s">
        <v>35</v>
      </c>
      <c r="AX2298" s="12" t="s">
        <v>72</v>
      </c>
      <c r="AY2298" s="224" t="s">
        <v>168</v>
      </c>
    </row>
    <row r="2299" s="11" customFormat="1">
      <c r="B2299" s="215"/>
      <c r="D2299" s="216" t="s">
        <v>176</v>
      </c>
      <c r="E2299" s="217" t="s">
        <v>5</v>
      </c>
      <c r="F2299" s="218" t="s">
        <v>1188</v>
      </c>
      <c r="H2299" s="217" t="s">
        <v>5</v>
      </c>
      <c r="I2299" s="219"/>
      <c r="L2299" s="215"/>
      <c r="M2299" s="220"/>
      <c r="N2299" s="221"/>
      <c r="O2299" s="221"/>
      <c r="P2299" s="221"/>
      <c r="Q2299" s="221"/>
      <c r="R2299" s="221"/>
      <c r="S2299" s="221"/>
      <c r="T2299" s="222"/>
      <c r="AT2299" s="217" t="s">
        <v>176</v>
      </c>
      <c r="AU2299" s="217" t="s">
        <v>80</v>
      </c>
      <c r="AV2299" s="11" t="s">
        <v>17</v>
      </c>
      <c r="AW2299" s="11" t="s">
        <v>35</v>
      </c>
      <c r="AX2299" s="11" t="s">
        <v>72</v>
      </c>
      <c r="AY2299" s="217" t="s">
        <v>168</v>
      </c>
    </row>
    <row r="2300" s="12" customFormat="1">
      <c r="B2300" s="223"/>
      <c r="D2300" s="216" t="s">
        <v>176</v>
      </c>
      <c r="E2300" s="224" t="s">
        <v>5</v>
      </c>
      <c r="F2300" s="225" t="s">
        <v>2664</v>
      </c>
      <c r="H2300" s="226">
        <v>15.199999999999999</v>
      </c>
      <c r="I2300" s="227"/>
      <c r="L2300" s="223"/>
      <c r="M2300" s="228"/>
      <c r="N2300" s="229"/>
      <c r="O2300" s="229"/>
      <c r="P2300" s="229"/>
      <c r="Q2300" s="229"/>
      <c r="R2300" s="229"/>
      <c r="S2300" s="229"/>
      <c r="T2300" s="230"/>
      <c r="AT2300" s="224" t="s">
        <v>176</v>
      </c>
      <c r="AU2300" s="224" t="s">
        <v>80</v>
      </c>
      <c r="AV2300" s="12" t="s">
        <v>80</v>
      </c>
      <c r="AW2300" s="12" t="s">
        <v>35</v>
      </c>
      <c r="AX2300" s="12" t="s">
        <v>72</v>
      </c>
      <c r="AY2300" s="224" t="s">
        <v>168</v>
      </c>
    </row>
    <row r="2301" s="11" customFormat="1">
      <c r="B2301" s="215"/>
      <c r="D2301" s="216" t="s">
        <v>176</v>
      </c>
      <c r="E2301" s="217" t="s">
        <v>5</v>
      </c>
      <c r="F2301" s="218" t="s">
        <v>1192</v>
      </c>
      <c r="H2301" s="217" t="s">
        <v>5</v>
      </c>
      <c r="I2301" s="219"/>
      <c r="L2301" s="215"/>
      <c r="M2301" s="220"/>
      <c r="N2301" s="221"/>
      <c r="O2301" s="221"/>
      <c r="P2301" s="221"/>
      <c r="Q2301" s="221"/>
      <c r="R2301" s="221"/>
      <c r="S2301" s="221"/>
      <c r="T2301" s="222"/>
      <c r="AT2301" s="217" t="s">
        <v>176</v>
      </c>
      <c r="AU2301" s="217" t="s">
        <v>80</v>
      </c>
      <c r="AV2301" s="11" t="s">
        <v>17</v>
      </c>
      <c r="AW2301" s="11" t="s">
        <v>35</v>
      </c>
      <c r="AX2301" s="11" t="s">
        <v>72</v>
      </c>
      <c r="AY2301" s="217" t="s">
        <v>168</v>
      </c>
    </row>
    <row r="2302" s="12" customFormat="1">
      <c r="B2302" s="223"/>
      <c r="D2302" s="216" t="s">
        <v>176</v>
      </c>
      <c r="E2302" s="224" t="s">
        <v>5</v>
      </c>
      <c r="F2302" s="225" t="s">
        <v>2664</v>
      </c>
      <c r="H2302" s="226">
        <v>15.199999999999999</v>
      </c>
      <c r="I2302" s="227"/>
      <c r="L2302" s="223"/>
      <c r="M2302" s="228"/>
      <c r="N2302" s="229"/>
      <c r="O2302" s="229"/>
      <c r="P2302" s="229"/>
      <c r="Q2302" s="229"/>
      <c r="R2302" s="229"/>
      <c r="S2302" s="229"/>
      <c r="T2302" s="230"/>
      <c r="AT2302" s="224" t="s">
        <v>176</v>
      </c>
      <c r="AU2302" s="224" t="s">
        <v>80</v>
      </c>
      <c r="AV2302" s="12" t="s">
        <v>80</v>
      </c>
      <c r="AW2302" s="12" t="s">
        <v>35</v>
      </c>
      <c r="AX2302" s="12" t="s">
        <v>72</v>
      </c>
      <c r="AY2302" s="224" t="s">
        <v>168</v>
      </c>
    </row>
    <row r="2303" s="11" customFormat="1">
      <c r="B2303" s="215"/>
      <c r="D2303" s="216" t="s">
        <v>176</v>
      </c>
      <c r="E2303" s="217" t="s">
        <v>5</v>
      </c>
      <c r="F2303" s="218" t="s">
        <v>1193</v>
      </c>
      <c r="H2303" s="217" t="s">
        <v>5</v>
      </c>
      <c r="I2303" s="219"/>
      <c r="L2303" s="215"/>
      <c r="M2303" s="220"/>
      <c r="N2303" s="221"/>
      <c r="O2303" s="221"/>
      <c r="P2303" s="221"/>
      <c r="Q2303" s="221"/>
      <c r="R2303" s="221"/>
      <c r="S2303" s="221"/>
      <c r="T2303" s="222"/>
      <c r="AT2303" s="217" t="s">
        <v>176</v>
      </c>
      <c r="AU2303" s="217" t="s">
        <v>80</v>
      </c>
      <c r="AV2303" s="11" t="s">
        <v>17</v>
      </c>
      <c r="AW2303" s="11" t="s">
        <v>35</v>
      </c>
      <c r="AX2303" s="11" t="s">
        <v>72</v>
      </c>
      <c r="AY2303" s="217" t="s">
        <v>168</v>
      </c>
    </row>
    <row r="2304" s="12" customFormat="1">
      <c r="B2304" s="223"/>
      <c r="D2304" s="216" t="s">
        <v>176</v>
      </c>
      <c r="E2304" s="224" t="s">
        <v>5</v>
      </c>
      <c r="F2304" s="225" t="s">
        <v>2665</v>
      </c>
      <c r="H2304" s="226">
        <v>20.300000000000001</v>
      </c>
      <c r="I2304" s="227"/>
      <c r="L2304" s="223"/>
      <c r="M2304" s="228"/>
      <c r="N2304" s="229"/>
      <c r="O2304" s="229"/>
      <c r="P2304" s="229"/>
      <c r="Q2304" s="229"/>
      <c r="R2304" s="229"/>
      <c r="S2304" s="229"/>
      <c r="T2304" s="230"/>
      <c r="AT2304" s="224" t="s">
        <v>176</v>
      </c>
      <c r="AU2304" s="224" t="s">
        <v>80</v>
      </c>
      <c r="AV2304" s="12" t="s">
        <v>80</v>
      </c>
      <c r="AW2304" s="12" t="s">
        <v>35</v>
      </c>
      <c r="AX2304" s="12" t="s">
        <v>72</v>
      </c>
      <c r="AY2304" s="224" t="s">
        <v>168</v>
      </c>
    </row>
    <row r="2305" s="11" customFormat="1">
      <c r="B2305" s="215"/>
      <c r="D2305" s="216" t="s">
        <v>176</v>
      </c>
      <c r="E2305" s="217" t="s">
        <v>5</v>
      </c>
      <c r="F2305" s="218" t="s">
        <v>1197</v>
      </c>
      <c r="H2305" s="217" t="s">
        <v>5</v>
      </c>
      <c r="I2305" s="219"/>
      <c r="L2305" s="215"/>
      <c r="M2305" s="220"/>
      <c r="N2305" s="221"/>
      <c r="O2305" s="221"/>
      <c r="P2305" s="221"/>
      <c r="Q2305" s="221"/>
      <c r="R2305" s="221"/>
      <c r="S2305" s="221"/>
      <c r="T2305" s="222"/>
      <c r="AT2305" s="217" t="s">
        <v>176</v>
      </c>
      <c r="AU2305" s="217" t="s">
        <v>80</v>
      </c>
      <c r="AV2305" s="11" t="s">
        <v>17</v>
      </c>
      <c r="AW2305" s="11" t="s">
        <v>35</v>
      </c>
      <c r="AX2305" s="11" t="s">
        <v>72</v>
      </c>
      <c r="AY2305" s="217" t="s">
        <v>168</v>
      </c>
    </row>
    <row r="2306" s="12" customFormat="1">
      <c r="B2306" s="223"/>
      <c r="D2306" s="216" t="s">
        <v>176</v>
      </c>
      <c r="E2306" s="224" t="s">
        <v>5</v>
      </c>
      <c r="F2306" s="225" t="s">
        <v>2666</v>
      </c>
      <c r="H2306" s="226">
        <v>18.199999999999999</v>
      </c>
      <c r="I2306" s="227"/>
      <c r="L2306" s="223"/>
      <c r="M2306" s="228"/>
      <c r="N2306" s="229"/>
      <c r="O2306" s="229"/>
      <c r="P2306" s="229"/>
      <c r="Q2306" s="229"/>
      <c r="R2306" s="229"/>
      <c r="S2306" s="229"/>
      <c r="T2306" s="230"/>
      <c r="AT2306" s="224" t="s">
        <v>176</v>
      </c>
      <c r="AU2306" s="224" t="s">
        <v>80</v>
      </c>
      <c r="AV2306" s="12" t="s">
        <v>80</v>
      </c>
      <c r="AW2306" s="12" t="s">
        <v>35</v>
      </c>
      <c r="AX2306" s="12" t="s">
        <v>72</v>
      </c>
      <c r="AY2306" s="224" t="s">
        <v>168</v>
      </c>
    </row>
    <row r="2307" s="11" customFormat="1">
      <c r="B2307" s="215"/>
      <c r="D2307" s="216" t="s">
        <v>176</v>
      </c>
      <c r="E2307" s="217" t="s">
        <v>5</v>
      </c>
      <c r="F2307" s="218" t="s">
        <v>1103</v>
      </c>
      <c r="H2307" s="217" t="s">
        <v>5</v>
      </c>
      <c r="I2307" s="219"/>
      <c r="L2307" s="215"/>
      <c r="M2307" s="220"/>
      <c r="N2307" s="221"/>
      <c r="O2307" s="221"/>
      <c r="P2307" s="221"/>
      <c r="Q2307" s="221"/>
      <c r="R2307" s="221"/>
      <c r="S2307" s="221"/>
      <c r="T2307" s="222"/>
      <c r="AT2307" s="217" t="s">
        <v>176</v>
      </c>
      <c r="AU2307" s="217" t="s">
        <v>80</v>
      </c>
      <c r="AV2307" s="11" t="s">
        <v>17</v>
      </c>
      <c r="AW2307" s="11" t="s">
        <v>35</v>
      </c>
      <c r="AX2307" s="11" t="s">
        <v>72</v>
      </c>
      <c r="AY2307" s="217" t="s">
        <v>168</v>
      </c>
    </row>
    <row r="2308" s="12" customFormat="1">
      <c r="B2308" s="223"/>
      <c r="D2308" s="216" t="s">
        <v>176</v>
      </c>
      <c r="E2308" s="224" t="s">
        <v>5</v>
      </c>
      <c r="F2308" s="225" t="s">
        <v>2667</v>
      </c>
      <c r="H2308" s="226">
        <v>15.654999999999999</v>
      </c>
      <c r="I2308" s="227"/>
      <c r="L2308" s="223"/>
      <c r="M2308" s="228"/>
      <c r="N2308" s="229"/>
      <c r="O2308" s="229"/>
      <c r="P2308" s="229"/>
      <c r="Q2308" s="229"/>
      <c r="R2308" s="229"/>
      <c r="S2308" s="229"/>
      <c r="T2308" s="230"/>
      <c r="AT2308" s="224" t="s">
        <v>176</v>
      </c>
      <c r="AU2308" s="224" t="s">
        <v>80</v>
      </c>
      <c r="AV2308" s="12" t="s">
        <v>80</v>
      </c>
      <c r="AW2308" s="12" t="s">
        <v>35</v>
      </c>
      <c r="AX2308" s="12" t="s">
        <v>72</v>
      </c>
      <c r="AY2308" s="224" t="s">
        <v>168</v>
      </c>
    </row>
    <row r="2309" s="11" customFormat="1">
      <c r="B2309" s="215"/>
      <c r="D2309" s="216" t="s">
        <v>176</v>
      </c>
      <c r="E2309" s="217" t="s">
        <v>5</v>
      </c>
      <c r="F2309" s="218" t="s">
        <v>1214</v>
      </c>
      <c r="H2309" s="217" t="s">
        <v>5</v>
      </c>
      <c r="I2309" s="219"/>
      <c r="L2309" s="215"/>
      <c r="M2309" s="220"/>
      <c r="N2309" s="221"/>
      <c r="O2309" s="221"/>
      <c r="P2309" s="221"/>
      <c r="Q2309" s="221"/>
      <c r="R2309" s="221"/>
      <c r="S2309" s="221"/>
      <c r="T2309" s="222"/>
      <c r="AT2309" s="217" t="s">
        <v>176</v>
      </c>
      <c r="AU2309" s="217" t="s">
        <v>80</v>
      </c>
      <c r="AV2309" s="11" t="s">
        <v>17</v>
      </c>
      <c r="AW2309" s="11" t="s">
        <v>35</v>
      </c>
      <c r="AX2309" s="11" t="s">
        <v>72</v>
      </c>
      <c r="AY2309" s="217" t="s">
        <v>168</v>
      </c>
    </row>
    <row r="2310" s="12" customFormat="1">
      <c r="B2310" s="223"/>
      <c r="D2310" s="216" t="s">
        <v>176</v>
      </c>
      <c r="E2310" s="224" t="s">
        <v>5</v>
      </c>
      <c r="F2310" s="225" t="s">
        <v>2668</v>
      </c>
      <c r="H2310" s="226">
        <v>19.300000000000001</v>
      </c>
      <c r="I2310" s="227"/>
      <c r="L2310" s="223"/>
      <c r="M2310" s="228"/>
      <c r="N2310" s="229"/>
      <c r="O2310" s="229"/>
      <c r="P2310" s="229"/>
      <c r="Q2310" s="229"/>
      <c r="R2310" s="229"/>
      <c r="S2310" s="229"/>
      <c r="T2310" s="230"/>
      <c r="AT2310" s="224" t="s">
        <v>176</v>
      </c>
      <c r="AU2310" s="224" t="s">
        <v>80</v>
      </c>
      <c r="AV2310" s="12" t="s">
        <v>80</v>
      </c>
      <c r="AW2310" s="12" t="s">
        <v>35</v>
      </c>
      <c r="AX2310" s="12" t="s">
        <v>72</v>
      </c>
      <c r="AY2310" s="224" t="s">
        <v>168</v>
      </c>
    </row>
    <row r="2311" s="11" customFormat="1">
      <c r="B2311" s="215"/>
      <c r="D2311" s="216" t="s">
        <v>176</v>
      </c>
      <c r="E2311" s="217" t="s">
        <v>5</v>
      </c>
      <c r="F2311" s="218" t="s">
        <v>1218</v>
      </c>
      <c r="H2311" s="217" t="s">
        <v>5</v>
      </c>
      <c r="I2311" s="219"/>
      <c r="L2311" s="215"/>
      <c r="M2311" s="220"/>
      <c r="N2311" s="221"/>
      <c r="O2311" s="221"/>
      <c r="P2311" s="221"/>
      <c r="Q2311" s="221"/>
      <c r="R2311" s="221"/>
      <c r="S2311" s="221"/>
      <c r="T2311" s="222"/>
      <c r="AT2311" s="217" t="s">
        <v>176</v>
      </c>
      <c r="AU2311" s="217" t="s">
        <v>80</v>
      </c>
      <c r="AV2311" s="11" t="s">
        <v>17</v>
      </c>
      <c r="AW2311" s="11" t="s">
        <v>35</v>
      </c>
      <c r="AX2311" s="11" t="s">
        <v>72</v>
      </c>
      <c r="AY2311" s="217" t="s">
        <v>168</v>
      </c>
    </row>
    <row r="2312" s="12" customFormat="1">
      <c r="B2312" s="223"/>
      <c r="D2312" s="216" t="s">
        <v>176</v>
      </c>
      <c r="E2312" s="224" t="s">
        <v>5</v>
      </c>
      <c r="F2312" s="225" t="s">
        <v>2668</v>
      </c>
      <c r="H2312" s="226">
        <v>19.300000000000001</v>
      </c>
      <c r="I2312" s="227"/>
      <c r="L2312" s="223"/>
      <c r="M2312" s="228"/>
      <c r="N2312" s="229"/>
      <c r="O2312" s="229"/>
      <c r="P2312" s="229"/>
      <c r="Q2312" s="229"/>
      <c r="R2312" s="229"/>
      <c r="S2312" s="229"/>
      <c r="T2312" s="230"/>
      <c r="AT2312" s="224" t="s">
        <v>176</v>
      </c>
      <c r="AU2312" s="224" t="s">
        <v>80</v>
      </c>
      <c r="AV2312" s="12" t="s">
        <v>80</v>
      </c>
      <c r="AW2312" s="12" t="s">
        <v>35</v>
      </c>
      <c r="AX2312" s="12" t="s">
        <v>72</v>
      </c>
      <c r="AY2312" s="224" t="s">
        <v>168</v>
      </c>
    </row>
    <row r="2313" s="11" customFormat="1">
      <c r="B2313" s="215"/>
      <c r="D2313" s="216" t="s">
        <v>176</v>
      </c>
      <c r="E2313" s="217" t="s">
        <v>5</v>
      </c>
      <c r="F2313" s="218" t="s">
        <v>1219</v>
      </c>
      <c r="H2313" s="217" t="s">
        <v>5</v>
      </c>
      <c r="I2313" s="219"/>
      <c r="L2313" s="215"/>
      <c r="M2313" s="220"/>
      <c r="N2313" s="221"/>
      <c r="O2313" s="221"/>
      <c r="P2313" s="221"/>
      <c r="Q2313" s="221"/>
      <c r="R2313" s="221"/>
      <c r="S2313" s="221"/>
      <c r="T2313" s="222"/>
      <c r="AT2313" s="217" t="s">
        <v>176</v>
      </c>
      <c r="AU2313" s="217" t="s">
        <v>80</v>
      </c>
      <c r="AV2313" s="11" t="s">
        <v>17</v>
      </c>
      <c r="AW2313" s="11" t="s">
        <v>35</v>
      </c>
      <c r="AX2313" s="11" t="s">
        <v>72</v>
      </c>
      <c r="AY2313" s="217" t="s">
        <v>168</v>
      </c>
    </row>
    <row r="2314" s="12" customFormat="1">
      <c r="B2314" s="223"/>
      <c r="D2314" s="216" t="s">
        <v>176</v>
      </c>
      <c r="E2314" s="224" t="s">
        <v>5</v>
      </c>
      <c r="F2314" s="225" t="s">
        <v>2669</v>
      </c>
      <c r="H2314" s="226">
        <v>35.299999999999997</v>
      </c>
      <c r="I2314" s="227"/>
      <c r="L2314" s="223"/>
      <c r="M2314" s="228"/>
      <c r="N2314" s="229"/>
      <c r="O2314" s="229"/>
      <c r="P2314" s="229"/>
      <c r="Q2314" s="229"/>
      <c r="R2314" s="229"/>
      <c r="S2314" s="229"/>
      <c r="T2314" s="230"/>
      <c r="AT2314" s="224" t="s">
        <v>176</v>
      </c>
      <c r="AU2314" s="224" t="s">
        <v>80</v>
      </c>
      <c r="AV2314" s="12" t="s">
        <v>80</v>
      </c>
      <c r="AW2314" s="12" t="s">
        <v>35</v>
      </c>
      <c r="AX2314" s="12" t="s">
        <v>72</v>
      </c>
      <c r="AY2314" s="224" t="s">
        <v>168</v>
      </c>
    </row>
    <row r="2315" s="11" customFormat="1">
      <c r="B2315" s="215"/>
      <c r="D2315" s="216" t="s">
        <v>176</v>
      </c>
      <c r="E2315" s="217" t="s">
        <v>5</v>
      </c>
      <c r="F2315" s="218" t="s">
        <v>1489</v>
      </c>
      <c r="H2315" s="217" t="s">
        <v>5</v>
      </c>
      <c r="I2315" s="219"/>
      <c r="L2315" s="215"/>
      <c r="M2315" s="220"/>
      <c r="N2315" s="221"/>
      <c r="O2315" s="221"/>
      <c r="P2315" s="221"/>
      <c r="Q2315" s="221"/>
      <c r="R2315" s="221"/>
      <c r="S2315" s="221"/>
      <c r="T2315" s="222"/>
      <c r="AT2315" s="217" t="s">
        <v>176</v>
      </c>
      <c r="AU2315" s="217" t="s">
        <v>80</v>
      </c>
      <c r="AV2315" s="11" t="s">
        <v>17</v>
      </c>
      <c r="AW2315" s="11" t="s">
        <v>35</v>
      </c>
      <c r="AX2315" s="11" t="s">
        <v>72</v>
      </c>
      <c r="AY2315" s="217" t="s">
        <v>168</v>
      </c>
    </row>
    <row r="2316" s="12" customFormat="1">
      <c r="B2316" s="223"/>
      <c r="D2316" s="216" t="s">
        <v>176</v>
      </c>
      <c r="E2316" s="224" t="s">
        <v>5</v>
      </c>
      <c r="F2316" s="225" t="s">
        <v>2670</v>
      </c>
      <c r="H2316" s="226">
        <v>11.65</v>
      </c>
      <c r="I2316" s="227"/>
      <c r="L2316" s="223"/>
      <c r="M2316" s="228"/>
      <c r="N2316" s="229"/>
      <c r="O2316" s="229"/>
      <c r="P2316" s="229"/>
      <c r="Q2316" s="229"/>
      <c r="R2316" s="229"/>
      <c r="S2316" s="229"/>
      <c r="T2316" s="230"/>
      <c r="AT2316" s="224" t="s">
        <v>176</v>
      </c>
      <c r="AU2316" s="224" t="s">
        <v>80</v>
      </c>
      <c r="AV2316" s="12" t="s">
        <v>80</v>
      </c>
      <c r="AW2316" s="12" t="s">
        <v>35</v>
      </c>
      <c r="AX2316" s="12" t="s">
        <v>72</v>
      </c>
      <c r="AY2316" s="224" t="s">
        <v>168</v>
      </c>
    </row>
    <row r="2317" s="13" customFormat="1">
      <c r="B2317" s="231"/>
      <c r="D2317" s="216" t="s">
        <v>176</v>
      </c>
      <c r="E2317" s="232" t="s">
        <v>5</v>
      </c>
      <c r="F2317" s="233" t="s">
        <v>195</v>
      </c>
      <c r="H2317" s="234">
        <v>245.405</v>
      </c>
      <c r="I2317" s="235"/>
      <c r="L2317" s="231"/>
      <c r="M2317" s="236"/>
      <c r="N2317" s="237"/>
      <c r="O2317" s="237"/>
      <c r="P2317" s="237"/>
      <c r="Q2317" s="237"/>
      <c r="R2317" s="237"/>
      <c r="S2317" s="237"/>
      <c r="T2317" s="238"/>
      <c r="AT2317" s="232" t="s">
        <v>176</v>
      </c>
      <c r="AU2317" s="232" t="s">
        <v>80</v>
      </c>
      <c r="AV2317" s="13" t="s">
        <v>86</v>
      </c>
      <c r="AW2317" s="13" t="s">
        <v>35</v>
      </c>
      <c r="AX2317" s="13" t="s">
        <v>17</v>
      </c>
      <c r="AY2317" s="232" t="s">
        <v>168</v>
      </c>
    </row>
    <row r="2318" s="1" customFormat="1" ht="38.25" customHeight="1">
      <c r="B2318" s="202"/>
      <c r="C2318" s="203" t="s">
        <v>2671</v>
      </c>
      <c r="D2318" s="203" t="s">
        <v>170</v>
      </c>
      <c r="E2318" s="204" t="s">
        <v>2672</v>
      </c>
      <c r="F2318" s="205" t="s">
        <v>2673</v>
      </c>
      <c r="G2318" s="206" t="s">
        <v>1890</v>
      </c>
      <c r="H2318" s="257"/>
      <c r="I2318" s="208"/>
      <c r="J2318" s="209">
        <f>ROUND(I2318*H2318,2)</f>
        <v>0</v>
      </c>
      <c r="K2318" s="205" t="s">
        <v>174</v>
      </c>
      <c r="L2318" s="47"/>
      <c r="M2318" s="210" t="s">
        <v>5</v>
      </c>
      <c r="N2318" s="211" t="s">
        <v>43</v>
      </c>
      <c r="O2318" s="48"/>
      <c r="P2318" s="212">
        <f>O2318*H2318</f>
        <v>0</v>
      </c>
      <c r="Q2318" s="212">
        <v>0</v>
      </c>
      <c r="R2318" s="212">
        <f>Q2318*H2318</f>
        <v>0</v>
      </c>
      <c r="S2318" s="212">
        <v>0</v>
      </c>
      <c r="T2318" s="213">
        <f>S2318*H2318</f>
        <v>0</v>
      </c>
      <c r="AR2318" s="25" t="s">
        <v>254</v>
      </c>
      <c r="AT2318" s="25" t="s">
        <v>170</v>
      </c>
      <c r="AU2318" s="25" t="s">
        <v>80</v>
      </c>
      <c r="AY2318" s="25" t="s">
        <v>168</v>
      </c>
      <c r="BE2318" s="214">
        <f>IF(N2318="základní",J2318,0)</f>
        <v>0</v>
      </c>
      <c r="BF2318" s="214">
        <f>IF(N2318="snížená",J2318,0)</f>
        <v>0</v>
      </c>
      <c r="BG2318" s="214">
        <f>IF(N2318="zákl. přenesená",J2318,0)</f>
        <v>0</v>
      </c>
      <c r="BH2318" s="214">
        <f>IF(N2318="sníž. přenesená",J2318,0)</f>
        <v>0</v>
      </c>
      <c r="BI2318" s="214">
        <f>IF(N2318="nulová",J2318,0)</f>
        <v>0</v>
      </c>
      <c r="BJ2318" s="25" t="s">
        <v>17</v>
      </c>
      <c r="BK2318" s="214">
        <f>ROUND(I2318*H2318,2)</f>
        <v>0</v>
      </c>
      <c r="BL2318" s="25" t="s">
        <v>254</v>
      </c>
      <c r="BM2318" s="25" t="s">
        <v>2674</v>
      </c>
    </row>
    <row r="2319" s="10" customFormat="1" ht="29.88" customHeight="1">
      <c r="B2319" s="189"/>
      <c r="D2319" s="190" t="s">
        <v>71</v>
      </c>
      <c r="E2319" s="200" t="s">
        <v>2675</v>
      </c>
      <c r="F2319" s="200" t="s">
        <v>2676</v>
      </c>
      <c r="I2319" s="192"/>
      <c r="J2319" s="201">
        <f>BK2319</f>
        <v>0</v>
      </c>
      <c r="L2319" s="189"/>
      <c r="M2319" s="194"/>
      <c r="N2319" s="195"/>
      <c r="O2319" s="195"/>
      <c r="P2319" s="196">
        <f>SUM(P2320:P2408)</f>
        <v>0</v>
      </c>
      <c r="Q2319" s="195"/>
      <c r="R2319" s="196">
        <f>SUM(R2320:R2408)</f>
        <v>3.3267877499999994</v>
      </c>
      <c r="S2319" s="195"/>
      <c r="T2319" s="197">
        <f>SUM(T2320:T2408)</f>
        <v>0</v>
      </c>
      <c r="AR2319" s="190" t="s">
        <v>80</v>
      </c>
      <c r="AT2319" s="198" t="s">
        <v>71</v>
      </c>
      <c r="AU2319" s="198" t="s">
        <v>17</v>
      </c>
      <c r="AY2319" s="190" t="s">
        <v>168</v>
      </c>
      <c r="BK2319" s="199">
        <f>SUM(BK2320:BK2408)</f>
        <v>0</v>
      </c>
    </row>
    <row r="2320" s="1" customFormat="1" ht="38.25" customHeight="1">
      <c r="B2320" s="202"/>
      <c r="C2320" s="203" t="s">
        <v>2677</v>
      </c>
      <c r="D2320" s="203" t="s">
        <v>170</v>
      </c>
      <c r="E2320" s="204" t="s">
        <v>2678</v>
      </c>
      <c r="F2320" s="205" t="s">
        <v>2679</v>
      </c>
      <c r="G2320" s="206" t="s">
        <v>173</v>
      </c>
      <c r="H2320" s="207">
        <v>89.420000000000002</v>
      </c>
      <c r="I2320" s="208"/>
      <c r="J2320" s="209">
        <f>ROUND(I2320*H2320,2)</f>
        <v>0</v>
      </c>
      <c r="K2320" s="205" t="s">
        <v>174</v>
      </c>
      <c r="L2320" s="47"/>
      <c r="M2320" s="210" t="s">
        <v>5</v>
      </c>
      <c r="N2320" s="211" t="s">
        <v>43</v>
      </c>
      <c r="O2320" s="48"/>
      <c r="P2320" s="212">
        <f>O2320*H2320</f>
        <v>0</v>
      </c>
      <c r="Q2320" s="212">
        <v>0.0035999999999999999</v>
      </c>
      <c r="R2320" s="212">
        <f>Q2320*H2320</f>
        <v>0.32191199999999998</v>
      </c>
      <c r="S2320" s="212">
        <v>0</v>
      </c>
      <c r="T2320" s="213">
        <f>S2320*H2320</f>
        <v>0</v>
      </c>
      <c r="AR2320" s="25" t="s">
        <v>254</v>
      </c>
      <c r="AT2320" s="25" t="s">
        <v>170</v>
      </c>
      <c r="AU2320" s="25" t="s">
        <v>80</v>
      </c>
      <c r="AY2320" s="25" t="s">
        <v>168</v>
      </c>
      <c r="BE2320" s="214">
        <f>IF(N2320="základní",J2320,0)</f>
        <v>0</v>
      </c>
      <c r="BF2320" s="214">
        <f>IF(N2320="snížená",J2320,0)</f>
        <v>0</v>
      </c>
      <c r="BG2320" s="214">
        <f>IF(N2320="zákl. přenesená",J2320,0)</f>
        <v>0</v>
      </c>
      <c r="BH2320" s="214">
        <f>IF(N2320="sníž. přenesená",J2320,0)</f>
        <v>0</v>
      </c>
      <c r="BI2320" s="214">
        <f>IF(N2320="nulová",J2320,0)</f>
        <v>0</v>
      </c>
      <c r="BJ2320" s="25" t="s">
        <v>17</v>
      </c>
      <c r="BK2320" s="214">
        <f>ROUND(I2320*H2320,2)</f>
        <v>0</v>
      </c>
      <c r="BL2320" s="25" t="s">
        <v>254</v>
      </c>
      <c r="BM2320" s="25" t="s">
        <v>2680</v>
      </c>
    </row>
    <row r="2321" s="11" customFormat="1">
      <c r="B2321" s="215"/>
      <c r="D2321" s="216" t="s">
        <v>176</v>
      </c>
      <c r="E2321" s="217" t="s">
        <v>5</v>
      </c>
      <c r="F2321" s="218" t="s">
        <v>1199</v>
      </c>
      <c r="H2321" s="217" t="s">
        <v>5</v>
      </c>
      <c r="I2321" s="219"/>
      <c r="L2321" s="215"/>
      <c r="M2321" s="220"/>
      <c r="N2321" s="221"/>
      <c r="O2321" s="221"/>
      <c r="P2321" s="221"/>
      <c r="Q2321" s="221"/>
      <c r="R2321" s="221"/>
      <c r="S2321" s="221"/>
      <c r="T2321" s="222"/>
      <c r="AT2321" s="217" t="s">
        <v>176</v>
      </c>
      <c r="AU2321" s="217" t="s">
        <v>80</v>
      </c>
      <c r="AV2321" s="11" t="s">
        <v>17</v>
      </c>
      <c r="AW2321" s="11" t="s">
        <v>35</v>
      </c>
      <c r="AX2321" s="11" t="s">
        <v>72</v>
      </c>
      <c r="AY2321" s="217" t="s">
        <v>168</v>
      </c>
    </row>
    <row r="2322" s="12" customFormat="1">
      <c r="B2322" s="223"/>
      <c r="D2322" s="216" t="s">
        <v>176</v>
      </c>
      <c r="E2322" s="224" t="s">
        <v>5</v>
      </c>
      <c r="F2322" s="225" t="s">
        <v>1244</v>
      </c>
      <c r="H2322" s="226">
        <v>17.010000000000002</v>
      </c>
      <c r="I2322" s="227"/>
      <c r="L2322" s="223"/>
      <c r="M2322" s="228"/>
      <c r="N2322" s="229"/>
      <c r="O2322" s="229"/>
      <c r="P2322" s="229"/>
      <c r="Q2322" s="229"/>
      <c r="R2322" s="229"/>
      <c r="S2322" s="229"/>
      <c r="T2322" s="230"/>
      <c r="AT2322" s="224" t="s">
        <v>176</v>
      </c>
      <c r="AU2322" s="224" t="s">
        <v>80</v>
      </c>
      <c r="AV2322" s="12" t="s">
        <v>80</v>
      </c>
      <c r="AW2322" s="12" t="s">
        <v>35</v>
      </c>
      <c r="AX2322" s="12" t="s">
        <v>72</v>
      </c>
      <c r="AY2322" s="224" t="s">
        <v>168</v>
      </c>
    </row>
    <row r="2323" s="12" customFormat="1">
      <c r="B2323" s="223"/>
      <c r="D2323" s="216" t="s">
        <v>176</v>
      </c>
      <c r="E2323" s="224" t="s">
        <v>5</v>
      </c>
      <c r="F2323" s="225" t="s">
        <v>850</v>
      </c>
      <c r="H2323" s="226">
        <v>-1.6000000000000001</v>
      </c>
      <c r="I2323" s="227"/>
      <c r="L2323" s="223"/>
      <c r="M2323" s="228"/>
      <c r="N2323" s="229"/>
      <c r="O2323" s="229"/>
      <c r="P2323" s="229"/>
      <c r="Q2323" s="229"/>
      <c r="R2323" s="229"/>
      <c r="S2323" s="229"/>
      <c r="T2323" s="230"/>
      <c r="AT2323" s="224" t="s">
        <v>176</v>
      </c>
      <c r="AU2323" s="224" t="s">
        <v>80</v>
      </c>
      <c r="AV2323" s="12" t="s">
        <v>80</v>
      </c>
      <c r="AW2323" s="12" t="s">
        <v>35</v>
      </c>
      <c r="AX2323" s="12" t="s">
        <v>72</v>
      </c>
      <c r="AY2323" s="224" t="s">
        <v>168</v>
      </c>
    </row>
    <row r="2324" s="11" customFormat="1">
      <c r="B2324" s="215"/>
      <c r="D2324" s="216" t="s">
        <v>176</v>
      </c>
      <c r="E2324" s="217" t="s">
        <v>5</v>
      </c>
      <c r="F2324" s="218" t="s">
        <v>1208</v>
      </c>
      <c r="H2324" s="217" t="s">
        <v>5</v>
      </c>
      <c r="I2324" s="219"/>
      <c r="L2324" s="215"/>
      <c r="M2324" s="220"/>
      <c r="N2324" s="221"/>
      <c r="O2324" s="221"/>
      <c r="P2324" s="221"/>
      <c r="Q2324" s="221"/>
      <c r="R2324" s="221"/>
      <c r="S2324" s="221"/>
      <c r="T2324" s="222"/>
      <c r="AT2324" s="217" t="s">
        <v>176</v>
      </c>
      <c r="AU2324" s="217" t="s">
        <v>80</v>
      </c>
      <c r="AV2324" s="11" t="s">
        <v>17</v>
      </c>
      <c r="AW2324" s="11" t="s">
        <v>35</v>
      </c>
      <c r="AX2324" s="11" t="s">
        <v>72</v>
      </c>
      <c r="AY2324" s="217" t="s">
        <v>168</v>
      </c>
    </row>
    <row r="2325" s="12" customFormat="1">
      <c r="B2325" s="223"/>
      <c r="D2325" s="216" t="s">
        <v>176</v>
      </c>
      <c r="E2325" s="224" t="s">
        <v>5</v>
      </c>
      <c r="F2325" s="225" t="s">
        <v>1245</v>
      </c>
      <c r="H2325" s="226">
        <v>15.960000000000001</v>
      </c>
      <c r="I2325" s="227"/>
      <c r="L2325" s="223"/>
      <c r="M2325" s="228"/>
      <c r="N2325" s="229"/>
      <c r="O2325" s="229"/>
      <c r="P2325" s="229"/>
      <c r="Q2325" s="229"/>
      <c r="R2325" s="229"/>
      <c r="S2325" s="229"/>
      <c r="T2325" s="230"/>
      <c r="AT2325" s="224" t="s">
        <v>176</v>
      </c>
      <c r="AU2325" s="224" t="s">
        <v>80</v>
      </c>
      <c r="AV2325" s="12" t="s">
        <v>80</v>
      </c>
      <c r="AW2325" s="12" t="s">
        <v>35</v>
      </c>
      <c r="AX2325" s="12" t="s">
        <v>72</v>
      </c>
      <c r="AY2325" s="224" t="s">
        <v>168</v>
      </c>
    </row>
    <row r="2326" s="12" customFormat="1">
      <c r="B2326" s="223"/>
      <c r="D2326" s="216" t="s">
        <v>176</v>
      </c>
      <c r="E2326" s="224" t="s">
        <v>5</v>
      </c>
      <c r="F2326" s="225" t="s">
        <v>1210</v>
      </c>
      <c r="H2326" s="226">
        <v>-2.7999999999999998</v>
      </c>
      <c r="I2326" s="227"/>
      <c r="L2326" s="223"/>
      <c r="M2326" s="228"/>
      <c r="N2326" s="229"/>
      <c r="O2326" s="229"/>
      <c r="P2326" s="229"/>
      <c r="Q2326" s="229"/>
      <c r="R2326" s="229"/>
      <c r="S2326" s="229"/>
      <c r="T2326" s="230"/>
      <c r="AT2326" s="224" t="s">
        <v>176</v>
      </c>
      <c r="AU2326" s="224" t="s">
        <v>80</v>
      </c>
      <c r="AV2326" s="12" t="s">
        <v>80</v>
      </c>
      <c r="AW2326" s="12" t="s">
        <v>35</v>
      </c>
      <c r="AX2326" s="12" t="s">
        <v>72</v>
      </c>
      <c r="AY2326" s="224" t="s">
        <v>168</v>
      </c>
    </row>
    <row r="2327" s="11" customFormat="1">
      <c r="B2327" s="215"/>
      <c r="D2327" s="216" t="s">
        <v>176</v>
      </c>
      <c r="E2327" s="217" t="s">
        <v>5</v>
      </c>
      <c r="F2327" s="218" t="s">
        <v>1211</v>
      </c>
      <c r="H2327" s="217" t="s">
        <v>5</v>
      </c>
      <c r="I2327" s="219"/>
      <c r="L2327" s="215"/>
      <c r="M2327" s="220"/>
      <c r="N2327" s="221"/>
      <c r="O2327" s="221"/>
      <c r="P2327" s="221"/>
      <c r="Q2327" s="221"/>
      <c r="R2327" s="221"/>
      <c r="S2327" s="221"/>
      <c r="T2327" s="222"/>
      <c r="AT2327" s="217" t="s">
        <v>176</v>
      </c>
      <c r="AU2327" s="217" t="s">
        <v>80</v>
      </c>
      <c r="AV2327" s="11" t="s">
        <v>17</v>
      </c>
      <c r="AW2327" s="11" t="s">
        <v>35</v>
      </c>
      <c r="AX2327" s="11" t="s">
        <v>72</v>
      </c>
      <c r="AY2327" s="217" t="s">
        <v>168</v>
      </c>
    </row>
    <row r="2328" s="12" customFormat="1">
      <c r="B2328" s="223"/>
      <c r="D2328" s="216" t="s">
        <v>176</v>
      </c>
      <c r="E2328" s="224" t="s">
        <v>5</v>
      </c>
      <c r="F2328" s="225" t="s">
        <v>1246</v>
      </c>
      <c r="H2328" s="226">
        <v>11.550000000000001</v>
      </c>
      <c r="I2328" s="227"/>
      <c r="L2328" s="223"/>
      <c r="M2328" s="228"/>
      <c r="N2328" s="229"/>
      <c r="O2328" s="229"/>
      <c r="P2328" s="229"/>
      <c r="Q2328" s="229"/>
      <c r="R2328" s="229"/>
      <c r="S2328" s="229"/>
      <c r="T2328" s="230"/>
      <c r="AT2328" s="224" t="s">
        <v>176</v>
      </c>
      <c r="AU2328" s="224" t="s">
        <v>80</v>
      </c>
      <c r="AV2328" s="12" t="s">
        <v>80</v>
      </c>
      <c r="AW2328" s="12" t="s">
        <v>35</v>
      </c>
      <c r="AX2328" s="12" t="s">
        <v>72</v>
      </c>
      <c r="AY2328" s="224" t="s">
        <v>168</v>
      </c>
    </row>
    <row r="2329" s="12" customFormat="1">
      <c r="B2329" s="223"/>
      <c r="D2329" s="216" t="s">
        <v>176</v>
      </c>
      <c r="E2329" s="224" t="s">
        <v>5</v>
      </c>
      <c r="F2329" s="225" t="s">
        <v>1213</v>
      </c>
      <c r="H2329" s="226">
        <v>-1.3999999999999999</v>
      </c>
      <c r="I2329" s="227"/>
      <c r="L2329" s="223"/>
      <c r="M2329" s="228"/>
      <c r="N2329" s="229"/>
      <c r="O2329" s="229"/>
      <c r="P2329" s="229"/>
      <c r="Q2329" s="229"/>
      <c r="R2329" s="229"/>
      <c r="S2329" s="229"/>
      <c r="T2329" s="230"/>
      <c r="AT2329" s="224" t="s">
        <v>176</v>
      </c>
      <c r="AU2329" s="224" t="s">
        <v>80</v>
      </c>
      <c r="AV2329" s="12" t="s">
        <v>80</v>
      </c>
      <c r="AW2329" s="12" t="s">
        <v>35</v>
      </c>
      <c r="AX2329" s="12" t="s">
        <v>72</v>
      </c>
      <c r="AY2329" s="224" t="s">
        <v>168</v>
      </c>
    </row>
    <row r="2330" s="11" customFormat="1">
      <c r="B2330" s="215"/>
      <c r="D2330" s="216" t="s">
        <v>176</v>
      </c>
      <c r="E2330" s="217" t="s">
        <v>5</v>
      </c>
      <c r="F2330" s="218" t="s">
        <v>1487</v>
      </c>
      <c r="H2330" s="217" t="s">
        <v>5</v>
      </c>
      <c r="I2330" s="219"/>
      <c r="L2330" s="215"/>
      <c r="M2330" s="220"/>
      <c r="N2330" s="221"/>
      <c r="O2330" s="221"/>
      <c r="P2330" s="221"/>
      <c r="Q2330" s="221"/>
      <c r="R2330" s="221"/>
      <c r="S2330" s="221"/>
      <c r="T2330" s="222"/>
      <c r="AT2330" s="217" t="s">
        <v>176</v>
      </c>
      <c r="AU2330" s="217" t="s">
        <v>80</v>
      </c>
      <c r="AV2330" s="11" t="s">
        <v>17</v>
      </c>
      <c r="AW2330" s="11" t="s">
        <v>35</v>
      </c>
      <c r="AX2330" s="11" t="s">
        <v>72</v>
      </c>
      <c r="AY2330" s="217" t="s">
        <v>168</v>
      </c>
    </row>
    <row r="2331" s="12" customFormat="1">
      <c r="B2331" s="223"/>
      <c r="D2331" s="216" t="s">
        <v>176</v>
      </c>
      <c r="E2331" s="224" t="s">
        <v>5</v>
      </c>
      <c r="F2331" s="225" t="s">
        <v>2681</v>
      </c>
      <c r="H2331" s="226">
        <v>12.6</v>
      </c>
      <c r="I2331" s="227"/>
      <c r="L2331" s="223"/>
      <c r="M2331" s="228"/>
      <c r="N2331" s="229"/>
      <c r="O2331" s="229"/>
      <c r="P2331" s="229"/>
      <c r="Q2331" s="229"/>
      <c r="R2331" s="229"/>
      <c r="S2331" s="229"/>
      <c r="T2331" s="230"/>
      <c r="AT2331" s="224" t="s">
        <v>176</v>
      </c>
      <c r="AU2331" s="224" t="s">
        <v>80</v>
      </c>
      <c r="AV2331" s="12" t="s">
        <v>80</v>
      </c>
      <c r="AW2331" s="12" t="s">
        <v>35</v>
      </c>
      <c r="AX2331" s="12" t="s">
        <v>72</v>
      </c>
      <c r="AY2331" s="224" t="s">
        <v>168</v>
      </c>
    </row>
    <row r="2332" s="12" customFormat="1">
      <c r="B2332" s="223"/>
      <c r="D2332" s="216" t="s">
        <v>176</v>
      </c>
      <c r="E2332" s="224" t="s">
        <v>5</v>
      </c>
      <c r="F2332" s="225" t="s">
        <v>1210</v>
      </c>
      <c r="H2332" s="226">
        <v>-2.7999999999999998</v>
      </c>
      <c r="I2332" s="227"/>
      <c r="L2332" s="223"/>
      <c r="M2332" s="228"/>
      <c r="N2332" s="229"/>
      <c r="O2332" s="229"/>
      <c r="P2332" s="229"/>
      <c r="Q2332" s="229"/>
      <c r="R2332" s="229"/>
      <c r="S2332" s="229"/>
      <c r="T2332" s="230"/>
      <c r="AT2332" s="224" t="s">
        <v>176</v>
      </c>
      <c r="AU2332" s="224" t="s">
        <v>80</v>
      </c>
      <c r="AV2332" s="12" t="s">
        <v>80</v>
      </c>
      <c r="AW2332" s="12" t="s">
        <v>35</v>
      </c>
      <c r="AX2332" s="12" t="s">
        <v>72</v>
      </c>
      <c r="AY2332" s="224" t="s">
        <v>168</v>
      </c>
    </row>
    <row r="2333" s="11" customFormat="1">
      <c r="B2333" s="215"/>
      <c r="D2333" s="216" t="s">
        <v>176</v>
      </c>
      <c r="E2333" s="217" t="s">
        <v>5</v>
      </c>
      <c r="F2333" s="218" t="s">
        <v>1488</v>
      </c>
      <c r="H2333" s="217" t="s">
        <v>5</v>
      </c>
      <c r="I2333" s="219"/>
      <c r="L2333" s="215"/>
      <c r="M2333" s="220"/>
      <c r="N2333" s="221"/>
      <c r="O2333" s="221"/>
      <c r="P2333" s="221"/>
      <c r="Q2333" s="221"/>
      <c r="R2333" s="221"/>
      <c r="S2333" s="221"/>
      <c r="T2333" s="222"/>
      <c r="AT2333" s="217" t="s">
        <v>176</v>
      </c>
      <c r="AU2333" s="217" t="s">
        <v>80</v>
      </c>
      <c r="AV2333" s="11" t="s">
        <v>17</v>
      </c>
      <c r="AW2333" s="11" t="s">
        <v>35</v>
      </c>
      <c r="AX2333" s="11" t="s">
        <v>72</v>
      </c>
      <c r="AY2333" s="217" t="s">
        <v>168</v>
      </c>
    </row>
    <row r="2334" s="12" customFormat="1">
      <c r="B2334" s="223"/>
      <c r="D2334" s="216" t="s">
        <v>176</v>
      </c>
      <c r="E2334" s="224" t="s">
        <v>5</v>
      </c>
      <c r="F2334" s="225" t="s">
        <v>2682</v>
      </c>
      <c r="H2334" s="226">
        <v>12.18</v>
      </c>
      <c r="I2334" s="227"/>
      <c r="L2334" s="223"/>
      <c r="M2334" s="228"/>
      <c r="N2334" s="229"/>
      <c r="O2334" s="229"/>
      <c r="P2334" s="229"/>
      <c r="Q2334" s="229"/>
      <c r="R2334" s="229"/>
      <c r="S2334" s="229"/>
      <c r="T2334" s="230"/>
      <c r="AT2334" s="224" t="s">
        <v>176</v>
      </c>
      <c r="AU2334" s="224" t="s">
        <v>80</v>
      </c>
      <c r="AV2334" s="12" t="s">
        <v>80</v>
      </c>
      <c r="AW2334" s="12" t="s">
        <v>35</v>
      </c>
      <c r="AX2334" s="12" t="s">
        <v>72</v>
      </c>
      <c r="AY2334" s="224" t="s">
        <v>168</v>
      </c>
    </row>
    <row r="2335" s="12" customFormat="1">
      <c r="B2335" s="223"/>
      <c r="D2335" s="216" t="s">
        <v>176</v>
      </c>
      <c r="E2335" s="224" t="s">
        <v>5</v>
      </c>
      <c r="F2335" s="225" t="s">
        <v>2683</v>
      </c>
      <c r="H2335" s="226">
        <v>-2.3900000000000001</v>
      </c>
      <c r="I2335" s="227"/>
      <c r="L2335" s="223"/>
      <c r="M2335" s="228"/>
      <c r="N2335" s="229"/>
      <c r="O2335" s="229"/>
      <c r="P2335" s="229"/>
      <c r="Q2335" s="229"/>
      <c r="R2335" s="229"/>
      <c r="S2335" s="229"/>
      <c r="T2335" s="230"/>
      <c r="AT2335" s="224" t="s">
        <v>176</v>
      </c>
      <c r="AU2335" s="224" t="s">
        <v>80</v>
      </c>
      <c r="AV2335" s="12" t="s">
        <v>80</v>
      </c>
      <c r="AW2335" s="12" t="s">
        <v>35</v>
      </c>
      <c r="AX2335" s="12" t="s">
        <v>72</v>
      </c>
      <c r="AY2335" s="224" t="s">
        <v>168</v>
      </c>
    </row>
    <row r="2336" s="11" customFormat="1">
      <c r="B2336" s="215"/>
      <c r="D2336" s="216" t="s">
        <v>176</v>
      </c>
      <c r="E2336" s="217" t="s">
        <v>5</v>
      </c>
      <c r="F2336" s="218" t="s">
        <v>1247</v>
      </c>
      <c r="H2336" s="217" t="s">
        <v>5</v>
      </c>
      <c r="I2336" s="219"/>
      <c r="L2336" s="215"/>
      <c r="M2336" s="220"/>
      <c r="N2336" s="221"/>
      <c r="O2336" s="221"/>
      <c r="P2336" s="221"/>
      <c r="Q2336" s="221"/>
      <c r="R2336" s="221"/>
      <c r="S2336" s="221"/>
      <c r="T2336" s="222"/>
      <c r="AT2336" s="217" t="s">
        <v>176</v>
      </c>
      <c r="AU2336" s="217" t="s">
        <v>80</v>
      </c>
      <c r="AV2336" s="11" t="s">
        <v>17</v>
      </c>
      <c r="AW2336" s="11" t="s">
        <v>35</v>
      </c>
      <c r="AX2336" s="11" t="s">
        <v>72</v>
      </c>
      <c r="AY2336" s="217" t="s">
        <v>168</v>
      </c>
    </row>
    <row r="2337" s="12" customFormat="1">
      <c r="B2337" s="223"/>
      <c r="D2337" s="216" t="s">
        <v>176</v>
      </c>
      <c r="E2337" s="224" t="s">
        <v>5</v>
      </c>
      <c r="F2337" s="225" t="s">
        <v>1248</v>
      </c>
      <c r="H2337" s="226">
        <v>5.8799999999999999</v>
      </c>
      <c r="I2337" s="227"/>
      <c r="L2337" s="223"/>
      <c r="M2337" s="228"/>
      <c r="N2337" s="229"/>
      <c r="O2337" s="229"/>
      <c r="P2337" s="229"/>
      <c r="Q2337" s="229"/>
      <c r="R2337" s="229"/>
      <c r="S2337" s="229"/>
      <c r="T2337" s="230"/>
      <c r="AT2337" s="224" t="s">
        <v>176</v>
      </c>
      <c r="AU2337" s="224" t="s">
        <v>80</v>
      </c>
      <c r="AV2337" s="12" t="s">
        <v>80</v>
      </c>
      <c r="AW2337" s="12" t="s">
        <v>35</v>
      </c>
      <c r="AX2337" s="12" t="s">
        <v>72</v>
      </c>
      <c r="AY2337" s="224" t="s">
        <v>168</v>
      </c>
    </row>
    <row r="2338" s="12" customFormat="1">
      <c r="B2338" s="223"/>
      <c r="D2338" s="216" t="s">
        <v>176</v>
      </c>
      <c r="E2338" s="224" t="s">
        <v>5</v>
      </c>
      <c r="F2338" s="225" t="s">
        <v>1249</v>
      </c>
      <c r="H2338" s="226">
        <v>14.699999999999999</v>
      </c>
      <c r="I2338" s="227"/>
      <c r="L2338" s="223"/>
      <c r="M2338" s="228"/>
      <c r="N2338" s="229"/>
      <c r="O2338" s="229"/>
      <c r="P2338" s="229"/>
      <c r="Q2338" s="229"/>
      <c r="R2338" s="229"/>
      <c r="S2338" s="229"/>
      <c r="T2338" s="230"/>
      <c r="AT2338" s="224" t="s">
        <v>176</v>
      </c>
      <c r="AU2338" s="224" t="s">
        <v>80</v>
      </c>
      <c r="AV2338" s="12" t="s">
        <v>80</v>
      </c>
      <c r="AW2338" s="12" t="s">
        <v>35</v>
      </c>
      <c r="AX2338" s="12" t="s">
        <v>72</v>
      </c>
      <c r="AY2338" s="224" t="s">
        <v>168</v>
      </c>
    </row>
    <row r="2339" s="12" customFormat="1">
      <c r="B2339" s="223"/>
      <c r="D2339" s="216" t="s">
        <v>176</v>
      </c>
      <c r="E2339" s="224" t="s">
        <v>5</v>
      </c>
      <c r="F2339" s="225" t="s">
        <v>1250</v>
      </c>
      <c r="H2339" s="226">
        <v>5.04</v>
      </c>
      <c r="I2339" s="227"/>
      <c r="L2339" s="223"/>
      <c r="M2339" s="228"/>
      <c r="N2339" s="229"/>
      <c r="O2339" s="229"/>
      <c r="P2339" s="229"/>
      <c r="Q2339" s="229"/>
      <c r="R2339" s="229"/>
      <c r="S2339" s="229"/>
      <c r="T2339" s="230"/>
      <c r="AT2339" s="224" t="s">
        <v>176</v>
      </c>
      <c r="AU2339" s="224" t="s">
        <v>80</v>
      </c>
      <c r="AV2339" s="12" t="s">
        <v>80</v>
      </c>
      <c r="AW2339" s="12" t="s">
        <v>35</v>
      </c>
      <c r="AX2339" s="12" t="s">
        <v>72</v>
      </c>
      <c r="AY2339" s="224" t="s">
        <v>168</v>
      </c>
    </row>
    <row r="2340" s="12" customFormat="1">
      <c r="B2340" s="223"/>
      <c r="D2340" s="216" t="s">
        <v>176</v>
      </c>
      <c r="E2340" s="224" t="s">
        <v>5</v>
      </c>
      <c r="F2340" s="225" t="s">
        <v>1251</v>
      </c>
      <c r="H2340" s="226">
        <v>1.74</v>
      </c>
      <c r="I2340" s="227"/>
      <c r="L2340" s="223"/>
      <c r="M2340" s="228"/>
      <c r="N2340" s="229"/>
      <c r="O2340" s="229"/>
      <c r="P2340" s="229"/>
      <c r="Q2340" s="229"/>
      <c r="R2340" s="229"/>
      <c r="S2340" s="229"/>
      <c r="T2340" s="230"/>
      <c r="AT2340" s="224" t="s">
        <v>176</v>
      </c>
      <c r="AU2340" s="224" t="s">
        <v>80</v>
      </c>
      <c r="AV2340" s="12" t="s">
        <v>80</v>
      </c>
      <c r="AW2340" s="12" t="s">
        <v>35</v>
      </c>
      <c r="AX2340" s="12" t="s">
        <v>72</v>
      </c>
      <c r="AY2340" s="224" t="s">
        <v>168</v>
      </c>
    </row>
    <row r="2341" s="12" customFormat="1">
      <c r="B2341" s="223"/>
      <c r="D2341" s="216" t="s">
        <v>176</v>
      </c>
      <c r="E2341" s="224" t="s">
        <v>5</v>
      </c>
      <c r="F2341" s="225" t="s">
        <v>1252</v>
      </c>
      <c r="H2341" s="226">
        <v>1.8600000000000001</v>
      </c>
      <c r="I2341" s="227"/>
      <c r="L2341" s="223"/>
      <c r="M2341" s="228"/>
      <c r="N2341" s="229"/>
      <c r="O2341" s="229"/>
      <c r="P2341" s="229"/>
      <c r="Q2341" s="229"/>
      <c r="R2341" s="229"/>
      <c r="S2341" s="229"/>
      <c r="T2341" s="230"/>
      <c r="AT2341" s="224" t="s">
        <v>176</v>
      </c>
      <c r="AU2341" s="224" t="s">
        <v>80</v>
      </c>
      <c r="AV2341" s="12" t="s">
        <v>80</v>
      </c>
      <c r="AW2341" s="12" t="s">
        <v>35</v>
      </c>
      <c r="AX2341" s="12" t="s">
        <v>72</v>
      </c>
      <c r="AY2341" s="224" t="s">
        <v>168</v>
      </c>
    </row>
    <row r="2342" s="11" customFormat="1">
      <c r="B2342" s="215"/>
      <c r="D2342" s="216" t="s">
        <v>176</v>
      </c>
      <c r="E2342" s="217" t="s">
        <v>5</v>
      </c>
      <c r="F2342" s="218" t="s">
        <v>1179</v>
      </c>
      <c r="H2342" s="217" t="s">
        <v>5</v>
      </c>
      <c r="I2342" s="219"/>
      <c r="L2342" s="215"/>
      <c r="M2342" s="220"/>
      <c r="N2342" s="221"/>
      <c r="O2342" s="221"/>
      <c r="P2342" s="221"/>
      <c r="Q2342" s="221"/>
      <c r="R2342" s="221"/>
      <c r="S2342" s="221"/>
      <c r="T2342" s="222"/>
      <c r="AT2342" s="217" t="s">
        <v>176</v>
      </c>
      <c r="AU2342" s="217" t="s">
        <v>80</v>
      </c>
      <c r="AV2342" s="11" t="s">
        <v>17</v>
      </c>
      <c r="AW2342" s="11" t="s">
        <v>35</v>
      </c>
      <c r="AX2342" s="11" t="s">
        <v>72</v>
      </c>
      <c r="AY2342" s="217" t="s">
        <v>168</v>
      </c>
    </row>
    <row r="2343" s="12" customFormat="1">
      <c r="B2343" s="223"/>
      <c r="D2343" s="216" t="s">
        <v>176</v>
      </c>
      <c r="E2343" s="224" t="s">
        <v>5</v>
      </c>
      <c r="F2343" s="225" t="s">
        <v>1254</v>
      </c>
      <c r="H2343" s="226">
        <v>1.8899999999999999</v>
      </c>
      <c r="I2343" s="227"/>
      <c r="L2343" s="223"/>
      <c r="M2343" s="228"/>
      <c r="N2343" s="229"/>
      <c r="O2343" s="229"/>
      <c r="P2343" s="229"/>
      <c r="Q2343" s="229"/>
      <c r="R2343" s="229"/>
      <c r="S2343" s="229"/>
      <c r="T2343" s="230"/>
      <c r="AT2343" s="224" t="s">
        <v>176</v>
      </c>
      <c r="AU2343" s="224" t="s">
        <v>80</v>
      </c>
      <c r="AV2343" s="12" t="s">
        <v>80</v>
      </c>
      <c r="AW2343" s="12" t="s">
        <v>35</v>
      </c>
      <c r="AX2343" s="12" t="s">
        <v>72</v>
      </c>
      <c r="AY2343" s="224" t="s">
        <v>168</v>
      </c>
    </row>
    <row r="2344" s="13" customFormat="1">
      <c r="B2344" s="231"/>
      <c r="D2344" s="216" t="s">
        <v>176</v>
      </c>
      <c r="E2344" s="232" t="s">
        <v>5</v>
      </c>
      <c r="F2344" s="233" t="s">
        <v>195</v>
      </c>
      <c r="H2344" s="234">
        <v>89.420000000000002</v>
      </c>
      <c r="I2344" s="235"/>
      <c r="L2344" s="231"/>
      <c r="M2344" s="236"/>
      <c r="N2344" s="237"/>
      <c r="O2344" s="237"/>
      <c r="P2344" s="237"/>
      <c r="Q2344" s="237"/>
      <c r="R2344" s="237"/>
      <c r="S2344" s="237"/>
      <c r="T2344" s="238"/>
      <c r="AT2344" s="232" t="s">
        <v>176</v>
      </c>
      <c r="AU2344" s="232" t="s">
        <v>80</v>
      </c>
      <c r="AV2344" s="13" t="s">
        <v>86</v>
      </c>
      <c r="AW2344" s="13" t="s">
        <v>35</v>
      </c>
      <c r="AX2344" s="13" t="s">
        <v>17</v>
      </c>
      <c r="AY2344" s="232" t="s">
        <v>168</v>
      </c>
    </row>
    <row r="2345" s="1" customFormat="1" ht="16.5" customHeight="1">
      <c r="B2345" s="202"/>
      <c r="C2345" s="239" t="s">
        <v>2684</v>
      </c>
      <c r="D2345" s="239" t="s">
        <v>337</v>
      </c>
      <c r="E2345" s="240" t="s">
        <v>2685</v>
      </c>
      <c r="F2345" s="241" t="s">
        <v>2686</v>
      </c>
      <c r="G2345" s="242" t="s">
        <v>173</v>
      </c>
      <c r="H2345" s="243">
        <v>102.833</v>
      </c>
      <c r="I2345" s="244"/>
      <c r="J2345" s="245">
        <f>ROUND(I2345*H2345,2)</f>
        <v>0</v>
      </c>
      <c r="K2345" s="241" t="s">
        <v>5</v>
      </c>
      <c r="L2345" s="246"/>
      <c r="M2345" s="247" t="s">
        <v>5</v>
      </c>
      <c r="N2345" s="248" t="s">
        <v>43</v>
      </c>
      <c r="O2345" s="48"/>
      <c r="P2345" s="212">
        <f>O2345*H2345</f>
        <v>0</v>
      </c>
      <c r="Q2345" s="212">
        <v>0.028750000000000001</v>
      </c>
      <c r="R2345" s="212">
        <f>Q2345*H2345</f>
        <v>2.9564487500000003</v>
      </c>
      <c r="S2345" s="212">
        <v>0</v>
      </c>
      <c r="T2345" s="213">
        <f>S2345*H2345</f>
        <v>0</v>
      </c>
      <c r="AR2345" s="25" t="s">
        <v>332</v>
      </c>
      <c r="AT2345" s="25" t="s">
        <v>337</v>
      </c>
      <c r="AU2345" s="25" t="s">
        <v>80</v>
      </c>
      <c r="AY2345" s="25" t="s">
        <v>168</v>
      </c>
      <c r="BE2345" s="214">
        <f>IF(N2345="základní",J2345,0)</f>
        <v>0</v>
      </c>
      <c r="BF2345" s="214">
        <f>IF(N2345="snížená",J2345,0)</f>
        <v>0</v>
      </c>
      <c r="BG2345" s="214">
        <f>IF(N2345="zákl. přenesená",J2345,0)</f>
        <v>0</v>
      </c>
      <c r="BH2345" s="214">
        <f>IF(N2345="sníž. přenesená",J2345,0)</f>
        <v>0</v>
      </c>
      <c r="BI2345" s="214">
        <f>IF(N2345="nulová",J2345,0)</f>
        <v>0</v>
      </c>
      <c r="BJ2345" s="25" t="s">
        <v>17</v>
      </c>
      <c r="BK2345" s="214">
        <f>ROUND(I2345*H2345,2)</f>
        <v>0</v>
      </c>
      <c r="BL2345" s="25" t="s">
        <v>254</v>
      </c>
      <c r="BM2345" s="25" t="s">
        <v>2687</v>
      </c>
    </row>
    <row r="2346" s="12" customFormat="1">
      <c r="B2346" s="223"/>
      <c r="D2346" s="216" t="s">
        <v>176</v>
      </c>
      <c r="F2346" s="225" t="s">
        <v>2688</v>
      </c>
      <c r="H2346" s="226">
        <v>102.833</v>
      </c>
      <c r="I2346" s="227"/>
      <c r="L2346" s="223"/>
      <c r="M2346" s="228"/>
      <c r="N2346" s="229"/>
      <c r="O2346" s="229"/>
      <c r="P2346" s="229"/>
      <c r="Q2346" s="229"/>
      <c r="R2346" s="229"/>
      <c r="S2346" s="229"/>
      <c r="T2346" s="230"/>
      <c r="AT2346" s="224" t="s">
        <v>176</v>
      </c>
      <c r="AU2346" s="224" t="s">
        <v>80</v>
      </c>
      <c r="AV2346" s="12" t="s">
        <v>80</v>
      </c>
      <c r="AW2346" s="12" t="s">
        <v>6</v>
      </c>
      <c r="AX2346" s="12" t="s">
        <v>17</v>
      </c>
      <c r="AY2346" s="224" t="s">
        <v>168</v>
      </c>
    </row>
    <row r="2347" s="1" customFormat="1" ht="25.5" customHeight="1">
      <c r="B2347" s="202"/>
      <c r="C2347" s="203" t="s">
        <v>2689</v>
      </c>
      <c r="D2347" s="203" t="s">
        <v>170</v>
      </c>
      <c r="E2347" s="204" t="s">
        <v>2690</v>
      </c>
      <c r="F2347" s="205" t="s">
        <v>2691</v>
      </c>
      <c r="G2347" s="206" t="s">
        <v>198</v>
      </c>
      <c r="H2347" s="207">
        <v>2.2000000000000002</v>
      </c>
      <c r="I2347" s="208"/>
      <c r="J2347" s="209">
        <f>ROUND(I2347*H2347,2)</f>
        <v>0</v>
      </c>
      <c r="K2347" s="205" t="s">
        <v>174</v>
      </c>
      <c r="L2347" s="47"/>
      <c r="M2347" s="210" t="s">
        <v>5</v>
      </c>
      <c r="N2347" s="211" t="s">
        <v>43</v>
      </c>
      <c r="O2347" s="48"/>
      <c r="P2347" s="212">
        <f>O2347*H2347</f>
        <v>0</v>
      </c>
      <c r="Q2347" s="212">
        <v>0.00031</v>
      </c>
      <c r="R2347" s="212">
        <f>Q2347*H2347</f>
        <v>0.0006820000000000001</v>
      </c>
      <c r="S2347" s="212">
        <v>0</v>
      </c>
      <c r="T2347" s="213">
        <f>S2347*H2347</f>
        <v>0</v>
      </c>
      <c r="AR2347" s="25" t="s">
        <v>254</v>
      </c>
      <c r="AT2347" s="25" t="s">
        <v>170</v>
      </c>
      <c r="AU2347" s="25" t="s">
        <v>80</v>
      </c>
      <c r="AY2347" s="25" t="s">
        <v>168</v>
      </c>
      <c r="BE2347" s="214">
        <f>IF(N2347="základní",J2347,0)</f>
        <v>0</v>
      </c>
      <c r="BF2347" s="214">
        <f>IF(N2347="snížená",J2347,0)</f>
        <v>0</v>
      </c>
      <c r="BG2347" s="214">
        <f>IF(N2347="zákl. přenesená",J2347,0)</f>
        <v>0</v>
      </c>
      <c r="BH2347" s="214">
        <f>IF(N2347="sníž. přenesená",J2347,0)</f>
        <v>0</v>
      </c>
      <c r="BI2347" s="214">
        <f>IF(N2347="nulová",J2347,0)</f>
        <v>0</v>
      </c>
      <c r="BJ2347" s="25" t="s">
        <v>17</v>
      </c>
      <c r="BK2347" s="214">
        <f>ROUND(I2347*H2347,2)</f>
        <v>0</v>
      </c>
      <c r="BL2347" s="25" t="s">
        <v>254</v>
      </c>
      <c r="BM2347" s="25" t="s">
        <v>2692</v>
      </c>
    </row>
    <row r="2348" s="11" customFormat="1">
      <c r="B2348" s="215"/>
      <c r="D2348" s="216" t="s">
        <v>176</v>
      </c>
      <c r="E2348" s="217" t="s">
        <v>5</v>
      </c>
      <c r="F2348" s="218" t="s">
        <v>1488</v>
      </c>
      <c r="H2348" s="217" t="s">
        <v>5</v>
      </c>
      <c r="I2348" s="219"/>
      <c r="L2348" s="215"/>
      <c r="M2348" s="220"/>
      <c r="N2348" s="221"/>
      <c r="O2348" s="221"/>
      <c r="P2348" s="221"/>
      <c r="Q2348" s="221"/>
      <c r="R2348" s="221"/>
      <c r="S2348" s="221"/>
      <c r="T2348" s="222"/>
      <c r="AT2348" s="217" t="s">
        <v>176</v>
      </c>
      <c r="AU2348" s="217" t="s">
        <v>80</v>
      </c>
      <c r="AV2348" s="11" t="s">
        <v>17</v>
      </c>
      <c r="AW2348" s="11" t="s">
        <v>35</v>
      </c>
      <c r="AX2348" s="11" t="s">
        <v>72</v>
      </c>
      <c r="AY2348" s="217" t="s">
        <v>168</v>
      </c>
    </row>
    <row r="2349" s="12" customFormat="1">
      <c r="B2349" s="223"/>
      <c r="D2349" s="216" t="s">
        <v>176</v>
      </c>
      <c r="E2349" s="224" t="s">
        <v>5</v>
      </c>
      <c r="F2349" s="225" t="s">
        <v>2693</v>
      </c>
      <c r="H2349" s="226">
        <v>2.2000000000000002</v>
      </c>
      <c r="I2349" s="227"/>
      <c r="L2349" s="223"/>
      <c r="M2349" s="228"/>
      <c r="N2349" s="229"/>
      <c r="O2349" s="229"/>
      <c r="P2349" s="229"/>
      <c r="Q2349" s="229"/>
      <c r="R2349" s="229"/>
      <c r="S2349" s="229"/>
      <c r="T2349" s="230"/>
      <c r="AT2349" s="224" t="s">
        <v>176</v>
      </c>
      <c r="AU2349" s="224" t="s">
        <v>80</v>
      </c>
      <c r="AV2349" s="12" t="s">
        <v>80</v>
      </c>
      <c r="AW2349" s="12" t="s">
        <v>35</v>
      </c>
      <c r="AX2349" s="12" t="s">
        <v>17</v>
      </c>
      <c r="AY2349" s="224" t="s">
        <v>168</v>
      </c>
    </row>
    <row r="2350" s="1" customFormat="1" ht="25.5" customHeight="1">
      <c r="B2350" s="202"/>
      <c r="C2350" s="203" t="s">
        <v>2694</v>
      </c>
      <c r="D2350" s="203" t="s">
        <v>170</v>
      </c>
      <c r="E2350" s="204" t="s">
        <v>2695</v>
      </c>
      <c r="F2350" s="205" t="s">
        <v>2696</v>
      </c>
      <c r="G2350" s="206" t="s">
        <v>198</v>
      </c>
      <c r="H2350" s="207">
        <v>68.400000000000006</v>
      </c>
      <c r="I2350" s="208"/>
      <c r="J2350" s="209">
        <f>ROUND(I2350*H2350,2)</f>
        <v>0</v>
      </c>
      <c r="K2350" s="205" t="s">
        <v>174</v>
      </c>
      <c r="L2350" s="47"/>
      <c r="M2350" s="210" t="s">
        <v>5</v>
      </c>
      <c r="N2350" s="211" t="s">
        <v>43</v>
      </c>
      <c r="O2350" s="48"/>
      <c r="P2350" s="212">
        <f>O2350*H2350</f>
        <v>0</v>
      </c>
      <c r="Q2350" s="212">
        <v>0.00025999999999999998</v>
      </c>
      <c r="R2350" s="212">
        <f>Q2350*H2350</f>
        <v>0.017784000000000001</v>
      </c>
      <c r="S2350" s="212">
        <v>0</v>
      </c>
      <c r="T2350" s="213">
        <f>S2350*H2350</f>
        <v>0</v>
      </c>
      <c r="AR2350" s="25" t="s">
        <v>254</v>
      </c>
      <c r="AT2350" s="25" t="s">
        <v>170</v>
      </c>
      <c r="AU2350" s="25" t="s">
        <v>80</v>
      </c>
      <c r="AY2350" s="25" t="s">
        <v>168</v>
      </c>
      <c r="BE2350" s="214">
        <f>IF(N2350="základní",J2350,0)</f>
        <v>0</v>
      </c>
      <c r="BF2350" s="214">
        <f>IF(N2350="snížená",J2350,0)</f>
        <v>0</v>
      </c>
      <c r="BG2350" s="214">
        <f>IF(N2350="zákl. přenesená",J2350,0)</f>
        <v>0</v>
      </c>
      <c r="BH2350" s="214">
        <f>IF(N2350="sníž. přenesená",J2350,0)</f>
        <v>0</v>
      </c>
      <c r="BI2350" s="214">
        <f>IF(N2350="nulová",J2350,0)</f>
        <v>0</v>
      </c>
      <c r="BJ2350" s="25" t="s">
        <v>17</v>
      </c>
      <c r="BK2350" s="214">
        <f>ROUND(I2350*H2350,2)</f>
        <v>0</v>
      </c>
      <c r="BL2350" s="25" t="s">
        <v>254</v>
      </c>
      <c r="BM2350" s="25" t="s">
        <v>2697</v>
      </c>
    </row>
    <row r="2351" s="11" customFormat="1">
      <c r="B2351" s="215"/>
      <c r="D2351" s="216" t="s">
        <v>176</v>
      </c>
      <c r="E2351" s="217" t="s">
        <v>5</v>
      </c>
      <c r="F2351" s="218" t="s">
        <v>1199</v>
      </c>
      <c r="H2351" s="217" t="s">
        <v>5</v>
      </c>
      <c r="I2351" s="219"/>
      <c r="L2351" s="215"/>
      <c r="M2351" s="220"/>
      <c r="N2351" s="221"/>
      <c r="O2351" s="221"/>
      <c r="P2351" s="221"/>
      <c r="Q2351" s="221"/>
      <c r="R2351" s="221"/>
      <c r="S2351" s="221"/>
      <c r="T2351" s="222"/>
      <c r="AT2351" s="217" t="s">
        <v>176</v>
      </c>
      <c r="AU2351" s="217" t="s">
        <v>80</v>
      </c>
      <c r="AV2351" s="11" t="s">
        <v>17</v>
      </c>
      <c r="AW2351" s="11" t="s">
        <v>35</v>
      </c>
      <c r="AX2351" s="11" t="s">
        <v>72</v>
      </c>
      <c r="AY2351" s="217" t="s">
        <v>168</v>
      </c>
    </row>
    <row r="2352" s="12" customFormat="1">
      <c r="B2352" s="223"/>
      <c r="D2352" s="216" t="s">
        <v>176</v>
      </c>
      <c r="E2352" s="224" t="s">
        <v>5</v>
      </c>
      <c r="F2352" s="225" t="s">
        <v>1481</v>
      </c>
      <c r="H2352" s="226">
        <v>8.0999999999999996</v>
      </c>
      <c r="I2352" s="227"/>
      <c r="L2352" s="223"/>
      <c r="M2352" s="228"/>
      <c r="N2352" s="229"/>
      <c r="O2352" s="229"/>
      <c r="P2352" s="229"/>
      <c r="Q2352" s="229"/>
      <c r="R2352" s="229"/>
      <c r="S2352" s="229"/>
      <c r="T2352" s="230"/>
      <c r="AT2352" s="224" t="s">
        <v>176</v>
      </c>
      <c r="AU2352" s="224" t="s">
        <v>80</v>
      </c>
      <c r="AV2352" s="12" t="s">
        <v>80</v>
      </c>
      <c r="AW2352" s="12" t="s">
        <v>35</v>
      </c>
      <c r="AX2352" s="12" t="s">
        <v>72</v>
      </c>
      <c r="AY2352" s="224" t="s">
        <v>168</v>
      </c>
    </row>
    <row r="2353" s="12" customFormat="1">
      <c r="B2353" s="223"/>
      <c r="D2353" s="216" t="s">
        <v>176</v>
      </c>
      <c r="E2353" s="224" t="s">
        <v>5</v>
      </c>
      <c r="F2353" s="225" t="s">
        <v>1837</v>
      </c>
      <c r="H2353" s="226">
        <v>-0.80000000000000004</v>
      </c>
      <c r="I2353" s="227"/>
      <c r="L2353" s="223"/>
      <c r="M2353" s="228"/>
      <c r="N2353" s="229"/>
      <c r="O2353" s="229"/>
      <c r="P2353" s="229"/>
      <c r="Q2353" s="229"/>
      <c r="R2353" s="229"/>
      <c r="S2353" s="229"/>
      <c r="T2353" s="230"/>
      <c r="AT2353" s="224" t="s">
        <v>176</v>
      </c>
      <c r="AU2353" s="224" t="s">
        <v>80</v>
      </c>
      <c r="AV2353" s="12" t="s">
        <v>80</v>
      </c>
      <c r="AW2353" s="12" t="s">
        <v>35</v>
      </c>
      <c r="AX2353" s="12" t="s">
        <v>72</v>
      </c>
      <c r="AY2353" s="224" t="s">
        <v>168</v>
      </c>
    </row>
    <row r="2354" s="11" customFormat="1">
      <c r="B2354" s="215"/>
      <c r="D2354" s="216" t="s">
        <v>176</v>
      </c>
      <c r="E2354" s="217" t="s">
        <v>5</v>
      </c>
      <c r="F2354" s="218" t="s">
        <v>1208</v>
      </c>
      <c r="H2354" s="217" t="s">
        <v>5</v>
      </c>
      <c r="I2354" s="219"/>
      <c r="L2354" s="215"/>
      <c r="M2354" s="220"/>
      <c r="N2354" s="221"/>
      <c r="O2354" s="221"/>
      <c r="P2354" s="221"/>
      <c r="Q2354" s="221"/>
      <c r="R2354" s="221"/>
      <c r="S2354" s="221"/>
      <c r="T2354" s="222"/>
      <c r="AT2354" s="217" t="s">
        <v>176</v>
      </c>
      <c r="AU2354" s="217" t="s">
        <v>80</v>
      </c>
      <c r="AV2354" s="11" t="s">
        <v>17</v>
      </c>
      <c r="AW2354" s="11" t="s">
        <v>35</v>
      </c>
      <c r="AX2354" s="11" t="s">
        <v>72</v>
      </c>
      <c r="AY2354" s="217" t="s">
        <v>168</v>
      </c>
    </row>
    <row r="2355" s="12" customFormat="1">
      <c r="B2355" s="223"/>
      <c r="D2355" s="216" t="s">
        <v>176</v>
      </c>
      <c r="E2355" s="224" t="s">
        <v>5</v>
      </c>
      <c r="F2355" s="225" t="s">
        <v>1483</v>
      </c>
      <c r="H2355" s="226">
        <v>7.5999999999999996</v>
      </c>
      <c r="I2355" s="227"/>
      <c r="L2355" s="223"/>
      <c r="M2355" s="228"/>
      <c r="N2355" s="229"/>
      <c r="O2355" s="229"/>
      <c r="P2355" s="229"/>
      <c r="Q2355" s="229"/>
      <c r="R2355" s="229"/>
      <c r="S2355" s="229"/>
      <c r="T2355" s="230"/>
      <c r="AT2355" s="224" t="s">
        <v>176</v>
      </c>
      <c r="AU2355" s="224" t="s">
        <v>80</v>
      </c>
      <c r="AV2355" s="12" t="s">
        <v>80</v>
      </c>
      <c r="AW2355" s="12" t="s">
        <v>35</v>
      </c>
      <c r="AX2355" s="12" t="s">
        <v>72</v>
      </c>
      <c r="AY2355" s="224" t="s">
        <v>168</v>
      </c>
    </row>
    <row r="2356" s="12" customFormat="1">
      <c r="B2356" s="223"/>
      <c r="D2356" s="216" t="s">
        <v>176</v>
      </c>
      <c r="E2356" s="224" t="s">
        <v>5</v>
      </c>
      <c r="F2356" s="225" t="s">
        <v>1839</v>
      </c>
      <c r="H2356" s="226">
        <v>-1.3999999999999999</v>
      </c>
      <c r="I2356" s="227"/>
      <c r="L2356" s="223"/>
      <c r="M2356" s="228"/>
      <c r="N2356" s="229"/>
      <c r="O2356" s="229"/>
      <c r="P2356" s="229"/>
      <c r="Q2356" s="229"/>
      <c r="R2356" s="229"/>
      <c r="S2356" s="229"/>
      <c r="T2356" s="230"/>
      <c r="AT2356" s="224" t="s">
        <v>176</v>
      </c>
      <c r="AU2356" s="224" t="s">
        <v>80</v>
      </c>
      <c r="AV2356" s="12" t="s">
        <v>80</v>
      </c>
      <c r="AW2356" s="12" t="s">
        <v>35</v>
      </c>
      <c r="AX2356" s="12" t="s">
        <v>72</v>
      </c>
      <c r="AY2356" s="224" t="s">
        <v>168</v>
      </c>
    </row>
    <row r="2357" s="11" customFormat="1">
      <c r="B2357" s="215"/>
      <c r="D2357" s="216" t="s">
        <v>176</v>
      </c>
      <c r="E2357" s="217" t="s">
        <v>5</v>
      </c>
      <c r="F2357" s="218" t="s">
        <v>1211</v>
      </c>
      <c r="H2357" s="217" t="s">
        <v>5</v>
      </c>
      <c r="I2357" s="219"/>
      <c r="L2357" s="215"/>
      <c r="M2357" s="220"/>
      <c r="N2357" s="221"/>
      <c r="O2357" s="221"/>
      <c r="P2357" s="221"/>
      <c r="Q2357" s="221"/>
      <c r="R2357" s="221"/>
      <c r="S2357" s="221"/>
      <c r="T2357" s="222"/>
      <c r="AT2357" s="217" t="s">
        <v>176</v>
      </c>
      <c r="AU2357" s="217" t="s">
        <v>80</v>
      </c>
      <c r="AV2357" s="11" t="s">
        <v>17</v>
      </c>
      <c r="AW2357" s="11" t="s">
        <v>35</v>
      </c>
      <c r="AX2357" s="11" t="s">
        <v>72</v>
      </c>
      <c r="AY2357" s="217" t="s">
        <v>168</v>
      </c>
    </row>
    <row r="2358" s="12" customFormat="1">
      <c r="B2358" s="223"/>
      <c r="D2358" s="216" t="s">
        <v>176</v>
      </c>
      <c r="E2358" s="224" t="s">
        <v>5</v>
      </c>
      <c r="F2358" s="225" t="s">
        <v>1484</v>
      </c>
      <c r="H2358" s="226">
        <v>5.5</v>
      </c>
      <c r="I2358" s="227"/>
      <c r="L2358" s="223"/>
      <c r="M2358" s="228"/>
      <c r="N2358" s="229"/>
      <c r="O2358" s="229"/>
      <c r="P2358" s="229"/>
      <c r="Q2358" s="229"/>
      <c r="R2358" s="229"/>
      <c r="S2358" s="229"/>
      <c r="T2358" s="230"/>
      <c r="AT2358" s="224" t="s">
        <v>176</v>
      </c>
      <c r="AU2358" s="224" t="s">
        <v>80</v>
      </c>
      <c r="AV2358" s="12" t="s">
        <v>80</v>
      </c>
      <c r="AW2358" s="12" t="s">
        <v>35</v>
      </c>
      <c r="AX2358" s="12" t="s">
        <v>72</v>
      </c>
      <c r="AY2358" s="224" t="s">
        <v>168</v>
      </c>
    </row>
    <row r="2359" s="12" customFormat="1">
      <c r="B2359" s="223"/>
      <c r="D2359" s="216" t="s">
        <v>176</v>
      </c>
      <c r="E2359" s="224" t="s">
        <v>5</v>
      </c>
      <c r="F2359" s="225" t="s">
        <v>1841</v>
      </c>
      <c r="H2359" s="226">
        <v>-0.69999999999999996</v>
      </c>
      <c r="I2359" s="227"/>
      <c r="L2359" s="223"/>
      <c r="M2359" s="228"/>
      <c r="N2359" s="229"/>
      <c r="O2359" s="229"/>
      <c r="P2359" s="229"/>
      <c r="Q2359" s="229"/>
      <c r="R2359" s="229"/>
      <c r="S2359" s="229"/>
      <c r="T2359" s="230"/>
      <c r="AT2359" s="224" t="s">
        <v>176</v>
      </c>
      <c r="AU2359" s="224" t="s">
        <v>80</v>
      </c>
      <c r="AV2359" s="12" t="s">
        <v>80</v>
      </c>
      <c r="AW2359" s="12" t="s">
        <v>35</v>
      </c>
      <c r="AX2359" s="12" t="s">
        <v>72</v>
      </c>
      <c r="AY2359" s="224" t="s">
        <v>168</v>
      </c>
    </row>
    <row r="2360" s="11" customFormat="1">
      <c r="B2360" s="215"/>
      <c r="D2360" s="216" t="s">
        <v>176</v>
      </c>
      <c r="E2360" s="217" t="s">
        <v>5</v>
      </c>
      <c r="F2360" s="218" t="s">
        <v>1487</v>
      </c>
      <c r="H2360" s="217" t="s">
        <v>5</v>
      </c>
      <c r="I2360" s="219"/>
      <c r="L2360" s="215"/>
      <c r="M2360" s="220"/>
      <c r="N2360" s="221"/>
      <c r="O2360" s="221"/>
      <c r="P2360" s="221"/>
      <c r="Q2360" s="221"/>
      <c r="R2360" s="221"/>
      <c r="S2360" s="221"/>
      <c r="T2360" s="222"/>
      <c r="AT2360" s="217" t="s">
        <v>176</v>
      </c>
      <c r="AU2360" s="217" t="s">
        <v>80</v>
      </c>
      <c r="AV2360" s="11" t="s">
        <v>17</v>
      </c>
      <c r="AW2360" s="11" t="s">
        <v>35</v>
      </c>
      <c r="AX2360" s="11" t="s">
        <v>72</v>
      </c>
      <c r="AY2360" s="217" t="s">
        <v>168</v>
      </c>
    </row>
    <row r="2361" s="12" customFormat="1">
      <c r="B2361" s="223"/>
      <c r="D2361" s="216" t="s">
        <v>176</v>
      </c>
      <c r="E2361" s="224" t="s">
        <v>5</v>
      </c>
      <c r="F2361" s="225" t="s">
        <v>1305</v>
      </c>
      <c r="H2361" s="226">
        <v>6</v>
      </c>
      <c r="I2361" s="227"/>
      <c r="L2361" s="223"/>
      <c r="M2361" s="228"/>
      <c r="N2361" s="229"/>
      <c r="O2361" s="229"/>
      <c r="P2361" s="229"/>
      <c r="Q2361" s="229"/>
      <c r="R2361" s="229"/>
      <c r="S2361" s="229"/>
      <c r="T2361" s="230"/>
      <c r="AT2361" s="224" t="s">
        <v>176</v>
      </c>
      <c r="AU2361" s="224" t="s">
        <v>80</v>
      </c>
      <c r="AV2361" s="12" t="s">
        <v>80</v>
      </c>
      <c r="AW2361" s="12" t="s">
        <v>35</v>
      </c>
      <c r="AX2361" s="12" t="s">
        <v>72</v>
      </c>
      <c r="AY2361" s="224" t="s">
        <v>168</v>
      </c>
    </row>
    <row r="2362" s="12" customFormat="1">
      <c r="B2362" s="223"/>
      <c r="D2362" s="216" t="s">
        <v>176</v>
      </c>
      <c r="E2362" s="224" t="s">
        <v>5</v>
      </c>
      <c r="F2362" s="225" t="s">
        <v>1839</v>
      </c>
      <c r="H2362" s="226">
        <v>-1.3999999999999999</v>
      </c>
      <c r="I2362" s="227"/>
      <c r="L2362" s="223"/>
      <c r="M2362" s="228"/>
      <c r="N2362" s="229"/>
      <c r="O2362" s="229"/>
      <c r="P2362" s="229"/>
      <c r="Q2362" s="229"/>
      <c r="R2362" s="229"/>
      <c r="S2362" s="229"/>
      <c r="T2362" s="230"/>
      <c r="AT2362" s="224" t="s">
        <v>176</v>
      </c>
      <c r="AU2362" s="224" t="s">
        <v>80</v>
      </c>
      <c r="AV2362" s="12" t="s">
        <v>80</v>
      </c>
      <c r="AW2362" s="12" t="s">
        <v>35</v>
      </c>
      <c r="AX2362" s="12" t="s">
        <v>72</v>
      </c>
      <c r="AY2362" s="224" t="s">
        <v>168</v>
      </c>
    </row>
    <row r="2363" s="11" customFormat="1">
      <c r="B2363" s="215"/>
      <c r="D2363" s="216" t="s">
        <v>176</v>
      </c>
      <c r="E2363" s="217" t="s">
        <v>5</v>
      </c>
      <c r="F2363" s="218" t="s">
        <v>1488</v>
      </c>
      <c r="H2363" s="217" t="s">
        <v>5</v>
      </c>
      <c r="I2363" s="219"/>
      <c r="L2363" s="215"/>
      <c r="M2363" s="220"/>
      <c r="N2363" s="221"/>
      <c r="O2363" s="221"/>
      <c r="P2363" s="221"/>
      <c r="Q2363" s="221"/>
      <c r="R2363" s="221"/>
      <c r="S2363" s="221"/>
      <c r="T2363" s="222"/>
      <c r="AT2363" s="217" t="s">
        <v>176</v>
      </c>
      <c r="AU2363" s="217" t="s">
        <v>80</v>
      </c>
      <c r="AV2363" s="11" t="s">
        <v>17</v>
      </c>
      <c r="AW2363" s="11" t="s">
        <v>35</v>
      </c>
      <c r="AX2363" s="11" t="s">
        <v>72</v>
      </c>
      <c r="AY2363" s="217" t="s">
        <v>168</v>
      </c>
    </row>
    <row r="2364" s="12" customFormat="1">
      <c r="B2364" s="223"/>
      <c r="D2364" s="216" t="s">
        <v>176</v>
      </c>
      <c r="E2364" s="224" t="s">
        <v>5</v>
      </c>
      <c r="F2364" s="225" t="s">
        <v>2698</v>
      </c>
      <c r="H2364" s="226">
        <v>5.7999999999999998</v>
      </c>
      <c r="I2364" s="227"/>
      <c r="L2364" s="223"/>
      <c r="M2364" s="228"/>
      <c r="N2364" s="229"/>
      <c r="O2364" s="229"/>
      <c r="P2364" s="229"/>
      <c r="Q2364" s="229"/>
      <c r="R2364" s="229"/>
      <c r="S2364" s="229"/>
      <c r="T2364" s="230"/>
      <c r="AT2364" s="224" t="s">
        <v>176</v>
      </c>
      <c r="AU2364" s="224" t="s">
        <v>80</v>
      </c>
      <c r="AV2364" s="12" t="s">
        <v>80</v>
      </c>
      <c r="AW2364" s="12" t="s">
        <v>35</v>
      </c>
      <c r="AX2364" s="12" t="s">
        <v>72</v>
      </c>
      <c r="AY2364" s="224" t="s">
        <v>168</v>
      </c>
    </row>
    <row r="2365" s="12" customFormat="1">
      <c r="B2365" s="223"/>
      <c r="D2365" s="216" t="s">
        <v>176</v>
      </c>
      <c r="E2365" s="224" t="s">
        <v>5</v>
      </c>
      <c r="F2365" s="225" t="s">
        <v>1841</v>
      </c>
      <c r="H2365" s="226">
        <v>-0.69999999999999996</v>
      </c>
      <c r="I2365" s="227"/>
      <c r="L2365" s="223"/>
      <c r="M2365" s="228"/>
      <c r="N2365" s="229"/>
      <c r="O2365" s="229"/>
      <c r="P2365" s="229"/>
      <c r="Q2365" s="229"/>
      <c r="R2365" s="229"/>
      <c r="S2365" s="229"/>
      <c r="T2365" s="230"/>
      <c r="AT2365" s="224" t="s">
        <v>176</v>
      </c>
      <c r="AU2365" s="224" t="s">
        <v>80</v>
      </c>
      <c r="AV2365" s="12" t="s">
        <v>80</v>
      </c>
      <c r="AW2365" s="12" t="s">
        <v>35</v>
      </c>
      <c r="AX2365" s="12" t="s">
        <v>72</v>
      </c>
      <c r="AY2365" s="224" t="s">
        <v>168</v>
      </c>
    </row>
    <row r="2366" s="11" customFormat="1">
      <c r="B2366" s="215"/>
      <c r="D2366" s="216" t="s">
        <v>176</v>
      </c>
      <c r="E2366" s="217" t="s">
        <v>5</v>
      </c>
      <c r="F2366" s="218" t="s">
        <v>1247</v>
      </c>
      <c r="H2366" s="217" t="s">
        <v>5</v>
      </c>
      <c r="I2366" s="219"/>
      <c r="L2366" s="215"/>
      <c r="M2366" s="220"/>
      <c r="N2366" s="221"/>
      <c r="O2366" s="221"/>
      <c r="P2366" s="221"/>
      <c r="Q2366" s="221"/>
      <c r="R2366" s="221"/>
      <c r="S2366" s="221"/>
      <c r="T2366" s="222"/>
      <c r="AT2366" s="217" t="s">
        <v>176</v>
      </c>
      <c r="AU2366" s="217" t="s">
        <v>80</v>
      </c>
      <c r="AV2366" s="11" t="s">
        <v>17</v>
      </c>
      <c r="AW2366" s="11" t="s">
        <v>35</v>
      </c>
      <c r="AX2366" s="11" t="s">
        <v>72</v>
      </c>
      <c r="AY2366" s="217" t="s">
        <v>168</v>
      </c>
    </row>
    <row r="2367" s="12" customFormat="1">
      <c r="B2367" s="223"/>
      <c r="D2367" s="216" t="s">
        <v>176</v>
      </c>
      <c r="E2367" s="224" t="s">
        <v>5</v>
      </c>
      <c r="F2367" s="225" t="s">
        <v>2699</v>
      </c>
      <c r="H2367" s="226">
        <v>7</v>
      </c>
      <c r="I2367" s="227"/>
      <c r="L2367" s="223"/>
      <c r="M2367" s="228"/>
      <c r="N2367" s="229"/>
      <c r="O2367" s="229"/>
      <c r="P2367" s="229"/>
      <c r="Q2367" s="229"/>
      <c r="R2367" s="229"/>
      <c r="S2367" s="229"/>
      <c r="T2367" s="230"/>
      <c r="AT2367" s="224" t="s">
        <v>176</v>
      </c>
      <c r="AU2367" s="224" t="s">
        <v>80</v>
      </c>
      <c r="AV2367" s="12" t="s">
        <v>80</v>
      </c>
      <c r="AW2367" s="12" t="s">
        <v>35</v>
      </c>
      <c r="AX2367" s="12" t="s">
        <v>72</v>
      </c>
      <c r="AY2367" s="224" t="s">
        <v>168</v>
      </c>
    </row>
    <row r="2368" s="12" customFormat="1">
      <c r="B2368" s="223"/>
      <c r="D2368" s="216" t="s">
        <v>176</v>
      </c>
      <c r="E2368" s="224" t="s">
        <v>5</v>
      </c>
      <c r="F2368" s="225" t="s">
        <v>2700</v>
      </c>
      <c r="H2368" s="226">
        <v>15.4</v>
      </c>
      <c r="I2368" s="227"/>
      <c r="L2368" s="223"/>
      <c r="M2368" s="228"/>
      <c r="N2368" s="229"/>
      <c r="O2368" s="229"/>
      <c r="P2368" s="229"/>
      <c r="Q2368" s="229"/>
      <c r="R2368" s="229"/>
      <c r="S2368" s="229"/>
      <c r="T2368" s="230"/>
      <c r="AT2368" s="224" t="s">
        <v>176</v>
      </c>
      <c r="AU2368" s="224" t="s">
        <v>80</v>
      </c>
      <c r="AV2368" s="12" t="s">
        <v>80</v>
      </c>
      <c r="AW2368" s="12" t="s">
        <v>35</v>
      </c>
      <c r="AX2368" s="12" t="s">
        <v>72</v>
      </c>
      <c r="AY2368" s="224" t="s">
        <v>168</v>
      </c>
    </row>
    <row r="2369" s="12" customFormat="1">
      <c r="B2369" s="223"/>
      <c r="D2369" s="216" t="s">
        <v>176</v>
      </c>
      <c r="E2369" s="224" t="s">
        <v>5</v>
      </c>
      <c r="F2369" s="225" t="s">
        <v>2701</v>
      </c>
      <c r="H2369" s="226">
        <v>6.5999999999999996</v>
      </c>
      <c r="I2369" s="227"/>
      <c r="L2369" s="223"/>
      <c r="M2369" s="228"/>
      <c r="N2369" s="229"/>
      <c r="O2369" s="229"/>
      <c r="P2369" s="229"/>
      <c r="Q2369" s="229"/>
      <c r="R2369" s="229"/>
      <c r="S2369" s="229"/>
      <c r="T2369" s="230"/>
      <c r="AT2369" s="224" t="s">
        <v>176</v>
      </c>
      <c r="AU2369" s="224" t="s">
        <v>80</v>
      </c>
      <c r="AV2369" s="12" t="s">
        <v>80</v>
      </c>
      <c r="AW2369" s="12" t="s">
        <v>35</v>
      </c>
      <c r="AX2369" s="12" t="s">
        <v>72</v>
      </c>
      <c r="AY2369" s="224" t="s">
        <v>168</v>
      </c>
    </row>
    <row r="2370" s="12" customFormat="1">
      <c r="B2370" s="223"/>
      <c r="D2370" s="216" t="s">
        <v>176</v>
      </c>
      <c r="E2370" s="224" t="s">
        <v>5</v>
      </c>
      <c r="F2370" s="225" t="s">
        <v>2702</v>
      </c>
      <c r="H2370" s="226">
        <v>4.0999999999999996</v>
      </c>
      <c r="I2370" s="227"/>
      <c r="L2370" s="223"/>
      <c r="M2370" s="228"/>
      <c r="N2370" s="229"/>
      <c r="O2370" s="229"/>
      <c r="P2370" s="229"/>
      <c r="Q2370" s="229"/>
      <c r="R2370" s="229"/>
      <c r="S2370" s="229"/>
      <c r="T2370" s="230"/>
      <c r="AT2370" s="224" t="s">
        <v>176</v>
      </c>
      <c r="AU2370" s="224" t="s">
        <v>80</v>
      </c>
      <c r="AV2370" s="12" t="s">
        <v>80</v>
      </c>
      <c r="AW2370" s="12" t="s">
        <v>35</v>
      </c>
      <c r="AX2370" s="12" t="s">
        <v>72</v>
      </c>
      <c r="AY2370" s="224" t="s">
        <v>168</v>
      </c>
    </row>
    <row r="2371" s="12" customFormat="1">
      <c r="B2371" s="223"/>
      <c r="D2371" s="216" t="s">
        <v>176</v>
      </c>
      <c r="E2371" s="224" t="s">
        <v>5</v>
      </c>
      <c r="F2371" s="225" t="s">
        <v>2703</v>
      </c>
      <c r="H2371" s="226">
        <v>4.2999999999999998</v>
      </c>
      <c r="I2371" s="227"/>
      <c r="L2371" s="223"/>
      <c r="M2371" s="228"/>
      <c r="N2371" s="229"/>
      <c r="O2371" s="229"/>
      <c r="P2371" s="229"/>
      <c r="Q2371" s="229"/>
      <c r="R2371" s="229"/>
      <c r="S2371" s="229"/>
      <c r="T2371" s="230"/>
      <c r="AT2371" s="224" t="s">
        <v>176</v>
      </c>
      <c r="AU2371" s="224" t="s">
        <v>80</v>
      </c>
      <c r="AV2371" s="12" t="s">
        <v>80</v>
      </c>
      <c r="AW2371" s="12" t="s">
        <v>35</v>
      </c>
      <c r="AX2371" s="12" t="s">
        <v>72</v>
      </c>
      <c r="AY2371" s="224" t="s">
        <v>168</v>
      </c>
    </row>
    <row r="2372" s="11" customFormat="1">
      <c r="B2372" s="215"/>
      <c r="D2372" s="216" t="s">
        <v>176</v>
      </c>
      <c r="E2372" s="217" t="s">
        <v>5</v>
      </c>
      <c r="F2372" s="218" t="s">
        <v>1179</v>
      </c>
      <c r="H2372" s="217" t="s">
        <v>5</v>
      </c>
      <c r="I2372" s="219"/>
      <c r="L2372" s="215"/>
      <c r="M2372" s="220"/>
      <c r="N2372" s="221"/>
      <c r="O2372" s="221"/>
      <c r="P2372" s="221"/>
      <c r="Q2372" s="221"/>
      <c r="R2372" s="221"/>
      <c r="S2372" s="221"/>
      <c r="T2372" s="222"/>
      <c r="AT2372" s="217" t="s">
        <v>176</v>
      </c>
      <c r="AU2372" s="217" t="s">
        <v>80</v>
      </c>
      <c r="AV2372" s="11" t="s">
        <v>17</v>
      </c>
      <c r="AW2372" s="11" t="s">
        <v>35</v>
      </c>
      <c r="AX2372" s="11" t="s">
        <v>72</v>
      </c>
      <c r="AY2372" s="217" t="s">
        <v>168</v>
      </c>
    </row>
    <row r="2373" s="12" customFormat="1">
      <c r="B2373" s="223"/>
      <c r="D2373" s="216" t="s">
        <v>176</v>
      </c>
      <c r="E2373" s="224" t="s">
        <v>5</v>
      </c>
      <c r="F2373" s="225" t="s">
        <v>2704</v>
      </c>
      <c r="H2373" s="226">
        <v>3</v>
      </c>
      <c r="I2373" s="227"/>
      <c r="L2373" s="223"/>
      <c r="M2373" s="228"/>
      <c r="N2373" s="229"/>
      <c r="O2373" s="229"/>
      <c r="P2373" s="229"/>
      <c r="Q2373" s="229"/>
      <c r="R2373" s="229"/>
      <c r="S2373" s="229"/>
      <c r="T2373" s="230"/>
      <c r="AT2373" s="224" t="s">
        <v>176</v>
      </c>
      <c r="AU2373" s="224" t="s">
        <v>80</v>
      </c>
      <c r="AV2373" s="12" t="s">
        <v>80</v>
      </c>
      <c r="AW2373" s="12" t="s">
        <v>35</v>
      </c>
      <c r="AX2373" s="12" t="s">
        <v>72</v>
      </c>
      <c r="AY2373" s="224" t="s">
        <v>168</v>
      </c>
    </row>
    <row r="2374" s="13" customFormat="1">
      <c r="B2374" s="231"/>
      <c r="D2374" s="216" t="s">
        <v>176</v>
      </c>
      <c r="E2374" s="232" t="s">
        <v>5</v>
      </c>
      <c r="F2374" s="233" t="s">
        <v>195</v>
      </c>
      <c r="H2374" s="234">
        <v>68.400000000000006</v>
      </c>
      <c r="I2374" s="235"/>
      <c r="L2374" s="231"/>
      <c r="M2374" s="236"/>
      <c r="N2374" s="237"/>
      <c r="O2374" s="237"/>
      <c r="P2374" s="237"/>
      <c r="Q2374" s="237"/>
      <c r="R2374" s="237"/>
      <c r="S2374" s="237"/>
      <c r="T2374" s="238"/>
      <c r="AT2374" s="232" t="s">
        <v>176</v>
      </c>
      <c r="AU2374" s="232" t="s">
        <v>80</v>
      </c>
      <c r="AV2374" s="13" t="s">
        <v>86</v>
      </c>
      <c r="AW2374" s="13" t="s">
        <v>35</v>
      </c>
      <c r="AX2374" s="13" t="s">
        <v>17</v>
      </c>
      <c r="AY2374" s="232" t="s">
        <v>168</v>
      </c>
    </row>
    <row r="2375" s="1" customFormat="1" ht="16.5" customHeight="1">
      <c r="B2375" s="202"/>
      <c r="C2375" s="203" t="s">
        <v>2705</v>
      </c>
      <c r="D2375" s="203" t="s">
        <v>170</v>
      </c>
      <c r="E2375" s="204" t="s">
        <v>2706</v>
      </c>
      <c r="F2375" s="205" t="s">
        <v>2707</v>
      </c>
      <c r="G2375" s="206" t="s">
        <v>173</v>
      </c>
      <c r="H2375" s="207">
        <v>89.420000000000002</v>
      </c>
      <c r="I2375" s="208"/>
      <c r="J2375" s="209">
        <f>ROUND(I2375*H2375,2)</f>
        <v>0</v>
      </c>
      <c r="K2375" s="205" t="s">
        <v>174</v>
      </c>
      <c r="L2375" s="47"/>
      <c r="M2375" s="210" t="s">
        <v>5</v>
      </c>
      <c r="N2375" s="211" t="s">
        <v>43</v>
      </c>
      <c r="O2375" s="48"/>
      <c r="P2375" s="212">
        <f>O2375*H2375</f>
        <v>0</v>
      </c>
      <c r="Q2375" s="212">
        <v>0.00029999999999999997</v>
      </c>
      <c r="R2375" s="212">
        <f>Q2375*H2375</f>
        <v>0.026825999999999999</v>
      </c>
      <c r="S2375" s="212">
        <v>0</v>
      </c>
      <c r="T2375" s="213">
        <f>S2375*H2375</f>
        <v>0</v>
      </c>
      <c r="AR2375" s="25" t="s">
        <v>254</v>
      </c>
      <c r="AT2375" s="25" t="s">
        <v>170</v>
      </c>
      <c r="AU2375" s="25" t="s">
        <v>80</v>
      </c>
      <c r="AY2375" s="25" t="s">
        <v>168</v>
      </c>
      <c r="BE2375" s="214">
        <f>IF(N2375="základní",J2375,0)</f>
        <v>0</v>
      </c>
      <c r="BF2375" s="214">
        <f>IF(N2375="snížená",J2375,0)</f>
        <v>0</v>
      </c>
      <c r="BG2375" s="214">
        <f>IF(N2375="zákl. přenesená",J2375,0)</f>
        <v>0</v>
      </c>
      <c r="BH2375" s="214">
        <f>IF(N2375="sníž. přenesená",J2375,0)</f>
        <v>0</v>
      </c>
      <c r="BI2375" s="214">
        <f>IF(N2375="nulová",J2375,0)</f>
        <v>0</v>
      </c>
      <c r="BJ2375" s="25" t="s">
        <v>17</v>
      </c>
      <c r="BK2375" s="214">
        <f>ROUND(I2375*H2375,2)</f>
        <v>0</v>
      </c>
      <c r="BL2375" s="25" t="s">
        <v>254</v>
      </c>
      <c r="BM2375" s="25" t="s">
        <v>2708</v>
      </c>
    </row>
    <row r="2376" s="11" customFormat="1">
      <c r="B2376" s="215"/>
      <c r="D2376" s="216" t="s">
        <v>176</v>
      </c>
      <c r="E2376" s="217" t="s">
        <v>5</v>
      </c>
      <c r="F2376" s="218" t="s">
        <v>2709</v>
      </c>
      <c r="H2376" s="217" t="s">
        <v>5</v>
      </c>
      <c r="I2376" s="219"/>
      <c r="L2376" s="215"/>
      <c r="M2376" s="220"/>
      <c r="N2376" s="221"/>
      <c r="O2376" s="221"/>
      <c r="P2376" s="221"/>
      <c r="Q2376" s="221"/>
      <c r="R2376" s="221"/>
      <c r="S2376" s="221"/>
      <c r="T2376" s="222"/>
      <c r="AT2376" s="217" t="s">
        <v>176</v>
      </c>
      <c r="AU2376" s="217" t="s">
        <v>80</v>
      </c>
      <c r="AV2376" s="11" t="s">
        <v>17</v>
      </c>
      <c r="AW2376" s="11" t="s">
        <v>35</v>
      </c>
      <c r="AX2376" s="11" t="s">
        <v>72</v>
      </c>
      <c r="AY2376" s="217" t="s">
        <v>168</v>
      </c>
    </row>
    <row r="2377" s="12" customFormat="1">
      <c r="B2377" s="223"/>
      <c r="D2377" s="216" t="s">
        <v>176</v>
      </c>
      <c r="E2377" s="224" t="s">
        <v>5</v>
      </c>
      <c r="F2377" s="225" t="s">
        <v>2710</v>
      </c>
      <c r="H2377" s="226">
        <v>89.420000000000002</v>
      </c>
      <c r="I2377" s="227"/>
      <c r="L2377" s="223"/>
      <c r="M2377" s="228"/>
      <c r="N2377" s="229"/>
      <c r="O2377" s="229"/>
      <c r="P2377" s="229"/>
      <c r="Q2377" s="229"/>
      <c r="R2377" s="229"/>
      <c r="S2377" s="229"/>
      <c r="T2377" s="230"/>
      <c r="AT2377" s="224" t="s">
        <v>176</v>
      </c>
      <c r="AU2377" s="224" t="s">
        <v>80</v>
      </c>
      <c r="AV2377" s="12" t="s">
        <v>80</v>
      </c>
      <c r="AW2377" s="12" t="s">
        <v>35</v>
      </c>
      <c r="AX2377" s="12" t="s">
        <v>17</v>
      </c>
      <c r="AY2377" s="224" t="s">
        <v>168</v>
      </c>
    </row>
    <row r="2378" s="1" customFormat="1" ht="16.5" customHeight="1">
      <c r="B2378" s="202"/>
      <c r="C2378" s="203" t="s">
        <v>2711</v>
      </c>
      <c r="D2378" s="203" t="s">
        <v>170</v>
      </c>
      <c r="E2378" s="204" t="s">
        <v>2712</v>
      </c>
      <c r="F2378" s="205" t="s">
        <v>2713</v>
      </c>
      <c r="G2378" s="206" t="s">
        <v>198</v>
      </c>
      <c r="H2378" s="207">
        <v>104.5</v>
      </c>
      <c r="I2378" s="208"/>
      <c r="J2378" s="209">
        <f>ROUND(I2378*H2378,2)</f>
        <v>0</v>
      </c>
      <c r="K2378" s="205" t="s">
        <v>174</v>
      </c>
      <c r="L2378" s="47"/>
      <c r="M2378" s="210" t="s">
        <v>5</v>
      </c>
      <c r="N2378" s="211" t="s">
        <v>43</v>
      </c>
      <c r="O2378" s="48"/>
      <c r="P2378" s="212">
        <f>O2378*H2378</f>
        <v>0</v>
      </c>
      <c r="Q2378" s="212">
        <v>3.0000000000000001E-05</v>
      </c>
      <c r="R2378" s="212">
        <f>Q2378*H2378</f>
        <v>0.0031350000000000002</v>
      </c>
      <c r="S2378" s="212">
        <v>0</v>
      </c>
      <c r="T2378" s="213">
        <f>S2378*H2378</f>
        <v>0</v>
      </c>
      <c r="AR2378" s="25" t="s">
        <v>254</v>
      </c>
      <c r="AT2378" s="25" t="s">
        <v>170</v>
      </c>
      <c r="AU2378" s="25" t="s">
        <v>80</v>
      </c>
      <c r="AY2378" s="25" t="s">
        <v>168</v>
      </c>
      <c r="BE2378" s="214">
        <f>IF(N2378="základní",J2378,0)</f>
        <v>0</v>
      </c>
      <c r="BF2378" s="214">
        <f>IF(N2378="snížená",J2378,0)</f>
        <v>0</v>
      </c>
      <c r="BG2378" s="214">
        <f>IF(N2378="zákl. přenesená",J2378,0)</f>
        <v>0</v>
      </c>
      <c r="BH2378" s="214">
        <f>IF(N2378="sníž. přenesená",J2378,0)</f>
        <v>0</v>
      </c>
      <c r="BI2378" s="214">
        <f>IF(N2378="nulová",J2378,0)</f>
        <v>0</v>
      </c>
      <c r="BJ2378" s="25" t="s">
        <v>17</v>
      </c>
      <c r="BK2378" s="214">
        <f>ROUND(I2378*H2378,2)</f>
        <v>0</v>
      </c>
      <c r="BL2378" s="25" t="s">
        <v>254</v>
      </c>
      <c r="BM2378" s="25" t="s">
        <v>2714</v>
      </c>
    </row>
    <row r="2379" s="11" customFormat="1">
      <c r="B2379" s="215"/>
      <c r="D2379" s="216" t="s">
        <v>176</v>
      </c>
      <c r="E2379" s="217" t="s">
        <v>5</v>
      </c>
      <c r="F2379" s="218" t="s">
        <v>2715</v>
      </c>
      <c r="H2379" s="217" t="s">
        <v>5</v>
      </c>
      <c r="I2379" s="219"/>
      <c r="L2379" s="215"/>
      <c r="M2379" s="220"/>
      <c r="N2379" s="221"/>
      <c r="O2379" s="221"/>
      <c r="P2379" s="221"/>
      <c r="Q2379" s="221"/>
      <c r="R2379" s="221"/>
      <c r="S2379" s="221"/>
      <c r="T2379" s="222"/>
      <c r="AT2379" s="217" t="s">
        <v>176</v>
      </c>
      <c r="AU2379" s="217" t="s">
        <v>80</v>
      </c>
      <c r="AV2379" s="11" t="s">
        <v>17</v>
      </c>
      <c r="AW2379" s="11" t="s">
        <v>35</v>
      </c>
      <c r="AX2379" s="11" t="s">
        <v>72</v>
      </c>
      <c r="AY2379" s="217" t="s">
        <v>168</v>
      </c>
    </row>
    <row r="2380" s="11" customFormat="1">
      <c r="B2380" s="215"/>
      <c r="D2380" s="216" t="s">
        <v>176</v>
      </c>
      <c r="E2380" s="217" t="s">
        <v>5</v>
      </c>
      <c r="F2380" s="218" t="s">
        <v>1199</v>
      </c>
      <c r="H2380" s="217" t="s">
        <v>5</v>
      </c>
      <c r="I2380" s="219"/>
      <c r="L2380" s="215"/>
      <c r="M2380" s="220"/>
      <c r="N2380" s="221"/>
      <c r="O2380" s="221"/>
      <c r="P2380" s="221"/>
      <c r="Q2380" s="221"/>
      <c r="R2380" s="221"/>
      <c r="S2380" s="221"/>
      <c r="T2380" s="222"/>
      <c r="AT2380" s="217" t="s">
        <v>176</v>
      </c>
      <c r="AU2380" s="217" t="s">
        <v>80</v>
      </c>
      <c r="AV2380" s="11" t="s">
        <v>17</v>
      </c>
      <c r="AW2380" s="11" t="s">
        <v>35</v>
      </c>
      <c r="AX2380" s="11" t="s">
        <v>72</v>
      </c>
      <c r="AY2380" s="217" t="s">
        <v>168</v>
      </c>
    </row>
    <row r="2381" s="12" customFormat="1">
      <c r="B2381" s="223"/>
      <c r="D2381" s="216" t="s">
        <v>176</v>
      </c>
      <c r="E2381" s="224" t="s">
        <v>5</v>
      </c>
      <c r="F2381" s="225" t="s">
        <v>1481</v>
      </c>
      <c r="H2381" s="226">
        <v>8.0999999999999996</v>
      </c>
      <c r="I2381" s="227"/>
      <c r="L2381" s="223"/>
      <c r="M2381" s="228"/>
      <c r="N2381" s="229"/>
      <c r="O2381" s="229"/>
      <c r="P2381" s="229"/>
      <c r="Q2381" s="229"/>
      <c r="R2381" s="229"/>
      <c r="S2381" s="229"/>
      <c r="T2381" s="230"/>
      <c r="AT2381" s="224" t="s">
        <v>176</v>
      </c>
      <c r="AU2381" s="224" t="s">
        <v>80</v>
      </c>
      <c r="AV2381" s="12" t="s">
        <v>80</v>
      </c>
      <c r="AW2381" s="12" t="s">
        <v>35</v>
      </c>
      <c r="AX2381" s="12" t="s">
        <v>72</v>
      </c>
      <c r="AY2381" s="224" t="s">
        <v>168</v>
      </c>
    </row>
    <row r="2382" s="12" customFormat="1">
      <c r="B2382" s="223"/>
      <c r="D2382" s="216" t="s">
        <v>176</v>
      </c>
      <c r="E2382" s="224" t="s">
        <v>5</v>
      </c>
      <c r="F2382" s="225" t="s">
        <v>1837</v>
      </c>
      <c r="H2382" s="226">
        <v>-0.80000000000000004</v>
      </c>
      <c r="I2382" s="227"/>
      <c r="L2382" s="223"/>
      <c r="M2382" s="228"/>
      <c r="N2382" s="229"/>
      <c r="O2382" s="229"/>
      <c r="P2382" s="229"/>
      <c r="Q2382" s="229"/>
      <c r="R2382" s="229"/>
      <c r="S2382" s="229"/>
      <c r="T2382" s="230"/>
      <c r="AT2382" s="224" t="s">
        <v>176</v>
      </c>
      <c r="AU2382" s="224" t="s">
        <v>80</v>
      </c>
      <c r="AV2382" s="12" t="s">
        <v>80</v>
      </c>
      <c r="AW2382" s="12" t="s">
        <v>35</v>
      </c>
      <c r="AX2382" s="12" t="s">
        <v>72</v>
      </c>
      <c r="AY2382" s="224" t="s">
        <v>168</v>
      </c>
    </row>
    <row r="2383" s="11" customFormat="1">
      <c r="B2383" s="215"/>
      <c r="D2383" s="216" t="s">
        <v>176</v>
      </c>
      <c r="E2383" s="217" t="s">
        <v>5</v>
      </c>
      <c r="F2383" s="218" t="s">
        <v>1208</v>
      </c>
      <c r="H2383" s="217" t="s">
        <v>5</v>
      </c>
      <c r="I2383" s="219"/>
      <c r="L2383" s="215"/>
      <c r="M2383" s="220"/>
      <c r="N2383" s="221"/>
      <c r="O2383" s="221"/>
      <c r="P2383" s="221"/>
      <c r="Q2383" s="221"/>
      <c r="R2383" s="221"/>
      <c r="S2383" s="221"/>
      <c r="T2383" s="222"/>
      <c r="AT2383" s="217" t="s">
        <v>176</v>
      </c>
      <c r="AU2383" s="217" t="s">
        <v>80</v>
      </c>
      <c r="AV2383" s="11" t="s">
        <v>17</v>
      </c>
      <c r="AW2383" s="11" t="s">
        <v>35</v>
      </c>
      <c r="AX2383" s="11" t="s">
        <v>72</v>
      </c>
      <c r="AY2383" s="217" t="s">
        <v>168</v>
      </c>
    </row>
    <row r="2384" s="12" customFormat="1">
      <c r="B2384" s="223"/>
      <c r="D2384" s="216" t="s">
        <v>176</v>
      </c>
      <c r="E2384" s="224" t="s">
        <v>5</v>
      </c>
      <c r="F2384" s="225" t="s">
        <v>1483</v>
      </c>
      <c r="H2384" s="226">
        <v>7.5999999999999996</v>
      </c>
      <c r="I2384" s="227"/>
      <c r="L2384" s="223"/>
      <c r="M2384" s="228"/>
      <c r="N2384" s="229"/>
      <c r="O2384" s="229"/>
      <c r="P2384" s="229"/>
      <c r="Q2384" s="229"/>
      <c r="R2384" s="229"/>
      <c r="S2384" s="229"/>
      <c r="T2384" s="230"/>
      <c r="AT2384" s="224" t="s">
        <v>176</v>
      </c>
      <c r="AU2384" s="224" t="s">
        <v>80</v>
      </c>
      <c r="AV2384" s="12" t="s">
        <v>80</v>
      </c>
      <c r="AW2384" s="12" t="s">
        <v>35</v>
      </c>
      <c r="AX2384" s="12" t="s">
        <v>72</v>
      </c>
      <c r="AY2384" s="224" t="s">
        <v>168</v>
      </c>
    </row>
    <row r="2385" s="12" customFormat="1">
      <c r="B2385" s="223"/>
      <c r="D2385" s="216" t="s">
        <v>176</v>
      </c>
      <c r="E2385" s="224" t="s">
        <v>5</v>
      </c>
      <c r="F2385" s="225" t="s">
        <v>1839</v>
      </c>
      <c r="H2385" s="226">
        <v>-1.3999999999999999</v>
      </c>
      <c r="I2385" s="227"/>
      <c r="L2385" s="223"/>
      <c r="M2385" s="228"/>
      <c r="N2385" s="229"/>
      <c r="O2385" s="229"/>
      <c r="P2385" s="229"/>
      <c r="Q2385" s="229"/>
      <c r="R2385" s="229"/>
      <c r="S2385" s="229"/>
      <c r="T2385" s="230"/>
      <c r="AT2385" s="224" t="s">
        <v>176</v>
      </c>
      <c r="AU2385" s="224" t="s">
        <v>80</v>
      </c>
      <c r="AV2385" s="12" t="s">
        <v>80</v>
      </c>
      <c r="AW2385" s="12" t="s">
        <v>35</v>
      </c>
      <c r="AX2385" s="12" t="s">
        <v>72</v>
      </c>
      <c r="AY2385" s="224" t="s">
        <v>168</v>
      </c>
    </row>
    <row r="2386" s="11" customFormat="1">
      <c r="B2386" s="215"/>
      <c r="D2386" s="216" t="s">
        <v>176</v>
      </c>
      <c r="E2386" s="217" t="s">
        <v>5</v>
      </c>
      <c r="F2386" s="218" t="s">
        <v>1211</v>
      </c>
      <c r="H2386" s="217" t="s">
        <v>5</v>
      </c>
      <c r="I2386" s="219"/>
      <c r="L2386" s="215"/>
      <c r="M2386" s="220"/>
      <c r="N2386" s="221"/>
      <c r="O2386" s="221"/>
      <c r="P2386" s="221"/>
      <c r="Q2386" s="221"/>
      <c r="R2386" s="221"/>
      <c r="S2386" s="221"/>
      <c r="T2386" s="222"/>
      <c r="AT2386" s="217" t="s">
        <v>176</v>
      </c>
      <c r="AU2386" s="217" t="s">
        <v>80</v>
      </c>
      <c r="AV2386" s="11" t="s">
        <v>17</v>
      </c>
      <c r="AW2386" s="11" t="s">
        <v>35</v>
      </c>
      <c r="AX2386" s="11" t="s">
        <v>72</v>
      </c>
      <c r="AY2386" s="217" t="s">
        <v>168</v>
      </c>
    </row>
    <row r="2387" s="12" customFormat="1">
      <c r="B2387" s="223"/>
      <c r="D2387" s="216" t="s">
        <v>176</v>
      </c>
      <c r="E2387" s="224" t="s">
        <v>5</v>
      </c>
      <c r="F2387" s="225" t="s">
        <v>1484</v>
      </c>
      <c r="H2387" s="226">
        <v>5.5</v>
      </c>
      <c r="I2387" s="227"/>
      <c r="L2387" s="223"/>
      <c r="M2387" s="228"/>
      <c r="N2387" s="229"/>
      <c r="O2387" s="229"/>
      <c r="P2387" s="229"/>
      <c r="Q2387" s="229"/>
      <c r="R2387" s="229"/>
      <c r="S2387" s="229"/>
      <c r="T2387" s="230"/>
      <c r="AT2387" s="224" t="s">
        <v>176</v>
      </c>
      <c r="AU2387" s="224" t="s">
        <v>80</v>
      </c>
      <c r="AV2387" s="12" t="s">
        <v>80</v>
      </c>
      <c r="AW2387" s="12" t="s">
        <v>35</v>
      </c>
      <c r="AX2387" s="12" t="s">
        <v>72</v>
      </c>
      <c r="AY2387" s="224" t="s">
        <v>168</v>
      </c>
    </row>
    <row r="2388" s="12" customFormat="1">
      <c r="B2388" s="223"/>
      <c r="D2388" s="216" t="s">
        <v>176</v>
      </c>
      <c r="E2388" s="224" t="s">
        <v>5</v>
      </c>
      <c r="F2388" s="225" t="s">
        <v>1841</v>
      </c>
      <c r="H2388" s="226">
        <v>-0.69999999999999996</v>
      </c>
      <c r="I2388" s="227"/>
      <c r="L2388" s="223"/>
      <c r="M2388" s="228"/>
      <c r="N2388" s="229"/>
      <c r="O2388" s="229"/>
      <c r="P2388" s="229"/>
      <c r="Q2388" s="229"/>
      <c r="R2388" s="229"/>
      <c r="S2388" s="229"/>
      <c r="T2388" s="230"/>
      <c r="AT2388" s="224" t="s">
        <v>176</v>
      </c>
      <c r="AU2388" s="224" t="s">
        <v>80</v>
      </c>
      <c r="AV2388" s="12" t="s">
        <v>80</v>
      </c>
      <c r="AW2388" s="12" t="s">
        <v>35</v>
      </c>
      <c r="AX2388" s="12" t="s">
        <v>72</v>
      </c>
      <c r="AY2388" s="224" t="s">
        <v>168</v>
      </c>
    </row>
    <row r="2389" s="11" customFormat="1">
      <c r="B2389" s="215"/>
      <c r="D2389" s="216" t="s">
        <v>176</v>
      </c>
      <c r="E2389" s="217" t="s">
        <v>5</v>
      </c>
      <c r="F2389" s="218" t="s">
        <v>1487</v>
      </c>
      <c r="H2389" s="217" t="s">
        <v>5</v>
      </c>
      <c r="I2389" s="219"/>
      <c r="L2389" s="215"/>
      <c r="M2389" s="220"/>
      <c r="N2389" s="221"/>
      <c r="O2389" s="221"/>
      <c r="P2389" s="221"/>
      <c r="Q2389" s="221"/>
      <c r="R2389" s="221"/>
      <c r="S2389" s="221"/>
      <c r="T2389" s="222"/>
      <c r="AT2389" s="217" t="s">
        <v>176</v>
      </c>
      <c r="AU2389" s="217" t="s">
        <v>80</v>
      </c>
      <c r="AV2389" s="11" t="s">
        <v>17</v>
      </c>
      <c r="AW2389" s="11" t="s">
        <v>35</v>
      </c>
      <c r="AX2389" s="11" t="s">
        <v>72</v>
      </c>
      <c r="AY2389" s="217" t="s">
        <v>168</v>
      </c>
    </row>
    <row r="2390" s="12" customFormat="1">
      <c r="B2390" s="223"/>
      <c r="D2390" s="216" t="s">
        <v>176</v>
      </c>
      <c r="E2390" s="224" t="s">
        <v>5</v>
      </c>
      <c r="F2390" s="225" t="s">
        <v>1305</v>
      </c>
      <c r="H2390" s="226">
        <v>6</v>
      </c>
      <c r="I2390" s="227"/>
      <c r="L2390" s="223"/>
      <c r="M2390" s="228"/>
      <c r="N2390" s="229"/>
      <c r="O2390" s="229"/>
      <c r="P2390" s="229"/>
      <c r="Q2390" s="229"/>
      <c r="R2390" s="229"/>
      <c r="S2390" s="229"/>
      <c r="T2390" s="230"/>
      <c r="AT2390" s="224" t="s">
        <v>176</v>
      </c>
      <c r="AU2390" s="224" t="s">
        <v>80</v>
      </c>
      <c r="AV2390" s="12" t="s">
        <v>80</v>
      </c>
      <c r="AW2390" s="12" t="s">
        <v>35</v>
      </c>
      <c r="AX2390" s="12" t="s">
        <v>72</v>
      </c>
      <c r="AY2390" s="224" t="s">
        <v>168</v>
      </c>
    </row>
    <row r="2391" s="12" customFormat="1">
      <c r="B2391" s="223"/>
      <c r="D2391" s="216" t="s">
        <v>176</v>
      </c>
      <c r="E2391" s="224" t="s">
        <v>5</v>
      </c>
      <c r="F2391" s="225" t="s">
        <v>1839</v>
      </c>
      <c r="H2391" s="226">
        <v>-1.3999999999999999</v>
      </c>
      <c r="I2391" s="227"/>
      <c r="L2391" s="223"/>
      <c r="M2391" s="228"/>
      <c r="N2391" s="229"/>
      <c r="O2391" s="229"/>
      <c r="P2391" s="229"/>
      <c r="Q2391" s="229"/>
      <c r="R2391" s="229"/>
      <c r="S2391" s="229"/>
      <c r="T2391" s="230"/>
      <c r="AT2391" s="224" t="s">
        <v>176</v>
      </c>
      <c r="AU2391" s="224" t="s">
        <v>80</v>
      </c>
      <c r="AV2391" s="12" t="s">
        <v>80</v>
      </c>
      <c r="AW2391" s="12" t="s">
        <v>35</v>
      </c>
      <c r="AX2391" s="12" t="s">
        <v>72</v>
      </c>
      <c r="AY2391" s="224" t="s">
        <v>168</v>
      </c>
    </row>
    <row r="2392" s="11" customFormat="1">
      <c r="B2392" s="215"/>
      <c r="D2392" s="216" t="s">
        <v>176</v>
      </c>
      <c r="E2392" s="217" t="s">
        <v>5</v>
      </c>
      <c r="F2392" s="218" t="s">
        <v>1488</v>
      </c>
      <c r="H2392" s="217" t="s">
        <v>5</v>
      </c>
      <c r="I2392" s="219"/>
      <c r="L2392" s="215"/>
      <c r="M2392" s="220"/>
      <c r="N2392" s="221"/>
      <c r="O2392" s="221"/>
      <c r="P2392" s="221"/>
      <c r="Q2392" s="221"/>
      <c r="R2392" s="221"/>
      <c r="S2392" s="221"/>
      <c r="T2392" s="222"/>
      <c r="AT2392" s="217" t="s">
        <v>176</v>
      </c>
      <c r="AU2392" s="217" t="s">
        <v>80</v>
      </c>
      <c r="AV2392" s="11" t="s">
        <v>17</v>
      </c>
      <c r="AW2392" s="11" t="s">
        <v>35</v>
      </c>
      <c r="AX2392" s="11" t="s">
        <v>72</v>
      </c>
      <c r="AY2392" s="217" t="s">
        <v>168</v>
      </c>
    </row>
    <row r="2393" s="12" customFormat="1">
      <c r="B2393" s="223"/>
      <c r="D2393" s="216" t="s">
        <v>176</v>
      </c>
      <c r="E2393" s="224" t="s">
        <v>5</v>
      </c>
      <c r="F2393" s="225" t="s">
        <v>2698</v>
      </c>
      <c r="H2393" s="226">
        <v>5.7999999999999998</v>
      </c>
      <c r="I2393" s="227"/>
      <c r="L2393" s="223"/>
      <c r="M2393" s="228"/>
      <c r="N2393" s="229"/>
      <c r="O2393" s="229"/>
      <c r="P2393" s="229"/>
      <c r="Q2393" s="229"/>
      <c r="R2393" s="229"/>
      <c r="S2393" s="229"/>
      <c r="T2393" s="230"/>
      <c r="AT2393" s="224" t="s">
        <v>176</v>
      </c>
      <c r="AU2393" s="224" t="s">
        <v>80</v>
      </c>
      <c r="AV2393" s="12" t="s">
        <v>80</v>
      </c>
      <c r="AW2393" s="12" t="s">
        <v>35</v>
      </c>
      <c r="AX2393" s="12" t="s">
        <v>72</v>
      </c>
      <c r="AY2393" s="224" t="s">
        <v>168</v>
      </c>
    </row>
    <row r="2394" s="12" customFormat="1">
      <c r="B2394" s="223"/>
      <c r="D2394" s="216" t="s">
        <v>176</v>
      </c>
      <c r="E2394" s="224" t="s">
        <v>5</v>
      </c>
      <c r="F2394" s="225" t="s">
        <v>1841</v>
      </c>
      <c r="H2394" s="226">
        <v>-0.69999999999999996</v>
      </c>
      <c r="I2394" s="227"/>
      <c r="L2394" s="223"/>
      <c r="M2394" s="228"/>
      <c r="N2394" s="229"/>
      <c r="O2394" s="229"/>
      <c r="P2394" s="229"/>
      <c r="Q2394" s="229"/>
      <c r="R2394" s="229"/>
      <c r="S2394" s="229"/>
      <c r="T2394" s="230"/>
      <c r="AT2394" s="224" t="s">
        <v>176</v>
      </c>
      <c r="AU2394" s="224" t="s">
        <v>80</v>
      </c>
      <c r="AV2394" s="12" t="s">
        <v>80</v>
      </c>
      <c r="AW2394" s="12" t="s">
        <v>35</v>
      </c>
      <c r="AX2394" s="12" t="s">
        <v>72</v>
      </c>
      <c r="AY2394" s="224" t="s">
        <v>168</v>
      </c>
    </row>
    <row r="2395" s="11" customFormat="1">
      <c r="B2395" s="215"/>
      <c r="D2395" s="216" t="s">
        <v>176</v>
      </c>
      <c r="E2395" s="217" t="s">
        <v>5</v>
      </c>
      <c r="F2395" s="218" t="s">
        <v>2716</v>
      </c>
      <c r="H2395" s="217" t="s">
        <v>5</v>
      </c>
      <c r="I2395" s="219"/>
      <c r="L2395" s="215"/>
      <c r="M2395" s="220"/>
      <c r="N2395" s="221"/>
      <c r="O2395" s="221"/>
      <c r="P2395" s="221"/>
      <c r="Q2395" s="221"/>
      <c r="R2395" s="221"/>
      <c r="S2395" s="221"/>
      <c r="T2395" s="222"/>
      <c r="AT2395" s="217" t="s">
        <v>176</v>
      </c>
      <c r="AU2395" s="217" t="s">
        <v>80</v>
      </c>
      <c r="AV2395" s="11" t="s">
        <v>17</v>
      </c>
      <c r="AW2395" s="11" t="s">
        <v>35</v>
      </c>
      <c r="AX2395" s="11" t="s">
        <v>72</v>
      </c>
      <c r="AY2395" s="217" t="s">
        <v>168</v>
      </c>
    </row>
    <row r="2396" s="12" customFormat="1">
      <c r="B2396" s="223"/>
      <c r="D2396" s="216" t="s">
        <v>176</v>
      </c>
      <c r="E2396" s="224" t="s">
        <v>5</v>
      </c>
      <c r="F2396" s="225" t="s">
        <v>2717</v>
      </c>
      <c r="H2396" s="226">
        <v>42</v>
      </c>
      <c r="I2396" s="227"/>
      <c r="L2396" s="223"/>
      <c r="M2396" s="228"/>
      <c r="N2396" s="229"/>
      <c r="O2396" s="229"/>
      <c r="P2396" s="229"/>
      <c r="Q2396" s="229"/>
      <c r="R2396" s="229"/>
      <c r="S2396" s="229"/>
      <c r="T2396" s="230"/>
      <c r="AT2396" s="224" t="s">
        <v>176</v>
      </c>
      <c r="AU2396" s="224" t="s">
        <v>80</v>
      </c>
      <c r="AV2396" s="12" t="s">
        <v>80</v>
      </c>
      <c r="AW2396" s="12" t="s">
        <v>35</v>
      </c>
      <c r="AX2396" s="12" t="s">
        <v>72</v>
      </c>
      <c r="AY2396" s="224" t="s">
        <v>168</v>
      </c>
    </row>
    <row r="2397" s="11" customFormat="1">
      <c r="B2397" s="215"/>
      <c r="D2397" s="216" t="s">
        <v>176</v>
      </c>
      <c r="E2397" s="217" t="s">
        <v>5</v>
      </c>
      <c r="F2397" s="218" t="s">
        <v>2718</v>
      </c>
      <c r="H2397" s="217" t="s">
        <v>5</v>
      </c>
      <c r="I2397" s="219"/>
      <c r="L2397" s="215"/>
      <c r="M2397" s="220"/>
      <c r="N2397" s="221"/>
      <c r="O2397" s="221"/>
      <c r="P2397" s="221"/>
      <c r="Q2397" s="221"/>
      <c r="R2397" s="221"/>
      <c r="S2397" s="221"/>
      <c r="T2397" s="222"/>
      <c r="AT2397" s="217" t="s">
        <v>176</v>
      </c>
      <c r="AU2397" s="217" t="s">
        <v>80</v>
      </c>
      <c r="AV2397" s="11" t="s">
        <v>17</v>
      </c>
      <c r="AW2397" s="11" t="s">
        <v>35</v>
      </c>
      <c r="AX2397" s="11" t="s">
        <v>72</v>
      </c>
      <c r="AY2397" s="217" t="s">
        <v>168</v>
      </c>
    </row>
    <row r="2398" s="12" customFormat="1">
      <c r="B2398" s="223"/>
      <c r="D2398" s="216" t="s">
        <v>176</v>
      </c>
      <c r="E2398" s="224" t="s">
        <v>5</v>
      </c>
      <c r="F2398" s="225" t="s">
        <v>2719</v>
      </c>
      <c r="H2398" s="226">
        <v>6</v>
      </c>
      <c r="I2398" s="227"/>
      <c r="L2398" s="223"/>
      <c r="M2398" s="228"/>
      <c r="N2398" s="229"/>
      <c r="O2398" s="229"/>
      <c r="P2398" s="229"/>
      <c r="Q2398" s="229"/>
      <c r="R2398" s="229"/>
      <c r="S2398" s="229"/>
      <c r="T2398" s="230"/>
      <c r="AT2398" s="224" t="s">
        <v>176</v>
      </c>
      <c r="AU2398" s="224" t="s">
        <v>80</v>
      </c>
      <c r="AV2398" s="12" t="s">
        <v>80</v>
      </c>
      <c r="AW2398" s="12" t="s">
        <v>35</v>
      </c>
      <c r="AX2398" s="12" t="s">
        <v>72</v>
      </c>
      <c r="AY2398" s="224" t="s">
        <v>168</v>
      </c>
    </row>
    <row r="2399" s="11" customFormat="1">
      <c r="B2399" s="215"/>
      <c r="D2399" s="216" t="s">
        <v>176</v>
      </c>
      <c r="E2399" s="217" t="s">
        <v>5</v>
      </c>
      <c r="F2399" s="218" t="s">
        <v>1247</v>
      </c>
      <c r="H2399" s="217" t="s">
        <v>5</v>
      </c>
      <c r="I2399" s="219"/>
      <c r="L2399" s="215"/>
      <c r="M2399" s="220"/>
      <c r="N2399" s="221"/>
      <c r="O2399" s="221"/>
      <c r="P2399" s="221"/>
      <c r="Q2399" s="221"/>
      <c r="R2399" s="221"/>
      <c r="S2399" s="221"/>
      <c r="T2399" s="222"/>
      <c r="AT2399" s="217" t="s">
        <v>176</v>
      </c>
      <c r="AU2399" s="217" t="s">
        <v>80</v>
      </c>
      <c r="AV2399" s="11" t="s">
        <v>17</v>
      </c>
      <c r="AW2399" s="11" t="s">
        <v>35</v>
      </c>
      <c r="AX2399" s="11" t="s">
        <v>72</v>
      </c>
      <c r="AY2399" s="217" t="s">
        <v>168</v>
      </c>
    </row>
    <row r="2400" s="12" customFormat="1">
      <c r="B2400" s="223"/>
      <c r="D2400" s="216" t="s">
        <v>176</v>
      </c>
      <c r="E2400" s="224" t="s">
        <v>5</v>
      </c>
      <c r="F2400" s="225" t="s">
        <v>2720</v>
      </c>
      <c r="H2400" s="226">
        <v>2.7999999999999998</v>
      </c>
      <c r="I2400" s="227"/>
      <c r="L2400" s="223"/>
      <c r="M2400" s="228"/>
      <c r="N2400" s="229"/>
      <c r="O2400" s="229"/>
      <c r="P2400" s="229"/>
      <c r="Q2400" s="229"/>
      <c r="R2400" s="229"/>
      <c r="S2400" s="229"/>
      <c r="T2400" s="230"/>
      <c r="AT2400" s="224" t="s">
        <v>176</v>
      </c>
      <c r="AU2400" s="224" t="s">
        <v>80</v>
      </c>
      <c r="AV2400" s="12" t="s">
        <v>80</v>
      </c>
      <c r="AW2400" s="12" t="s">
        <v>35</v>
      </c>
      <c r="AX2400" s="12" t="s">
        <v>72</v>
      </c>
      <c r="AY2400" s="224" t="s">
        <v>168</v>
      </c>
    </row>
    <row r="2401" s="12" customFormat="1">
      <c r="B2401" s="223"/>
      <c r="D2401" s="216" t="s">
        <v>176</v>
      </c>
      <c r="E2401" s="224" t="s">
        <v>5</v>
      </c>
      <c r="F2401" s="225" t="s">
        <v>2721</v>
      </c>
      <c r="H2401" s="226">
        <v>7</v>
      </c>
      <c r="I2401" s="227"/>
      <c r="L2401" s="223"/>
      <c r="M2401" s="228"/>
      <c r="N2401" s="229"/>
      <c r="O2401" s="229"/>
      <c r="P2401" s="229"/>
      <c r="Q2401" s="229"/>
      <c r="R2401" s="229"/>
      <c r="S2401" s="229"/>
      <c r="T2401" s="230"/>
      <c r="AT2401" s="224" t="s">
        <v>176</v>
      </c>
      <c r="AU2401" s="224" t="s">
        <v>80</v>
      </c>
      <c r="AV2401" s="12" t="s">
        <v>80</v>
      </c>
      <c r="AW2401" s="12" t="s">
        <v>35</v>
      </c>
      <c r="AX2401" s="12" t="s">
        <v>72</v>
      </c>
      <c r="AY2401" s="224" t="s">
        <v>168</v>
      </c>
    </row>
    <row r="2402" s="12" customFormat="1">
      <c r="B2402" s="223"/>
      <c r="D2402" s="216" t="s">
        <v>176</v>
      </c>
      <c r="E2402" s="224" t="s">
        <v>5</v>
      </c>
      <c r="F2402" s="225" t="s">
        <v>2722</v>
      </c>
      <c r="H2402" s="226">
        <v>2.3999999999999999</v>
      </c>
      <c r="I2402" s="227"/>
      <c r="L2402" s="223"/>
      <c r="M2402" s="228"/>
      <c r="N2402" s="229"/>
      <c r="O2402" s="229"/>
      <c r="P2402" s="229"/>
      <c r="Q2402" s="229"/>
      <c r="R2402" s="229"/>
      <c r="S2402" s="229"/>
      <c r="T2402" s="230"/>
      <c r="AT2402" s="224" t="s">
        <v>176</v>
      </c>
      <c r="AU2402" s="224" t="s">
        <v>80</v>
      </c>
      <c r="AV2402" s="12" t="s">
        <v>80</v>
      </c>
      <c r="AW2402" s="12" t="s">
        <v>35</v>
      </c>
      <c r="AX2402" s="12" t="s">
        <v>72</v>
      </c>
      <c r="AY2402" s="224" t="s">
        <v>168</v>
      </c>
    </row>
    <row r="2403" s="12" customFormat="1">
      <c r="B2403" s="223"/>
      <c r="D2403" s="216" t="s">
        <v>176</v>
      </c>
      <c r="E2403" s="224" t="s">
        <v>5</v>
      </c>
      <c r="F2403" s="225" t="s">
        <v>2723</v>
      </c>
      <c r="H2403" s="226">
        <v>5.7999999999999998</v>
      </c>
      <c r="I2403" s="227"/>
      <c r="L2403" s="223"/>
      <c r="M2403" s="228"/>
      <c r="N2403" s="229"/>
      <c r="O2403" s="229"/>
      <c r="P2403" s="229"/>
      <c r="Q2403" s="229"/>
      <c r="R2403" s="229"/>
      <c r="S2403" s="229"/>
      <c r="T2403" s="230"/>
      <c r="AT2403" s="224" t="s">
        <v>176</v>
      </c>
      <c r="AU2403" s="224" t="s">
        <v>80</v>
      </c>
      <c r="AV2403" s="12" t="s">
        <v>80</v>
      </c>
      <c r="AW2403" s="12" t="s">
        <v>35</v>
      </c>
      <c r="AX2403" s="12" t="s">
        <v>72</v>
      </c>
      <c r="AY2403" s="224" t="s">
        <v>168</v>
      </c>
    </row>
    <row r="2404" s="12" customFormat="1">
      <c r="B2404" s="223"/>
      <c r="D2404" s="216" t="s">
        <v>176</v>
      </c>
      <c r="E2404" s="224" t="s">
        <v>5</v>
      </c>
      <c r="F2404" s="225" t="s">
        <v>2724</v>
      </c>
      <c r="H2404" s="226">
        <v>9.5999999999999996</v>
      </c>
      <c r="I2404" s="227"/>
      <c r="L2404" s="223"/>
      <c r="M2404" s="228"/>
      <c r="N2404" s="229"/>
      <c r="O2404" s="229"/>
      <c r="P2404" s="229"/>
      <c r="Q2404" s="229"/>
      <c r="R2404" s="229"/>
      <c r="S2404" s="229"/>
      <c r="T2404" s="230"/>
      <c r="AT2404" s="224" t="s">
        <v>176</v>
      </c>
      <c r="AU2404" s="224" t="s">
        <v>80</v>
      </c>
      <c r="AV2404" s="12" t="s">
        <v>80</v>
      </c>
      <c r="AW2404" s="12" t="s">
        <v>35</v>
      </c>
      <c r="AX2404" s="12" t="s">
        <v>72</v>
      </c>
      <c r="AY2404" s="224" t="s">
        <v>168</v>
      </c>
    </row>
    <row r="2405" s="11" customFormat="1">
      <c r="B2405" s="215"/>
      <c r="D2405" s="216" t="s">
        <v>176</v>
      </c>
      <c r="E2405" s="217" t="s">
        <v>5</v>
      </c>
      <c r="F2405" s="218" t="s">
        <v>1179</v>
      </c>
      <c r="H2405" s="217" t="s">
        <v>5</v>
      </c>
      <c r="I2405" s="219"/>
      <c r="L2405" s="215"/>
      <c r="M2405" s="220"/>
      <c r="N2405" s="221"/>
      <c r="O2405" s="221"/>
      <c r="P2405" s="221"/>
      <c r="Q2405" s="221"/>
      <c r="R2405" s="221"/>
      <c r="S2405" s="221"/>
      <c r="T2405" s="222"/>
      <c r="AT2405" s="217" t="s">
        <v>176</v>
      </c>
      <c r="AU2405" s="217" t="s">
        <v>80</v>
      </c>
      <c r="AV2405" s="11" t="s">
        <v>17</v>
      </c>
      <c r="AW2405" s="11" t="s">
        <v>35</v>
      </c>
      <c r="AX2405" s="11" t="s">
        <v>72</v>
      </c>
      <c r="AY2405" s="217" t="s">
        <v>168</v>
      </c>
    </row>
    <row r="2406" s="12" customFormat="1">
      <c r="B2406" s="223"/>
      <c r="D2406" s="216" t="s">
        <v>176</v>
      </c>
      <c r="E2406" s="224" t="s">
        <v>5</v>
      </c>
      <c r="F2406" s="225" t="s">
        <v>2725</v>
      </c>
      <c r="H2406" s="226">
        <v>0.90000000000000002</v>
      </c>
      <c r="I2406" s="227"/>
      <c r="L2406" s="223"/>
      <c r="M2406" s="228"/>
      <c r="N2406" s="229"/>
      <c r="O2406" s="229"/>
      <c r="P2406" s="229"/>
      <c r="Q2406" s="229"/>
      <c r="R2406" s="229"/>
      <c r="S2406" s="229"/>
      <c r="T2406" s="230"/>
      <c r="AT2406" s="224" t="s">
        <v>176</v>
      </c>
      <c r="AU2406" s="224" t="s">
        <v>80</v>
      </c>
      <c r="AV2406" s="12" t="s">
        <v>80</v>
      </c>
      <c r="AW2406" s="12" t="s">
        <v>35</v>
      </c>
      <c r="AX2406" s="12" t="s">
        <v>72</v>
      </c>
      <c r="AY2406" s="224" t="s">
        <v>168</v>
      </c>
    </row>
    <row r="2407" s="13" customFormat="1">
      <c r="B2407" s="231"/>
      <c r="D2407" s="216" t="s">
        <v>176</v>
      </c>
      <c r="E2407" s="232" t="s">
        <v>5</v>
      </c>
      <c r="F2407" s="233" t="s">
        <v>195</v>
      </c>
      <c r="H2407" s="234">
        <v>104.5</v>
      </c>
      <c r="I2407" s="235"/>
      <c r="L2407" s="231"/>
      <c r="M2407" s="236"/>
      <c r="N2407" s="237"/>
      <c r="O2407" s="237"/>
      <c r="P2407" s="237"/>
      <c r="Q2407" s="237"/>
      <c r="R2407" s="237"/>
      <c r="S2407" s="237"/>
      <c r="T2407" s="238"/>
      <c r="AT2407" s="232" t="s">
        <v>176</v>
      </c>
      <c r="AU2407" s="232" t="s">
        <v>80</v>
      </c>
      <c r="AV2407" s="13" t="s">
        <v>86</v>
      </c>
      <c r="AW2407" s="13" t="s">
        <v>35</v>
      </c>
      <c r="AX2407" s="13" t="s">
        <v>17</v>
      </c>
      <c r="AY2407" s="232" t="s">
        <v>168</v>
      </c>
    </row>
    <row r="2408" s="1" customFormat="1" ht="38.25" customHeight="1">
      <c r="B2408" s="202"/>
      <c r="C2408" s="203" t="s">
        <v>2726</v>
      </c>
      <c r="D2408" s="203" t="s">
        <v>170</v>
      </c>
      <c r="E2408" s="204" t="s">
        <v>2727</v>
      </c>
      <c r="F2408" s="205" t="s">
        <v>2728</v>
      </c>
      <c r="G2408" s="206" t="s">
        <v>1890</v>
      </c>
      <c r="H2408" s="257"/>
      <c r="I2408" s="208"/>
      <c r="J2408" s="209">
        <f>ROUND(I2408*H2408,2)</f>
        <v>0</v>
      </c>
      <c r="K2408" s="205" t="s">
        <v>174</v>
      </c>
      <c r="L2408" s="47"/>
      <c r="M2408" s="210" t="s">
        <v>5</v>
      </c>
      <c r="N2408" s="211" t="s">
        <v>43</v>
      </c>
      <c r="O2408" s="48"/>
      <c r="P2408" s="212">
        <f>O2408*H2408</f>
        <v>0</v>
      </c>
      <c r="Q2408" s="212">
        <v>0</v>
      </c>
      <c r="R2408" s="212">
        <f>Q2408*H2408</f>
        <v>0</v>
      </c>
      <c r="S2408" s="212">
        <v>0</v>
      </c>
      <c r="T2408" s="213">
        <f>S2408*H2408</f>
        <v>0</v>
      </c>
      <c r="AR2408" s="25" t="s">
        <v>254</v>
      </c>
      <c r="AT2408" s="25" t="s">
        <v>170</v>
      </c>
      <c r="AU2408" s="25" t="s">
        <v>80</v>
      </c>
      <c r="AY2408" s="25" t="s">
        <v>168</v>
      </c>
      <c r="BE2408" s="214">
        <f>IF(N2408="základní",J2408,0)</f>
        <v>0</v>
      </c>
      <c r="BF2408" s="214">
        <f>IF(N2408="snížená",J2408,0)</f>
        <v>0</v>
      </c>
      <c r="BG2408" s="214">
        <f>IF(N2408="zákl. přenesená",J2408,0)</f>
        <v>0</v>
      </c>
      <c r="BH2408" s="214">
        <f>IF(N2408="sníž. přenesená",J2408,0)</f>
        <v>0</v>
      </c>
      <c r="BI2408" s="214">
        <f>IF(N2408="nulová",J2408,0)</f>
        <v>0</v>
      </c>
      <c r="BJ2408" s="25" t="s">
        <v>17</v>
      </c>
      <c r="BK2408" s="214">
        <f>ROUND(I2408*H2408,2)</f>
        <v>0</v>
      </c>
      <c r="BL2408" s="25" t="s">
        <v>254</v>
      </c>
      <c r="BM2408" s="25" t="s">
        <v>2729</v>
      </c>
    </row>
    <row r="2409" s="10" customFormat="1" ht="29.88" customHeight="1">
      <c r="B2409" s="189"/>
      <c r="D2409" s="190" t="s">
        <v>71</v>
      </c>
      <c r="E2409" s="200" t="s">
        <v>2730</v>
      </c>
      <c r="F2409" s="200" t="s">
        <v>2731</v>
      </c>
      <c r="I2409" s="192"/>
      <c r="J2409" s="201">
        <f>BK2409</f>
        <v>0</v>
      </c>
      <c r="L2409" s="189"/>
      <c r="M2409" s="194"/>
      <c r="N2409" s="195"/>
      <c r="O2409" s="195"/>
      <c r="P2409" s="196">
        <f>SUM(P2410:P2454)</f>
        <v>0</v>
      </c>
      <c r="Q2409" s="195"/>
      <c r="R2409" s="196">
        <f>SUM(R2410:R2454)</f>
        <v>0</v>
      </c>
      <c r="S2409" s="195"/>
      <c r="T2409" s="197">
        <f>SUM(T2410:T2454)</f>
        <v>0</v>
      </c>
      <c r="AR2409" s="190" t="s">
        <v>80</v>
      </c>
      <c r="AT2409" s="198" t="s">
        <v>71</v>
      </c>
      <c r="AU2409" s="198" t="s">
        <v>17</v>
      </c>
      <c r="AY2409" s="190" t="s">
        <v>168</v>
      </c>
      <c r="BK2409" s="199">
        <f>SUM(BK2410:BK2454)</f>
        <v>0</v>
      </c>
    </row>
    <row r="2410" s="1" customFormat="1" ht="16.5" customHeight="1">
      <c r="B2410" s="202"/>
      <c r="C2410" s="203" t="s">
        <v>2732</v>
      </c>
      <c r="D2410" s="203" t="s">
        <v>170</v>
      </c>
      <c r="E2410" s="204" t="s">
        <v>2733</v>
      </c>
      <c r="F2410" s="205" t="s">
        <v>2734</v>
      </c>
      <c r="G2410" s="206" t="s">
        <v>173</v>
      </c>
      <c r="H2410" s="207">
        <v>412.32600000000002</v>
      </c>
      <c r="I2410" s="208"/>
      <c r="J2410" s="209">
        <f>ROUND(I2410*H2410,2)</f>
        <v>0</v>
      </c>
      <c r="K2410" s="205" t="s">
        <v>5</v>
      </c>
      <c r="L2410" s="47"/>
      <c r="M2410" s="210" t="s">
        <v>5</v>
      </c>
      <c r="N2410" s="211" t="s">
        <v>43</v>
      </c>
      <c r="O2410" s="48"/>
      <c r="P2410" s="212">
        <f>O2410*H2410</f>
        <v>0</v>
      </c>
      <c r="Q2410" s="212">
        <v>0</v>
      </c>
      <c r="R2410" s="212">
        <f>Q2410*H2410</f>
        <v>0</v>
      </c>
      <c r="S2410" s="212">
        <v>0</v>
      </c>
      <c r="T2410" s="213">
        <f>S2410*H2410</f>
        <v>0</v>
      </c>
      <c r="AR2410" s="25" t="s">
        <v>254</v>
      </c>
      <c r="AT2410" s="25" t="s">
        <v>170</v>
      </c>
      <c r="AU2410" s="25" t="s">
        <v>80</v>
      </c>
      <c r="AY2410" s="25" t="s">
        <v>168</v>
      </c>
      <c r="BE2410" s="214">
        <f>IF(N2410="základní",J2410,0)</f>
        <v>0</v>
      </c>
      <c r="BF2410" s="214">
        <f>IF(N2410="snížená",J2410,0)</f>
        <v>0</v>
      </c>
      <c r="BG2410" s="214">
        <f>IF(N2410="zákl. přenesená",J2410,0)</f>
        <v>0</v>
      </c>
      <c r="BH2410" s="214">
        <f>IF(N2410="sníž. přenesená",J2410,0)</f>
        <v>0</v>
      </c>
      <c r="BI2410" s="214">
        <f>IF(N2410="nulová",J2410,0)</f>
        <v>0</v>
      </c>
      <c r="BJ2410" s="25" t="s">
        <v>17</v>
      </c>
      <c r="BK2410" s="214">
        <f>ROUND(I2410*H2410,2)</f>
        <v>0</v>
      </c>
      <c r="BL2410" s="25" t="s">
        <v>254</v>
      </c>
      <c r="BM2410" s="25" t="s">
        <v>2735</v>
      </c>
    </row>
    <row r="2411" s="11" customFormat="1">
      <c r="B2411" s="215"/>
      <c r="D2411" s="216" t="s">
        <v>176</v>
      </c>
      <c r="E2411" s="217" t="s">
        <v>5</v>
      </c>
      <c r="F2411" s="218" t="s">
        <v>575</v>
      </c>
      <c r="H2411" s="217" t="s">
        <v>5</v>
      </c>
      <c r="I2411" s="219"/>
      <c r="L2411" s="215"/>
      <c r="M2411" s="220"/>
      <c r="N2411" s="221"/>
      <c r="O2411" s="221"/>
      <c r="P2411" s="221"/>
      <c r="Q2411" s="221"/>
      <c r="R2411" s="221"/>
      <c r="S2411" s="221"/>
      <c r="T2411" s="222"/>
      <c r="AT2411" s="217" t="s">
        <v>176</v>
      </c>
      <c r="AU2411" s="217" t="s">
        <v>80</v>
      </c>
      <c r="AV2411" s="11" t="s">
        <v>17</v>
      </c>
      <c r="AW2411" s="11" t="s">
        <v>35</v>
      </c>
      <c r="AX2411" s="11" t="s">
        <v>72</v>
      </c>
      <c r="AY2411" s="217" t="s">
        <v>168</v>
      </c>
    </row>
    <row r="2412" s="11" customFormat="1">
      <c r="B2412" s="215"/>
      <c r="D2412" s="216" t="s">
        <v>176</v>
      </c>
      <c r="E2412" s="217" t="s">
        <v>5</v>
      </c>
      <c r="F2412" s="218" t="s">
        <v>576</v>
      </c>
      <c r="H2412" s="217" t="s">
        <v>5</v>
      </c>
      <c r="I2412" s="219"/>
      <c r="L2412" s="215"/>
      <c r="M2412" s="220"/>
      <c r="N2412" s="221"/>
      <c r="O2412" s="221"/>
      <c r="P2412" s="221"/>
      <c r="Q2412" s="221"/>
      <c r="R2412" s="221"/>
      <c r="S2412" s="221"/>
      <c r="T2412" s="222"/>
      <c r="AT2412" s="217" t="s">
        <v>176</v>
      </c>
      <c r="AU2412" s="217" t="s">
        <v>80</v>
      </c>
      <c r="AV2412" s="11" t="s">
        <v>17</v>
      </c>
      <c r="AW2412" s="11" t="s">
        <v>35</v>
      </c>
      <c r="AX2412" s="11" t="s">
        <v>72</v>
      </c>
      <c r="AY2412" s="217" t="s">
        <v>168</v>
      </c>
    </row>
    <row r="2413" s="11" customFormat="1">
      <c r="B2413" s="215"/>
      <c r="D2413" s="216" t="s">
        <v>176</v>
      </c>
      <c r="E2413" s="217" t="s">
        <v>5</v>
      </c>
      <c r="F2413" s="218" t="s">
        <v>1175</v>
      </c>
      <c r="H2413" s="217" t="s">
        <v>5</v>
      </c>
      <c r="I2413" s="219"/>
      <c r="L2413" s="215"/>
      <c r="M2413" s="220"/>
      <c r="N2413" s="221"/>
      <c r="O2413" s="221"/>
      <c r="P2413" s="221"/>
      <c r="Q2413" s="221"/>
      <c r="R2413" s="221"/>
      <c r="S2413" s="221"/>
      <c r="T2413" s="222"/>
      <c r="AT2413" s="217" t="s">
        <v>176</v>
      </c>
      <c r="AU2413" s="217" t="s">
        <v>80</v>
      </c>
      <c r="AV2413" s="11" t="s">
        <v>17</v>
      </c>
      <c r="AW2413" s="11" t="s">
        <v>35</v>
      </c>
      <c r="AX2413" s="11" t="s">
        <v>72</v>
      </c>
      <c r="AY2413" s="217" t="s">
        <v>168</v>
      </c>
    </row>
    <row r="2414" s="12" customFormat="1">
      <c r="B2414" s="223"/>
      <c r="D2414" s="216" t="s">
        <v>176</v>
      </c>
      <c r="E2414" s="224" t="s">
        <v>5</v>
      </c>
      <c r="F2414" s="225" t="s">
        <v>2736</v>
      </c>
      <c r="H2414" s="226">
        <v>41.159999999999997</v>
      </c>
      <c r="I2414" s="227"/>
      <c r="L2414" s="223"/>
      <c r="M2414" s="228"/>
      <c r="N2414" s="229"/>
      <c r="O2414" s="229"/>
      <c r="P2414" s="229"/>
      <c r="Q2414" s="229"/>
      <c r="R2414" s="229"/>
      <c r="S2414" s="229"/>
      <c r="T2414" s="230"/>
      <c r="AT2414" s="224" t="s">
        <v>176</v>
      </c>
      <c r="AU2414" s="224" t="s">
        <v>80</v>
      </c>
      <c r="AV2414" s="12" t="s">
        <v>80</v>
      </c>
      <c r="AW2414" s="12" t="s">
        <v>35</v>
      </c>
      <c r="AX2414" s="12" t="s">
        <v>72</v>
      </c>
      <c r="AY2414" s="224" t="s">
        <v>168</v>
      </c>
    </row>
    <row r="2415" s="12" customFormat="1">
      <c r="B2415" s="223"/>
      <c r="D2415" s="216" t="s">
        <v>176</v>
      </c>
      <c r="E2415" s="224" t="s">
        <v>5</v>
      </c>
      <c r="F2415" s="225" t="s">
        <v>2737</v>
      </c>
      <c r="H2415" s="226">
        <v>-8.0099999999999998</v>
      </c>
      <c r="I2415" s="227"/>
      <c r="L2415" s="223"/>
      <c r="M2415" s="228"/>
      <c r="N2415" s="229"/>
      <c r="O2415" s="229"/>
      <c r="P2415" s="229"/>
      <c r="Q2415" s="229"/>
      <c r="R2415" s="229"/>
      <c r="S2415" s="229"/>
      <c r="T2415" s="230"/>
      <c r="AT2415" s="224" t="s">
        <v>176</v>
      </c>
      <c r="AU2415" s="224" t="s">
        <v>80</v>
      </c>
      <c r="AV2415" s="12" t="s">
        <v>80</v>
      </c>
      <c r="AW2415" s="12" t="s">
        <v>35</v>
      </c>
      <c r="AX2415" s="12" t="s">
        <v>72</v>
      </c>
      <c r="AY2415" s="224" t="s">
        <v>168</v>
      </c>
    </row>
    <row r="2416" s="12" customFormat="1">
      <c r="B2416" s="223"/>
      <c r="D2416" s="216" t="s">
        <v>176</v>
      </c>
      <c r="E2416" s="224" t="s">
        <v>5</v>
      </c>
      <c r="F2416" s="225" t="s">
        <v>2738</v>
      </c>
      <c r="H2416" s="226">
        <v>0.47999999999999998</v>
      </c>
      <c r="I2416" s="227"/>
      <c r="L2416" s="223"/>
      <c r="M2416" s="228"/>
      <c r="N2416" s="229"/>
      <c r="O2416" s="229"/>
      <c r="P2416" s="229"/>
      <c r="Q2416" s="229"/>
      <c r="R2416" s="229"/>
      <c r="S2416" s="229"/>
      <c r="T2416" s="230"/>
      <c r="AT2416" s="224" t="s">
        <v>176</v>
      </c>
      <c r="AU2416" s="224" t="s">
        <v>80</v>
      </c>
      <c r="AV2416" s="12" t="s">
        <v>80</v>
      </c>
      <c r="AW2416" s="12" t="s">
        <v>35</v>
      </c>
      <c r="AX2416" s="12" t="s">
        <v>72</v>
      </c>
      <c r="AY2416" s="224" t="s">
        <v>168</v>
      </c>
    </row>
    <row r="2417" s="11" customFormat="1">
      <c r="B2417" s="215"/>
      <c r="D2417" s="216" t="s">
        <v>176</v>
      </c>
      <c r="E2417" s="217" t="s">
        <v>5</v>
      </c>
      <c r="F2417" s="218" t="s">
        <v>1179</v>
      </c>
      <c r="H2417" s="217" t="s">
        <v>5</v>
      </c>
      <c r="I2417" s="219"/>
      <c r="L2417" s="215"/>
      <c r="M2417" s="220"/>
      <c r="N2417" s="221"/>
      <c r="O2417" s="221"/>
      <c r="P2417" s="221"/>
      <c r="Q2417" s="221"/>
      <c r="R2417" s="221"/>
      <c r="S2417" s="221"/>
      <c r="T2417" s="222"/>
      <c r="AT2417" s="217" t="s">
        <v>176</v>
      </c>
      <c r="AU2417" s="217" t="s">
        <v>80</v>
      </c>
      <c r="AV2417" s="11" t="s">
        <v>17</v>
      </c>
      <c r="AW2417" s="11" t="s">
        <v>35</v>
      </c>
      <c r="AX2417" s="11" t="s">
        <v>72</v>
      </c>
      <c r="AY2417" s="217" t="s">
        <v>168</v>
      </c>
    </row>
    <row r="2418" s="12" customFormat="1">
      <c r="B2418" s="223"/>
      <c r="D2418" s="216" t="s">
        <v>176</v>
      </c>
      <c r="E2418" s="224" t="s">
        <v>5</v>
      </c>
      <c r="F2418" s="225" t="s">
        <v>2739</v>
      </c>
      <c r="H2418" s="226">
        <v>69.299999999999997</v>
      </c>
      <c r="I2418" s="227"/>
      <c r="L2418" s="223"/>
      <c r="M2418" s="228"/>
      <c r="N2418" s="229"/>
      <c r="O2418" s="229"/>
      <c r="P2418" s="229"/>
      <c r="Q2418" s="229"/>
      <c r="R2418" s="229"/>
      <c r="S2418" s="229"/>
      <c r="T2418" s="230"/>
      <c r="AT2418" s="224" t="s">
        <v>176</v>
      </c>
      <c r="AU2418" s="224" t="s">
        <v>80</v>
      </c>
      <c r="AV2418" s="12" t="s">
        <v>80</v>
      </c>
      <c r="AW2418" s="12" t="s">
        <v>35</v>
      </c>
      <c r="AX2418" s="12" t="s">
        <v>72</v>
      </c>
      <c r="AY2418" s="224" t="s">
        <v>168</v>
      </c>
    </row>
    <row r="2419" s="12" customFormat="1">
      <c r="B2419" s="223"/>
      <c r="D2419" s="216" t="s">
        <v>176</v>
      </c>
      <c r="E2419" s="224" t="s">
        <v>5</v>
      </c>
      <c r="F2419" s="225" t="s">
        <v>2740</v>
      </c>
      <c r="H2419" s="226">
        <v>-15.199999999999999</v>
      </c>
      <c r="I2419" s="227"/>
      <c r="L2419" s="223"/>
      <c r="M2419" s="228"/>
      <c r="N2419" s="229"/>
      <c r="O2419" s="229"/>
      <c r="P2419" s="229"/>
      <c r="Q2419" s="229"/>
      <c r="R2419" s="229"/>
      <c r="S2419" s="229"/>
      <c r="T2419" s="230"/>
      <c r="AT2419" s="224" t="s">
        <v>176</v>
      </c>
      <c r="AU2419" s="224" t="s">
        <v>80</v>
      </c>
      <c r="AV2419" s="12" t="s">
        <v>80</v>
      </c>
      <c r="AW2419" s="12" t="s">
        <v>35</v>
      </c>
      <c r="AX2419" s="12" t="s">
        <v>72</v>
      </c>
      <c r="AY2419" s="224" t="s">
        <v>168</v>
      </c>
    </row>
    <row r="2420" s="11" customFormat="1">
      <c r="B2420" s="215"/>
      <c r="D2420" s="216" t="s">
        <v>176</v>
      </c>
      <c r="E2420" s="217" t="s">
        <v>5</v>
      </c>
      <c r="F2420" s="218" t="s">
        <v>1182</v>
      </c>
      <c r="H2420" s="217" t="s">
        <v>5</v>
      </c>
      <c r="I2420" s="219"/>
      <c r="L2420" s="215"/>
      <c r="M2420" s="220"/>
      <c r="N2420" s="221"/>
      <c r="O2420" s="221"/>
      <c r="P2420" s="221"/>
      <c r="Q2420" s="221"/>
      <c r="R2420" s="221"/>
      <c r="S2420" s="221"/>
      <c r="T2420" s="222"/>
      <c r="AT2420" s="217" t="s">
        <v>176</v>
      </c>
      <c r="AU2420" s="217" t="s">
        <v>80</v>
      </c>
      <c r="AV2420" s="11" t="s">
        <v>17</v>
      </c>
      <c r="AW2420" s="11" t="s">
        <v>35</v>
      </c>
      <c r="AX2420" s="11" t="s">
        <v>72</v>
      </c>
      <c r="AY2420" s="217" t="s">
        <v>168</v>
      </c>
    </row>
    <row r="2421" s="12" customFormat="1">
      <c r="B2421" s="223"/>
      <c r="D2421" s="216" t="s">
        <v>176</v>
      </c>
      <c r="E2421" s="224" t="s">
        <v>5</v>
      </c>
      <c r="F2421" s="225" t="s">
        <v>2741</v>
      </c>
      <c r="H2421" s="226">
        <v>22.050000000000001</v>
      </c>
      <c r="I2421" s="227"/>
      <c r="L2421" s="223"/>
      <c r="M2421" s="228"/>
      <c r="N2421" s="229"/>
      <c r="O2421" s="229"/>
      <c r="P2421" s="229"/>
      <c r="Q2421" s="229"/>
      <c r="R2421" s="229"/>
      <c r="S2421" s="229"/>
      <c r="T2421" s="230"/>
      <c r="AT2421" s="224" t="s">
        <v>176</v>
      </c>
      <c r="AU2421" s="224" t="s">
        <v>80</v>
      </c>
      <c r="AV2421" s="12" t="s">
        <v>80</v>
      </c>
      <c r="AW2421" s="12" t="s">
        <v>35</v>
      </c>
      <c r="AX2421" s="12" t="s">
        <v>72</v>
      </c>
      <c r="AY2421" s="224" t="s">
        <v>168</v>
      </c>
    </row>
    <row r="2422" s="12" customFormat="1">
      <c r="B2422" s="223"/>
      <c r="D2422" s="216" t="s">
        <v>176</v>
      </c>
      <c r="E2422" s="224" t="s">
        <v>5</v>
      </c>
      <c r="F2422" s="225" t="s">
        <v>1205</v>
      </c>
      <c r="H2422" s="226">
        <v>-1.6000000000000001</v>
      </c>
      <c r="I2422" s="227"/>
      <c r="L2422" s="223"/>
      <c r="M2422" s="228"/>
      <c r="N2422" s="229"/>
      <c r="O2422" s="229"/>
      <c r="P2422" s="229"/>
      <c r="Q2422" s="229"/>
      <c r="R2422" s="229"/>
      <c r="S2422" s="229"/>
      <c r="T2422" s="230"/>
      <c r="AT2422" s="224" t="s">
        <v>176</v>
      </c>
      <c r="AU2422" s="224" t="s">
        <v>80</v>
      </c>
      <c r="AV2422" s="12" t="s">
        <v>80</v>
      </c>
      <c r="AW2422" s="12" t="s">
        <v>35</v>
      </c>
      <c r="AX2422" s="12" t="s">
        <v>72</v>
      </c>
      <c r="AY2422" s="224" t="s">
        <v>168</v>
      </c>
    </row>
    <row r="2423" s="11" customFormat="1">
      <c r="B2423" s="215"/>
      <c r="D2423" s="216" t="s">
        <v>176</v>
      </c>
      <c r="E2423" s="217" t="s">
        <v>5</v>
      </c>
      <c r="F2423" s="218" t="s">
        <v>1184</v>
      </c>
      <c r="H2423" s="217" t="s">
        <v>5</v>
      </c>
      <c r="I2423" s="219"/>
      <c r="L2423" s="215"/>
      <c r="M2423" s="220"/>
      <c r="N2423" s="221"/>
      <c r="O2423" s="221"/>
      <c r="P2423" s="221"/>
      <c r="Q2423" s="221"/>
      <c r="R2423" s="221"/>
      <c r="S2423" s="221"/>
      <c r="T2423" s="222"/>
      <c r="AT2423" s="217" t="s">
        <v>176</v>
      </c>
      <c r="AU2423" s="217" t="s">
        <v>80</v>
      </c>
      <c r="AV2423" s="11" t="s">
        <v>17</v>
      </c>
      <c r="AW2423" s="11" t="s">
        <v>35</v>
      </c>
      <c r="AX2423" s="11" t="s">
        <v>72</v>
      </c>
      <c r="AY2423" s="217" t="s">
        <v>168</v>
      </c>
    </row>
    <row r="2424" s="12" customFormat="1">
      <c r="B2424" s="223"/>
      <c r="D2424" s="216" t="s">
        <v>176</v>
      </c>
      <c r="E2424" s="224" t="s">
        <v>5</v>
      </c>
      <c r="F2424" s="225" t="s">
        <v>2742</v>
      </c>
      <c r="H2424" s="226">
        <v>52.710000000000001</v>
      </c>
      <c r="I2424" s="227"/>
      <c r="L2424" s="223"/>
      <c r="M2424" s="228"/>
      <c r="N2424" s="229"/>
      <c r="O2424" s="229"/>
      <c r="P2424" s="229"/>
      <c r="Q2424" s="229"/>
      <c r="R2424" s="229"/>
      <c r="S2424" s="229"/>
      <c r="T2424" s="230"/>
      <c r="AT2424" s="224" t="s">
        <v>176</v>
      </c>
      <c r="AU2424" s="224" t="s">
        <v>80</v>
      </c>
      <c r="AV2424" s="12" t="s">
        <v>80</v>
      </c>
      <c r="AW2424" s="12" t="s">
        <v>35</v>
      </c>
      <c r="AX2424" s="12" t="s">
        <v>72</v>
      </c>
      <c r="AY2424" s="224" t="s">
        <v>168</v>
      </c>
    </row>
    <row r="2425" s="12" customFormat="1">
      <c r="B2425" s="223"/>
      <c r="D2425" s="216" t="s">
        <v>176</v>
      </c>
      <c r="E2425" s="224" t="s">
        <v>5</v>
      </c>
      <c r="F2425" s="225" t="s">
        <v>2743</v>
      </c>
      <c r="H2425" s="226">
        <v>-6.6820000000000004</v>
      </c>
      <c r="I2425" s="227"/>
      <c r="L2425" s="223"/>
      <c r="M2425" s="228"/>
      <c r="N2425" s="229"/>
      <c r="O2425" s="229"/>
      <c r="P2425" s="229"/>
      <c r="Q2425" s="229"/>
      <c r="R2425" s="229"/>
      <c r="S2425" s="229"/>
      <c r="T2425" s="230"/>
      <c r="AT2425" s="224" t="s">
        <v>176</v>
      </c>
      <c r="AU2425" s="224" t="s">
        <v>80</v>
      </c>
      <c r="AV2425" s="12" t="s">
        <v>80</v>
      </c>
      <c r="AW2425" s="12" t="s">
        <v>35</v>
      </c>
      <c r="AX2425" s="12" t="s">
        <v>72</v>
      </c>
      <c r="AY2425" s="224" t="s">
        <v>168</v>
      </c>
    </row>
    <row r="2426" s="12" customFormat="1">
      <c r="B2426" s="223"/>
      <c r="D2426" s="216" t="s">
        <v>176</v>
      </c>
      <c r="E2426" s="224" t="s">
        <v>5</v>
      </c>
      <c r="F2426" s="225" t="s">
        <v>2744</v>
      </c>
      <c r="H2426" s="226">
        <v>0.68000000000000005</v>
      </c>
      <c r="I2426" s="227"/>
      <c r="L2426" s="223"/>
      <c r="M2426" s="228"/>
      <c r="N2426" s="229"/>
      <c r="O2426" s="229"/>
      <c r="P2426" s="229"/>
      <c r="Q2426" s="229"/>
      <c r="R2426" s="229"/>
      <c r="S2426" s="229"/>
      <c r="T2426" s="230"/>
      <c r="AT2426" s="224" t="s">
        <v>176</v>
      </c>
      <c r="AU2426" s="224" t="s">
        <v>80</v>
      </c>
      <c r="AV2426" s="12" t="s">
        <v>80</v>
      </c>
      <c r="AW2426" s="12" t="s">
        <v>35</v>
      </c>
      <c r="AX2426" s="12" t="s">
        <v>72</v>
      </c>
      <c r="AY2426" s="224" t="s">
        <v>168</v>
      </c>
    </row>
    <row r="2427" s="11" customFormat="1">
      <c r="B2427" s="215"/>
      <c r="D2427" s="216" t="s">
        <v>176</v>
      </c>
      <c r="E2427" s="217" t="s">
        <v>5</v>
      </c>
      <c r="F2427" s="218" t="s">
        <v>1188</v>
      </c>
      <c r="H2427" s="217" t="s">
        <v>5</v>
      </c>
      <c r="I2427" s="219"/>
      <c r="L2427" s="215"/>
      <c r="M2427" s="220"/>
      <c r="N2427" s="221"/>
      <c r="O2427" s="221"/>
      <c r="P2427" s="221"/>
      <c r="Q2427" s="221"/>
      <c r="R2427" s="221"/>
      <c r="S2427" s="221"/>
      <c r="T2427" s="222"/>
      <c r="AT2427" s="217" t="s">
        <v>176</v>
      </c>
      <c r="AU2427" s="217" t="s">
        <v>80</v>
      </c>
      <c r="AV2427" s="11" t="s">
        <v>17</v>
      </c>
      <c r="AW2427" s="11" t="s">
        <v>35</v>
      </c>
      <c r="AX2427" s="11" t="s">
        <v>72</v>
      </c>
      <c r="AY2427" s="217" t="s">
        <v>168</v>
      </c>
    </row>
    <row r="2428" s="12" customFormat="1">
      <c r="B2428" s="223"/>
      <c r="D2428" s="216" t="s">
        <v>176</v>
      </c>
      <c r="E2428" s="224" t="s">
        <v>5</v>
      </c>
      <c r="F2428" s="225" t="s">
        <v>2745</v>
      </c>
      <c r="H2428" s="226">
        <v>34.439999999999998</v>
      </c>
      <c r="I2428" s="227"/>
      <c r="L2428" s="223"/>
      <c r="M2428" s="228"/>
      <c r="N2428" s="229"/>
      <c r="O2428" s="229"/>
      <c r="P2428" s="229"/>
      <c r="Q2428" s="229"/>
      <c r="R2428" s="229"/>
      <c r="S2428" s="229"/>
      <c r="T2428" s="230"/>
      <c r="AT2428" s="224" t="s">
        <v>176</v>
      </c>
      <c r="AU2428" s="224" t="s">
        <v>80</v>
      </c>
      <c r="AV2428" s="12" t="s">
        <v>80</v>
      </c>
      <c r="AW2428" s="12" t="s">
        <v>35</v>
      </c>
      <c r="AX2428" s="12" t="s">
        <v>72</v>
      </c>
      <c r="AY2428" s="224" t="s">
        <v>168</v>
      </c>
    </row>
    <row r="2429" s="12" customFormat="1">
      <c r="B2429" s="223"/>
      <c r="D2429" s="216" t="s">
        <v>176</v>
      </c>
      <c r="E2429" s="224" t="s">
        <v>5</v>
      </c>
      <c r="F2429" s="225" t="s">
        <v>2746</v>
      </c>
      <c r="H2429" s="226">
        <v>-5.3700000000000001</v>
      </c>
      <c r="I2429" s="227"/>
      <c r="L2429" s="223"/>
      <c r="M2429" s="228"/>
      <c r="N2429" s="229"/>
      <c r="O2429" s="229"/>
      <c r="P2429" s="229"/>
      <c r="Q2429" s="229"/>
      <c r="R2429" s="229"/>
      <c r="S2429" s="229"/>
      <c r="T2429" s="230"/>
      <c r="AT2429" s="224" t="s">
        <v>176</v>
      </c>
      <c r="AU2429" s="224" t="s">
        <v>80</v>
      </c>
      <c r="AV2429" s="12" t="s">
        <v>80</v>
      </c>
      <c r="AW2429" s="12" t="s">
        <v>35</v>
      </c>
      <c r="AX2429" s="12" t="s">
        <v>72</v>
      </c>
      <c r="AY2429" s="224" t="s">
        <v>168</v>
      </c>
    </row>
    <row r="2430" s="12" customFormat="1">
      <c r="B2430" s="223"/>
      <c r="D2430" s="216" t="s">
        <v>176</v>
      </c>
      <c r="E2430" s="224" t="s">
        <v>5</v>
      </c>
      <c r="F2430" s="225" t="s">
        <v>2738</v>
      </c>
      <c r="H2430" s="226">
        <v>0.47999999999999998</v>
      </c>
      <c r="I2430" s="227"/>
      <c r="L2430" s="223"/>
      <c r="M2430" s="228"/>
      <c r="N2430" s="229"/>
      <c r="O2430" s="229"/>
      <c r="P2430" s="229"/>
      <c r="Q2430" s="229"/>
      <c r="R2430" s="229"/>
      <c r="S2430" s="229"/>
      <c r="T2430" s="230"/>
      <c r="AT2430" s="224" t="s">
        <v>176</v>
      </c>
      <c r="AU2430" s="224" t="s">
        <v>80</v>
      </c>
      <c r="AV2430" s="12" t="s">
        <v>80</v>
      </c>
      <c r="AW2430" s="12" t="s">
        <v>35</v>
      </c>
      <c r="AX2430" s="12" t="s">
        <v>72</v>
      </c>
      <c r="AY2430" s="224" t="s">
        <v>168</v>
      </c>
    </row>
    <row r="2431" s="11" customFormat="1">
      <c r="B2431" s="215"/>
      <c r="D2431" s="216" t="s">
        <v>176</v>
      </c>
      <c r="E2431" s="217" t="s">
        <v>5</v>
      </c>
      <c r="F2431" s="218" t="s">
        <v>1192</v>
      </c>
      <c r="H2431" s="217" t="s">
        <v>5</v>
      </c>
      <c r="I2431" s="219"/>
      <c r="L2431" s="215"/>
      <c r="M2431" s="220"/>
      <c r="N2431" s="221"/>
      <c r="O2431" s="221"/>
      <c r="P2431" s="221"/>
      <c r="Q2431" s="221"/>
      <c r="R2431" s="221"/>
      <c r="S2431" s="221"/>
      <c r="T2431" s="222"/>
      <c r="AT2431" s="217" t="s">
        <v>176</v>
      </c>
      <c r="AU2431" s="217" t="s">
        <v>80</v>
      </c>
      <c r="AV2431" s="11" t="s">
        <v>17</v>
      </c>
      <c r="AW2431" s="11" t="s">
        <v>35</v>
      </c>
      <c r="AX2431" s="11" t="s">
        <v>72</v>
      </c>
      <c r="AY2431" s="217" t="s">
        <v>168</v>
      </c>
    </row>
    <row r="2432" s="12" customFormat="1">
      <c r="B2432" s="223"/>
      <c r="D2432" s="216" t="s">
        <v>176</v>
      </c>
      <c r="E2432" s="224" t="s">
        <v>5</v>
      </c>
      <c r="F2432" s="225" t="s">
        <v>2745</v>
      </c>
      <c r="H2432" s="226">
        <v>34.439999999999998</v>
      </c>
      <c r="I2432" s="227"/>
      <c r="L2432" s="223"/>
      <c r="M2432" s="228"/>
      <c r="N2432" s="229"/>
      <c r="O2432" s="229"/>
      <c r="P2432" s="229"/>
      <c r="Q2432" s="229"/>
      <c r="R2432" s="229"/>
      <c r="S2432" s="229"/>
      <c r="T2432" s="230"/>
      <c r="AT2432" s="224" t="s">
        <v>176</v>
      </c>
      <c r="AU2432" s="224" t="s">
        <v>80</v>
      </c>
      <c r="AV2432" s="12" t="s">
        <v>80</v>
      </c>
      <c r="AW2432" s="12" t="s">
        <v>35</v>
      </c>
      <c r="AX2432" s="12" t="s">
        <v>72</v>
      </c>
      <c r="AY2432" s="224" t="s">
        <v>168</v>
      </c>
    </row>
    <row r="2433" s="12" customFormat="1">
      <c r="B2433" s="223"/>
      <c r="D2433" s="216" t="s">
        <v>176</v>
      </c>
      <c r="E2433" s="224" t="s">
        <v>5</v>
      </c>
      <c r="F2433" s="225" t="s">
        <v>2746</v>
      </c>
      <c r="H2433" s="226">
        <v>-5.3700000000000001</v>
      </c>
      <c r="I2433" s="227"/>
      <c r="L2433" s="223"/>
      <c r="M2433" s="228"/>
      <c r="N2433" s="229"/>
      <c r="O2433" s="229"/>
      <c r="P2433" s="229"/>
      <c r="Q2433" s="229"/>
      <c r="R2433" s="229"/>
      <c r="S2433" s="229"/>
      <c r="T2433" s="230"/>
      <c r="AT2433" s="224" t="s">
        <v>176</v>
      </c>
      <c r="AU2433" s="224" t="s">
        <v>80</v>
      </c>
      <c r="AV2433" s="12" t="s">
        <v>80</v>
      </c>
      <c r="AW2433" s="12" t="s">
        <v>35</v>
      </c>
      <c r="AX2433" s="12" t="s">
        <v>72</v>
      </c>
      <c r="AY2433" s="224" t="s">
        <v>168</v>
      </c>
    </row>
    <row r="2434" s="12" customFormat="1">
      <c r="B2434" s="223"/>
      <c r="D2434" s="216" t="s">
        <v>176</v>
      </c>
      <c r="E2434" s="224" t="s">
        <v>5</v>
      </c>
      <c r="F2434" s="225" t="s">
        <v>2738</v>
      </c>
      <c r="H2434" s="226">
        <v>0.47999999999999998</v>
      </c>
      <c r="I2434" s="227"/>
      <c r="L2434" s="223"/>
      <c r="M2434" s="228"/>
      <c r="N2434" s="229"/>
      <c r="O2434" s="229"/>
      <c r="P2434" s="229"/>
      <c r="Q2434" s="229"/>
      <c r="R2434" s="229"/>
      <c r="S2434" s="229"/>
      <c r="T2434" s="230"/>
      <c r="AT2434" s="224" t="s">
        <v>176</v>
      </c>
      <c r="AU2434" s="224" t="s">
        <v>80</v>
      </c>
      <c r="AV2434" s="12" t="s">
        <v>80</v>
      </c>
      <c r="AW2434" s="12" t="s">
        <v>35</v>
      </c>
      <c r="AX2434" s="12" t="s">
        <v>72</v>
      </c>
      <c r="AY2434" s="224" t="s">
        <v>168</v>
      </c>
    </row>
    <row r="2435" s="11" customFormat="1">
      <c r="B2435" s="215"/>
      <c r="D2435" s="216" t="s">
        <v>176</v>
      </c>
      <c r="E2435" s="217" t="s">
        <v>5</v>
      </c>
      <c r="F2435" s="218" t="s">
        <v>1193</v>
      </c>
      <c r="H2435" s="217" t="s">
        <v>5</v>
      </c>
      <c r="I2435" s="219"/>
      <c r="L2435" s="215"/>
      <c r="M2435" s="220"/>
      <c r="N2435" s="221"/>
      <c r="O2435" s="221"/>
      <c r="P2435" s="221"/>
      <c r="Q2435" s="221"/>
      <c r="R2435" s="221"/>
      <c r="S2435" s="221"/>
      <c r="T2435" s="222"/>
      <c r="AT2435" s="217" t="s">
        <v>176</v>
      </c>
      <c r="AU2435" s="217" t="s">
        <v>80</v>
      </c>
      <c r="AV2435" s="11" t="s">
        <v>17</v>
      </c>
      <c r="AW2435" s="11" t="s">
        <v>35</v>
      </c>
      <c r="AX2435" s="11" t="s">
        <v>72</v>
      </c>
      <c r="AY2435" s="217" t="s">
        <v>168</v>
      </c>
    </row>
    <row r="2436" s="12" customFormat="1">
      <c r="B2436" s="223"/>
      <c r="D2436" s="216" t="s">
        <v>176</v>
      </c>
      <c r="E2436" s="224" t="s">
        <v>5</v>
      </c>
      <c r="F2436" s="225" t="s">
        <v>2747</v>
      </c>
      <c r="H2436" s="226">
        <v>47.25</v>
      </c>
      <c r="I2436" s="227"/>
      <c r="L2436" s="223"/>
      <c r="M2436" s="228"/>
      <c r="N2436" s="229"/>
      <c r="O2436" s="229"/>
      <c r="P2436" s="229"/>
      <c r="Q2436" s="229"/>
      <c r="R2436" s="229"/>
      <c r="S2436" s="229"/>
      <c r="T2436" s="230"/>
      <c r="AT2436" s="224" t="s">
        <v>176</v>
      </c>
      <c r="AU2436" s="224" t="s">
        <v>80</v>
      </c>
      <c r="AV2436" s="12" t="s">
        <v>80</v>
      </c>
      <c r="AW2436" s="12" t="s">
        <v>35</v>
      </c>
      <c r="AX2436" s="12" t="s">
        <v>72</v>
      </c>
      <c r="AY2436" s="224" t="s">
        <v>168</v>
      </c>
    </row>
    <row r="2437" s="12" customFormat="1">
      <c r="B2437" s="223"/>
      <c r="D2437" s="216" t="s">
        <v>176</v>
      </c>
      <c r="E2437" s="224" t="s">
        <v>5</v>
      </c>
      <c r="F2437" s="225" t="s">
        <v>2748</v>
      </c>
      <c r="H2437" s="226">
        <v>-8.6820000000000004</v>
      </c>
      <c r="I2437" s="227"/>
      <c r="L2437" s="223"/>
      <c r="M2437" s="228"/>
      <c r="N2437" s="229"/>
      <c r="O2437" s="229"/>
      <c r="P2437" s="229"/>
      <c r="Q2437" s="229"/>
      <c r="R2437" s="229"/>
      <c r="S2437" s="229"/>
      <c r="T2437" s="230"/>
      <c r="AT2437" s="224" t="s">
        <v>176</v>
      </c>
      <c r="AU2437" s="224" t="s">
        <v>80</v>
      </c>
      <c r="AV2437" s="12" t="s">
        <v>80</v>
      </c>
      <c r="AW2437" s="12" t="s">
        <v>35</v>
      </c>
      <c r="AX2437" s="12" t="s">
        <v>72</v>
      </c>
      <c r="AY2437" s="224" t="s">
        <v>168</v>
      </c>
    </row>
    <row r="2438" s="12" customFormat="1">
      <c r="B2438" s="223"/>
      <c r="D2438" s="216" t="s">
        <v>176</v>
      </c>
      <c r="E2438" s="224" t="s">
        <v>5</v>
      </c>
      <c r="F2438" s="225" t="s">
        <v>2749</v>
      </c>
      <c r="H2438" s="226">
        <v>0.68000000000000005</v>
      </c>
      <c r="I2438" s="227"/>
      <c r="L2438" s="223"/>
      <c r="M2438" s="228"/>
      <c r="N2438" s="229"/>
      <c r="O2438" s="229"/>
      <c r="P2438" s="229"/>
      <c r="Q2438" s="229"/>
      <c r="R2438" s="229"/>
      <c r="S2438" s="229"/>
      <c r="T2438" s="230"/>
      <c r="AT2438" s="224" t="s">
        <v>176</v>
      </c>
      <c r="AU2438" s="224" t="s">
        <v>80</v>
      </c>
      <c r="AV2438" s="12" t="s">
        <v>80</v>
      </c>
      <c r="AW2438" s="12" t="s">
        <v>35</v>
      </c>
      <c r="AX2438" s="12" t="s">
        <v>72</v>
      </c>
      <c r="AY2438" s="224" t="s">
        <v>168</v>
      </c>
    </row>
    <row r="2439" s="11" customFormat="1">
      <c r="B2439" s="215"/>
      <c r="D2439" s="216" t="s">
        <v>176</v>
      </c>
      <c r="E2439" s="217" t="s">
        <v>5</v>
      </c>
      <c r="F2439" s="218" t="s">
        <v>1197</v>
      </c>
      <c r="H2439" s="217" t="s">
        <v>5</v>
      </c>
      <c r="I2439" s="219"/>
      <c r="L2439" s="215"/>
      <c r="M2439" s="220"/>
      <c r="N2439" s="221"/>
      <c r="O2439" s="221"/>
      <c r="P2439" s="221"/>
      <c r="Q2439" s="221"/>
      <c r="R2439" s="221"/>
      <c r="S2439" s="221"/>
      <c r="T2439" s="222"/>
      <c r="AT2439" s="217" t="s">
        <v>176</v>
      </c>
      <c r="AU2439" s="217" t="s">
        <v>80</v>
      </c>
      <c r="AV2439" s="11" t="s">
        <v>17</v>
      </c>
      <c r="AW2439" s="11" t="s">
        <v>35</v>
      </c>
      <c r="AX2439" s="11" t="s">
        <v>72</v>
      </c>
      <c r="AY2439" s="217" t="s">
        <v>168</v>
      </c>
    </row>
    <row r="2440" s="12" customFormat="1">
      <c r="B2440" s="223"/>
      <c r="D2440" s="216" t="s">
        <v>176</v>
      </c>
      <c r="E2440" s="224" t="s">
        <v>5</v>
      </c>
      <c r="F2440" s="225" t="s">
        <v>2747</v>
      </c>
      <c r="H2440" s="226">
        <v>47.25</v>
      </c>
      <c r="I2440" s="227"/>
      <c r="L2440" s="223"/>
      <c r="M2440" s="228"/>
      <c r="N2440" s="229"/>
      <c r="O2440" s="229"/>
      <c r="P2440" s="229"/>
      <c r="Q2440" s="229"/>
      <c r="R2440" s="229"/>
      <c r="S2440" s="229"/>
      <c r="T2440" s="230"/>
      <c r="AT2440" s="224" t="s">
        <v>176</v>
      </c>
      <c r="AU2440" s="224" t="s">
        <v>80</v>
      </c>
      <c r="AV2440" s="12" t="s">
        <v>80</v>
      </c>
      <c r="AW2440" s="12" t="s">
        <v>35</v>
      </c>
      <c r="AX2440" s="12" t="s">
        <v>72</v>
      </c>
      <c r="AY2440" s="224" t="s">
        <v>168</v>
      </c>
    </row>
    <row r="2441" s="12" customFormat="1">
      <c r="B2441" s="223"/>
      <c r="D2441" s="216" t="s">
        <v>176</v>
      </c>
      <c r="E2441" s="224" t="s">
        <v>5</v>
      </c>
      <c r="F2441" s="225" t="s">
        <v>2750</v>
      </c>
      <c r="H2441" s="226">
        <v>-10.01</v>
      </c>
      <c r="I2441" s="227"/>
      <c r="L2441" s="223"/>
      <c r="M2441" s="228"/>
      <c r="N2441" s="229"/>
      <c r="O2441" s="229"/>
      <c r="P2441" s="229"/>
      <c r="Q2441" s="229"/>
      <c r="R2441" s="229"/>
      <c r="S2441" s="229"/>
      <c r="T2441" s="230"/>
      <c r="AT2441" s="224" t="s">
        <v>176</v>
      </c>
      <c r="AU2441" s="224" t="s">
        <v>80</v>
      </c>
      <c r="AV2441" s="12" t="s">
        <v>80</v>
      </c>
      <c r="AW2441" s="12" t="s">
        <v>35</v>
      </c>
      <c r="AX2441" s="12" t="s">
        <v>72</v>
      </c>
      <c r="AY2441" s="224" t="s">
        <v>168</v>
      </c>
    </row>
    <row r="2442" s="12" customFormat="1">
      <c r="B2442" s="223"/>
      <c r="D2442" s="216" t="s">
        <v>176</v>
      </c>
      <c r="E2442" s="224" t="s">
        <v>5</v>
      </c>
      <c r="F2442" s="225" t="s">
        <v>2738</v>
      </c>
      <c r="H2442" s="226">
        <v>0.47999999999999998</v>
      </c>
      <c r="I2442" s="227"/>
      <c r="L2442" s="223"/>
      <c r="M2442" s="228"/>
      <c r="N2442" s="229"/>
      <c r="O2442" s="229"/>
      <c r="P2442" s="229"/>
      <c r="Q2442" s="229"/>
      <c r="R2442" s="229"/>
      <c r="S2442" s="229"/>
      <c r="T2442" s="230"/>
      <c r="AT2442" s="224" t="s">
        <v>176</v>
      </c>
      <c r="AU2442" s="224" t="s">
        <v>80</v>
      </c>
      <c r="AV2442" s="12" t="s">
        <v>80</v>
      </c>
      <c r="AW2442" s="12" t="s">
        <v>35</v>
      </c>
      <c r="AX2442" s="12" t="s">
        <v>72</v>
      </c>
      <c r="AY2442" s="224" t="s">
        <v>168</v>
      </c>
    </row>
    <row r="2443" s="11" customFormat="1">
      <c r="B2443" s="215"/>
      <c r="D2443" s="216" t="s">
        <v>176</v>
      </c>
      <c r="E2443" s="217" t="s">
        <v>5</v>
      </c>
      <c r="F2443" s="218" t="s">
        <v>1103</v>
      </c>
      <c r="H2443" s="217" t="s">
        <v>5</v>
      </c>
      <c r="I2443" s="219"/>
      <c r="L2443" s="215"/>
      <c r="M2443" s="220"/>
      <c r="N2443" s="221"/>
      <c r="O2443" s="221"/>
      <c r="P2443" s="221"/>
      <c r="Q2443" s="221"/>
      <c r="R2443" s="221"/>
      <c r="S2443" s="221"/>
      <c r="T2443" s="222"/>
      <c r="AT2443" s="217" t="s">
        <v>176</v>
      </c>
      <c r="AU2443" s="217" t="s">
        <v>80</v>
      </c>
      <c r="AV2443" s="11" t="s">
        <v>17</v>
      </c>
      <c r="AW2443" s="11" t="s">
        <v>35</v>
      </c>
      <c r="AX2443" s="11" t="s">
        <v>72</v>
      </c>
      <c r="AY2443" s="217" t="s">
        <v>168</v>
      </c>
    </row>
    <row r="2444" s="12" customFormat="1">
      <c r="B2444" s="223"/>
      <c r="D2444" s="216" t="s">
        <v>176</v>
      </c>
      <c r="E2444" s="224" t="s">
        <v>5</v>
      </c>
      <c r="F2444" s="225" t="s">
        <v>2751</v>
      </c>
      <c r="H2444" s="226">
        <v>50.609999999999999</v>
      </c>
      <c r="I2444" s="227"/>
      <c r="L2444" s="223"/>
      <c r="M2444" s="228"/>
      <c r="N2444" s="229"/>
      <c r="O2444" s="229"/>
      <c r="P2444" s="229"/>
      <c r="Q2444" s="229"/>
      <c r="R2444" s="229"/>
      <c r="S2444" s="229"/>
      <c r="T2444" s="230"/>
      <c r="AT2444" s="224" t="s">
        <v>176</v>
      </c>
      <c r="AU2444" s="224" t="s">
        <v>80</v>
      </c>
      <c r="AV2444" s="12" t="s">
        <v>80</v>
      </c>
      <c r="AW2444" s="12" t="s">
        <v>35</v>
      </c>
      <c r="AX2444" s="12" t="s">
        <v>72</v>
      </c>
      <c r="AY2444" s="224" t="s">
        <v>168</v>
      </c>
    </row>
    <row r="2445" s="12" customFormat="1">
      <c r="B2445" s="223"/>
      <c r="D2445" s="216" t="s">
        <v>176</v>
      </c>
      <c r="E2445" s="224" t="s">
        <v>5</v>
      </c>
      <c r="F2445" s="225" t="s">
        <v>2752</v>
      </c>
      <c r="H2445" s="226">
        <v>-22.855</v>
      </c>
      <c r="I2445" s="227"/>
      <c r="L2445" s="223"/>
      <c r="M2445" s="228"/>
      <c r="N2445" s="229"/>
      <c r="O2445" s="229"/>
      <c r="P2445" s="229"/>
      <c r="Q2445" s="229"/>
      <c r="R2445" s="229"/>
      <c r="S2445" s="229"/>
      <c r="T2445" s="230"/>
      <c r="AT2445" s="224" t="s">
        <v>176</v>
      </c>
      <c r="AU2445" s="224" t="s">
        <v>80</v>
      </c>
      <c r="AV2445" s="12" t="s">
        <v>80</v>
      </c>
      <c r="AW2445" s="12" t="s">
        <v>35</v>
      </c>
      <c r="AX2445" s="12" t="s">
        <v>72</v>
      </c>
      <c r="AY2445" s="224" t="s">
        <v>168</v>
      </c>
    </row>
    <row r="2446" s="12" customFormat="1">
      <c r="B2446" s="223"/>
      <c r="D2446" s="216" t="s">
        <v>176</v>
      </c>
      <c r="E2446" s="224" t="s">
        <v>5</v>
      </c>
      <c r="F2446" s="225" t="s">
        <v>2753</v>
      </c>
      <c r="H2446" s="226">
        <v>0.44</v>
      </c>
      <c r="I2446" s="227"/>
      <c r="L2446" s="223"/>
      <c r="M2446" s="228"/>
      <c r="N2446" s="229"/>
      <c r="O2446" s="229"/>
      <c r="P2446" s="229"/>
      <c r="Q2446" s="229"/>
      <c r="R2446" s="229"/>
      <c r="S2446" s="229"/>
      <c r="T2446" s="230"/>
      <c r="AT2446" s="224" t="s">
        <v>176</v>
      </c>
      <c r="AU2446" s="224" t="s">
        <v>80</v>
      </c>
      <c r="AV2446" s="12" t="s">
        <v>80</v>
      </c>
      <c r="AW2446" s="12" t="s">
        <v>35</v>
      </c>
      <c r="AX2446" s="12" t="s">
        <v>72</v>
      </c>
      <c r="AY2446" s="224" t="s">
        <v>168</v>
      </c>
    </row>
    <row r="2447" s="11" customFormat="1">
      <c r="B2447" s="215"/>
      <c r="D2447" s="216" t="s">
        <v>176</v>
      </c>
      <c r="E2447" s="217" t="s">
        <v>5</v>
      </c>
      <c r="F2447" s="218" t="s">
        <v>1219</v>
      </c>
      <c r="H2447" s="217" t="s">
        <v>5</v>
      </c>
      <c r="I2447" s="219"/>
      <c r="L2447" s="215"/>
      <c r="M2447" s="220"/>
      <c r="N2447" s="221"/>
      <c r="O2447" s="221"/>
      <c r="P2447" s="221"/>
      <c r="Q2447" s="221"/>
      <c r="R2447" s="221"/>
      <c r="S2447" s="221"/>
      <c r="T2447" s="222"/>
      <c r="AT2447" s="217" t="s">
        <v>176</v>
      </c>
      <c r="AU2447" s="217" t="s">
        <v>80</v>
      </c>
      <c r="AV2447" s="11" t="s">
        <v>17</v>
      </c>
      <c r="AW2447" s="11" t="s">
        <v>35</v>
      </c>
      <c r="AX2447" s="11" t="s">
        <v>72</v>
      </c>
      <c r="AY2447" s="217" t="s">
        <v>168</v>
      </c>
    </row>
    <row r="2448" s="12" customFormat="1">
      <c r="B2448" s="223"/>
      <c r="D2448" s="216" t="s">
        <v>176</v>
      </c>
      <c r="E2448" s="224" t="s">
        <v>5</v>
      </c>
      <c r="F2448" s="225" t="s">
        <v>2754</v>
      </c>
      <c r="H2448" s="226">
        <v>77.700000000000003</v>
      </c>
      <c r="I2448" s="227"/>
      <c r="L2448" s="223"/>
      <c r="M2448" s="228"/>
      <c r="N2448" s="229"/>
      <c r="O2448" s="229"/>
      <c r="P2448" s="229"/>
      <c r="Q2448" s="229"/>
      <c r="R2448" s="229"/>
      <c r="S2448" s="229"/>
      <c r="T2448" s="230"/>
      <c r="AT2448" s="224" t="s">
        <v>176</v>
      </c>
      <c r="AU2448" s="224" t="s">
        <v>80</v>
      </c>
      <c r="AV2448" s="12" t="s">
        <v>80</v>
      </c>
      <c r="AW2448" s="12" t="s">
        <v>35</v>
      </c>
      <c r="AX2448" s="12" t="s">
        <v>72</v>
      </c>
      <c r="AY2448" s="224" t="s">
        <v>168</v>
      </c>
    </row>
    <row r="2449" s="12" customFormat="1">
      <c r="B2449" s="223"/>
      <c r="D2449" s="216" t="s">
        <v>176</v>
      </c>
      <c r="E2449" s="224" t="s">
        <v>5</v>
      </c>
      <c r="F2449" s="225" t="s">
        <v>2755</v>
      </c>
      <c r="H2449" s="226">
        <v>-9.9600000000000009</v>
      </c>
      <c r="I2449" s="227"/>
      <c r="L2449" s="223"/>
      <c r="M2449" s="228"/>
      <c r="N2449" s="229"/>
      <c r="O2449" s="229"/>
      <c r="P2449" s="229"/>
      <c r="Q2449" s="229"/>
      <c r="R2449" s="229"/>
      <c r="S2449" s="229"/>
      <c r="T2449" s="230"/>
      <c r="AT2449" s="224" t="s">
        <v>176</v>
      </c>
      <c r="AU2449" s="224" t="s">
        <v>80</v>
      </c>
      <c r="AV2449" s="12" t="s">
        <v>80</v>
      </c>
      <c r="AW2449" s="12" t="s">
        <v>35</v>
      </c>
      <c r="AX2449" s="12" t="s">
        <v>72</v>
      </c>
      <c r="AY2449" s="224" t="s">
        <v>168</v>
      </c>
    </row>
    <row r="2450" s="12" customFormat="1">
      <c r="B2450" s="223"/>
      <c r="D2450" s="216" t="s">
        <v>176</v>
      </c>
      <c r="E2450" s="224" t="s">
        <v>5</v>
      </c>
      <c r="F2450" s="225" t="s">
        <v>2756</v>
      </c>
      <c r="H2450" s="226">
        <v>0.73999999999999999</v>
      </c>
      <c r="I2450" s="227"/>
      <c r="L2450" s="223"/>
      <c r="M2450" s="228"/>
      <c r="N2450" s="229"/>
      <c r="O2450" s="229"/>
      <c r="P2450" s="229"/>
      <c r="Q2450" s="229"/>
      <c r="R2450" s="229"/>
      <c r="S2450" s="229"/>
      <c r="T2450" s="230"/>
      <c r="AT2450" s="224" t="s">
        <v>176</v>
      </c>
      <c r="AU2450" s="224" t="s">
        <v>80</v>
      </c>
      <c r="AV2450" s="12" t="s">
        <v>80</v>
      </c>
      <c r="AW2450" s="12" t="s">
        <v>35</v>
      </c>
      <c r="AX2450" s="12" t="s">
        <v>72</v>
      </c>
      <c r="AY2450" s="224" t="s">
        <v>168</v>
      </c>
    </row>
    <row r="2451" s="11" customFormat="1">
      <c r="B2451" s="215"/>
      <c r="D2451" s="216" t="s">
        <v>176</v>
      </c>
      <c r="E2451" s="217" t="s">
        <v>5</v>
      </c>
      <c r="F2451" s="218" t="s">
        <v>1489</v>
      </c>
      <c r="H2451" s="217" t="s">
        <v>5</v>
      </c>
      <c r="I2451" s="219"/>
      <c r="L2451" s="215"/>
      <c r="M2451" s="220"/>
      <c r="N2451" s="221"/>
      <c r="O2451" s="221"/>
      <c r="P2451" s="221"/>
      <c r="Q2451" s="221"/>
      <c r="R2451" s="221"/>
      <c r="S2451" s="221"/>
      <c r="T2451" s="222"/>
      <c r="AT2451" s="217" t="s">
        <v>176</v>
      </c>
      <c r="AU2451" s="217" t="s">
        <v>80</v>
      </c>
      <c r="AV2451" s="11" t="s">
        <v>17</v>
      </c>
      <c r="AW2451" s="11" t="s">
        <v>35</v>
      </c>
      <c r="AX2451" s="11" t="s">
        <v>72</v>
      </c>
      <c r="AY2451" s="217" t="s">
        <v>168</v>
      </c>
    </row>
    <row r="2452" s="12" customFormat="1">
      <c r="B2452" s="223"/>
      <c r="D2452" s="216" t="s">
        <v>176</v>
      </c>
      <c r="E2452" s="224" t="s">
        <v>5</v>
      </c>
      <c r="F2452" s="225" t="s">
        <v>2757</v>
      </c>
      <c r="H2452" s="226">
        <v>33.18</v>
      </c>
      <c r="I2452" s="227"/>
      <c r="L2452" s="223"/>
      <c r="M2452" s="228"/>
      <c r="N2452" s="229"/>
      <c r="O2452" s="229"/>
      <c r="P2452" s="229"/>
      <c r="Q2452" s="229"/>
      <c r="R2452" s="229"/>
      <c r="S2452" s="229"/>
      <c r="T2452" s="230"/>
      <c r="AT2452" s="224" t="s">
        <v>176</v>
      </c>
      <c r="AU2452" s="224" t="s">
        <v>80</v>
      </c>
      <c r="AV2452" s="12" t="s">
        <v>80</v>
      </c>
      <c r="AW2452" s="12" t="s">
        <v>35</v>
      </c>
      <c r="AX2452" s="12" t="s">
        <v>72</v>
      </c>
      <c r="AY2452" s="224" t="s">
        <v>168</v>
      </c>
    </row>
    <row r="2453" s="12" customFormat="1">
      <c r="B2453" s="223"/>
      <c r="D2453" s="216" t="s">
        <v>176</v>
      </c>
      <c r="E2453" s="224" t="s">
        <v>5</v>
      </c>
      <c r="F2453" s="225" t="s">
        <v>2758</v>
      </c>
      <c r="H2453" s="226">
        <v>-8.4849999999999994</v>
      </c>
      <c r="I2453" s="227"/>
      <c r="L2453" s="223"/>
      <c r="M2453" s="228"/>
      <c r="N2453" s="229"/>
      <c r="O2453" s="229"/>
      <c r="P2453" s="229"/>
      <c r="Q2453" s="229"/>
      <c r="R2453" s="229"/>
      <c r="S2453" s="229"/>
      <c r="T2453" s="230"/>
      <c r="AT2453" s="224" t="s">
        <v>176</v>
      </c>
      <c r="AU2453" s="224" t="s">
        <v>80</v>
      </c>
      <c r="AV2453" s="12" t="s">
        <v>80</v>
      </c>
      <c r="AW2453" s="12" t="s">
        <v>35</v>
      </c>
      <c r="AX2453" s="12" t="s">
        <v>72</v>
      </c>
      <c r="AY2453" s="224" t="s">
        <v>168</v>
      </c>
    </row>
    <row r="2454" s="13" customFormat="1">
      <c r="B2454" s="231"/>
      <c r="D2454" s="216" t="s">
        <v>176</v>
      </c>
      <c r="E2454" s="232" t="s">
        <v>5</v>
      </c>
      <c r="F2454" s="233" t="s">
        <v>195</v>
      </c>
      <c r="H2454" s="234">
        <v>412.32600000000002</v>
      </c>
      <c r="I2454" s="235"/>
      <c r="L2454" s="231"/>
      <c r="M2454" s="236"/>
      <c r="N2454" s="237"/>
      <c r="O2454" s="237"/>
      <c r="P2454" s="237"/>
      <c r="Q2454" s="237"/>
      <c r="R2454" s="237"/>
      <c r="S2454" s="237"/>
      <c r="T2454" s="238"/>
      <c r="AT2454" s="232" t="s">
        <v>176</v>
      </c>
      <c r="AU2454" s="232" t="s">
        <v>80</v>
      </c>
      <c r="AV2454" s="13" t="s">
        <v>86</v>
      </c>
      <c r="AW2454" s="13" t="s">
        <v>35</v>
      </c>
      <c r="AX2454" s="13" t="s">
        <v>17</v>
      </c>
      <c r="AY2454" s="232" t="s">
        <v>168</v>
      </c>
    </row>
    <row r="2455" s="10" customFormat="1" ht="29.88" customHeight="1">
      <c r="B2455" s="189"/>
      <c r="D2455" s="190" t="s">
        <v>71</v>
      </c>
      <c r="E2455" s="200" t="s">
        <v>2759</v>
      </c>
      <c r="F2455" s="200" t="s">
        <v>2760</v>
      </c>
      <c r="I2455" s="192"/>
      <c r="J2455" s="201">
        <f>BK2455</f>
        <v>0</v>
      </c>
      <c r="L2455" s="189"/>
      <c r="M2455" s="194"/>
      <c r="N2455" s="195"/>
      <c r="O2455" s="195"/>
      <c r="P2455" s="196">
        <f>SUM(P2456:P2471)</f>
        <v>0</v>
      </c>
      <c r="Q2455" s="195"/>
      <c r="R2455" s="196">
        <f>SUM(R2456:R2471)</f>
        <v>0.50973407999999998</v>
      </c>
      <c r="S2455" s="195"/>
      <c r="T2455" s="197">
        <f>SUM(T2456:T2471)</f>
        <v>0</v>
      </c>
      <c r="AR2455" s="190" t="s">
        <v>80</v>
      </c>
      <c r="AT2455" s="198" t="s">
        <v>71</v>
      </c>
      <c r="AU2455" s="198" t="s">
        <v>17</v>
      </c>
      <c r="AY2455" s="190" t="s">
        <v>168</v>
      </c>
      <c r="BK2455" s="199">
        <f>SUM(BK2456:BK2471)</f>
        <v>0</v>
      </c>
    </row>
    <row r="2456" s="1" customFormat="1" ht="25.5" customHeight="1">
      <c r="B2456" s="202"/>
      <c r="C2456" s="203" t="s">
        <v>2761</v>
      </c>
      <c r="D2456" s="203" t="s">
        <v>170</v>
      </c>
      <c r="E2456" s="204" t="s">
        <v>2762</v>
      </c>
      <c r="F2456" s="205" t="s">
        <v>2763</v>
      </c>
      <c r="G2456" s="206" t="s">
        <v>173</v>
      </c>
      <c r="H2456" s="207">
        <v>943.952</v>
      </c>
      <c r="I2456" s="208"/>
      <c r="J2456" s="209">
        <f>ROUND(I2456*H2456,2)</f>
        <v>0</v>
      </c>
      <c r="K2456" s="205" t="s">
        <v>174</v>
      </c>
      <c r="L2456" s="47"/>
      <c r="M2456" s="210" t="s">
        <v>5</v>
      </c>
      <c r="N2456" s="211" t="s">
        <v>43</v>
      </c>
      <c r="O2456" s="48"/>
      <c r="P2456" s="212">
        <f>O2456*H2456</f>
        <v>0</v>
      </c>
      <c r="Q2456" s="212">
        <v>0.00021000000000000001</v>
      </c>
      <c r="R2456" s="212">
        <f>Q2456*H2456</f>
        <v>0.19822992</v>
      </c>
      <c r="S2456" s="212">
        <v>0</v>
      </c>
      <c r="T2456" s="213">
        <f>S2456*H2456</f>
        <v>0</v>
      </c>
      <c r="AR2456" s="25" t="s">
        <v>254</v>
      </c>
      <c r="AT2456" s="25" t="s">
        <v>170</v>
      </c>
      <c r="AU2456" s="25" t="s">
        <v>80</v>
      </c>
      <c r="AY2456" s="25" t="s">
        <v>168</v>
      </c>
      <c r="BE2456" s="214">
        <f>IF(N2456="základní",J2456,0)</f>
        <v>0</v>
      </c>
      <c r="BF2456" s="214">
        <f>IF(N2456="snížená",J2456,0)</f>
        <v>0</v>
      </c>
      <c r="BG2456" s="214">
        <f>IF(N2456="zákl. přenesená",J2456,0)</f>
        <v>0</v>
      </c>
      <c r="BH2456" s="214">
        <f>IF(N2456="sníž. přenesená",J2456,0)</f>
        <v>0</v>
      </c>
      <c r="BI2456" s="214">
        <f>IF(N2456="nulová",J2456,0)</f>
        <v>0</v>
      </c>
      <c r="BJ2456" s="25" t="s">
        <v>17</v>
      </c>
      <c r="BK2456" s="214">
        <f>ROUND(I2456*H2456,2)</f>
        <v>0</v>
      </c>
      <c r="BL2456" s="25" t="s">
        <v>254</v>
      </c>
      <c r="BM2456" s="25" t="s">
        <v>2764</v>
      </c>
    </row>
    <row r="2457" s="11" customFormat="1">
      <c r="B2457" s="215"/>
      <c r="D2457" s="216" t="s">
        <v>176</v>
      </c>
      <c r="E2457" s="217" t="s">
        <v>5</v>
      </c>
      <c r="F2457" s="218" t="s">
        <v>2765</v>
      </c>
      <c r="H2457" s="217" t="s">
        <v>5</v>
      </c>
      <c r="I2457" s="219"/>
      <c r="L2457" s="215"/>
      <c r="M2457" s="220"/>
      <c r="N2457" s="221"/>
      <c r="O2457" s="221"/>
      <c r="P2457" s="221"/>
      <c r="Q2457" s="221"/>
      <c r="R2457" s="221"/>
      <c r="S2457" s="221"/>
      <c r="T2457" s="222"/>
      <c r="AT2457" s="217" t="s">
        <v>176</v>
      </c>
      <c r="AU2457" s="217" t="s">
        <v>80</v>
      </c>
      <c r="AV2457" s="11" t="s">
        <v>17</v>
      </c>
      <c r="AW2457" s="11" t="s">
        <v>35</v>
      </c>
      <c r="AX2457" s="11" t="s">
        <v>72</v>
      </c>
      <c r="AY2457" s="217" t="s">
        <v>168</v>
      </c>
    </row>
    <row r="2458" s="11" customFormat="1">
      <c r="B2458" s="215"/>
      <c r="D2458" s="216" t="s">
        <v>176</v>
      </c>
      <c r="E2458" s="217" t="s">
        <v>5</v>
      </c>
      <c r="F2458" s="218" t="s">
        <v>608</v>
      </c>
      <c r="H2458" s="217" t="s">
        <v>5</v>
      </c>
      <c r="I2458" s="219"/>
      <c r="L2458" s="215"/>
      <c r="M2458" s="220"/>
      <c r="N2458" s="221"/>
      <c r="O2458" s="221"/>
      <c r="P2458" s="221"/>
      <c r="Q2458" s="221"/>
      <c r="R2458" s="221"/>
      <c r="S2458" s="221"/>
      <c r="T2458" s="222"/>
      <c r="AT2458" s="217" t="s">
        <v>176</v>
      </c>
      <c r="AU2458" s="217" t="s">
        <v>80</v>
      </c>
      <c r="AV2458" s="11" t="s">
        <v>17</v>
      </c>
      <c r="AW2458" s="11" t="s">
        <v>35</v>
      </c>
      <c r="AX2458" s="11" t="s">
        <v>72</v>
      </c>
      <c r="AY2458" s="217" t="s">
        <v>168</v>
      </c>
    </row>
    <row r="2459" s="12" customFormat="1">
      <c r="B2459" s="223"/>
      <c r="D2459" s="216" t="s">
        <v>176</v>
      </c>
      <c r="E2459" s="224" t="s">
        <v>5</v>
      </c>
      <c r="F2459" s="225" t="s">
        <v>609</v>
      </c>
      <c r="H2459" s="226">
        <v>1.0800000000000001</v>
      </c>
      <c r="I2459" s="227"/>
      <c r="L2459" s="223"/>
      <c r="M2459" s="228"/>
      <c r="N2459" s="229"/>
      <c r="O2459" s="229"/>
      <c r="P2459" s="229"/>
      <c r="Q2459" s="229"/>
      <c r="R2459" s="229"/>
      <c r="S2459" s="229"/>
      <c r="T2459" s="230"/>
      <c r="AT2459" s="224" t="s">
        <v>176</v>
      </c>
      <c r="AU2459" s="224" t="s">
        <v>80</v>
      </c>
      <c r="AV2459" s="12" t="s">
        <v>80</v>
      </c>
      <c r="AW2459" s="12" t="s">
        <v>35</v>
      </c>
      <c r="AX2459" s="12" t="s">
        <v>72</v>
      </c>
      <c r="AY2459" s="224" t="s">
        <v>168</v>
      </c>
    </row>
    <row r="2460" s="12" customFormat="1">
      <c r="B2460" s="223"/>
      <c r="D2460" s="216" t="s">
        <v>176</v>
      </c>
      <c r="E2460" s="224" t="s">
        <v>5</v>
      </c>
      <c r="F2460" s="225" t="s">
        <v>610</v>
      </c>
      <c r="H2460" s="226">
        <v>1.44</v>
      </c>
      <c r="I2460" s="227"/>
      <c r="L2460" s="223"/>
      <c r="M2460" s="228"/>
      <c r="N2460" s="229"/>
      <c r="O2460" s="229"/>
      <c r="P2460" s="229"/>
      <c r="Q2460" s="229"/>
      <c r="R2460" s="229"/>
      <c r="S2460" s="229"/>
      <c r="T2460" s="230"/>
      <c r="AT2460" s="224" t="s">
        <v>176</v>
      </c>
      <c r="AU2460" s="224" t="s">
        <v>80</v>
      </c>
      <c r="AV2460" s="12" t="s">
        <v>80</v>
      </c>
      <c r="AW2460" s="12" t="s">
        <v>35</v>
      </c>
      <c r="AX2460" s="12" t="s">
        <v>72</v>
      </c>
      <c r="AY2460" s="224" t="s">
        <v>168</v>
      </c>
    </row>
    <row r="2461" s="12" customFormat="1">
      <c r="B2461" s="223"/>
      <c r="D2461" s="216" t="s">
        <v>176</v>
      </c>
      <c r="E2461" s="224" t="s">
        <v>5</v>
      </c>
      <c r="F2461" s="225" t="s">
        <v>611</v>
      </c>
      <c r="H2461" s="226">
        <v>2.1600000000000001</v>
      </c>
      <c r="I2461" s="227"/>
      <c r="L2461" s="223"/>
      <c r="M2461" s="228"/>
      <c r="N2461" s="229"/>
      <c r="O2461" s="229"/>
      <c r="P2461" s="229"/>
      <c r="Q2461" s="229"/>
      <c r="R2461" s="229"/>
      <c r="S2461" s="229"/>
      <c r="T2461" s="230"/>
      <c r="AT2461" s="224" t="s">
        <v>176</v>
      </c>
      <c r="AU2461" s="224" t="s">
        <v>80</v>
      </c>
      <c r="AV2461" s="12" t="s">
        <v>80</v>
      </c>
      <c r="AW2461" s="12" t="s">
        <v>35</v>
      </c>
      <c r="AX2461" s="12" t="s">
        <v>72</v>
      </c>
      <c r="AY2461" s="224" t="s">
        <v>168</v>
      </c>
    </row>
    <row r="2462" s="11" customFormat="1">
      <c r="B2462" s="215"/>
      <c r="D2462" s="216" t="s">
        <v>176</v>
      </c>
      <c r="E2462" s="217" t="s">
        <v>5</v>
      </c>
      <c r="F2462" s="218" t="s">
        <v>2766</v>
      </c>
      <c r="H2462" s="217" t="s">
        <v>5</v>
      </c>
      <c r="I2462" s="219"/>
      <c r="L2462" s="215"/>
      <c r="M2462" s="220"/>
      <c r="N2462" s="221"/>
      <c r="O2462" s="221"/>
      <c r="P2462" s="221"/>
      <c r="Q2462" s="221"/>
      <c r="R2462" s="221"/>
      <c r="S2462" s="221"/>
      <c r="T2462" s="222"/>
      <c r="AT2462" s="217" t="s">
        <v>176</v>
      </c>
      <c r="AU2462" s="217" t="s">
        <v>80</v>
      </c>
      <c r="AV2462" s="11" t="s">
        <v>17</v>
      </c>
      <c r="AW2462" s="11" t="s">
        <v>35</v>
      </c>
      <c r="AX2462" s="11" t="s">
        <v>72</v>
      </c>
      <c r="AY2462" s="217" t="s">
        <v>168</v>
      </c>
    </row>
    <row r="2463" s="12" customFormat="1">
      <c r="B2463" s="223"/>
      <c r="D2463" s="216" t="s">
        <v>176</v>
      </c>
      <c r="E2463" s="224" t="s">
        <v>5</v>
      </c>
      <c r="F2463" s="225" t="s">
        <v>2767</v>
      </c>
      <c r="H2463" s="226">
        <v>64.180000000000007</v>
      </c>
      <c r="I2463" s="227"/>
      <c r="L2463" s="223"/>
      <c r="M2463" s="228"/>
      <c r="N2463" s="229"/>
      <c r="O2463" s="229"/>
      <c r="P2463" s="229"/>
      <c r="Q2463" s="229"/>
      <c r="R2463" s="229"/>
      <c r="S2463" s="229"/>
      <c r="T2463" s="230"/>
      <c r="AT2463" s="224" t="s">
        <v>176</v>
      </c>
      <c r="AU2463" s="224" t="s">
        <v>80</v>
      </c>
      <c r="AV2463" s="12" t="s">
        <v>80</v>
      </c>
      <c r="AW2463" s="12" t="s">
        <v>35</v>
      </c>
      <c r="AX2463" s="12" t="s">
        <v>72</v>
      </c>
      <c r="AY2463" s="224" t="s">
        <v>168</v>
      </c>
    </row>
    <row r="2464" s="12" customFormat="1">
      <c r="B2464" s="223"/>
      <c r="D2464" s="216" t="s">
        <v>176</v>
      </c>
      <c r="E2464" s="224" t="s">
        <v>5</v>
      </c>
      <c r="F2464" s="225" t="s">
        <v>2768</v>
      </c>
      <c r="H2464" s="226">
        <v>819.76700000000005</v>
      </c>
      <c r="I2464" s="227"/>
      <c r="L2464" s="223"/>
      <c r="M2464" s="228"/>
      <c r="N2464" s="229"/>
      <c r="O2464" s="229"/>
      <c r="P2464" s="229"/>
      <c r="Q2464" s="229"/>
      <c r="R2464" s="229"/>
      <c r="S2464" s="229"/>
      <c r="T2464" s="230"/>
      <c r="AT2464" s="224" t="s">
        <v>176</v>
      </c>
      <c r="AU2464" s="224" t="s">
        <v>80</v>
      </c>
      <c r="AV2464" s="12" t="s">
        <v>80</v>
      </c>
      <c r="AW2464" s="12" t="s">
        <v>35</v>
      </c>
      <c r="AX2464" s="12" t="s">
        <v>72</v>
      </c>
      <c r="AY2464" s="224" t="s">
        <v>168</v>
      </c>
    </row>
    <row r="2465" s="11" customFormat="1">
      <c r="B2465" s="215"/>
      <c r="D2465" s="216" t="s">
        <v>176</v>
      </c>
      <c r="E2465" s="217" t="s">
        <v>5</v>
      </c>
      <c r="F2465" s="218" t="s">
        <v>2769</v>
      </c>
      <c r="H2465" s="217" t="s">
        <v>5</v>
      </c>
      <c r="I2465" s="219"/>
      <c r="L2465" s="215"/>
      <c r="M2465" s="220"/>
      <c r="N2465" s="221"/>
      <c r="O2465" s="221"/>
      <c r="P2465" s="221"/>
      <c r="Q2465" s="221"/>
      <c r="R2465" s="221"/>
      <c r="S2465" s="221"/>
      <c r="T2465" s="222"/>
      <c r="AT2465" s="217" t="s">
        <v>176</v>
      </c>
      <c r="AU2465" s="217" t="s">
        <v>80</v>
      </c>
      <c r="AV2465" s="11" t="s">
        <v>17</v>
      </c>
      <c r="AW2465" s="11" t="s">
        <v>35</v>
      </c>
      <c r="AX2465" s="11" t="s">
        <v>72</v>
      </c>
      <c r="AY2465" s="217" t="s">
        <v>168</v>
      </c>
    </row>
    <row r="2466" s="12" customFormat="1">
      <c r="B2466" s="223"/>
      <c r="D2466" s="216" t="s">
        <v>176</v>
      </c>
      <c r="E2466" s="224" t="s">
        <v>5</v>
      </c>
      <c r="F2466" s="225" t="s">
        <v>2770</v>
      </c>
      <c r="H2466" s="226">
        <v>45.600000000000001</v>
      </c>
      <c r="I2466" s="227"/>
      <c r="L2466" s="223"/>
      <c r="M2466" s="228"/>
      <c r="N2466" s="229"/>
      <c r="O2466" s="229"/>
      <c r="P2466" s="229"/>
      <c r="Q2466" s="229"/>
      <c r="R2466" s="229"/>
      <c r="S2466" s="229"/>
      <c r="T2466" s="230"/>
      <c r="AT2466" s="224" t="s">
        <v>176</v>
      </c>
      <c r="AU2466" s="224" t="s">
        <v>80</v>
      </c>
      <c r="AV2466" s="12" t="s">
        <v>80</v>
      </c>
      <c r="AW2466" s="12" t="s">
        <v>35</v>
      </c>
      <c r="AX2466" s="12" t="s">
        <v>72</v>
      </c>
      <c r="AY2466" s="224" t="s">
        <v>168</v>
      </c>
    </row>
    <row r="2467" s="12" customFormat="1">
      <c r="B2467" s="223"/>
      <c r="D2467" s="216" t="s">
        <v>176</v>
      </c>
      <c r="E2467" s="224" t="s">
        <v>5</v>
      </c>
      <c r="F2467" s="225" t="s">
        <v>2771</v>
      </c>
      <c r="H2467" s="226">
        <v>9.7249999999999996</v>
      </c>
      <c r="I2467" s="227"/>
      <c r="L2467" s="223"/>
      <c r="M2467" s="228"/>
      <c r="N2467" s="229"/>
      <c r="O2467" s="229"/>
      <c r="P2467" s="229"/>
      <c r="Q2467" s="229"/>
      <c r="R2467" s="229"/>
      <c r="S2467" s="229"/>
      <c r="T2467" s="230"/>
      <c r="AT2467" s="224" t="s">
        <v>176</v>
      </c>
      <c r="AU2467" s="224" t="s">
        <v>80</v>
      </c>
      <c r="AV2467" s="12" t="s">
        <v>80</v>
      </c>
      <c r="AW2467" s="12" t="s">
        <v>35</v>
      </c>
      <c r="AX2467" s="12" t="s">
        <v>72</v>
      </c>
      <c r="AY2467" s="224" t="s">
        <v>168</v>
      </c>
    </row>
    <row r="2468" s="13" customFormat="1">
      <c r="B2468" s="231"/>
      <c r="D2468" s="216" t="s">
        <v>176</v>
      </c>
      <c r="E2468" s="232" t="s">
        <v>5</v>
      </c>
      <c r="F2468" s="233" t="s">
        <v>195</v>
      </c>
      <c r="H2468" s="234">
        <v>943.952</v>
      </c>
      <c r="I2468" s="235"/>
      <c r="L2468" s="231"/>
      <c r="M2468" s="236"/>
      <c r="N2468" s="237"/>
      <c r="O2468" s="237"/>
      <c r="P2468" s="237"/>
      <c r="Q2468" s="237"/>
      <c r="R2468" s="237"/>
      <c r="S2468" s="237"/>
      <c r="T2468" s="238"/>
      <c r="AT2468" s="232" t="s">
        <v>176</v>
      </c>
      <c r="AU2468" s="232" t="s">
        <v>80</v>
      </c>
      <c r="AV2468" s="13" t="s">
        <v>86</v>
      </c>
      <c r="AW2468" s="13" t="s">
        <v>35</v>
      </c>
      <c r="AX2468" s="13" t="s">
        <v>17</v>
      </c>
      <c r="AY2468" s="232" t="s">
        <v>168</v>
      </c>
    </row>
    <row r="2469" s="1" customFormat="1" ht="16.5" customHeight="1">
      <c r="B2469" s="202"/>
      <c r="C2469" s="203" t="s">
        <v>2772</v>
      </c>
      <c r="D2469" s="203" t="s">
        <v>170</v>
      </c>
      <c r="E2469" s="204" t="s">
        <v>2773</v>
      </c>
      <c r="F2469" s="205" t="s">
        <v>2774</v>
      </c>
      <c r="G2469" s="206" t="s">
        <v>173</v>
      </c>
      <c r="H2469" s="207">
        <v>943.952</v>
      </c>
      <c r="I2469" s="208"/>
      <c r="J2469" s="209">
        <f>ROUND(I2469*H2469,2)</f>
        <v>0</v>
      </c>
      <c r="K2469" s="205" t="s">
        <v>174</v>
      </c>
      <c r="L2469" s="47"/>
      <c r="M2469" s="210" t="s">
        <v>5</v>
      </c>
      <c r="N2469" s="211" t="s">
        <v>43</v>
      </c>
      <c r="O2469" s="48"/>
      <c r="P2469" s="212">
        <f>O2469*H2469</f>
        <v>0</v>
      </c>
      <c r="Q2469" s="212">
        <v>0.00033</v>
      </c>
      <c r="R2469" s="212">
        <f>Q2469*H2469</f>
        <v>0.31150415999999997</v>
      </c>
      <c r="S2469" s="212">
        <v>0</v>
      </c>
      <c r="T2469" s="213">
        <f>S2469*H2469</f>
        <v>0</v>
      </c>
      <c r="AR2469" s="25" t="s">
        <v>254</v>
      </c>
      <c r="AT2469" s="25" t="s">
        <v>170</v>
      </c>
      <c r="AU2469" s="25" t="s">
        <v>80</v>
      </c>
      <c r="AY2469" s="25" t="s">
        <v>168</v>
      </c>
      <c r="BE2469" s="214">
        <f>IF(N2469="základní",J2469,0)</f>
        <v>0</v>
      </c>
      <c r="BF2469" s="214">
        <f>IF(N2469="snížená",J2469,0)</f>
        <v>0</v>
      </c>
      <c r="BG2469" s="214">
        <f>IF(N2469="zákl. přenesená",J2469,0)</f>
        <v>0</v>
      </c>
      <c r="BH2469" s="214">
        <f>IF(N2469="sníž. přenesená",J2469,0)</f>
        <v>0</v>
      </c>
      <c r="BI2469" s="214">
        <f>IF(N2469="nulová",J2469,0)</f>
        <v>0</v>
      </c>
      <c r="BJ2469" s="25" t="s">
        <v>17</v>
      </c>
      <c r="BK2469" s="214">
        <f>ROUND(I2469*H2469,2)</f>
        <v>0</v>
      </c>
      <c r="BL2469" s="25" t="s">
        <v>254</v>
      </c>
      <c r="BM2469" s="25" t="s">
        <v>2775</v>
      </c>
    </row>
    <row r="2470" s="11" customFormat="1">
      <c r="B2470" s="215"/>
      <c r="D2470" s="216" t="s">
        <v>176</v>
      </c>
      <c r="E2470" s="217" t="s">
        <v>5</v>
      </c>
      <c r="F2470" s="218" t="s">
        <v>1097</v>
      </c>
      <c r="H2470" s="217" t="s">
        <v>5</v>
      </c>
      <c r="I2470" s="219"/>
      <c r="L2470" s="215"/>
      <c r="M2470" s="220"/>
      <c r="N2470" s="221"/>
      <c r="O2470" s="221"/>
      <c r="P2470" s="221"/>
      <c r="Q2470" s="221"/>
      <c r="R2470" s="221"/>
      <c r="S2470" s="221"/>
      <c r="T2470" s="222"/>
      <c r="AT2470" s="217" t="s">
        <v>176</v>
      </c>
      <c r="AU2470" s="217" t="s">
        <v>80</v>
      </c>
      <c r="AV2470" s="11" t="s">
        <v>17</v>
      </c>
      <c r="AW2470" s="11" t="s">
        <v>35</v>
      </c>
      <c r="AX2470" s="11" t="s">
        <v>72</v>
      </c>
      <c r="AY2470" s="217" t="s">
        <v>168</v>
      </c>
    </row>
    <row r="2471" s="12" customFormat="1">
      <c r="B2471" s="223"/>
      <c r="D2471" s="216" t="s">
        <v>176</v>
      </c>
      <c r="E2471" s="224" t="s">
        <v>5</v>
      </c>
      <c r="F2471" s="225" t="s">
        <v>2776</v>
      </c>
      <c r="H2471" s="226">
        <v>943.952</v>
      </c>
      <c r="I2471" s="227"/>
      <c r="L2471" s="223"/>
      <c r="M2471" s="258"/>
      <c r="N2471" s="259"/>
      <c r="O2471" s="259"/>
      <c r="P2471" s="259"/>
      <c r="Q2471" s="259"/>
      <c r="R2471" s="259"/>
      <c r="S2471" s="259"/>
      <c r="T2471" s="260"/>
      <c r="AT2471" s="224" t="s">
        <v>176</v>
      </c>
      <c r="AU2471" s="224" t="s">
        <v>80</v>
      </c>
      <c r="AV2471" s="12" t="s">
        <v>80</v>
      </c>
      <c r="AW2471" s="12" t="s">
        <v>35</v>
      </c>
      <c r="AX2471" s="12" t="s">
        <v>17</v>
      </c>
      <c r="AY2471" s="224" t="s">
        <v>168</v>
      </c>
    </row>
    <row r="2472" s="1" customFormat="1" ht="6.96" customHeight="1">
      <c r="B2472" s="68"/>
      <c r="C2472" s="69"/>
      <c r="D2472" s="69"/>
      <c r="E2472" s="69"/>
      <c r="F2472" s="69"/>
      <c r="G2472" s="69"/>
      <c r="H2472" s="69"/>
      <c r="I2472" s="153"/>
      <c r="J2472" s="69"/>
      <c r="K2472" s="69"/>
      <c r="L2472" s="47"/>
    </row>
  </sheetData>
  <autoFilter ref="C109:K2471"/>
  <mergeCells count="10">
    <mergeCell ref="E7:H7"/>
    <mergeCell ref="E9:H9"/>
    <mergeCell ref="E24:H24"/>
    <mergeCell ref="E45:H45"/>
    <mergeCell ref="E47:H47"/>
    <mergeCell ref="J51:J52"/>
    <mergeCell ref="E100:H100"/>
    <mergeCell ref="E102:H102"/>
    <mergeCell ref="G1:H1"/>
    <mergeCell ref="L2:V2"/>
  </mergeCells>
  <hyperlinks>
    <hyperlink ref="F1:G1" location="C2" display="1) Krycí list soupisu"/>
    <hyperlink ref="G1:H1" location="C54" display="2) Rekapitulace"/>
    <hyperlink ref="J1" location="C10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104</v>
      </c>
      <c r="G1" s="126" t="s">
        <v>105</v>
      </c>
      <c r="H1" s="126"/>
      <c r="I1" s="127"/>
      <c r="J1" s="126" t="s">
        <v>106</v>
      </c>
      <c r="K1" s="125" t="s">
        <v>107</v>
      </c>
      <c r="L1" s="126" t="s">
        <v>108</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82</v>
      </c>
    </row>
    <row r="3" ht="6.96" customHeight="1">
      <c r="B3" s="26"/>
      <c r="C3" s="27"/>
      <c r="D3" s="27"/>
      <c r="E3" s="27"/>
      <c r="F3" s="27"/>
      <c r="G3" s="27"/>
      <c r="H3" s="27"/>
      <c r="I3" s="128"/>
      <c r="J3" s="27"/>
      <c r="K3" s="28"/>
      <c r="AT3" s="25" t="s">
        <v>80</v>
      </c>
    </row>
    <row r="4" ht="36.96" customHeight="1">
      <c r="B4" s="29"/>
      <c r="C4" s="30"/>
      <c r="D4" s="31" t="s">
        <v>109</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STAVEBNÍ ÚPRAVY A PŘÍSTAVBA OBJ. Č. 22 KOMPLEMENT – AMBULANCE V AREÁLU NEMOCNICE PRACHATICE</v>
      </c>
      <c r="F7" s="41"/>
      <c r="G7" s="41"/>
      <c r="H7" s="41"/>
      <c r="I7" s="129"/>
      <c r="J7" s="30"/>
      <c r="K7" s="32"/>
    </row>
    <row r="8" s="1" customFormat="1">
      <c r="B8" s="47"/>
      <c r="C8" s="48"/>
      <c r="D8" s="41" t="s">
        <v>110</v>
      </c>
      <c r="E8" s="48"/>
      <c r="F8" s="48"/>
      <c r="G8" s="48"/>
      <c r="H8" s="48"/>
      <c r="I8" s="131"/>
      <c r="J8" s="48"/>
      <c r="K8" s="52"/>
    </row>
    <row r="9" s="1" customFormat="1" ht="36.96" customHeight="1">
      <c r="B9" s="47"/>
      <c r="C9" s="48"/>
      <c r="D9" s="48"/>
      <c r="E9" s="132" t="s">
        <v>2777</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22</v>
      </c>
      <c r="J11" s="36" t="s">
        <v>5</v>
      </c>
      <c r="K11" s="52"/>
    </row>
    <row r="12" s="1" customFormat="1" ht="14.4" customHeight="1">
      <c r="B12" s="47"/>
      <c r="C12" s="48"/>
      <c r="D12" s="41" t="s">
        <v>23</v>
      </c>
      <c r="E12" s="48"/>
      <c r="F12" s="36" t="s">
        <v>24</v>
      </c>
      <c r="G12" s="48"/>
      <c r="H12" s="48"/>
      <c r="I12" s="133" t="s">
        <v>25</v>
      </c>
      <c r="J12" s="134" t="str">
        <f>'Rekapitulace stavby'!AN8</f>
        <v>24.8.2018</v>
      </c>
      <c r="K12" s="52"/>
    </row>
    <row r="13" s="1" customFormat="1" ht="10.8" customHeight="1">
      <c r="B13" s="47"/>
      <c r="C13" s="48"/>
      <c r="D13" s="48"/>
      <c r="E13" s="48"/>
      <c r="F13" s="48"/>
      <c r="G13" s="48"/>
      <c r="H13" s="48"/>
      <c r="I13" s="131"/>
      <c r="J13" s="48"/>
      <c r="K13" s="52"/>
    </row>
    <row r="14" s="1" customFormat="1" ht="14.4" customHeight="1">
      <c r="B14" s="47"/>
      <c r="C14" s="48"/>
      <c r="D14" s="41" t="s">
        <v>27</v>
      </c>
      <c r="E14" s="48"/>
      <c r="F14" s="48"/>
      <c r="G14" s="48"/>
      <c r="H14" s="48"/>
      <c r="I14" s="133" t="s">
        <v>28</v>
      </c>
      <c r="J14" s="36" t="s">
        <v>5</v>
      </c>
      <c r="K14" s="52"/>
    </row>
    <row r="15" s="1" customFormat="1" ht="18" customHeight="1">
      <c r="B15" s="47"/>
      <c r="C15" s="48"/>
      <c r="D15" s="48"/>
      <c r="E15" s="36" t="s">
        <v>29</v>
      </c>
      <c r="F15" s="48"/>
      <c r="G15" s="48"/>
      <c r="H15" s="48"/>
      <c r="I15" s="133" t="s">
        <v>30</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31</v>
      </c>
      <c r="E17" s="48"/>
      <c r="F17" s="48"/>
      <c r="G17" s="48"/>
      <c r="H17" s="48"/>
      <c r="I17" s="133"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30</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33</v>
      </c>
      <c r="E20" s="48"/>
      <c r="F20" s="48"/>
      <c r="G20" s="48"/>
      <c r="H20" s="48"/>
      <c r="I20" s="133" t="s">
        <v>28</v>
      </c>
      <c r="J20" s="36" t="s">
        <v>5</v>
      </c>
      <c r="K20" s="52"/>
    </row>
    <row r="21" s="1" customFormat="1" ht="18" customHeight="1">
      <c r="B21" s="47"/>
      <c r="C21" s="48"/>
      <c r="D21" s="48"/>
      <c r="E21" s="36" t="s">
        <v>34</v>
      </c>
      <c r="F21" s="48"/>
      <c r="G21" s="48"/>
      <c r="H21" s="48"/>
      <c r="I21" s="133" t="s">
        <v>30</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36</v>
      </c>
      <c r="E23" s="48"/>
      <c r="F23" s="48"/>
      <c r="G23" s="48"/>
      <c r="H23" s="48"/>
      <c r="I23" s="131"/>
      <c r="J23" s="48"/>
      <c r="K23" s="52"/>
    </row>
    <row r="24" s="6" customFormat="1" ht="16.5" customHeight="1">
      <c r="B24" s="135"/>
      <c r="C24" s="136"/>
      <c r="D24" s="136"/>
      <c r="E24" s="45" t="s">
        <v>5</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38</v>
      </c>
      <c r="E27" s="48"/>
      <c r="F27" s="48"/>
      <c r="G27" s="48"/>
      <c r="H27" s="48"/>
      <c r="I27" s="131"/>
      <c r="J27" s="142">
        <f>ROUND(J86,2)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40</v>
      </c>
      <c r="G29" s="48"/>
      <c r="H29" s="48"/>
      <c r="I29" s="143" t="s">
        <v>39</v>
      </c>
      <c r="J29" s="53" t="s">
        <v>41</v>
      </c>
      <c r="K29" s="52"/>
    </row>
    <row r="30" s="1" customFormat="1" ht="14.4" customHeight="1">
      <c r="B30" s="47"/>
      <c r="C30" s="48"/>
      <c r="D30" s="56" t="s">
        <v>42</v>
      </c>
      <c r="E30" s="56" t="s">
        <v>43</v>
      </c>
      <c r="F30" s="144">
        <f>ROUND(SUM(BE86:BE162), 2)</f>
        <v>0</v>
      </c>
      <c r="G30" s="48"/>
      <c r="H30" s="48"/>
      <c r="I30" s="145">
        <v>0.20999999999999999</v>
      </c>
      <c r="J30" s="144">
        <f>ROUND(ROUND((SUM(BE86:BE162)), 2)*I30, 2)</f>
        <v>0</v>
      </c>
      <c r="K30" s="52"/>
    </row>
    <row r="31" s="1" customFormat="1" ht="14.4" customHeight="1">
      <c r="B31" s="47"/>
      <c r="C31" s="48"/>
      <c r="D31" s="48"/>
      <c r="E31" s="56" t="s">
        <v>44</v>
      </c>
      <c r="F31" s="144">
        <f>ROUND(SUM(BF86:BF162), 2)</f>
        <v>0</v>
      </c>
      <c r="G31" s="48"/>
      <c r="H31" s="48"/>
      <c r="I31" s="145">
        <v>0.14999999999999999</v>
      </c>
      <c r="J31" s="144">
        <f>ROUND(ROUND((SUM(BF86:BF162)), 2)*I31, 2)</f>
        <v>0</v>
      </c>
      <c r="K31" s="52"/>
    </row>
    <row r="32" hidden="1" s="1" customFormat="1" ht="14.4" customHeight="1">
      <c r="B32" s="47"/>
      <c r="C32" s="48"/>
      <c r="D32" s="48"/>
      <c r="E32" s="56" t="s">
        <v>45</v>
      </c>
      <c r="F32" s="144">
        <f>ROUND(SUM(BG86:BG162), 2)</f>
        <v>0</v>
      </c>
      <c r="G32" s="48"/>
      <c r="H32" s="48"/>
      <c r="I32" s="145">
        <v>0.20999999999999999</v>
      </c>
      <c r="J32" s="144">
        <v>0</v>
      </c>
      <c r="K32" s="52"/>
    </row>
    <row r="33" hidden="1" s="1" customFormat="1" ht="14.4" customHeight="1">
      <c r="B33" s="47"/>
      <c r="C33" s="48"/>
      <c r="D33" s="48"/>
      <c r="E33" s="56" t="s">
        <v>46</v>
      </c>
      <c r="F33" s="144">
        <f>ROUND(SUM(BH86:BH162), 2)</f>
        <v>0</v>
      </c>
      <c r="G33" s="48"/>
      <c r="H33" s="48"/>
      <c r="I33" s="145">
        <v>0.14999999999999999</v>
      </c>
      <c r="J33" s="144">
        <v>0</v>
      </c>
      <c r="K33" s="52"/>
    </row>
    <row r="34" hidden="1" s="1" customFormat="1" ht="14.4" customHeight="1">
      <c r="B34" s="47"/>
      <c r="C34" s="48"/>
      <c r="D34" s="48"/>
      <c r="E34" s="56" t="s">
        <v>47</v>
      </c>
      <c r="F34" s="144">
        <f>ROUND(SUM(BI86:BI162),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48</v>
      </c>
      <c r="E36" s="89"/>
      <c r="F36" s="89"/>
      <c r="G36" s="148" t="s">
        <v>49</v>
      </c>
      <c r="H36" s="149" t="s">
        <v>50</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113</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STAVEBNÍ ÚPRAVY A PŘÍSTAVBA OBJ. Č. 22 KOMPLEMENT – AMBULANCE V AREÁLU NEMOCNICE PRACHATICE</v>
      </c>
      <c r="F45" s="41"/>
      <c r="G45" s="41"/>
      <c r="H45" s="41"/>
      <c r="I45" s="131"/>
      <c r="J45" s="48"/>
      <c r="K45" s="52"/>
    </row>
    <row r="46" s="1" customFormat="1" ht="14.4" customHeight="1">
      <c r="B46" s="47"/>
      <c r="C46" s="41" t="s">
        <v>110</v>
      </c>
      <c r="D46" s="48"/>
      <c r="E46" s="48"/>
      <c r="F46" s="48"/>
      <c r="G46" s="48"/>
      <c r="H46" s="48"/>
      <c r="I46" s="131"/>
      <c r="J46" s="48"/>
      <c r="K46" s="52"/>
    </row>
    <row r="47" s="1" customFormat="1" ht="17.25" customHeight="1">
      <c r="B47" s="47"/>
      <c r="C47" s="48"/>
      <c r="D47" s="48"/>
      <c r="E47" s="132" t="str">
        <f>E9</f>
        <v>2 - Vytápění</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23</v>
      </c>
      <c r="D49" s="48"/>
      <c r="E49" s="48"/>
      <c r="F49" s="36" t="str">
        <f>F12</f>
        <v xml:space="preserve"> </v>
      </c>
      <c r="G49" s="48"/>
      <c r="H49" s="48"/>
      <c r="I49" s="133" t="s">
        <v>25</v>
      </c>
      <c r="J49" s="134" t="str">
        <f>IF(J12="","",J12)</f>
        <v>24.8.2018</v>
      </c>
      <c r="K49" s="52"/>
    </row>
    <row r="50" s="1" customFormat="1" ht="6.96" customHeight="1">
      <c r="B50" s="47"/>
      <c r="C50" s="48"/>
      <c r="D50" s="48"/>
      <c r="E50" s="48"/>
      <c r="F50" s="48"/>
      <c r="G50" s="48"/>
      <c r="H50" s="48"/>
      <c r="I50" s="131"/>
      <c r="J50" s="48"/>
      <c r="K50" s="52"/>
    </row>
    <row r="51" s="1" customFormat="1">
      <c r="B51" s="47"/>
      <c r="C51" s="41" t="s">
        <v>27</v>
      </c>
      <c r="D51" s="48"/>
      <c r="E51" s="48"/>
      <c r="F51" s="36" t="str">
        <f>E15</f>
        <v>ALFAPLAN s.r.o.</v>
      </c>
      <c r="G51" s="48"/>
      <c r="H51" s="48"/>
      <c r="I51" s="133" t="s">
        <v>33</v>
      </c>
      <c r="J51" s="45" t="str">
        <f>E21</f>
        <v>Nemocnice Prachatice a.s.</v>
      </c>
      <c r="K51" s="52"/>
    </row>
    <row r="52" s="1" customFormat="1" ht="14.4" customHeight="1">
      <c r="B52" s="47"/>
      <c r="C52" s="41" t="s">
        <v>31</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114</v>
      </c>
      <c r="D54" s="146"/>
      <c r="E54" s="146"/>
      <c r="F54" s="146"/>
      <c r="G54" s="146"/>
      <c r="H54" s="146"/>
      <c r="I54" s="158"/>
      <c r="J54" s="159" t="s">
        <v>115</v>
      </c>
      <c r="K54" s="160"/>
    </row>
    <row r="55" s="1" customFormat="1" ht="10.32" customHeight="1">
      <c r="B55" s="47"/>
      <c r="C55" s="48"/>
      <c r="D55" s="48"/>
      <c r="E55" s="48"/>
      <c r="F55" s="48"/>
      <c r="G55" s="48"/>
      <c r="H55" s="48"/>
      <c r="I55" s="131"/>
      <c r="J55" s="48"/>
      <c r="K55" s="52"/>
    </row>
    <row r="56" s="1" customFormat="1" ht="29.28" customHeight="1">
      <c r="B56" s="47"/>
      <c r="C56" s="161" t="s">
        <v>116</v>
      </c>
      <c r="D56" s="48"/>
      <c r="E56" s="48"/>
      <c r="F56" s="48"/>
      <c r="G56" s="48"/>
      <c r="H56" s="48"/>
      <c r="I56" s="131"/>
      <c r="J56" s="142">
        <f>J86</f>
        <v>0</v>
      </c>
      <c r="K56" s="52"/>
      <c r="AU56" s="25" t="s">
        <v>117</v>
      </c>
    </row>
    <row r="57" s="7" customFormat="1" ht="24.96" customHeight="1">
      <c r="B57" s="162"/>
      <c r="C57" s="163"/>
      <c r="D57" s="164" t="s">
        <v>138</v>
      </c>
      <c r="E57" s="165"/>
      <c r="F57" s="165"/>
      <c r="G57" s="165"/>
      <c r="H57" s="165"/>
      <c r="I57" s="166"/>
      <c r="J57" s="167">
        <f>J87</f>
        <v>0</v>
      </c>
      <c r="K57" s="168"/>
    </row>
    <row r="58" s="8" customFormat="1" ht="19.92" customHeight="1">
      <c r="B58" s="169"/>
      <c r="C58" s="170"/>
      <c r="D58" s="171" t="s">
        <v>2778</v>
      </c>
      <c r="E58" s="172"/>
      <c r="F58" s="172"/>
      <c r="G58" s="172"/>
      <c r="H58" s="172"/>
      <c r="I58" s="173"/>
      <c r="J58" s="174">
        <f>J88</f>
        <v>0</v>
      </c>
      <c r="K58" s="175"/>
    </row>
    <row r="59" s="8" customFormat="1" ht="19.92" customHeight="1">
      <c r="B59" s="169"/>
      <c r="C59" s="170"/>
      <c r="D59" s="171" t="s">
        <v>2779</v>
      </c>
      <c r="E59" s="172"/>
      <c r="F59" s="172"/>
      <c r="G59" s="172"/>
      <c r="H59" s="172"/>
      <c r="I59" s="173"/>
      <c r="J59" s="174">
        <f>J95</f>
        <v>0</v>
      </c>
      <c r="K59" s="175"/>
    </row>
    <row r="60" s="8" customFormat="1" ht="19.92" customHeight="1">
      <c r="B60" s="169"/>
      <c r="C60" s="170"/>
      <c r="D60" s="171" t="s">
        <v>2780</v>
      </c>
      <c r="E60" s="172"/>
      <c r="F60" s="172"/>
      <c r="G60" s="172"/>
      <c r="H60" s="172"/>
      <c r="I60" s="173"/>
      <c r="J60" s="174">
        <f>J105</f>
        <v>0</v>
      </c>
      <c r="K60" s="175"/>
    </row>
    <row r="61" s="8" customFormat="1" ht="19.92" customHeight="1">
      <c r="B61" s="169"/>
      <c r="C61" s="170"/>
      <c r="D61" s="171" t="s">
        <v>2781</v>
      </c>
      <c r="E61" s="172"/>
      <c r="F61" s="172"/>
      <c r="G61" s="172"/>
      <c r="H61" s="172"/>
      <c r="I61" s="173"/>
      <c r="J61" s="174">
        <f>J122</f>
        <v>0</v>
      </c>
      <c r="K61" s="175"/>
    </row>
    <row r="62" s="8" customFormat="1" ht="19.92" customHeight="1">
      <c r="B62" s="169"/>
      <c r="C62" s="170"/>
      <c r="D62" s="171" t="s">
        <v>2782</v>
      </c>
      <c r="E62" s="172"/>
      <c r="F62" s="172"/>
      <c r="G62" s="172"/>
      <c r="H62" s="172"/>
      <c r="I62" s="173"/>
      <c r="J62" s="174">
        <f>J129</f>
        <v>0</v>
      </c>
      <c r="K62" s="175"/>
    </row>
    <row r="63" s="8" customFormat="1" ht="19.92" customHeight="1">
      <c r="B63" s="169"/>
      <c r="C63" s="170"/>
      <c r="D63" s="171" t="s">
        <v>2783</v>
      </c>
      <c r="E63" s="172"/>
      <c r="F63" s="172"/>
      <c r="G63" s="172"/>
      <c r="H63" s="172"/>
      <c r="I63" s="173"/>
      <c r="J63" s="174">
        <f>J137</f>
        <v>0</v>
      </c>
      <c r="K63" s="175"/>
    </row>
    <row r="64" s="8" customFormat="1" ht="19.92" customHeight="1">
      <c r="B64" s="169"/>
      <c r="C64" s="170"/>
      <c r="D64" s="171" t="s">
        <v>2784</v>
      </c>
      <c r="E64" s="172"/>
      <c r="F64" s="172"/>
      <c r="G64" s="172"/>
      <c r="H64" s="172"/>
      <c r="I64" s="173"/>
      <c r="J64" s="174">
        <f>J140</f>
        <v>0</v>
      </c>
      <c r="K64" s="175"/>
    </row>
    <row r="65" s="8" customFormat="1" ht="19.92" customHeight="1">
      <c r="B65" s="169"/>
      <c r="C65" s="170"/>
      <c r="D65" s="171" t="s">
        <v>2785</v>
      </c>
      <c r="E65" s="172"/>
      <c r="F65" s="172"/>
      <c r="G65" s="172"/>
      <c r="H65" s="172"/>
      <c r="I65" s="173"/>
      <c r="J65" s="174">
        <f>J155</f>
        <v>0</v>
      </c>
      <c r="K65" s="175"/>
    </row>
    <row r="66" s="8" customFormat="1" ht="19.92" customHeight="1">
      <c r="B66" s="169"/>
      <c r="C66" s="170"/>
      <c r="D66" s="171" t="s">
        <v>2786</v>
      </c>
      <c r="E66" s="172"/>
      <c r="F66" s="172"/>
      <c r="G66" s="172"/>
      <c r="H66" s="172"/>
      <c r="I66" s="173"/>
      <c r="J66" s="174">
        <f>J160</f>
        <v>0</v>
      </c>
      <c r="K66" s="175"/>
    </row>
    <row r="67" s="1" customFormat="1" ht="21.84" customHeight="1">
      <c r="B67" s="47"/>
      <c r="C67" s="48"/>
      <c r="D67" s="48"/>
      <c r="E67" s="48"/>
      <c r="F67" s="48"/>
      <c r="G67" s="48"/>
      <c r="H67" s="48"/>
      <c r="I67" s="131"/>
      <c r="J67" s="48"/>
      <c r="K67" s="52"/>
    </row>
    <row r="68" s="1" customFormat="1" ht="6.96" customHeight="1">
      <c r="B68" s="68"/>
      <c r="C68" s="69"/>
      <c r="D68" s="69"/>
      <c r="E68" s="69"/>
      <c r="F68" s="69"/>
      <c r="G68" s="69"/>
      <c r="H68" s="69"/>
      <c r="I68" s="153"/>
      <c r="J68" s="69"/>
      <c r="K68" s="70"/>
    </row>
    <row r="72" s="1" customFormat="1" ht="6.96" customHeight="1">
      <c r="B72" s="71"/>
      <c r="C72" s="72"/>
      <c r="D72" s="72"/>
      <c r="E72" s="72"/>
      <c r="F72" s="72"/>
      <c r="G72" s="72"/>
      <c r="H72" s="72"/>
      <c r="I72" s="154"/>
      <c r="J72" s="72"/>
      <c r="K72" s="72"/>
      <c r="L72" s="47"/>
    </row>
    <row r="73" s="1" customFormat="1" ht="36.96" customHeight="1">
      <c r="B73" s="47"/>
      <c r="C73" s="73" t="s">
        <v>152</v>
      </c>
      <c r="I73" s="176"/>
      <c r="L73" s="47"/>
    </row>
    <row r="74" s="1" customFormat="1" ht="6.96" customHeight="1">
      <c r="B74" s="47"/>
      <c r="I74" s="176"/>
      <c r="L74" s="47"/>
    </row>
    <row r="75" s="1" customFormat="1" ht="14.4" customHeight="1">
      <c r="B75" s="47"/>
      <c r="C75" s="75" t="s">
        <v>19</v>
      </c>
      <c r="I75" s="176"/>
      <c r="L75" s="47"/>
    </row>
    <row r="76" s="1" customFormat="1" ht="16.5" customHeight="1">
      <c r="B76" s="47"/>
      <c r="E76" s="177" t="str">
        <f>E7</f>
        <v>STAVEBNÍ ÚPRAVY A PŘÍSTAVBA OBJ. Č. 22 KOMPLEMENT – AMBULANCE V AREÁLU NEMOCNICE PRACHATICE</v>
      </c>
      <c r="F76" s="75"/>
      <c r="G76" s="75"/>
      <c r="H76" s="75"/>
      <c r="I76" s="176"/>
      <c r="L76" s="47"/>
    </row>
    <row r="77" s="1" customFormat="1" ht="14.4" customHeight="1">
      <c r="B77" s="47"/>
      <c r="C77" s="75" t="s">
        <v>110</v>
      </c>
      <c r="I77" s="176"/>
      <c r="L77" s="47"/>
    </row>
    <row r="78" s="1" customFormat="1" ht="17.25" customHeight="1">
      <c r="B78" s="47"/>
      <c r="E78" s="78" t="str">
        <f>E9</f>
        <v>2 - Vytápění</v>
      </c>
      <c r="F78" s="1"/>
      <c r="G78" s="1"/>
      <c r="H78" s="1"/>
      <c r="I78" s="176"/>
      <c r="L78" s="47"/>
    </row>
    <row r="79" s="1" customFormat="1" ht="6.96" customHeight="1">
      <c r="B79" s="47"/>
      <c r="I79" s="176"/>
      <c r="L79" s="47"/>
    </row>
    <row r="80" s="1" customFormat="1" ht="18" customHeight="1">
      <c r="B80" s="47"/>
      <c r="C80" s="75" t="s">
        <v>23</v>
      </c>
      <c r="F80" s="178" t="str">
        <f>F12</f>
        <v xml:space="preserve"> </v>
      </c>
      <c r="I80" s="179" t="s">
        <v>25</v>
      </c>
      <c r="J80" s="80" t="str">
        <f>IF(J12="","",J12)</f>
        <v>24.8.2018</v>
      </c>
      <c r="L80" s="47"/>
    </row>
    <row r="81" s="1" customFormat="1" ht="6.96" customHeight="1">
      <c r="B81" s="47"/>
      <c r="I81" s="176"/>
      <c r="L81" s="47"/>
    </row>
    <row r="82" s="1" customFormat="1">
      <c r="B82" s="47"/>
      <c r="C82" s="75" t="s">
        <v>27</v>
      </c>
      <c r="F82" s="178" t="str">
        <f>E15</f>
        <v>ALFAPLAN s.r.o.</v>
      </c>
      <c r="I82" s="179" t="s">
        <v>33</v>
      </c>
      <c r="J82" s="178" t="str">
        <f>E21</f>
        <v>Nemocnice Prachatice a.s.</v>
      </c>
      <c r="L82" s="47"/>
    </row>
    <row r="83" s="1" customFormat="1" ht="14.4" customHeight="1">
      <c r="B83" s="47"/>
      <c r="C83" s="75" t="s">
        <v>31</v>
      </c>
      <c r="F83" s="178" t="str">
        <f>IF(E18="","",E18)</f>
        <v/>
      </c>
      <c r="I83" s="176"/>
      <c r="L83" s="47"/>
    </row>
    <row r="84" s="1" customFormat="1" ht="10.32" customHeight="1">
      <c r="B84" s="47"/>
      <c r="I84" s="176"/>
      <c r="L84" s="47"/>
    </row>
    <row r="85" s="9" customFormat="1" ht="29.28" customHeight="1">
      <c r="B85" s="180"/>
      <c r="C85" s="181" t="s">
        <v>153</v>
      </c>
      <c r="D85" s="182" t="s">
        <v>57</v>
      </c>
      <c r="E85" s="182" t="s">
        <v>53</v>
      </c>
      <c r="F85" s="182" t="s">
        <v>154</v>
      </c>
      <c r="G85" s="182" t="s">
        <v>155</v>
      </c>
      <c r="H85" s="182" t="s">
        <v>156</v>
      </c>
      <c r="I85" s="183" t="s">
        <v>157</v>
      </c>
      <c r="J85" s="182" t="s">
        <v>115</v>
      </c>
      <c r="K85" s="184" t="s">
        <v>158</v>
      </c>
      <c r="L85" s="180"/>
      <c r="M85" s="93" t="s">
        <v>159</v>
      </c>
      <c r="N85" s="94" t="s">
        <v>42</v>
      </c>
      <c r="O85" s="94" t="s">
        <v>160</v>
      </c>
      <c r="P85" s="94" t="s">
        <v>161</v>
      </c>
      <c r="Q85" s="94" t="s">
        <v>162</v>
      </c>
      <c r="R85" s="94" t="s">
        <v>163</v>
      </c>
      <c r="S85" s="94" t="s">
        <v>164</v>
      </c>
      <c r="T85" s="95" t="s">
        <v>165</v>
      </c>
    </row>
    <row r="86" s="1" customFormat="1" ht="29.28" customHeight="1">
      <c r="B86" s="47"/>
      <c r="C86" s="97" t="s">
        <v>116</v>
      </c>
      <c r="I86" s="176"/>
      <c r="J86" s="185">
        <f>BK86</f>
        <v>0</v>
      </c>
      <c r="L86" s="47"/>
      <c r="M86" s="96"/>
      <c r="N86" s="83"/>
      <c r="O86" s="83"/>
      <c r="P86" s="186">
        <f>P87</f>
        <v>0</v>
      </c>
      <c r="Q86" s="83"/>
      <c r="R86" s="186">
        <f>R87</f>
        <v>0</v>
      </c>
      <c r="S86" s="83"/>
      <c r="T86" s="187">
        <f>T87</f>
        <v>0</v>
      </c>
      <c r="AT86" s="25" t="s">
        <v>71</v>
      </c>
      <c r="AU86" s="25" t="s">
        <v>117</v>
      </c>
      <c r="BK86" s="188">
        <f>BK87</f>
        <v>0</v>
      </c>
    </row>
    <row r="87" s="10" customFormat="1" ht="37.44001" customHeight="1">
      <c r="B87" s="189"/>
      <c r="D87" s="190" t="s">
        <v>71</v>
      </c>
      <c r="E87" s="191" t="s">
        <v>1782</v>
      </c>
      <c r="F87" s="191" t="s">
        <v>1783</v>
      </c>
      <c r="I87" s="192"/>
      <c r="J87" s="193">
        <f>BK87</f>
        <v>0</v>
      </c>
      <c r="L87" s="189"/>
      <c r="M87" s="194"/>
      <c r="N87" s="195"/>
      <c r="O87" s="195"/>
      <c r="P87" s="196">
        <f>P88+P95+P105+P122+P129+P137+P140+P155+P160</f>
        <v>0</v>
      </c>
      <c r="Q87" s="195"/>
      <c r="R87" s="196">
        <f>R88+R95+R105+R122+R129+R137+R140+R155+R160</f>
        <v>0</v>
      </c>
      <c r="S87" s="195"/>
      <c r="T87" s="197">
        <f>T88+T95+T105+T122+T129+T137+T140+T155+T160</f>
        <v>0</v>
      </c>
      <c r="AR87" s="190" t="s">
        <v>80</v>
      </c>
      <c r="AT87" s="198" t="s">
        <v>71</v>
      </c>
      <c r="AU87" s="198" t="s">
        <v>72</v>
      </c>
      <c r="AY87" s="190" t="s">
        <v>168</v>
      </c>
      <c r="BK87" s="199">
        <f>BK88+BK95+BK105+BK122+BK129+BK137+BK140+BK155+BK160</f>
        <v>0</v>
      </c>
    </row>
    <row r="88" s="10" customFormat="1" ht="19.92" customHeight="1">
      <c r="B88" s="189"/>
      <c r="D88" s="190" t="s">
        <v>71</v>
      </c>
      <c r="E88" s="200" t="s">
        <v>2787</v>
      </c>
      <c r="F88" s="200" t="s">
        <v>2788</v>
      </c>
      <c r="I88" s="192"/>
      <c r="J88" s="201">
        <f>BK88</f>
        <v>0</v>
      </c>
      <c r="L88" s="189"/>
      <c r="M88" s="194"/>
      <c r="N88" s="195"/>
      <c r="O88" s="195"/>
      <c r="P88" s="196">
        <f>SUM(P89:P94)</f>
        <v>0</v>
      </c>
      <c r="Q88" s="195"/>
      <c r="R88" s="196">
        <f>SUM(R89:R94)</f>
        <v>0</v>
      </c>
      <c r="S88" s="195"/>
      <c r="T88" s="197">
        <f>SUM(T89:T94)</f>
        <v>0</v>
      </c>
      <c r="AR88" s="190" t="s">
        <v>80</v>
      </c>
      <c r="AT88" s="198" t="s">
        <v>71</v>
      </c>
      <c r="AU88" s="198" t="s">
        <v>17</v>
      </c>
      <c r="AY88" s="190" t="s">
        <v>168</v>
      </c>
      <c r="BK88" s="199">
        <f>SUM(BK89:BK94)</f>
        <v>0</v>
      </c>
    </row>
    <row r="89" s="1" customFormat="1" ht="38.25" customHeight="1">
      <c r="B89" s="202"/>
      <c r="C89" s="203" t="s">
        <v>17</v>
      </c>
      <c r="D89" s="203" t="s">
        <v>170</v>
      </c>
      <c r="E89" s="204" t="s">
        <v>2789</v>
      </c>
      <c r="F89" s="205" t="s">
        <v>2790</v>
      </c>
      <c r="G89" s="206" t="s">
        <v>1519</v>
      </c>
      <c r="H89" s="207">
        <v>2</v>
      </c>
      <c r="I89" s="208"/>
      <c r="J89" s="209">
        <f>ROUND(I89*H89,2)</f>
        <v>0</v>
      </c>
      <c r="K89" s="205" t="s">
        <v>5</v>
      </c>
      <c r="L89" s="47"/>
      <c r="M89" s="210" t="s">
        <v>5</v>
      </c>
      <c r="N89" s="211" t="s">
        <v>43</v>
      </c>
      <c r="O89" s="48"/>
      <c r="P89" s="212">
        <f>O89*H89</f>
        <v>0</v>
      </c>
      <c r="Q89" s="212">
        <v>0</v>
      </c>
      <c r="R89" s="212">
        <f>Q89*H89</f>
        <v>0</v>
      </c>
      <c r="S89" s="212">
        <v>0</v>
      </c>
      <c r="T89" s="213">
        <f>S89*H89</f>
        <v>0</v>
      </c>
      <c r="AR89" s="25" t="s">
        <v>254</v>
      </c>
      <c r="AT89" s="25" t="s">
        <v>170</v>
      </c>
      <c r="AU89" s="25" t="s">
        <v>80</v>
      </c>
      <c r="AY89" s="25" t="s">
        <v>168</v>
      </c>
      <c r="BE89" s="214">
        <f>IF(N89="základní",J89,0)</f>
        <v>0</v>
      </c>
      <c r="BF89" s="214">
        <f>IF(N89="snížená",J89,0)</f>
        <v>0</v>
      </c>
      <c r="BG89" s="214">
        <f>IF(N89="zákl. přenesená",J89,0)</f>
        <v>0</v>
      </c>
      <c r="BH89" s="214">
        <f>IF(N89="sníž. přenesená",J89,0)</f>
        <v>0</v>
      </c>
      <c r="BI89" s="214">
        <f>IF(N89="nulová",J89,0)</f>
        <v>0</v>
      </c>
      <c r="BJ89" s="25" t="s">
        <v>17</v>
      </c>
      <c r="BK89" s="214">
        <f>ROUND(I89*H89,2)</f>
        <v>0</v>
      </c>
      <c r="BL89" s="25" t="s">
        <v>254</v>
      </c>
      <c r="BM89" s="25" t="s">
        <v>2791</v>
      </c>
    </row>
    <row r="90" s="1" customFormat="1" ht="25.5" customHeight="1">
      <c r="B90" s="202"/>
      <c r="C90" s="203" t="s">
        <v>80</v>
      </c>
      <c r="D90" s="203" t="s">
        <v>170</v>
      </c>
      <c r="E90" s="204" t="s">
        <v>2792</v>
      </c>
      <c r="F90" s="205" t="s">
        <v>2793</v>
      </c>
      <c r="G90" s="206" t="s">
        <v>325</v>
      </c>
      <c r="H90" s="207">
        <v>1</v>
      </c>
      <c r="I90" s="208"/>
      <c r="J90" s="209">
        <f>ROUND(I90*H90,2)</f>
        <v>0</v>
      </c>
      <c r="K90" s="205" t="s">
        <v>5</v>
      </c>
      <c r="L90" s="47"/>
      <c r="M90" s="210" t="s">
        <v>5</v>
      </c>
      <c r="N90" s="211" t="s">
        <v>43</v>
      </c>
      <c r="O90" s="48"/>
      <c r="P90" s="212">
        <f>O90*H90</f>
        <v>0</v>
      </c>
      <c r="Q90" s="212">
        <v>0</v>
      </c>
      <c r="R90" s="212">
        <f>Q90*H90</f>
        <v>0</v>
      </c>
      <c r="S90" s="212">
        <v>0</v>
      </c>
      <c r="T90" s="213">
        <f>S90*H90</f>
        <v>0</v>
      </c>
      <c r="AR90" s="25" t="s">
        <v>254</v>
      </c>
      <c r="AT90" s="25" t="s">
        <v>170</v>
      </c>
      <c r="AU90" s="25" t="s">
        <v>80</v>
      </c>
      <c r="AY90" s="25" t="s">
        <v>168</v>
      </c>
      <c r="BE90" s="214">
        <f>IF(N90="základní",J90,0)</f>
        <v>0</v>
      </c>
      <c r="BF90" s="214">
        <f>IF(N90="snížená",J90,0)</f>
        <v>0</v>
      </c>
      <c r="BG90" s="214">
        <f>IF(N90="zákl. přenesená",J90,0)</f>
        <v>0</v>
      </c>
      <c r="BH90" s="214">
        <f>IF(N90="sníž. přenesená",J90,0)</f>
        <v>0</v>
      </c>
      <c r="BI90" s="214">
        <f>IF(N90="nulová",J90,0)</f>
        <v>0</v>
      </c>
      <c r="BJ90" s="25" t="s">
        <v>17</v>
      </c>
      <c r="BK90" s="214">
        <f>ROUND(I90*H90,2)</f>
        <v>0</v>
      </c>
      <c r="BL90" s="25" t="s">
        <v>254</v>
      </c>
      <c r="BM90" s="25" t="s">
        <v>2794</v>
      </c>
    </row>
    <row r="91" s="1" customFormat="1" ht="16.5" customHeight="1">
      <c r="B91" s="202"/>
      <c r="C91" s="203" t="s">
        <v>83</v>
      </c>
      <c r="D91" s="203" t="s">
        <v>170</v>
      </c>
      <c r="E91" s="204" t="s">
        <v>2795</v>
      </c>
      <c r="F91" s="205" t="s">
        <v>2796</v>
      </c>
      <c r="G91" s="206" t="s">
        <v>1519</v>
      </c>
      <c r="H91" s="207">
        <v>10</v>
      </c>
      <c r="I91" s="208"/>
      <c r="J91" s="209">
        <f>ROUND(I91*H91,2)</f>
        <v>0</v>
      </c>
      <c r="K91" s="205" t="s">
        <v>5</v>
      </c>
      <c r="L91" s="47"/>
      <c r="M91" s="210" t="s">
        <v>5</v>
      </c>
      <c r="N91" s="211" t="s">
        <v>43</v>
      </c>
      <c r="O91" s="48"/>
      <c r="P91" s="212">
        <f>O91*H91</f>
        <v>0</v>
      </c>
      <c r="Q91" s="212">
        <v>0</v>
      </c>
      <c r="R91" s="212">
        <f>Q91*H91</f>
        <v>0</v>
      </c>
      <c r="S91" s="212">
        <v>0</v>
      </c>
      <c r="T91" s="213">
        <f>S91*H91</f>
        <v>0</v>
      </c>
      <c r="AR91" s="25" t="s">
        <v>254</v>
      </c>
      <c r="AT91" s="25" t="s">
        <v>170</v>
      </c>
      <c r="AU91" s="25" t="s">
        <v>80</v>
      </c>
      <c r="AY91" s="25" t="s">
        <v>168</v>
      </c>
      <c r="BE91" s="214">
        <f>IF(N91="základní",J91,0)</f>
        <v>0</v>
      </c>
      <c r="BF91" s="214">
        <f>IF(N91="snížená",J91,0)</f>
        <v>0</v>
      </c>
      <c r="BG91" s="214">
        <f>IF(N91="zákl. přenesená",J91,0)</f>
        <v>0</v>
      </c>
      <c r="BH91" s="214">
        <f>IF(N91="sníž. přenesená",J91,0)</f>
        <v>0</v>
      </c>
      <c r="BI91" s="214">
        <f>IF(N91="nulová",J91,0)</f>
        <v>0</v>
      </c>
      <c r="BJ91" s="25" t="s">
        <v>17</v>
      </c>
      <c r="BK91" s="214">
        <f>ROUND(I91*H91,2)</f>
        <v>0</v>
      </c>
      <c r="BL91" s="25" t="s">
        <v>254</v>
      </c>
      <c r="BM91" s="25" t="s">
        <v>2797</v>
      </c>
    </row>
    <row r="92" s="1" customFormat="1" ht="16.5" customHeight="1">
      <c r="B92" s="202"/>
      <c r="C92" s="203" t="s">
        <v>86</v>
      </c>
      <c r="D92" s="203" t="s">
        <v>170</v>
      </c>
      <c r="E92" s="204" t="s">
        <v>2798</v>
      </c>
      <c r="F92" s="205" t="s">
        <v>2799</v>
      </c>
      <c r="G92" s="206" t="s">
        <v>1519</v>
      </c>
      <c r="H92" s="207">
        <v>15</v>
      </c>
      <c r="I92" s="208"/>
      <c r="J92" s="209">
        <f>ROUND(I92*H92,2)</f>
        <v>0</v>
      </c>
      <c r="K92" s="205" t="s">
        <v>5</v>
      </c>
      <c r="L92" s="47"/>
      <c r="M92" s="210" t="s">
        <v>5</v>
      </c>
      <c r="N92" s="211" t="s">
        <v>43</v>
      </c>
      <c r="O92" s="48"/>
      <c r="P92" s="212">
        <f>O92*H92</f>
        <v>0</v>
      </c>
      <c r="Q92" s="212">
        <v>0</v>
      </c>
      <c r="R92" s="212">
        <f>Q92*H92</f>
        <v>0</v>
      </c>
      <c r="S92" s="212">
        <v>0</v>
      </c>
      <c r="T92" s="213">
        <f>S92*H92</f>
        <v>0</v>
      </c>
      <c r="AR92" s="25" t="s">
        <v>254</v>
      </c>
      <c r="AT92" s="25" t="s">
        <v>170</v>
      </c>
      <c r="AU92" s="25" t="s">
        <v>80</v>
      </c>
      <c r="AY92" s="25" t="s">
        <v>168</v>
      </c>
      <c r="BE92" s="214">
        <f>IF(N92="základní",J92,0)</f>
        <v>0</v>
      </c>
      <c r="BF92" s="214">
        <f>IF(N92="snížená",J92,0)</f>
        <v>0</v>
      </c>
      <c r="BG92" s="214">
        <f>IF(N92="zákl. přenesená",J92,0)</f>
        <v>0</v>
      </c>
      <c r="BH92" s="214">
        <f>IF(N92="sníž. přenesená",J92,0)</f>
        <v>0</v>
      </c>
      <c r="BI92" s="214">
        <f>IF(N92="nulová",J92,0)</f>
        <v>0</v>
      </c>
      <c r="BJ92" s="25" t="s">
        <v>17</v>
      </c>
      <c r="BK92" s="214">
        <f>ROUND(I92*H92,2)</f>
        <v>0</v>
      </c>
      <c r="BL92" s="25" t="s">
        <v>254</v>
      </c>
      <c r="BM92" s="25" t="s">
        <v>2800</v>
      </c>
    </row>
    <row r="93" s="1" customFormat="1" ht="16.5" customHeight="1">
      <c r="B93" s="202"/>
      <c r="C93" s="203" t="s">
        <v>89</v>
      </c>
      <c r="D93" s="203" t="s">
        <v>170</v>
      </c>
      <c r="E93" s="204" t="s">
        <v>2801</v>
      </c>
      <c r="F93" s="205" t="s">
        <v>2802</v>
      </c>
      <c r="G93" s="206" t="s">
        <v>325</v>
      </c>
      <c r="H93" s="207">
        <v>1</v>
      </c>
      <c r="I93" s="208"/>
      <c r="J93" s="209">
        <f>ROUND(I93*H93,2)</f>
        <v>0</v>
      </c>
      <c r="K93" s="205" t="s">
        <v>5</v>
      </c>
      <c r="L93" s="47"/>
      <c r="M93" s="210" t="s">
        <v>5</v>
      </c>
      <c r="N93" s="211" t="s">
        <v>43</v>
      </c>
      <c r="O93" s="48"/>
      <c r="P93" s="212">
        <f>O93*H93</f>
        <v>0</v>
      </c>
      <c r="Q93" s="212">
        <v>0</v>
      </c>
      <c r="R93" s="212">
        <f>Q93*H93</f>
        <v>0</v>
      </c>
      <c r="S93" s="212">
        <v>0</v>
      </c>
      <c r="T93" s="213">
        <f>S93*H93</f>
        <v>0</v>
      </c>
      <c r="AR93" s="25" t="s">
        <v>254</v>
      </c>
      <c r="AT93" s="25" t="s">
        <v>170</v>
      </c>
      <c r="AU93" s="25" t="s">
        <v>80</v>
      </c>
      <c r="AY93" s="25" t="s">
        <v>168</v>
      </c>
      <c r="BE93" s="214">
        <f>IF(N93="základní",J93,0)</f>
        <v>0</v>
      </c>
      <c r="BF93" s="214">
        <f>IF(N93="snížená",J93,0)</f>
        <v>0</v>
      </c>
      <c r="BG93" s="214">
        <f>IF(N93="zákl. přenesená",J93,0)</f>
        <v>0</v>
      </c>
      <c r="BH93" s="214">
        <f>IF(N93="sníž. přenesená",J93,0)</f>
        <v>0</v>
      </c>
      <c r="BI93" s="214">
        <f>IF(N93="nulová",J93,0)</f>
        <v>0</v>
      </c>
      <c r="BJ93" s="25" t="s">
        <v>17</v>
      </c>
      <c r="BK93" s="214">
        <f>ROUND(I93*H93,2)</f>
        <v>0</v>
      </c>
      <c r="BL93" s="25" t="s">
        <v>254</v>
      </c>
      <c r="BM93" s="25" t="s">
        <v>2803</v>
      </c>
    </row>
    <row r="94" s="1" customFormat="1" ht="16.5" customHeight="1">
      <c r="B94" s="202"/>
      <c r="C94" s="203" t="s">
        <v>92</v>
      </c>
      <c r="D94" s="203" t="s">
        <v>170</v>
      </c>
      <c r="E94" s="204" t="s">
        <v>2804</v>
      </c>
      <c r="F94" s="205" t="s">
        <v>1777</v>
      </c>
      <c r="G94" s="206" t="s">
        <v>1890</v>
      </c>
      <c r="H94" s="257"/>
      <c r="I94" s="208"/>
      <c r="J94" s="209">
        <f>ROUND(I94*H94,2)</f>
        <v>0</v>
      </c>
      <c r="K94" s="205" t="s">
        <v>5</v>
      </c>
      <c r="L94" s="47"/>
      <c r="M94" s="210" t="s">
        <v>5</v>
      </c>
      <c r="N94" s="211" t="s">
        <v>43</v>
      </c>
      <c r="O94" s="48"/>
      <c r="P94" s="212">
        <f>O94*H94</f>
        <v>0</v>
      </c>
      <c r="Q94" s="212">
        <v>0</v>
      </c>
      <c r="R94" s="212">
        <f>Q94*H94</f>
        <v>0</v>
      </c>
      <c r="S94" s="212">
        <v>0</v>
      </c>
      <c r="T94" s="213">
        <f>S94*H94</f>
        <v>0</v>
      </c>
      <c r="AR94" s="25" t="s">
        <v>254</v>
      </c>
      <c r="AT94" s="25" t="s">
        <v>170</v>
      </c>
      <c r="AU94" s="25" t="s">
        <v>80</v>
      </c>
      <c r="AY94" s="25" t="s">
        <v>168</v>
      </c>
      <c r="BE94" s="214">
        <f>IF(N94="základní",J94,0)</f>
        <v>0</v>
      </c>
      <c r="BF94" s="214">
        <f>IF(N94="snížená",J94,0)</f>
        <v>0</v>
      </c>
      <c r="BG94" s="214">
        <f>IF(N94="zákl. přenesená",J94,0)</f>
        <v>0</v>
      </c>
      <c r="BH94" s="214">
        <f>IF(N94="sníž. přenesená",J94,0)</f>
        <v>0</v>
      </c>
      <c r="BI94" s="214">
        <f>IF(N94="nulová",J94,0)</f>
        <v>0</v>
      </c>
      <c r="BJ94" s="25" t="s">
        <v>17</v>
      </c>
      <c r="BK94" s="214">
        <f>ROUND(I94*H94,2)</f>
        <v>0</v>
      </c>
      <c r="BL94" s="25" t="s">
        <v>254</v>
      </c>
      <c r="BM94" s="25" t="s">
        <v>2805</v>
      </c>
    </row>
    <row r="95" s="10" customFormat="1" ht="29.88" customHeight="1">
      <c r="B95" s="189"/>
      <c r="D95" s="190" t="s">
        <v>71</v>
      </c>
      <c r="E95" s="200" t="s">
        <v>2806</v>
      </c>
      <c r="F95" s="200" t="s">
        <v>2807</v>
      </c>
      <c r="I95" s="192"/>
      <c r="J95" s="201">
        <f>BK95</f>
        <v>0</v>
      </c>
      <c r="L95" s="189"/>
      <c r="M95" s="194"/>
      <c r="N95" s="195"/>
      <c r="O95" s="195"/>
      <c r="P95" s="196">
        <f>SUM(P96:P104)</f>
        <v>0</v>
      </c>
      <c r="Q95" s="195"/>
      <c r="R95" s="196">
        <f>SUM(R96:R104)</f>
        <v>0</v>
      </c>
      <c r="S95" s="195"/>
      <c r="T95" s="197">
        <f>SUM(T96:T104)</f>
        <v>0</v>
      </c>
      <c r="AR95" s="190" t="s">
        <v>80</v>
      </c>
      <c r="AT95" s="198" t="s">
        <v>71</v>
      </c>
      <c r="AU95" s="198" t="s">
        <v>17</v>
      </c>
      <c r="AY95" s="190" t="s">
        <v>168</v>
      </c>
      <c r="BK95" s="199">
        <f>SUM(BK96:BK104)</f>
        <v>0</v>
      </c>
    </row>
    <row r="96" s="1" customFormat="1" ht="16.5" customHeight="1">
      <c r="B96" s="202"/>
      <c r="C96" s="203" t="s">
        <v>95</v>
      </c>
      <c r="D96" s="203" t="s">
        <v>170</v>
      </c>
      <c r="E96" s="204" t="s">
        <v>2808</v>
      </c>
      <c r="F96" s="205" t="s">
        <v>2809</v>
      </c>
      <c r="G96" s="206" t="s">
        <v>198</v>
      </c>
      <c r="H96" s="207">
        <v>50</v>
      </c>
      <c r="I96" s="208"/>
      <c r="J96" s="209">
        <f>ROUND(I96*H96,2)</f>
        <v>0</v>
      </c>
      <c r="K96" s="205" t="s">
        <v>5</v>
      </c>
      <c r="L96" s="47"/>
      <c r="M96" s="210" t="s">
        <v>5</v>
      </c>
      <c r="N96" s="211" t="s">
        <v>43</v>
      </c>
      <c r="O96" s="48"/>
      <c r="P96" s="212">
        <f>O96*H96</f>
        <v>0</v>
      </c>
      <c r="Q96" s="212">
        <v>0</v>
      </c>
      <c r="R96" s="212">
        <f>Q96*H96</f>
        <v>0</v>
      </c>
      <c r="S96" s="212">
        <v>0</v>
      </c>
      <c r="T96" s="213">
        <f>S96*H96</f>
        <v>0</v>
      </c>
      <c r="AR96" s="25" t="s">
        <v>254</v>
      </c>
      <c r="AT96" s="25" t="s">
        <v>170</v>
      </c>
      <c r="AU96" s="25" t="s">
        <v>80</v>
      </c>
      <c r="AY96" s="25" t="s">
        <v>168</v>
      </c>
      <c r="BE96" s="214">
        <f>IF(N96="základní",J96,0)</f>
        <v>0</v>
      </c>
      <c r="BF96" s="214">
        <f>IF(N96="snížená",J96,0)</f>
        <v>0</v>
      </c>
      <c r="BG96" s="214">
        <f>IF(N96="zákl. přenesená",J96,0)</f>
        <v>0</v>
      </c>
      <c r="BH96" s="214">
        <f>IF(N96="sníž. přenesená",J96,0)</f>
        <v>0</v>
      </c>
      <c r="BI96" s="214">
        <f>IF(N96="nulová",J96,0)</f>
        <v>0</v>
      </c>
      <c r="BJ96" s="25" t="s">
        <v>17</v>
      </c>
      <c r="BK96" s="214">
        <f>ROUND(I96*H96,2)</f>
        <v>0</v>
      </c>
      <c r="BL96" s="25" t="s">
        <v>254</v>
      </c>
      <c r="BM96" s="25" t="s">
        <v>2810</v>
      </c>
    </row>
    <row r="97" s="1" customFormat="1" ht="16.5" customHeight="1">
      <c r="B97" s="202"/>
      <c r="C97" s="203" t="s">
        <v>98</v>
      </c>
      <c r="D97" s="203" t="s">
        <v>170</v>
      </c>
      <c r="E97" s="204" t="s">
        <v>2811</v>
      </c>
      <c r="F97" s="205" t="s">
        <v>2812</v>
      </c>
      <c r="G97" s="206" t="s">
        <v>198</v>
      </c>
      <c r="H97" s="207">
        <v>125</v>
      </c>
      <c r="I97" s="208"/>
      <c r="J97" s="209">
        <f>ROUND(I97*H97,2)</f>
        <v>0</v>
      </c>
      <c r="K97" s="205" t="s">
        <v>5</v>
      </c>
      <c r="L97" s="47"/>
      <c r="M97" s="210" t="s">
        <v>5</v>
      </c>
      <c r="N97" s="211" t="s">
        <v>43</v>
      </c>
      <c r="O97" s="48"/>
      <c r="P97" s="212">
        <f>O97*H97</f>
        <v>0</v>
      </c>
      <c r="Q97" s="212">
        <v>0</v>
      </c>
      <c r="R97" s="212">
        <f>Q97*H97</f>
        <v>0</v>
      </c>
      <c r="S97" s="212">
        <v>0</v>
      </c>
      <c r="T97" s="213">
        <f>S97*H97</f>
        <v>0</v>
      </c>
      <c r="AR97" s="25" t="s">
        <v>254</v>
      </c>
      <c r="AT97" s="25" t="s">
        <v>170</v>
      </c>
      <c r="AU97" s="25" t="s">
        <v>80</v>
      </c>
      <c r="AY97" s="25" t="s">
        <v>168</v>
      </c>
      <c r="BE97" s="214">
        <f>IF(N97="základní",J97,0)</f>
        <v>0</v>
      </c>
      <c r="BF97" s="214">
        <f>IF(N97="snížená",J97,0)</f>
        <v>0</v>
      </c>
      <c r="BG97" s="214">
        <f>IF(N97="zákl. přenesená",J97,0)</f>
        <v>0</v>
      </c>
      <c r="BH97" s="214">
        <f>IF(N97="sníž. přenesená",J97,0)</f>
        <v>0</v>
      </c>
      <c r="BI97" s="214">
        <f>IF(N97="nulová",J97,0)</f>
        <v>0</v>
      </c>
      <c r="BJ97" s="25" t="s">
        <v>17</v>
      </c>
      <c r="BK97" s="214">
        <f>ROUND(I97*H97,2)</f>
        <v>0</v>
      </c>
      <c r="BL97" s="25" t="s">
        <v>254</v>
      </c>
      <c r="BM97" s="25" t="s">
        <v>2813</v>
      </c>
    </row>
    <row r="98" s="1" customFormat="1" ht="16.5" customHeight="1">
      <c r="B98" s="202"/>
      <c r="C98" s="203" t="s">
        <v>219</v>
      </c>
      <c r="D98" s="203" t="s">
        <v>170</v>
      </c>
      <c r="E98" s="204" t="s">
        <v>2814</v>
      </c>
      <c r="F98" s="205" t="s">
        <v>2815</v>
      </c>
      <c r="G98" s="206" t="s">
        <v>198</v>
      </c>
      <c r="H98" s="207">
        <v>185</v>
      </c>
      <c r="I98" s="208"/>
      <c r="J98" s="209">
        <f>ROUND(I98*H98,2)</f>
        <v>0</v>
      </c>
      <c r="K98" s="205" t="s">
        <v>5</v>
      </c>
      <c r="L98" s="47"/>
      <c r="M98" s="210" t="s">
        <v>5</v>
      </c>
      <c r="N98" s="211" t="s">
        <v>43</v>
      </c>
      <c r="O98" s="48"/>
      <c r="P98" s="212">
        <f>O98*H98</f>
        <v>0</v>
      </c>
      <c r="Q98" s="212">
        <v>0</v>
      </c>
      <c r="R98" s="212">
        <f>Q98*H98</f>
        <v>0</v>
      </c>
      <c r="S98" s="212">
        <v>0</v>
      </c>
      <c r="T98" s="213">
        <f>S98*H98</f>
        <v>0</v>
      </c>
      <c r="AR98" s="25" t="s">
        <v>254</v>
      </c>
      <c r="AT98" s="25" t="s">
        <v>170</v>
      </c>
      <c r="AU98" s="25" t="s">
        <v>80</v>
      </c>
      <c r="AY98" s="25" t="s">
        <v>168</v>
      </c>
      <c r="BE98" s="214">
        <f>IF(N98="základní",J98,0)</f>
        <v>0</v>
      </c>
      <c r="BF98" s="214">
        <f>IF(N98="snížená",J98,0)</f>
        <v>0</v>
      </c>
      <c r="BG98" s="214">
        <f>IF(N98="zákl. přenesená",J98,0)</f>
        <v>0</v>
      </c>
      <c r="BH98" s="214">
        <f>IF(N98="sníž. přenesená",J98,0)</f>
        <v>0</v>
      </c>
      <c r="BI98" s="214">
        <f>IF(N98="nulová",J98,0)</f>
        <v>0</v>
      </c>
      <c r="BJ98" s="25" t="s">
        <v>17</v>
      </c>
      <c r="BK98" s="214">
        <f>ROUND(I98*H98,2)</f>
        <v>0</v>
      </c>
      <c r="BL98" s="25" t="s">
        <v>254</v>
      </c>
      <c r="BM98" s="25" t="s">
        <v>2816</v>
      </c>
    </row>
    <row r="99" s="1" customFormat="1" ht="16.5" customHeight="1">
      <c r="B99" s="202"/>
      <c r="C99" s="203" t="s">
        <v>223</v>
      </c>
      <c r="D99" s="203" t="s">
        <v>170</v>
      </c>
      <c r="E99" s="204" t="s">
        <v>2817</v>
      </c>
      <c r="F99" s="205" t="s">
        <v>2818</v>
      </c>
      <c r="G99" s="206" t="s">
        <v>198</v>
      </c>
      <c r="H99" s="207">
        <v>50</v>
      </c>
      <c r="I99" s="208"/>
      <c r="J99" s="209">
        <f>ROUND(I99*H99,2)</f>
        <v>0</v>
      </c>
      <c r="K99" s="205" t="s">
        <v>5</v>
      </c>
      <c r="L99" s="47"/>
      <c r="M99" s="210" t="s">
        <v>5</v>
      </c>
      <c r="N99" s="211" t="s">
        <v>43</v>
      </c>
      <c r="O99" s="48"/>
      <c r="P99" s="212">
        <f>O99*H99</f>
        <v>0</v>
      </c>
      <c r="Q99" s="212">
        <v>0</v>
      </c>
      <c r="R99" s="212">
        <f>Q99*H99</f>
        <v>0</v>
      </c>
      <c r="S99" s="212">
        <v>0</v>
      </c>
      <c r="T99" s="213">
        <f>S99*H99</f>
        <v>0</v>
      </c>
      <c r="AR99" s="25" t="s">
        <v>254</v>
      </c>
      <c r="AT99" s="25" t="s">
        <v>170</v>
      </c>
      <c r="AU99" s="25" t="s">
        <v>80</v>
      </c>
      <c r="AY99" s="25" t="s">
        <v>168</v>
      </c>
      <c r="BE99" s="214">
        <f>IF(N99="základní",J99,0)</f>
        <v>0</v>
      </c>
      <c r="BF99" s="214">
        <f>IF(N99="snížená",J99,0)</f>
        <v>0</v>
      </c>
      <c r="BG99" s="214">
        <f>IF(N99="zákl. přenesená",J99,0)</f>
        <v>0</v>
      </c>
      <c r="BH99" s="214">
        <f>IF(N99="sníž. přenesená",J99,0)</f>
        <v>0</v>
      </c>
      <c r="BI99" s="214">
        <f>IF(N99="nulová",J99,0)</f>
        <v>0</v>
      </c>
      <c r="BJ99" s="25" t="s">
        <v>17</v>
      </c>
      <c r="BK99" s="214">
        <f>ROUND(I99*H99,2)</f>
        <v>0</v>
      </c>
      <c r="BL99" s="25" t="s">
        <v>254</v>
      </c>
      <c r="BM99" s="25" t="s">
        <v>2819</v>
      </c>
    </row>
    <row r="100" s="1" customFormat="1" ht="16.5" customHeight="1">
      <c r="B100" s="202"/>
      <c r="C100" s="203" t="s">
        <v>229</v>
      </c>
      <c r="D100" s="203" t="s">
        <v>170</v>
      </c>
      <c r="E100" s="204" t="s">
        <v>2820</v>
      </c>
      <c r="F100" s="205" t="s">
        <v>2821</v>
      </c>
      <c r="G100" s="206" t="s">
        <v>198</v>
      </c>
      <c r="H100" s="207">
        <v>72</v>
      </c>
      <c r="I100" s="208"/>
      <c r="J100" s="209">
        <f>ROUND(I100*H100,2)</f>
        <v>0</v>
      </c>
      <c r="K100" s="205" t="s">
        <v>5</v>
      </c>
      <c r="L100" s="47"/>
      <c r="M100" s="210" t="s">
        <v>5</v>
      </c>
      <c r="N100" s="211" t="s">
        <v>43</v>
      </c>
      <c r="O100" s="48"/>
      <c r="P100" s="212">
        <f>O100*H100</f>
        <v>0</v>
      </c>
      <c r="Q100" s="212">
        <v>0</v>
      </c>
      <c r="R100" s="212">
        <f>Q100*H100</f>
        <v>0</v>
      </c>
      <c r="S100" s="212">
        <v>0</v>
      </c>
      <c r="T100" s="213">
        <f>S100*H100</f>
        <v>0</v>
      </c>
      <c r="AR100" s="25" t="s">
        <v>254</v>
      </c>
      <c r="AT100" s="25" t="s">
        <v>170</v>
      </c>
      <c r="AU100" s="25" t="s">
        <v>80</v>
      </c>
      <c r="AY100" s="25" t="s">
        <v>168</v>
      </c>
      <c r="BE100" s="214">
        <f>IF(N100="základní",J100,0)</f>
        <v>0</v>
      </c>
      <c r="BF100" s="214">
        <f>IF(N100="snížená",J100,0)</f>
        <v>0</v>
      </c>
      <c r="BG100" s="214">
        <f>IF(N100="zákl. přenesená",J100,0)</f>
        <v>0</v>
      </c>
      <c r="BH100" s="214">
        <f>IF(N100="sníž. přenesená",J100,0)</f>
        <v>0</v>
      </c>
      <c r="BI100" s="214">
        <f>IF(N100="nulová",J100,0)</f>
        <v>0</v>
      </c>
      <c r="BJ100" s="25" t="s">
        <v>17</v>
      </c>
      <c r="BK100" s="214">
        <f>ROUND(I100*H100,2)</f>
        <v>0</v>
      </c>
      <c r="BL100" s="25" t="s">
        <v>254</v>
      </c>
      <c r="BM100" s="25" t="s">
        <v>2822</v>
      </c>
    </row>
    <row r="101" s="1" customFormat="1" ht="16.5" customHeight="1">
      <c r="B101" s="202"/>
      <c r="C101" s="203" t="s">
        <v>233</v>
      </c>
      <c r="D101" s="203" t="s">
        <v>170</v>
      </c>
      <c r="E101" s="204" t="s">
        <v>2823</v>
      </c>
      <c r="F101" s="205" t="s">
        <v>2824</v>
      </c>
      <c r="G101" s="206" t="s">
        <v>198</v>
      </c>
      <c r="H101" s="207">
        <v>15</v>
      </c>
      <c r="I101" s="208"/>
      <c r="J101" s="209">
        <f>ROUND(I101*H101,2)</f>
        <v>0</v>
      </c>
      <c r="K101" s="205" t="s">
        <v>5</v>
      </c>
      <c r="L101" s="47"/>
      <c r="M101" s="210" t="s">
        <v>5</v>
      </c>
      <c r="N101" s="211" t="s">
        <v>43</v>
      </c>
      <c r="O101" s="48"/>
      <c r="P101" s="212">
        <f>O101*H101</f>
        <v>0</v>
      </c>
      <c r="Q101" s="212">
        <v>0</v>
      </c>
      <c r="R101" s="212">
        <f>Q101*H101</f>
        <v>0</v>
      </c>
      <c r="S101" s="212">
        <v>0</v>
      </c>
      <c r="T101" s="213">
        <f>S101*H101</f>
        <v>0</v>
      </c>
      <c r="AR101" s="25" t="s">
        <v>254</v>
      </c>
      <c r="AT101" s="25" t="s">
        <v>170</v>
      </c>
      <c r="AU101" s="25" t="s">
        <v>80</v>
      </c>
      <c r="AY101" s="25" t="s">
        <v>168</v>
      </c>
      <c r="BE101" s="214">
        <f>IF(N101="základní",J101,0)</f>
        <v>0</v>
      </c>
      <c r="BF101" s="214">
        <f>IF(N101="snížená",J101,0)</f>
        <v>0</v>
      </c>
      <c r="BG101" s="214">
        <f>IF(N101="zákl. přenesená",J101,0)</f>
        <v>0</v>
      </c>
      <c r="BH101" s="214">
        <f>IF(N101="sníž. přenesená",J101,0)</f>
        <v>0</v>
      </c>
      <c r="BI101" s="214">
        <f>IF(N101="nulová",J101,0)</f>
        <v>0</v>
      </c>
      <c r="BJ101" s="25" t="s">
        <v>17</v>
      </c>
      <c r="BK101" s="214">
        <f>ROUND(I101*H101,2)</f>
        <v>0</v>
      </c>
      <c r="BL101" s="25" t="s">
        <v>254</v>
      </c>
      <c r="BM101" s="25" t="s">
        <v>2825</v>
      </c>
    </row>
    <row r="102" s="1" customFormat="1" ht="16.5" customHeight="1">
      <c r="B102" s="202"/>
      <c r="C102" s="203" t="s">
        <v>239</v>
      </c>
      <c r="D102" s="203" t="s">
        <v>170</v>
      </c>
      <c r="E102" s="204" t="s">
        <v>2826</v>
      </c>
      <c r="F102" s="205" t="s">
        <v>2827</v>
      </c>
      <c r="G102" s="206" t="s">
        <v>198</v>
      </c>
      <c r="H102" s="207">
        <v>482</v>
      </c>
      <c r="I102" s="208"/>
      <c r="J102" s="209">
        <f>ROUND(I102*H102,2)</f>
        <v>0</v>
      </c>
      <c r="K102" s="205" t="s">
        <v>5</v>
      </c>
      <c r="L102" s="47"/>
      <c r="M102" s="210" t="s">
        <v>5</v>
      </c>
      <c r="N102" s="211" t="s">
        <v>43</v>
      </c>
      <c r="O102" s="48"/>
      <c r="P102" s="212">
        <f>O102*H102</f>
        <v>0</v>
      </c>
      <c r="Q102" s="212">
        <v>0</v>
      </c>
      <c r="R102" s="212">
        <f>Q102*H102</f>
        <v>0</v>
      </c>
      <c r="S102" s="212">
        <v>0</v>
      </c>
      <c r="T102" s="213">
        <f>S102*H102</f>
        <v>0</v>
      </c>
      <c r="AR102" s="25" t="s">
        <v>254</v>
      </c>
      <c r="AT102" s="25" t="s">
        <v>170</v>
      </c>
      <c r="AU102" s="25" t="s">
        <v>80</v>
      </c>
      <c r="AY102" s="25" t="s">
        <v>168</v>
      </c>
      <c r="BE102" s="214">
        <f>IF(N102="základní",J102,0)</f>
        <v>0</v>
      </c>
      <c r="BF102" s="214">
        <f>IF(N102="snížená",J102,0)</f>
        <v>0</v>
      </c>
      <c r="BG102" s="214">
        <f>IF(N102="zákl. přenesená",J102,0)</f>
        <v>0</v>
      </c>
      <c r="BH102" s="214">
        <f>IF(N102="sníž. přenesená",J102,0)</f>
        <v>0</v>
      </c>
      <c r="BI102" s="214">
        <f>IF(N102="nulová",J102,0)</f>
        <v>0</v>
      </c>
      <c r="BJ102" s="25" t="s">
        <v>17</v>
      </c>
      <c r="BK102" s="214">
        <f>ROUND(I102*H102,2)</f>
        <v>0</v>
      </c>
      <c r="BL102" s="25" t="s">
        <v>254</v>
      </c>
      <c r="BM102" s="25" t="s">
        <v>2828</v>
      </c>
    </row>
    <row r="103" s="1" customFormat="1" ht="16.5" customHeight="1">
      <c r="B103" s="202"/>
      <c r="C103" s="203" t="s">
        <v>243</v>
      </c>
      <c r="D103" s="203" t="s">
        <v>170</v>
      </c>
      <c r="E103" s="204" t="s">
        <v>2829</v>
      </c>
      <c r="F103" s="205" t="s">
        <v>2830</v>
      </c>
      <c r="G103" s="206" t="s">
        <v>1519</v>
      </c>
      <c r="H103" s="207">
        <v>2</v>
      </c>
      <c r="I103" s="208"/>
      <c r="J103" s="209">
        <f>ROUND(I103*H103,2)</f>
        <v>0</v>
      </c>
      <c r="K103" s="205" t="s">
        <v>5</v>
      </c>
      <c r="L103" s="47"/>
      <c r="M103" s="210" t="s">
        <v>5</v>
      </c>
      <c r="N103" s="211" t="s">
        <v>43</v>
      </c>
      <c r="O103" s="48"/>
      <c r="P103" s="212">
        <f>O103*H103</f>
        <v>0</v>
      </c>
      <c r="Q103" s="212">
        <v>0</v>
      </c>
      <c r="R103" s="212">
        <f>Q103*H103</f>
        <v>0</v>
      </c>
      <c r="S103" s="212">
        <v>0</v>
      </c>
      <c r="T103" s="213">
        <f>S103*H103</f>
        <v>0</v>
      </c>
      <c r="AR103" s="25" t="s">
        <v>254</v>
      </c>
      <c r="AT103" s="25" t="s">
        <v>170</v>
      </c>
      <c r="AU103" s="25" t="s">
        <v>80</v>
      </c>
      <c r="AY103" s="25" t="s">
        <v>168</v>
      </c>
      <c r="BE103" s="214">
        <f>IF(N103="základní",J103,0)</f>
        <v>0</v>
      </c>
      <c r="BF103" s="214">
        <f>IF(N103="snížená",J103,0)</f>
        <v>0</v>
      </c>
      <c r="BG103" s="214">
        <f>IF(N103="zákl. přenesená",J103,0)</f>
        <v>0</v>
      </c>
      <c r="BH103" s="214">
        <f>IF(N103="sníž. přenesená",J103,0)</f>
        <v>0</v>
      </c>
      <c r="BI103" s="214">
        <f>IF(N103="nulová",J103,0)</f>
        <v>0</v>
      </c>
      <c r="BJ103" s="25" t="s">
        <v>17</v>
      </c>
      <c r="BK103" s="214">
        <f>ROUND(I103*H103,2)</f>
        <v>0</v>
      </c>
      <c r="BL103" s="25" t="s">
        <v>254</v>
      </c>
      <c r="BM103" s="25" t="s">
        <v>2831</v>
      </c>
    </row>
    <row r="104" s="1" customFormat="1" ht="16.5" customHeight="1">
      <c r="B104" s="202"/>
      <c r="C104" s="203" t="s">
        <v>11</v>
      </c>
      <c r="D104" s="203" t="s">
        <v>170</v>
      </c>
      <c r="E104" s="204" t="s">
        <v>2832</v>
      </c>
      <c r="F104" s="205" t="s">
        <v>1777</v>
      </c>
      <c r="G104" s="206" t="s">
        <v>1890</v>
      </c>
      <c r="H104" s="257"/>
      <c r="I104" s="208"/>
      <c r="J104" s="209">
        <f>ROUND(I104*H104,2)</f>
        <v>0</v>
      </c>
      <c r="K104" s="205" t="s">
        <v>5</v>
      </c>
      <c r="L104" s="47"/>
      <c r="M104" s="210" t="s">
        <v>5</v>
      </c>
      <c r="N104" s="211" t="s">
        <v>43</v>
      </c>
      <c r="O104" s="48"/>
      <c r="P104" s="212">
        <f>O104*H104</f>
        <v>0</v>
      </c>
      <c r="Q104" s="212">
        <v>0</v>
      </c>
      <c r="R104" s="212">
        <f>Q104*H104</f>
        <v>0</v>
      </c>
      <c r="S104" s="212">
        <v>0</v>
      </c>
      <c r="T104" s="213">
        <f>S104*H104</f>
        <v>0</v>
      </c>
      <c r="AR104" s="25" t="s">
        <v>254</v>
      </c>
      <c r="AT104" s="25" t="s">
        <v>170</v>
      </c>
      <c r="AU104" s="25" t="s">
        <v>80</v>
      </c>
      <c r="AY104" s="25" t="s">
        <v>168</v>
      </c>
      <c r="BE104" s="214">
        <f>IF(N104="základní",J104,0)</f>
        <v>0</v>
      </c>
      <c r="BF104" s="214">
        <f>IF(N104="snížená",J104,0)</f>
        <v>0</v>
      </c>
      <c r="BG104" s="214">
        <f>IF(N104="zákl. přenesená",J104,0)</f>
        <v>0</v>
      </c>
      <c r="BH104" s="214">
        <f>IF(N104="sníž. přenesená",J104,0)</f>
        <v>0</v>
      </c>
      <c r="BI104" s="214">
        <f>IF(N104="nulová",J104,0)</f>
        <v>0</v>
      </c>
      <c r="BJ104" s="25" t="s">
        <v>17</v>
      </c>
      <c r="BK104" s="214">
        <f>ROUND(I104*H104,2)</f>
        <v>0</v>
      </c>
      <c r="BL104" s="25" t="s">
        <v>254</v>
      </c>
      <c r="BM104" s="25" t="s">
        <v>2833</v>
      </c>
    </row>
    <row r="105" s="10" customFormat="1" ht="29.88" customHeight="1">
      <c r="B105" s="189"/>
      <c r="D105" s="190" t="s">
        <v>71</v>
      </c>
      <c r="E105" s="200" t="s">
        <v>2834</v>
      </c>
      <c r="F105" s="200" t="s">
        <v>2835</v>
      </c>
      <c r="I105" s="192"/>
      <c r="J105" s="201">
        <f>BK105</f>
        <v>0</v>
      </c>
      <c r="L105" s="189"/>
      <c r="M105" s="194"/>
      <c r="N105" s="195"/>
      <c r="O105" s="195"/>
      <c r="P105" s="196">
        <f>SUM(P106:P121)</f>
        <v>0</v>
      </c>
      <c r="Q105" s="195"/>
      <c r="R105" s="196">
        <f>SUM(R106:R121)</f>
        <v>0</v>
      </c>
      <c r="S105" s="195"/>
      <c r="T105" s="197">
        <f>SUM(T106:T121)</f>
        <v>0</v>
      </c>
      <c r="AR105" s="190" t="s">
        <v>80</v>
      </c>
      <c r="AT105" s="198" t="s">
        <v>71</v>
      </c>
      <c r="AU105" s="198" t="s">
        <v>17</v>
      </c>
      <c r="AY105" s="190" t="s">
        <v>168</v>
      </c>
      <c r="BK105" s="199">
        <f>SUM(BK106:BK121)</f>
        <v>0</v>
      </c>
    </row>
    <row r="106" s="1" customFormat="1" ht="16.5" customHeight="1">
      <c r="B106" s="202"/>
      <c r="C106" s="203" t="s">
        <v>254</v>
      </c>
      <c r="D106" s="203" t="s">
        <v>170</v>
      </c>
      <c r="E106" s="204" t="s">
        <v>2836</v>
      </c>
      <c r="F106" s="205" t="s">
        <v>2837</v>
      </c>
      <c r="G106" s="206" t="s">
        <v>1519</v>
      </c>
      <c r="H106" s="207">
        <v>3</v>
      </c>
      <c r="I106" s="208"/>
      <c r="J106" s="209">
        <f>ROUND(I106*H106,2)</f>
        <v>0</v>
      </c>
      <c r="K106" s="205" t="s">
        <v>5</v>
      </c>
      <c r="L106" s="47"/>
      <c r="M106" s="210" t="s">
        <v>5</v>
      </c>
      <c r="N106" s="211" t="s">
        <v>43</v>
      </c>
      <c r="O106" s="48"/>
      <c r="P106" s="212">
        <f>O106*H106</f>
        <v>0</v>
      </c>
      <c r="Q106" s="212">
        <v>0</v>
      </c>
      <c r="R106" s="212">
        <f>Q106*H106</f>
        <v>0</v>
      </c>
      <c r="S106" s="212">
        <v>0</v>
      </c>
      <c r="T106" s="213">
        <f>S106*H106</f>
        <v>0</v>
      </c>
      <c r="AR106" s="25" t="s">
        <v>254</v>
      </c>
      <c r="AT106" s="25" t="s">
        <v>170</v>
      </c>
      <c r="AU106" s="25" t="s">
        <v>80</v>
      </c>
      <c r="AY106" s="25" t="s">
        <v>168</v>
      </c>
      <c r="BE106" s="214">
        <f>IF(N106="základní",J106,0)</f>
        <v>0</v>
      </c>
      <c r="BF106" s="214">
        <f>IF(N106="snížená",J106,0)</f>
        <v>0</v>
      </c>
      <c r="BG106" s="214">
        <f>IF(N106="zákl. přenesená",J106,0)</f>
        <v>0</v>
      </c>
      <c r="BH106" s="214">
        <f>IF(N106="sníž. přenesená",J106,0)</f>
        <v>0</v>
      </c>
      <c r="BI106" s="214">
        <f>IF(N106="nulová",J106,0)</f>
        <v>0</v>
      </c>
      <c r="BJ106" s="25" t="s">
        <v>17</v>
      </c>
      <c r="BK106" s="214">
        <f>ROUND(I106*H106,2)</f>
        <v>0</v>
      </c>
      <c r="BL106" s="25" t="s">
        <v>254</v>
      </c>
      <c r="BM106" s="25" t="s">
        <v>2838</v>
      </c>
    </row>
    <row r="107" s="1" customFormat="1" ht="16.5" customHeight="1">
      <c r="B107" s="202"/>
      <c r="C107" s="203" t="s">
        <v>260</v>
      </c>
      <c r="D107" s="203" t="s">
        <v>170</v>
      </c>
      <c r="E107" s="204" t="s">
        <v>2839</v>
      </c>
      <c r="F107" s="205" t="s">
        <v>2840</v>
      </c>
      <c r="G107" s="206" t="s">
        <v>1519</v>
      </c>
      <c r="H107" s="207">
        <v>2</v>
      </c>
      <c r="I107" s="208"/>
      <c r="J107" s="209">
        <f>ROUND(I107*H107,2)</f>
        <v>0</v>
      </c>
      <c r="K107" s="205" t="s">
        <v>5</v>
      </c>
      <c r="L107" s="47"/>
      <c r="M107" s="210" t="s">
        <v>5</v>
      </c>
      <c r="N107" s="211" t="s">
        <v>43</v>
      </c>
      <c r="O107" s="48"/>
      <c r="P107" s="212">
        <f>O107*H107</f>
        <v>0</v>
      </c>
      <c r="Q107" s="212">
        <v>0</v>
      </c>
      <c r="R107" s="212">
        <f>Q107*H107</f>
        <v>0</v>
      </c>
      <c r="S107" s="212">
        <v>0</v>
      </c>
      <c r="T107" s="213">
        <f>S107*H107</f>
        <v>0</v>
      </c>
      <c r="AR107" s="25" t="s">
        <v>254</v>
      </c>
      <c r="AT107" s="25" t="s">
        <v>170</v>
      </c>
      <c r="AU107" s="25" t="s">
        <v>80</v>
      </c>
      <c r="AY107" s="25" t="s">
        <v>168</v>
      </c>
      <c r="BE107" s="214">
        <f>IF(N107="základní",J107,0)</f>
        <v>0</v>
      </c>
      <c r="BF107" s="214">
        <f>IF(N107="snížená",J107,0)</f>
        <v>0</v>
      </c>
      <c r="BG107" s="214">
        <f>IF(N107="zákl. přenesená",J107,0)</f>
        <v>0</v>
      </c>
      <c r="BH107" s="214">
        <f>IF(N107="sníž. přenesená",J107,0)</f>
        <v>0</v>
      </c>
      <c r="BI107" s="214">
        <f>IF(N107="nulová",J107,0)</f>
        <v>0</v>
      </c>
      <c r="BJ107" s="25" t="s">
        <v>17</v>
      </c>
      <c r="BK107" s="214">
        <f>ROUND(I107*H107,2)</f>
        <v>0</v>
      </c>
      <c r="BL107" s="25" t="s">
        <v>254</v>
      </c>
      <c r="BM107" s="25" t="s">
        <v>2841</v>
      </c>
    </row>
    <row r="108" s="1" customFormat="1" ht="16.5" customHeight="1">
      <c r="B108" s="202"/>
      <c r="C108" s="203" t="s">
        <v>264</v>
      </c>
      <c r="D108" s="203" t="s">
        <v>170</v>
      </c>
      <c r="E108" s="204" t="s">
        <v>2842</v>
      </c>
      <c r="F108" s="205" t="s">
        <v>2843</v>
      </c>
      <c r="G108" s="206" t="s">
        <v>1519</v>
      </c>
      <c r="H108" s="207">
        <v>11</v>
      </c>
      <c r="I108" s="208"/>
      <c r="J108" s="209">
        <f>ROUND(I108*H108,2)</f>
        <v>0</v>
      </c>
      <c r="K108" s="205" t="s">
        <v>5</v>
      </c>
      <c r="L108" s="47"/>
      <c r="M108" s="210" t="s">
        <v>5</v>
      </c>
      <c r="N108" s="211" t="s">
        <v>43</v>
      </c>
      <c r="O108" s="48"/>
      <c r="P108" s="212">
        <f>O108*H108</f>
        <v>0</v>
      </c>
      <c r="Q108" s="212">
        <v>0</v>
      </c>
      <c r="R108" s="212">
        <f>Q108*H108</f>
        <v>0</v>
      </c>
      <c r="S108" s="212">
        <v>0</v>
      </c>
      <c r="T108" s="213">
        <f>S108*H108</f>
        <v>0</v>
      </c>
      <c r="AR108" s="25" t="s">
        <v>254</v>
      </c>
      <c r="AT108" s="25" t="s">
        <v>170</v>
      </c>
      <c r="AU108" s="25" t="s">
        <v>80</v>
      </c>
      <c r="AY108" s="25" t="s">
        <v>168</v>
      </c>
      <c r="BE108" s="214">
        <f>IF(N108="základní",J108,0)</f>
        <v>0</v>
      </c>
      <c r="BF108" s="214">
        <f>IF(N108="snížená",J108,0)</f>
        <v>0</v>
      </c>
      <c r="BG108" s="214">
        <f>IF(N108="zákl. přenesená",J108,0)</f>
        <v>0</v>
      </c>
      <c r="BH108" s="214">
        <f>IF(N108="sníž. přenesená",J108,0)</f>
        <v>0</v>
      </c>
      <c r="BI108" s="214">
        <f>IF(N108="nulová",J108,0)</f>
        <v>0</v>
      </c>
      <c r="BJ108" s="25" t="s">
        <v>17</v>
      </c>
      <c r="BK108" s="214">
        <f>ROUND(I108*H108,2)</f>
        <v>0</v>
      </c>
      <c r="BL108" s="25" t="s">
        <v>254</v>
      </c>
      <c r="BM108" s="25" t="s">
        <v>2844</v>
      </c>
    </row>
    <row r="109" s="1" customFormat="1" ht="16.5" customHeight="1">
      <c r="B109" s="202"/>
      <c r="C109" s="203" t="s">
        <v>270</v>
      </c>
      <c r="D109" s="203" t="s">
        <v>170</v>
      </c>
      <c r="E109" s="204" t="s">
        <v>2845</v>
      </c>
      <c r="F109" s="205" t="s">
        <v>2846</v>
      </c>
      <c r="G109" s="206" t="s">
        <v>1519</v>
      </c>
      <c r="H109" s="207">
        <v>2</v>
      </c>
      <c r="I109" s="208"/>
      <c r="J109" s="209">
        <f>ROUND(I109*H109,2)</f>
        <v>0</v>
      </c>
      <c r="K109" s="205" t="s">
        <v>5</v>
      </c>
      <c r="L109" s="47"/>
      <c r="M109" s="210" t="s">
        <v>5</v>
      </c>
      <c r="N109" s="211" t="s">
        <v>43</v>
      </c>
      <c r="O109" s="48"/>
      <c r="P109" s="212">
        <f>O109*H109</f>
        <v>0</v>
      </c>
      <c r="Q109" s="212">
        <v>0</v>
      </c>
      <c r="R109" s="212">
        <f>Q109*H109</f>
        <v>0</v>
      </c>
      <c r="S109" s="212">
        <v>0</v>
      </c>
      <c r="T109" s="213">
        <f>S109*H109</f>
        <v>0</v>
      </c>
      <c r="AR109" s="25" t="s">
        <v>254</v>
      </c>
      <c r="AT109" s="25" t="s">
        <v>170</v>
      </c>
      <c r="AU109" s="25" t="s">
        <v>80</v>
      </c>
      <c r="AY109" s="25" t="s">
        <v>168</v>
      </c>
      <c r="BE109" s="214">
        <f>IF(N109="základní",J109,0)</f>
        <v>0</v>
      </c>
      <c r="BF109" s="214">
        <f>IF(N109="snížená",J109,0)</f>
        <v>0</v>
      </c>
      <c r="BG109" s="214">
        <f>IF(N109="zákl. přenesená",J109,0)</f>
        <v>0</v>
      </c>
      <c r="BH109" s="214">
        <f>IF(N109="sníž. přenesená",J109,0)</f>
        <v>0</v>
      </c>
      <c r="BI109" s="214">
        <f>IF(N109="nulová",J109,0)</f>
        <v>0</v>
      </c>
      <c r="BJ109" s="25" t="s">
        <v>17</v>
      </c>
      <c r="BK109" s="214">
        <f>ROUND(I109*H109,2)</f>
        <v>0</v>
      </c>
      <c r="BL109" s="25" t="s">
        <v>254</v>
      </c>
      <c r="BM109" s="25" t="s">
        <v>2847</v>
      </c>
    </row>
    <row r="110" s="1" customFormat="1" ht="16.5" customHeight="1">
      <c r="B110" s="202"/>
      <c r="C110" s="203" t="s">
        <v>274</v>
      </c>
      <c r="D110" s="203" t="s">
        <v>170</v>
      </c>
      <c r="E110" s="204" t="s">
        <v>2848</v>
      </c>
      <c r="F110" s="205" t="s">
        <v>2849</v>
      </c>
      <c r="G110" s="206" t="s">
        <v>1519</v>
      </c>
      <c r="H110" s="207">
        <v>4</v>
      </c>
      <c r="I110" s="208"/>
      <c r="J110" s="209">
        <f>ROUND(I110*H110,2)</f>
        <v>0</v>
      </c>
      <c r="K110" s="205" t="s">
        <v>5</v>
      </c>
      <c r="L110" s="47"/>
      <c r="M110" s="210" t="s">
        <v>5</v>
      </c>
      <c r="N110" s="211" t="s">
        <v>43</v>
      </c>
      <c r="O110" s="48"/>
      <c r="P110" s="212">
        <f>O110*H110</f>
        <v>0</v>
      </c>
      <c r="Q110" s="212">
        <v>0</v>
      </c>
      <c r="R110" s="212">
        <f>Q110*H110</f>
        <v>0</v>
      </c>
      <c r="S110" s="212">
        <v>0</v>
      </c>
      <c r="T110" s="213">
        <f>S110*H110</f>
        <v>0</v>
      </c>
      <c r="AR110" s="25" t="s">
        <v>254</v>
      </c>
      <c r="AT110" s="25" t="s">
        <v>170</v>
      </c>
      <c r="AU110" s="25" t="s">
        <v>80</v>
      </c>
      <c r="AY110" s="25" t="s">
        <v>168</v>
      </c>
      <c r="BE110" s="214">
        <f>IF(N110="základní",J110,0)</f>
        <v>0</v>
      </c>
      <c r="BF110" s="214">
        <f>IF(N110="snížená",J110,0)</f>
        <v>0</v>
      </c>
      <c r="BG110" s="214">
        <f>IF(N110="zákl. přenesená",J110,0)</f>
        <v>0</v>
      </c>
      <c r="BH110" s="214">
        <f>IF(N110="sníž. přenesená",J110,0)</f>
        <v>0</v>
      </c>
      <c r="BI110" s="214">
        <f>IF(N110="nulová",J110,0)</f>
        <v>0</v>
      </c>
      <c r="BJ110" s="25" t="s">
        <v>17</v>
      </c>
      <c r="BK110" s="214">
        <f>ROUND(I110*H110,2)</f>
        <v>0</v>
      </c>
      <c r="BL110" s="25" t="s">
        <v>254</v>
      </c>
      <c r="BM110" s="25" t="s">
        <v>2850</v>
      </c>
    </row>
    <row r="111" s="1" customFormat="1" ht="16.5" customHeight="1">
      <c r="B111" s="202"/>
      <c r="C111" s="203" t="s">
        <v>10</v>
      </c>
      <c r="D111" s="203" t="s">
        <v>170</v>
      </c>
      <c r="E111" s="204" t="s">
        <v>2851</v>
      </c>
      <c r="F111" s="205" t="s">
        <v>2852</v>
      </c>
      <c r="G111" s="206" t="s">
        <v>1519</v>
      </c>
      <c r="H111" s="207">
        <v>2</v>
      </c>
      <c r="I111" s="208"/>
      <c r="J111" s="209">
        <f>ROUND(I111*H111,2)</f>
        <v>0</v>
      </c>
      <c r="K111" s="205" t="s">
        <v>5</v>
      </c>
      <c r="L111" s="47"/>
      <c r="M111" s="210" t="s">
        <v>5</v>
      </c>
      <c r="N111" s="211" t="s">
        <v>43</v>
      </c>
      <c r="O111" s="48"/>
      <c r="P111" s="212">
        <f>O111*H111</f>
        <v>0</v>
      </c>
      <c r="Q111" s="212">
        <v>0</v>
      </c>
      <c r="R111" s="212">
        <f>Q111*H111</f>
        <v>0</v>
      </c>
      <c r="S111" s="212">
        <v>0</v>
      </c>
      <c r="T111" s="213">
        <f>S111*H111</f>
        <v>0</v>
      </c>
      <c r="AR111" s="25" t="s">
        <v>254</v>
      </c>
      <c r="AT111" s="25" t="s">
        <v>170</v>
      </c>
      <c r="AU111" s="25" t="s">
        <v>80</v>
      </c>
      <c r="AY111" s="25" t="s">
        <v>168</v>
      </c>
      <c r="BE111" s="214">
        <f>IF(N111="základní",J111,0)</f>
        <v>0</v>
      </c>
      <c r="BF111" s="214">
        <f>IF(N111="snížená",J111,0)</f>
        <v>0</v>
      </c>
      <c r="BG111" s="214">
        <f>IF(N111="zákl. přenesená",J111,0)</f>
        <v>0</v>
      </c>
      <c r="BH111" s="214">
        <f>IF(N111="sníž. přenesená",J111,0)</f>
        <v>0</v>
      </c>
      <c r="BI111" s="214">
        <f>IF(N111="nulová",J111,0)</f>
        <v>0</v>
      </c>
      <c r="BJ111" s="25" t="s">
        <v>17</v>
      </c>
      <c r="BK111" s="214">
        <f>ROUND(I111*H111,2)</f>
        <v>0</v>
      </c>
      <c r="BL111" s="25" t="s">
        <v>254</v>
      </c>
      <c r="BM111" s="25" t="s">
        <v>2853</v>
      </c>
    </row>
    <row r="112" s="1" customFormat="1" ht="16.5" customHeight="1">
      <c r="B112" s="202"/>
      <c r="C112" s="203" t="s">
        <v>284</v>
      </c>
      <c r="D112" s="203" t="s">
        <v>170</v>
      </c>
      <c r="E112" s="204" t="s">
        <v>2854</v>
      </c>
      <c r="F112" s="205" t="s">
        <v>2855</v>
      </c>
      <c r="G112" s="206" t="s">
        <v>1519</v>
      </c>
      <c r="H112" s="207">
        <v>2</v>
      </c>
      <c r="I112" s="208"/>
      <c r="J112" s="209">
        <f>ROUND(I112*H112,2)</f>
        <v>0</v>
      </c>
      <c r="K112" s="205" t="s">
        <v>5</v>
      </c>
      <c r="L112" s="47"/>
      <c r="M112" s="210" t="s">
        <v>5</v>
      </c>
      <c r="N112" s="211" t="s">
        <v>43</v>
      </c>
      <c r="O112" s="48"/>
      <c r="P112" s="212">
        <f>O112*H112</f>
        <v>0</v>
      </c>
      <c r="Q112" s="212">
        <v>0</v>
      </c>
      <c r="R112" s="212">
        <f>Q112*H112</f>
        <v>0</v>
      </c>
      <c r="S112" s="212">
        <v>0</v>
      </c>
      <c r="T112" s="213">
        <f>S112*H112</f>
        <v>0</v>
      </c>
      <c r="AR112" s="25" t="s">
        <v>254</v>
      </c>
      <c r="AT112" s="25" t="s">
        <v>170</v>
      </c>
      <c r="AU112" s="25" t="s">
        <v>80</v>
      </c>
      <c r="AY112" s="25" t="s">
        <v>168</v>
      </c>
      <c r="BE112" s="214">
        <f>IF(N112="základní",J112,0)</f>
        <v>0</v>
      </c>
      <c r="BF112" s="214">
        <f>IF(N112="snížená",J112,0)</f>
        <v>0</v>
      </c>
      <c r="BG112" s="214">
        <f>IF(N112="zákl. přenesená",J112,0)</f>
        <v>0</v>
      </c>
      <c r="BH112" s="214">
        <f>IF(N112="sníž. přenesená",J112,0)</f>
        <v>0</v>
      </c>
      <c r="BI112" s="214">
        <f>IF(N112="nulová",J112,0)</f>
        <v>0</v>
      </c>
      <c r="BJ112" s="25" t="s">
        <v>17</v>
      </c>
      <c r="BK112" s="214">
        <f>ROUND(I112*H112,2)</f>
        <v>0</v>
      </c>
      <c r="BL112" s="25" t="s">
        <v>254</v>
      </c>
      <c r="BM112" s="25" t="s">
        <v>2856</v>
      </c>
    </row>
    <row r="113" s="1" customFormat="1" ht="38.25" customHeight="1">
      <c r="B113" s="202"/>
      <c r="C113" s="203" t="s">
        <v>288</v>
      </c>
      <c r="D113" s="203" t="s">
        <v>170</v>
      </c>
      <c r="E113" s="204" t="s">
        <v>2857</v>
      </c>
      <c r="F113" s="205" t="s">
        <v>2858</v>
      </c>
      <c r="G113" s="206" t="s">
        <v>1519</v>
      </c>
      <c r="H113" s="207">
        <v>3</v>
      </c>
      <c r="I113" s="208"/>
      <c r="J113" s="209">
        <f>ROUND(I113*H113,2)</f>
        <v>0</v>
      </c>
      <c r="K113" s="205" t="s">
        <v>5</v>
      </c>
      <c r="L113" s="47"/>
      <c r="M113" s="210" t="s">
        <v>5</v>
      </c>
      <c r="N113" s="211" t="s">
        <v>43</v>
      </c>
      <c r="O113" s="48"/>
      <c r="P113" s="212">
        <f>O113*H113</f>
        <v>0</v>
      </c>
      <c r="Q113" s="212">
        <v>0</v>
      </c>
      <c r="R113" s="212">
        <f>Q113*H113</f>
        <v>0</v>
      </c>
      <c r="S113" s="212">
        <v>0</v>
      </c>
      <c r="T113" s="213">
        <f>S113*H113</f>
        <v>0</v>
      </c>
      <c r="AR113" s="25" t="s">
        <v>254</v>
      </c>
      <c r="AT113" s="25" t="s">
        <v>170</v>
      </c>
      <c r="AU113" s="25" t="s">
        <v>80</v>
      </c>
      <c r="AY113" s="25" t="s">
        <v>168</v>
      </c>
      <c r="BE113" s="214">
        <f>IF(N113="základní",J113,0)</f>
        <v>0</v>
      </c>
      <c r="BF113" s="214">
        <f>IF(N113="snížená",J113,0)</f>
        <v>0</v>
      </c>
      <c r="BG113" s="214">
        <f>IF(N113="zákl. přenesená",J113,0)</f>
        <v>0</v>
      </c>
      <c r="BH113" s="214">
        <f>IF(N113="sníž. přenesená",J113,0)</f>
        <v>0</v>
      </c>
      <c r="BI113" s="214">
        <f>IF(N113="nulová",J113,0)</f>
        <v>0</v>
      </c>
      <c r="BJ113" s="25" t="s">
        <v>17</v>
      </c>
      <c r="BK113" s="214">
        <f>ROUND(I113*H113,2)</f>
        <v>0</v>
      </c>
      <c r="BL113" s="25" t="s">
        <v>254</v>
      </c>
      <c r="BM113" s="25" t="s">
        <v>2859</v>
      </c>
    </row>
    <row r="114" s="1" customFormat="1" ht="25.5" customHeight="1">
      <c r="B114" s="202"/>
      <c r="C114" s="203" t="s">
        <v>292</v>
      </c>
      <c r="D114" s="203" t="s">
        <v>170</v>
      </c>
      <c r="E114" s="204" t="s">
        <v>2860</v>
      </c>
      <c r="F114" s="205" t="s">
        <v>2861</v>
      </c>
      <c r="G114" s="206" t="s">
        <v>1519</v>
      </c>
      <c r="H114" s="207">
        <v>3</v>
      </c>
      <c r="I114" s="208"/>
      <c r="J114" s="209">
        <f>ROUND(I114*H114,2)</f>
        <v>0</v>
      </c>
      <c r="K114" s="205" t="s">
        <v>5</v>
      </c>
      <c r="L114" s="47"/>
      <c r="M114" s="210" t="s">
        <v>5</v>
      </c>
      <c r="N114" s="211" t="s">
        <v>43</v>
      </c>
      <c r="O114" s="48"/>
      <c r="P114" s="212">
        <f>O114*H114</f>
        <v>0</v>
      </c>
      <c r="Q114" s="212">
        <v>0</v>
      </c>
      <c r="R114" s="212">
        <f>Q114*H114</f>
        <v>0</v>
      </c>
      <c r="S114" s="212">
        <v>0</v>
      </c>
      <c r="T114" s="213">
        <f>S114*H114</f>
        <v>0</v>
      </c>
      <c r="AR114" s="25" t="s">
        <v>254</v>
      </c>
      <c r="AT114" s="25" t="s">
        <v>170</v>
      </c>
      <c r="AU114" s="25" t="s">
        <v>80</v>
      </c>
      <c r="AY114" s="25" t="s">
        <v>168</v>
      </c>
      <c r="BE114" s="214">
        <f>IF(N114="základní",J114,0)</f>
        <v>0</v>
      </c>
      <c r="BF114" s="214">
        <f>IF(N114="snížená",J114,0)</f>
        <v>0</v>
      </c>
      <c r="BG114" s="214">
        <f>IF(N114="zákl. přenesená",J114,0)</f>
        <v>0</v>
      </c>
      <c r="BH114" s="214">
        <f>IF(N114="sníž. přenesená",J114,0)</f>
        <v>0</v>
      </c>
      <c r="BI114" s="214">
        <f>IF(N114="nulová",J114,0)</f>
        <v>0</v>
      </c>
      <c r="BJ114" s="25" t="s">
        <v>17</v>
      </c>
      <c r="BK114" s="214">
        <f>ROUND(I114*H114,2)</f>
        <v>0</v>
      </c>
      <c r="BL114" s="25" t="s">
        <v>254</v>
      </c>
      <c r="BM114" s="25" t="s">
        <v>2862</v>
      </c>
    </row>
    <row r="115" s="1" customFormat="1" ht="38.25" customHeight="1">
      <c r="B115" s="202"/>
      <c r="C115" s="203" t="s">
        <v>296</v>
      </c>
      <c r="D115" s="203" t="s">
        <v>170</v>
      </c>
      <c r="E115" s="204" t="s">
        <v>2863</v>
      </c>
      <c r="F115" s="205" t="s">
        <v>2864</v>
      </c>
      <c r="G115" s="206" t="s">
        <v>1519</v>
      </c>
      <c r="H115" s="207">
        <v>15</v>
      </c>
      <c r="I115" s="208"/>
      <c r="J115" s="209">
        <f>ROUND(I115*H115,2)</f>
        <v>0</v>
      </c>
      <c r="K115" s="205" t="s">
        <v>5</v>
      </c>
      <c r="L115" s="47"/>
      <c r="M115" s="210" t="s">
        <v>5</v>
      </c>
      <c r="N115" s="211" t="s">
        <v>43</v>
      </c>
      <c r="O115" s="48"/>
      <c r="P115" s="212">
        <f>O115*H115</f>
        <v>0</v>
      </c>
      <c r="Q115" s="212">
        <v>0</v>
      </c>
      <c r="R115" s="212">
        <f>Q115*H115</f>
        <v>0</v>
      </c>
      <c r="S115" s="212">
        <v>0</v>
      </c>
      <c r="T115" s="213">
        <f>S115*H115</f>
        <v>0</v>
      </c>
      <c r="AR115" s="25" t="s">
        <v>254</v>
      </c>
      <c r="AT115" s="25" t="s">
        <v>170</v>
      </c>
      <c r="AU115" s="25" t="s">
        <v>80</v>
      </c>
      <c r="AY115" s="25" t="s">
        <v>168</v>
      </c>
      <c r="BE115" s="214">
        <f>IF(N115="základní",J115,0)</f>
        <v>0</v>
      </c>
      <c r="BF115" s="214">
        <f>IF(N115="snížená",J115,0)</f>
        <v>0</v>
      </c>
      <c r="BG115" s="214">
        <f>IF(N115="zákl. přenesená",J115,0)</f>
        <v>0</v>
      </c>
      <c r="BH115" s="214">
        <f>IF(N115="sníž. přenesená",J115,0)</f>
        <v>0</v>
      </c>
      <c r="BI115" s="214">
        <f>IF(N115="nulová",J115,0)</f>
        <v>0</v>
      </c>
      <c r="BJ115" s="25" t="s">
        <v>17</v>
      </c>
      <c r="BK115" s="214">
        <f>ROUND(I115*H115,2)</f>
        <v>0</v>
      </c>
      <c r="BL115" s="25" t="s">
        <v>254</v>
      </c>
      <c r="BM115" s="25" t="s">
        <v>2865</v>
      </c>
    </row>
    <row r="116" s="1" customFormat="1" ht="25.5" customHeight="1">
      <c r="B116" s="202"/>
      <c r="C116" s="203" t="s">
        <v>300</v>
      </c>
      <c r="D116" s="203" t="s">
        <v>170</v>
      </c>
      <c r="E116" s="204" t="s">
        <v>2866</v>
      </c>
      <c r="F116" s="205" t="s">
        <v>2867</v>
      </c>
      <c r="G116" s="206" t="s">
        <v>1519</v>
      </c>
      <c r="H116" s="207">
        <v>18</v>
      </c>
      <c r="I116" s="208"/>
      <c r="J116" s="209">
        <f>ROUND(I116*H116,2)</f>
        <v>0</v>
      </c>
      <c r="K116" s="205" t="s">
        <v>5</v>
      </c>
      <c r="L116" s="47"/>
      <c r="M116" s="210" t="s">
        <v>5</v>
      </c>
      <c r="N116" s="211" t="s">
        <v>43</v>
      </c>
      <c r="O116" s="48"/>
      <c r="P116" s="212">
        <f>O116*H116</f>
        <v>0</v>
      </c>
      <c r="Q116" s="212">
        <v>0</v>
      </c>
      <c r="R116" s="212">
        <f>Q116*H116</f>
        <v>0</v>
      </c>
      <c r="S116" s="212">
        <v>0</v>
      </c>
      <c r="T116" s="213">
        <f>S116*H116</f>
        <v>0</v>
      </c>
      <c r="AR116" s="25" t="s">
        <v>254</v>
      </c>
      <c r="AT116" s="25" t="s">
        <v>170</v>
      </c>
      <c r="AU116" s="25" t="s">
        <v>80</v>
      </c>
      <c r="AY116" s="25" t="s">
        <v>168</v>
      </c>
      <c r="BE116" s="214">
        <f>IF(N116="základní",J116,0)</f>
        <v>0</v>
      </c>
      <c r="BF116" s="214">
        <f>IF(N116="snížená",J116,0)</f>
        <v>0</v>
      </c>
      <c r="BG116" s="214">
        <f>IF(N116="zákl. přenesená",J116,0)</f>
        <v>0</v>
      </c>
      <c r="BH116" s="214">
        <f>IF(N116="sníž. přenesená",J116,0)</f>
        <v>0</v>
      </c>
      <c r="BI116" s="214">
        <f>IF(N116="nulová",J116,0)</f>
        <v>0</v>
      </c>
      <c r="BJ116" s="25" t="s">
        <v>17</v>
      </c>
      <c r="BK116" s="214">
        <f>ROUND(I116*H116,2)</f>
        <v>0</v>
      </c>
      <c r="BL116" s="25" t="s">
        <v>254</v>
      </c>
      <c r="BM116" s="25" t="s">
        <v>2868</v>
      </c>
    </row>
    <row r="117" s="1" customFormat="1" ht="16.5" customHeight="1">
      <c r="B117" s="202"/>
      <c r="C117" s="203" t="s">
        <v>304</v>
      </c>
      <c r="D117" s="203" t="s">
        <v>170</v>
      </c>
      <c r="E117" s="204" t="s">
        <v>2869</v>
      </c>
      <c r="F117" s="205" t="s">
        <v>2870</v>
      </c>
      <c r="G117" s="206" t="s">
        <v>1519</v>
      </c>
      <c r="H117" s="207">
        <v>4</v>
      </c>
      <c r="I117" s="208"/>
      <c r="J117" s="209">
        <f>ROUND(I117*H117,2)</f>
        <v>0</v>
      </c>
      <c r="K117" s="205" t="s">
        <v>5</v>
      </c>
      <c r="L117" s="47"/>
      <c r="M117" s="210" t="s">
        <v>5</v>
      </c>
      <c r="N117" s="211" t="s">
        <v>43</v>
      </c>
      <c r="O117" s="48"/>
      <c r="P117" s="212">
        <f>O117*H117</f>
        <v>0</v>
      </c>
      <c r="Q117" s="212">
        <v>0</v>
      </c>
      <c r="R117" s="212">
        <f>Q117*H117</f>
        <v>0</v>
      </c>
      <c r="S117" s="212">
        <v>0</v>
      </c>
      <c r="T117" s="213">
        <f>S117*H117</f>
        <v>0</v>
      </c>
      <c r="AR117" s="25" t="s">
        <v>254</v>
      </c>
      <c r="AT117" s="25" t="s">
        <v>170</v>
      </c>
      <c r="AU117" s="25" t="s">
        <v>80</v>
      </c>
      <c r="AY117" s="25" t="s">
        <v>168</v>
      </c>
      <c r="BE117" s="214">
        <f>IF(N117="základní",J117,0)</f>
        <v>0</v>
      </c>
      <c r="BF117" s="214">
        <f>IF(N117="snížená",J117,0)</f>
        <v>0</v>
      </c>
      <c r="BG117" s="214">
        <f>IF(N117="zákl. přenesená",J117,0)</f>
        <v>0</v>
      </c>
      <c r="BH117" s="214">
        <f>IF(N117="sníž. přenesená",J117,0)</f>
        <v>0</v>
      </c>
      <c r="BI117" s="214">
        <f>IF(N117="nulová",J117,0)</f>
        <v>0</v>
      </c>
      <c r="BJ117" s="25" t="s">
        <v>17</v>
      </c>
      <c r="BK117" s="214">
        <f>ROUND(I117*H117,2)</f>
        <v>0</v>
      </c>
      <c r="BL117" s="25" t="s">
        <v>254</v>
      </c>
      <c r="BM117" s="25" t="s">
        <v>2871</v>
      </c>
    </row>
    <row r="118" s="1" customFormat="1" ht="16.5" customHeight="1">
      <c r="B118" s="202"/>
      <c r="C118" s="203" t="s">
        <v>308</v>
      </c>
      <c r="D118" s="203" t="s">
        <v>170</v>
      </c>
      <c r="E118" s="204" t="s">
        <v>2872</v>
      </c>
      <c r="F118" s="205" t="s">
        <v>2873</v>
      </c>
      <c r="G118" s="206" t="s">
        <v>1519</v>
      </c>
      <c r="H118" s="207">
        <v>2</v>
      </c>
      <c r="I118" s="208"/>
      <c r="J118" s="209">
        <f>ROUND(I118*H118,2)</f>
        <v>0</v>
      </c>
      <c r="K118" s="205" t="s">
        <v>5</v>
      </c>
      <c r="L118" s="47"/>
      <c r="M118" s="210" t="s">
        <v>5</v>
      </c>
      <c r="N118" s="211" t="s">
        <v>43</v>
      </c>
      <c r="O118" s="48"/>
      <c r="P118" s="212">
        <f>O118*H118</f>
        <v>0</v>
      </c>
      <c r="Q118" s="212">
        <v>0</v>
      </c>
      <c r="R118" s="212">
        <f>Q118*H118</f>
        <v>0</v>
      </c>
      <c r="S118" s="212">
        <v>0</v>
      </c>
      <c r="T118" s="213">
        <f>S118*H118</f>
        <v>0</v>
      </c>
      <c r="AR118" s="25" t="s">
        <v>254</v>
      </c>
      <c r="AT118" s="25" t="s">
        <v>170</v>
      </c>
      <c r="AU118" s="25" t="s">
        <v>80</v>
      </c>
      <c r="AY118" s="25" t="s">
        <v>168</v>
      </c>
      <c r="BE118" s="214">
        <f>IF(N118="základní",J118,0)</f>
        <v>0</v>
      </c>
      <c r="BF118" s="214">
        <f>IF(N118="snížená",J118,0)</f>
        <v>0</v>
      </c>
      <c r="BG118" s="214">
        <f>IF(N118="zákl. přenesená",J118,0)</f>
        <v>0</v>
      </c>
      <c r="BH118" s="214">
        <f>IF(N118="sníž. přenesená",J118,0)</f>
        <v>0</v>
      </c>
      <c r="BI118" s="214">
        <f>IF(N118="nulová",J118,0)</f>
        <v>0</v>
      </c>
      <c r="BJ118" s="25" t="s">
        <v>17</v>
      </c>
      <c r="BK118" s="214">
        <f>ROUND(I118*H118,2)</f>
        <v>0</v>
      </c>
      <c r="BL118" s="25" t="s">
        <v>254</v>
      </c>
      <c r="BM118" s="25" t="s">
        <v>2874</v>
      </c>
    </row>
    <row r="119" s="1" customFormat="1" ht="16.5" customHeight="1">
      <c r="B119" s="202"/>
      <c r="C119" s="203" t="s">
        <v>314</v>
      </c>
      <c r="D119" s="203" t="s">
        <v>170</v>
      </c>
      <c r="E119" s="204" t="s">
        <v>2875</v>
      </c>
      <c r="F119" s="205" t="s">
        <v>2873</v>
      </c>
      <c r="G119" s="206" t="s">
        <v>1519</v>
      </c>
      <c r="H119" s="207">
        <v>30</v>
      </c>
      <c r="I119" s="208"/>
      <c r="J119" s="209">
        <f>ROUND(I119*H119,2)</f>
        <v>0</v>
      </c>
      <c r="K119" s="205" t="s">
        <v>5</v>
      </c>
      <c r="L119" s="47"/>
      <c r="M119" s="210" t="s">
        <v>5</v>
      </c>
      <c r="N119" s="211" t="s">
        <v>43</v>
      </c>
      <c r="O119" s="48"/>
      <c r="P119" s="212">
        <f>O119*H119</f>
        <v>0</v>
      </c>
      <c r="Q119" s="212">
        <v>0</v>
      </c>
      <c r="R119" s="212">
        <f>Q119*H119</f>
        <v>0</v>
      </c>
      <c r="S119" s="212">
        <v>0</v>
      </c>
      <c r="T119" s="213">
        <f>S119*H119</f>
        <v>0</v>
      </c>
      <c r="AR119" s="25" t="s">
        <v>254</v>
      </c>
      <c r="AT119" s="25" t="s">
        <v>170</v>
      </c>
      <c r="AU119" s="25" t="s">
        <v>80</v>
      </c>
      <c r="AY119" s="25" t="s">
        <v>168</v>
      </c>
      <c r="BE119" s="214">
        <f>IF(N119="základní",J119,0)</f>
        <v>0</v>
      </c>
      <c r="BF119" s="214">
        <f>IF(N119="snížená",J119,0)</f>
        <v>0</v>
      </c>
      <c r="BG119" s="214">
        <f>IF(N119="zákl. přenesená",J119,0)</f>
        <v>0</v>
      </c>
      <c r="BH119" s="214">
        <f>IF(N119="sníž. přenesená",J119,0)</f>
        <v>0</v>
      </c>
      <c r="BI119" s="214">
        <f>IF(N119="nulová",J119,0)</f>
        <v>0</v>
      </c>
      <c r="BJ119" s="25" t="s">
        <v>17</v>
      </c>
      <c r="BK119" s="214">
        <f>ROUND(I119*H119,2)</f>
        <v>0</v>
      </c>
      <c r="BL119" s="25" t="s">
        <v>254</v>
      </c>
      <c r="BM119" s="25" t="s">
        <v>2876</v>
      </c>
    </row>
    <row r="120" s="1" customFormat="1" ht="16.5" customHeight="1">
      <c r="B120" s="202"/>
      <c r="C120" s="203" t="s">
        <v>322</v>
      </c>
      <c r="D120" s="203" t="s">
        <v>170</v>
      </c>
      <c r="E120" s="204" t="s">
        <v>2877</v>
      </c>
      <c r="F120" s="205" t="s">
        <v>2878</v>
      </c>
      <c r="G120" s="206" t="s">
        <v>1519</v>
      </c>
      <c r="H120" s="207">
        <v>1</v>
      </c>
      <c r="I120" s="208"/>
      <c r="J120" s="209">
        <f>ROUND(I120*H120,2)</f>
        <v>0</v>
      </c>
      <c r="K120" s="205" t="s">
        <v>5</v>
      </c>
      <c r="L120" s="47"/>
      <c r="M120" s="210" t="s">
        <v>5</v>
      </c>
      <c r="N120" s="211" t="s">
        <v>43</v>
      </c>
      <c r="O120" s="48"/>
      <c r="P120" s="212">
        <f>O120*H120</f>
        <v>0</v>
      </c>
      <c r="Q120" s="212">
        <v>0</v>
      </c>
      <c r="R120" s="212">
        <f>Q120*H120</f>
        <v>0</v>
      </c>
      <c r="S120" s="212">
        <v>0</v>
      </c>
      <c r="T120" s="213">
        <f>S120*H120</f>
        <v>0</v>
      </c>
      <c r="AR120" s="25" t="s">
        <v>254</v>
      </c>
      <c r="AT120" s="25" t="s">
        <v>170</v>
      </c>
      <c r="AU120" s="25" t="s">
        <v>80</v>
      </c>
      <c r="AY120" s="25" t="s">
        <v>168</v>
      </c>
      <c r="BE120" s="214">
        <f>IF(N120="základní",J120,0)</f>
        <v>0</v>
      </c>
      <c r="BF120" s="214">
        <f>IF(N120="snížená",J120,0)</f>
        <v>0</v>
      </c>
      <c r="BG120" s="214">
        <f>IF(N120="zákl. přenesená",J120,0)</f>
        <v>0</v>
      </c>
      <c r="BH120" s="214">
        <f>IF(N120="sníž. přenesená",J120,0)</f>
        <v>0</v>
      </c>
      <c r="BI120" s="214">
        <f>IF(N120="nulová",J120,0)</f>
        <v>0</v>
      </c>
      <c r="BJ120" s="25" t="s">
        <v>17</v>
      </c>
      <c r="BK120" s="214">
        <f>ROUND(I120*H120,2)</f>
        <v>0</v>
      </c>
      <c r="BL120" s="25" t="s">
        <v>254</v>
      </c>
      <c r="BM120" s="25" t="s">
        <v>2879</v>
      </c>
    </row>
    <row r="121" s="1" customFormat="1" ht="16.5" customHeight="1">
      <c r="B121" s="202"/>
      <c r="C121" s="203" t="s">
        <v>327</v>
      </c>
      <c r="D121" s="203" t="s">
        <v>170</v>
      </c>
      <c r="E121" s="204" t="s">
        <v>2880</v>
      </c>
      <c r="F121" s="205" t="s">
        <v>1777</v>
      </c>
      <c r="G121" s="206" t="s">
        <v>1890</v>
      </c>
      <c r="H121" s="257"/>
      <c r="I121" s="208"/>
      <c r="J121" s="209">
        <f>ROUND(I121*H121,2)</f>
        <v>0</v>
      </c>
      <c r="K121" s="205" t="s">
        <v>5</v>
      </c>
      <c r="L121" s="47"/>
      <c r="M121" s="210" t="s">
        <v>5</v>
      </c>
      <c r="N121" s="211" t="s">
        <v>43</v>
      </c>
      <c r="O121" s="48"/>
      <c r="P121" s="212">
        <f>O121*H121</f>
        <v>0</v>
      </c>
      <c r="Q121" s="212">
        <v>0</v>
      </c>
      <c r="R121" s="212">
        <f>Q121*H121</f>
        <v>0</v>
      </c>
      <c r="S121" s="212">
        <v>0</v>
      </c>
      <c r="T121" s="213">
        <f>S121*H121</f>
        <v>0</v>
      </c>
      <c r="AR121" s="25" t="s">
        <v>254</v>
      </c>
      <c r="AT121" s="25" t="s">
        <v>170</v>
      </c>
      <c r="AU121" s="25" t="s">
        <v>80</v>
      </c>
      <c r="AY121" s="25" t="s">
        <v>168</v>
      </c>
      <c r="BE121" s="214">
        <f>IF(N121="základní",J121,0)</f>
        <v>0</v>
      </c>
      <c r="BF121" s="214">
        <f>IF(N121="snížená",J121,0)</f>
        <v>0</v>
      </c>
      <c r="BG121" s="214">
        <f>IF(N121="zákl. přenesená",J121,0)</f>
        <v>0</v>
      </c>
      <c r="BH121" s="214">
        <f>IF(N121="sníž. přenesená",J121,0)</f>
        <v>0</v>
      </c>
      <c r="BI121" s="214">
        <f>IF(N121="nulová",J121,0)</f>
        <v>0</v>
      </c>
      <c r="BJ121" s="25" t="s">
        <v>17</v>
      </c>
      <c r="BK121" s="214">
        <f>ROUND(I121*H121,2)</f>
        <v>0</v>
      </c>
      <c r="BL121" s="25" t="s">
        <v>254</v>
      </c>
      <c r="BM121" s="25" t="s">
        <v>2881</v>
      </c>
    </row>
    <row r="122" s="10" customFormat="1" ht="29.88" customHeight="1">
      <c r="B122" s="189"/>
      <c r="D122" s="190" t="s">
        <v>71</v>
      </c>
      <c r="E122" s="200" t="s">
        <v>2882</v>
      </c>
      <c r="F122" s="200" t="s">
        <v>2883</v>
      </c>
      <c r="I122" s="192"/>
      <c r="J122" s="201">
        <f>BK122</f>
        <v>0</v>
      </c>
      <c r="L122" s="189"/>
      <c r="M122" s="194"/>
      <c r="N122" s="195"/>
      <c r="O122" s="195"/>
      <c r="P122" s="196">
        <f>SUM(P123:P128)</f>
        <v>0</v>
      </c>
      <c r="Q122" s="195"/>
      <c r="R122" s="196">
        <f>SUM(R123:R128)</f>
        <v>0</v>
      </c>
      <c r="S122" s="195"/>
      <c r="T122" s="197">
        <f>SUM(T123:T128)</f>
        <v>0</v>
      </c>
      <c r="AR122" s="190" t="s">
        <v>80</v>
      </c>
      <c r="AT122" s="198" t="s">
        <v>71</v>
      </c>
      <c r="AU122" s="198" t="s">
        <v>17</v>
      </c>
      <c r="AY122" s="190" t="s">
        <v>168</v>
      </c>
      <c r="BK122" s="199">
        <f>SUM(BK123:BK128)</f>
        <v>0</v>
      </c>
    </row>
    <row r="123" s="1" customFormat="1" ht="51" customHeight="1">
      <c r="B123" s="202"/>
      <c r="C123" s="203" t="s">
        <v>332</v>
      </c>
      <c r="D123" s="203" t="s">
        <v>170</v>
      </c>
      <c r="E123" s="204" t="s">
        <v>2884</v>
      </c>
      <c r="F123" s="205" t="s">
        <v>2885</v>
      </c>
      <c r="G123" s="206" t="s">
        <v>1519</v>
      </c>
      <c r="H123" s="207">
        <v>3</v>
      </c>
      <c r="I123" s="208"/>
      <c r="J123" s="209">
        <f>ROUND(I123*H123,2)</f>
        <v>0</v>
      </c>
      <c r="K123" s="205" t="s">
        <v>5</v>
      </c>
      <c r="L123" s="47"/>
      <c r="M123" s="210" t="s">
        <v>5</v>
      </c>
      <c r="N123" s="211" t="s">
        <v>43</v>
      </c>
      <c r="O123" s="48"/>
      <c r="P123" s="212">
        <f>O123*H123</f>
        <v>0</v>
      </c>
      <c r="Q123" s="212">
        <v>0</v>
      </c>
      <c r="R123" s="212">
        <f>Q123*H123</f>
        <v>0</v>
      </c>
      <c r="S123" s="212">
        <v>0</v>
      </c>
      <c r="T123" s="213">
        <f>S123*H123</f>
        <v>0</v>
      </c>
      <c r="AR123" s="25" t="s">
        <v>254</v>
      </c>
      <c r="AT123" s="25" t="s">
        <v>170</v>
      </c>
      <c r="AU123" s="25" t="s">
        <v>80</v>
      </c>
      <c r="AY123" s="25" t="s">
        <v>168</v>
      </c>
      <c r="BE123" s="214">
        <f>IF(N123="základní",J123,0)</f>
        <v>0</v>
      </c>
      <c r="BF123" s="214">
        <f>IF(N123="snížená",J123,0)</f>
        <v>0</v>
      </c>
      <c r="BG123" s="214">
        <f>IF(N123="zákl. přenesená",J123,0)</f>
        <v>0</v>
      </c>
      <c r="BH123" s="214">
        <f>IF(N123="sníž. přenesená",J123,0)</f>
        <v>0</v>
      </c>
      <c r="BI123" s="214">
        <f>IF(N123="nulová",J123,0)</f>
        <v>0</v>
      </c>
      <c r="BJ123" s="25" t="s">
        <v>17</v>
      </c>
      <c r="BK123" s="214">
        <f>ROUND(I123*H123,2)</f>
        <v>0</v>
      </c>
      <c r="BL123" s="25" t="s">
        <v>254</v>
      </c>
      <c r="BM123" s="25" t="s">
        <v>2886</v>
      </c>
    </row>
    <row r="124" s="1" customFormat="1" ht="51" customHeight="1">
      <c r="B124" s="202"/>
      <c r="C124" s="203" t="s">
        <v>336</v>
      </c>
      <c r="D124" s="203" t="s">
        <v>170</v>
      </c>
      <c r="E124" s="204" t="s">
        <v>2887</v>
      </c>
      <c r="F124" s="205" t="s">
        <v>2885</v>
      </c>
      <c r="G124" s="206" t="s">
        <v>1519</v>
      </c>
      <c r="H124" s="207">
        <v>6</v>
      </c>
      <c r="I124" s="208"/>
      <c r="J124" s="209">
        <f>ROUND(I124*H124,2)</f>
        <v>0</v>
      </c>
      <c r="K124" s="205" t="s">
        <v>5</v>
      </c>
      <c r="L124" s="47"/>
      <c r="M124" s="210" t="s">
        <v>5</v>
      </c>
      <c r="N124" s="211" t="s">
        <v>43</v>
      </c>
      <c r="O124" s="48"/>
      <c r="P124" s="212">
        <f>O124*H124</f>
        <v>0</v>
      </c>
      <c r="Q124" s="212">
        <v>0</v>
      </c>
      <c r="R124" s="212">
        <f>Q124*H124</f>
        <v>0</v>
      </c>
      <c r="S124" s="212">
        <v>0</v>
      </c>
      <c r="T124" s="213">
        <f>S124*H124</f>
        <v>0</v>
      </c>
      <c r="AR124" s="25" t="s">
        <v>254</v>
      </c>
      <c r="AT124" s="25" t="s">
        <v>170</v>
      </c>
      <c r="AU124" s="25" t="s">
        <v>80</v>
      </c>
      <c r="AY124" s="25" t="s">
        <v>168</v>
      </c>
      <c r="BE124" s="214">
        <f>IF(N124="základní",J124,0)</f>
        <v>0</v>
      </c>
      <c r="BF124" s="214">
        <f>IF(N124="snížená",J124,0)</f>
        <v>0</v>
      </c>
      <c r="BG124" s="214">
        <f>IF(N124="zákl. přenesená",J124,0)</f>
        <v>0</v>
      </c>
      <c r="BH124" s="214">
        <f>IF(N124="sníž. přenesená",J124,0)</f>
        <v>0</v>
      </c>
      <c r="BI124" s="214">
        <f>IF(N124="nulová",J124,0)</f>
        <v>0</v>
      </c>
      <c r="BJ124" s="25" t="s">
        <v>17</v>
      </c>
      <c r="BK124" s="214">
        <f>ROUND(I124*H124,2)</f>
        <v>0</v>
      </c>
      <c r="BL124" s="25" t="s">
        <v>254</v>
      </c>
      <c r="BM124" s="25" t="s">
        <v>2888</v>
      </c>
    </row>
    <row r="125" s="1" customFormat="1" ht="51" customHeight="1">
      <c r="B125" s="202"/>
      <c r="C125" s="203" t="s">
        <v>343</v>
      </c>
      <c r="D125" s="203" t="s">
        <v>170</v>
      </c>
      <c r="E125" s="204" t="s">
        <v>2889</v>
      </c>
      <c r="F125" s="205" t="s">
        <v>2885</v>
      </c>
      <c r="G125" s="206" t="s">
        <v>1519</v>
      </c>
      <c r="H125" s="207">
        <v>5</v>
      </c>
      <c r="I125" s="208"/>
      <c r="J125" s="209">
        <f>ROUND(I125*H125,2)</f>
        <v>0</v>
      </c>
      <c r="K125" s="205" t="s">
        <v>5</v>
      </c>
      <c r="L125" s="47"/>
      <c r="M125" s="210" t="s">
        <v>5</v>
      </c>
      <c r="N125" s="211" t="s">
        <v>43</v>
      </c>
      <c r="O125" s="48"/>
      <c r="P125" s="212">
        <f>O125*H125</f>
        <v>0</v>
      </c>
      <c r="Q125" s="212">
        <v>0</v>
      </c>
      <c r="R125" s="212">
        <f>Q125*H125</f>
        <v>0</v>
      </c>
      <c r="S125" s="212">
        <v>0</v>
      </c>
      <c r="T125" s="213">
        <f>S125*H125</f>
        <v>0</v>
      </c>
      <c r="AR125" s="25" t="s">
        <v>254</v>
      </c>
      <c r="AT125" s="25" t="s">
        <v>170</v>
      </c>
      <c r="AU125" s="25" t="s">
        <v>80</v>
      </c>
      <c r="AY125" s="25" t="s">
        <v>168</v>
      </c>
      <c r="BE125" s="214">
        <f>IF(N125="základní",J125,0)</f>
        <v>0</v>
      </c>
      <c r="BF125" s="214">
        <f>IF(N125="snížená",J125,0)</f>
        <v>0</v>
      </c>
      <c r="BG125" s="214">
        <f>IF(N125="zákl. přenesená",J125,0)</f>
        <v>0</v>
      </c>
      <c r="BH125" s="214">
        <f>IF(N125="sníž. přenesená",J125,0)</f>
        <v>0</v>
      </c>
      <c r="BI125" s="214">
        <f>IF(N125="nulová",J125,0)</f>
        <v>0</v>
      </c>
      <c r="BJ125" s="25" t="s">
        <v>17</v>
      </c>
      <c r="BK125" s="214">
        <f>ROUND(I125*H125,2)</f>
        <v>0</v>
      </c>
      <c r="BL125" s="25" t="s">
        <v>254</v>
      </c>
      <c r="BM125" s="25" t="s">
        <v>2890</v>
      </c>
    </row>
    <row r="126" s="1" customFormat="1" ht="51" customHeight="1">
      <c r="B126" s="202"/>
      <c r="C126" s="203" t="s">
        <v>347</v>
      </c>
      <c r="D126" s="203" t="s">
        <v>170</v>
      </c>
      <c r="E126" s="204" t="s">
        <v>2891</v>
      </c>
      <c r="F126" s="205" t="s">
        <v>2885</v>
      </c>
      <c r="G126" s="206" t="s">
        <v>1519</v>
      </c>
      <c r="H126" s="207">
        <v>1</v>
      </c>
      <c r="I126" s="208"/>
      <c r="J126" s="209">
        <f>ROUND(I126*H126,2)</f>
        <v>0</v>
      </c>
      <c r="K126" s="205" t="s">
        <v>5</v>
      </c>
      <c r="L126" s="47"/>
      <c r="M126" s="210" t="s">
        <v>5</v>
      </c>
      <c r="N126" s="211" t="s">
        <v>43</v>
      </c>
      <c r="O126" s="48"/>
      <c r="P126" s="212">
        <f>O126*H126</f>
        <v>0</v>
      </c>
      <c r="Q126" s="212">
        <v>0</v>
      </c>
      <c r="R126" s="212">
        <f>Q126*H126</f>
        <v>0</v>
      </c>
      <c r="S126" s="212">
        <v>0</v>
      </c>
      <c r="T126" s="213">
        <f>S126*H126</f>
        <v>0</v>
      </c>
      <c r="AR126" s="25" t="s">
        <v>254</v>
      </c>
      <c r="AT126" s="25" t="s">
        <v>170</v>
      </c>
      <c r="AU126" s="25" t="s">
        <v>80</v>
      </c>
      <c r="AY126" s="25" t="s">
        <v>168</v>
      </c>
      <c r="BE126" s="214">
        <f>IF(N126="základní",J126,0)</f>
        <v>0</v>
      </c>
      <c r="BF126" s="214">
        <f>IF(N126="snížená",J126,0)</f>
        <v>0</v>
      </c>
      <c r="BG126" s="214">
        <f>IF(N126="zákl. přenesená",J126,0)</f>
        <v>0</v>
      </c>
      <c r="BH126" s="214">
        <f>IF(N126="sníž. přenesená",J126,0)</f>
        <v>0</v>
      </c>
      <c r="BI126" s="214">
        <f>IF(N126="nulová",J126,0)</f>
        <v>0</v>
      </c>
      <c r="BJ126" s="25" t="s">
        <v>17</v>
      </c>
      <c r="BK126" s="214">
        <f>ROUND(I126*H126,2)</f>
        <v>0</v>
      </c>
      <c r="BL126" s="25" t="s">
        <v>254</v>
      </c>
      <c r="BM126" s="25" t="s">
        <v>2892</v>
      </c>
    </row>
    <row r="127" s="1" customFormat="1" ht="51" customHeight="1">
      <c r="B127" s="202"/>
      <c r="C127" s="203" t="s">
        <v>352</v>
      </c>
      <c r="D127" s="203" t="s">
        <v>170</v>
      </c>
      <c r="E127" s="204" t="s">
        <v>2893</v>
      </c>
      <c r="F127" s="205" t="s">
        <v>2894</v>
      </c>
      <c r="G127" s="206" t="s">
        <v>1519</v>
      </c>
      <c r="H127" s="207">
        <v>3</v>
      </c>
      <c r="I127" s="208"/>
      <c r="J127" s="209">
        <f>ROUND(I127*H127,2)</f>
        <v>0</v>
      </c>
      <c r="K127" s="205" t="s">
        <v>5</v>
      </c>
      <c r="L127" s="47"/>
      <c r="M127" s="210" t="s">
        <v>5</v>
      </c>
      <c r="N127" s="211" t="s">
        <v>43</v>
      </c>
      <c r="O127" s="48"/>
      <c r="P127" s="212">
        <f>O127*H127</f>
        <v>0</v>
      </c>
      <c r="Q127" s="212">
        <v>0</v>
      </c>
      <c r="R127" s="212">
        <f>Q127*H127</f>
        <v>0</v>
      </c>
      <c r="S127" s="212">
        <v>0</v>
      </c>
      <c r="T127" s="213">
        <f>S127*H127</f>
        <v>0</v>
      </c>
      <c r="AR127" s="25" t="s">
        <v>254</v>
      </c>
      <c r="AT127" s="25" t="s">
        <v>170</v>
      </c>
      <c r="AU127" s="25" t="s">
        <v>80</v>
      </c>
      <c r="AY127" s="25" t="s">
        <v>168</v>
      </c>
      <c r="BE127" s="214">
        <f>IF(N127="základní",J127,0)</f>
        <v>0</v>
      </c>
      <c r="BF127" s="214">
        <f>IF(N127="snížená",J127,0)</f>
        <v>0</v>
      </c>
      <c r="BG127" s="214">
        <f>IF(N127="zákl. přenesená",J127,0)</f>
        <v>0</v>
      </c>
      <c r="BH127" s="214">
        <f>IF(N127="sníž. přenesená",J127,0)</f>
        <v>0</v>
      </c>
      <c r="BI127" s="214">
        <f>IF(N127="nulová",J127,0)</f>
        <v>0</v>
      </c>
      <c r="BJ127" s="25" t="s">
        <v>17</v>
      </c>
      <c r="BK127" s="214">
        <f>ROUND(I127*H127,2)</f>
        <v>0</v>
      </c>
      <c r="BL127" s="25" t="s">
        <v>254</v>
      </c>
      <c r="BM127" s="25" t="s">
        <v>2895</v>
      </c>
    </row>
    <row r="128" s="1" customFormat="1" ht="16.5" customHeight="1">
      <c r="B128" s="202"/>
      <c r="C128" s="203" t="s">
        <v>356</v>
      </c>
      <c r="D128" s="203" t="s">
        <v>170</v>
      </c>
      <c r="E128" s="204" t="s">
        <v>2896</v>
      </c>
      <c r="F128" s="205" t="s">
        <v>1777</v>
      </c>
      <c r="G128" s="206" t="s">
        <v>1890</v>
      </c>
      <c r="H128" s="257"/>
      <c r="I128" s="208"/>
      <c r="J128" s="209">
        <f>ROUND(I128*H128,2)</f>
        <v>0</v>
      </c>
      <c r="K128" s="205" t="s">
        <v>5</v>
      </c>
      <c r="L128" s="47"/>
      <c r="M128" s="210" t="s">
        <v>5</v>
      </c>
      <c r="N128" s="211" t="s">
        <v>43</v>
      </c>
      <c r="O128" s="48"/>
      <c r="P128" s="212">
        <f>O128*H128</f>
        <v>0</v>
      </c>
      <c r="Q128" s="212">
        <v>0</v>
      </c>
      <c r="R128" s="212">
        <f>Q128*H128</f>
        <v>0</v>
      </c>
      <c r="S128" s="212">
        <v>0</v>
      </c>
      <c r="T128" s="213">
        <f>S128*H128</f>
        <v>0</v>
      </c>
      <c r="AR128" s="25" t="s">
        <v>254</v>
      </c>
      <c r="AT128" s="25" t="s">
        <v>170</v>
      </c>
      <c r="AU128" s="25" t="s">
        <v>80</v>
      </c>
      <c r="AY128" s="25" t="s">
        <v>168</v>
      </c>
      <c r="BE128" s="214">
        <f>IF(N128="základní",J128,0)</f>
        <v>0</v>
      </c>
      <c r="BF128" s="214">
        <f>IF(N128="snížená",J128,0)</f>
        <v>0</v>
      </c>
      <c r="BG128" s="214">
        <f>IF(N128="zákl. přenesená",J128,0)</f>
        <v>0</v>
      </c>
      <c r="BH128" s="214">
        <f>IF(N128="sníž. přenesená",J128,0)</f>
        <v>0</v>
      </c>
      <c r="BI128" s="214">
        <f>IF(N128="nulová",J128,0)</f>
        <v>0</v>
      </c>
      <c r="BJ128" s="25" t="s">
        <v>17</v>
      </c>
      <c r="BK128" s="214">
        <f>ROUND(I128*H128,2)</f>
        <v>0</v>
      </c>
      <c r="BL128" s="25" t="s">
        <v>254</v>
      </c>
      <c r="BM128" s="25" t="s">
        <v>2897</v>
      </c>
    </row>
    <row r="129" s="10" customFormat="1" ht="29.88" customHeight="1">
      <c r="B129" s="189"/>
      <c r="D129" s="190" t="s">
        <v>71</v>
      </c>
      <c r="E129" s="200" t="s">
        <v>2898</v>
      </c>
      <c r="F129" s="200" t="s">
        <v>2899</v>
      </c>
      <c r="I129" s="192"/>
      <c r="J129" s="201">
        <f>BK129</f>
        <v>0</v>
      </c>
      <c r="L129" s="189"/>
      <c r="M129" s="194"/>
      <c r="N129" s="195"/>
      <c r="O129" s="195"/>
      <c r="P129" s="196">
        <f>SUM(P130:P136)</f>
        <v>0</v>
      </c>
      <c r="Q129" s="195"/>
      <c r="R129" s="196">
        <f>SUM(R130:R136)</f>
        <v>0</v>
      </c>
      <c r="S129" s="195"/>
      <c r="T129" s="197">
        <f>SUM(T130:T136)</f>
        <v>0</v>
      </c>
      <c r="AR129" s="190" t="s">
        <v>80</v>
      </c>
      <c r="AT129" s="198" t="s">
        <v>71</v>
      </c>
      <c r="AU129" s="198" t="s">
        <v>17</v>
      </c>
      <c r="AY129" s="190" t="s">
        <v>168</v>
      </c>
      <c r="BK129" s="199">
        <f>SUM(BK130:BK136)</f>
        <v>0</v>
      </c>
    </row>
    <row r="130" s="1" customFormat="1" ht="16.5" customHeight="1">
      <c r="B130" s="202"/>
      <c r="C130" s="203" t="s">
        <v>360</v>
      </c>
      <c r="D130" s="203" t="s">
        <v>170</v>
      </c>
      <c r="E130" s="204" t="s">
        <v>2900</v>
      </c>
      <c r="F130" s="205" t="s">
        <v>2901</v>
      </c>
      <c r="G130" s="206" t="s">
        <v>1519</v>
      </c>
      <c r="H130" s="207">
        <v>14</v>
      </c>
      <c r="I130" s="208"/>
      <c r="J130" s="209">
        <f>ROUND(I130*H130,2)</f>
        <v>0</v>
      </c>
      <c r="K130" s="205" t="s">
        <v>5</v>
      </c>
      <c r="L130" s="47"/>
      <c r="M130" s="210" t="s">
        <v>5</v>
      </c>
      <c r="N130" s="211" t="s">
        <v>43</v>
      </c>
      <c r="O130" s="48"/>
      <c r="P130" s="212">
        <f>O130*H130</f>
        <v>0</v>
      </c>
      <c r="Q130" s="212">
        <v>0</v>
      </c>
      <c r="R130" s="212">
        <f>Q130*H130</f>
        <v>0</v>
      </c>
      <c r="S130" s="212">
        <v>0</v>
      </c>
      <c r="T130" s="213">
        <f>S130*H130</f>
        <v>0</v>
      </c>
      <c r="AR130" s="25" t="s">
        <v>254</v>
      </c>
      <c r="AT130" s="25" t="s">
        <v>170</v>
      </c>
      <c r="AU130" s="25" t="s">
        <v>80</v>
      </c>
      <c r="AY130" s="25" t="s">
        <v>168</v>
      </c>
      <c r="BE130" s="214">
        <f>IF(N130="základní",J130,0)</f>
        <v>0</v>
      </c>
      <c r="BF130" s="214">
        <f>IF(N130="snížená",J130,0)</f>
        <v>0</v>
      </c>
      <c r="BG130" s="214">
        <f>IF(N130="zákl. přenesená",J130,0)</f>
        <v>0</v>
      </c>
      <c r="BH130" s="214">
        <f>IF(N130="sníž. přenesená",J130,0)</f>
        <v>0</v>
      </c>
      <c r="BI130" s="214">
        <f>IF(N130="nulová",J130,0)</f>
        <v>0</v>
      </c>
      <c r="BJ130" s="25" t="s">
        <v>17</v>
      </c>
      <c r="BK130" s="214">
        <f>ROUND(I130*H130,2)</f>
        <v>0</v>
      </c>
      <c r="BL130" s="25" t="s">
        <v>254</v>
      </c>
      <c r="BM130" s="25" t="s">
        <v>2902</v>
      </c>
    </row>
    <row r="131" s="1" customFormat="1" ht="38.25" customHeight="1">
      <c r="B131" s="202"/>
      <c r="C131" s="203" t="s">
        <v>366</v>
      </c>
      <c r="D131" s="203" t="s">
        <v>170</v>
      </c>
      <c r="E131" s="204" t="s">
        <v>2903</v>
      </c>
      <c r="F131" s="205" t="s">
        <v>2904</v>
      </c>
      <c r="G131" s="206" t="s">
        <v>198</v>
      </c>
      <c r="H131" s="207">
        <v>50</v>
      </c>
      <c r="I131" s="208"/>
      <c r="J131" s="209">
        <f>ROUND(I131*H131,2)</f>
        <v>0</v>
      </c>
      <c r="K131" s="205" t="s">
        <v>5</v>
      </c>
      <c r="L131" s="47"/>
      <c r="M131" s="210" t="s">
        <v>5</v>
      </c>
      <c r="N131" s="211" t="s">
        <v>43</v>
      </c>
      <c r="O131" s="48"/>
      <c r="P131" s="212">
        <f>O131*H131</f>
        <v>0</v>
      </c>
      <c r="Q131" s="212">
        <v>0</v>
      </c>
      <c r="R131" s="212">
        <f>Q131*H131</f>
        <v>0</v>
      </c>
      <c r="S131" s="212">
        <v>0</v>
      </c>
      <c r="T131" s="213">
        <f>S131*H131</f>
        <v>0</v>
      </c>
      <c r="AR131" s="25" t="s">
        <v>254</v>
      </c>
      <c r="AT131" s="25" t="s">
        <v>170</v>
      </c>
      <c r="AU131" s="25" t="s">
        <v>80</v>
      </c>
      <c r="AY131" s="25" t="s">
        <v>168</v>
      </c>
      <c r="BE131" s="214">
        <f>IF(N131="základní",J131,0)</f>
        <v>0</v>
      </c>
      <c r="BF131" s="214">
        <f>IF(N131="snížená",J131,0)</f>
        <v>0</v>
      </c>
      <c r="BG131" s="214">
        <f>IF(N131="zákl. přenesená",J131,0)</f>
        <v>0</v>
      </c>
      <c r="BH131" s="214">
        <f>IF(N131="sníž. přenesená",J131,0)</f>
        <v>0</v>
      </c>
      <c r="BI131" s="214">
        <f>IF(N131="nulová",J131,0)</f>
        <v>0</v>
      </c>
      <c r="BJ131" s="25" t="s">
        <v>17</v>
      </c>
      <c r="BK131" s="214">
        <f>ROUND(I131*H131,2)</f>
        <v>0</v>
      </c>
      <c r="BL131" s="25" t="s">
        <v>254</v>
      </c>
      <c r="BM131" s="25" t="s">
        <v>2905</v>
      </c>
    </row>
    <row r="132" s="1" customFormat="1" ht="38.25" customHeight="1">
      <c r="B132" s="202"/>
      <c r="C132" s="203" t="s">
        <v>370</v>
      </c>
      <c r="D132" s="203" t="s">
        <v>170</v>
      </c>
      <c r="E132" s="204" t="s">
        <v>2906</v>
      </c>
      <c r="F132" s="205" t="s">
        <v>2907</v>
      </c>
      <c r="G132" s="206" t="s">
        <v>198</v>
      </c>
      <c r="H132" s="207">
        <v>125</v>
      </c>
      <c r="I132" s="208"/>
      <c r="J132" s="209">
        <f>ROUND(I132*H132,2)</f>
        <v>0</v>
      </c>
      <c r="K132" s="205" t="s">
        <v>5</v>
      </c>
      <c r="L132" s="47"/>
      <c r="M132" s="210" t="s">
        <v>5</v>
      </c>
      <c r="N132" s="211" t="s">
        <v>43</v>
      </c>
      <c r="O132" s="48"/>
      <c r="P132" s="212">
        <f>O132*H132</f>
        <v>0</v>
      </c>
      <c r="Q132" s="212">
        <v>0</v>
      </c>
      <c r="R132" s="212">
        <f>Q132*H132</f>
        <v>0</v>
      </c>
      <c r="S132" s="212">
        <v>0</v>
      </c>
      <c r="T132" s="213">
        <f>S132*H132</f>
        <v>0</v>
      </c>
      <c r="AR132" s="25" t="s">
        <v>254</v>
      </c>
      <c r="AT132" s="25" t="s">
        <v>170</v>
      </c>
      <c r="AU132" s="25" t="s">
        <v>80</v>
      </c>
      <c r="AY132" s="25" t="s">
        <v>168</v>
      </c>
      <c r="BE132" s="214">
        <f>IF(N132="základní",J132,0)</f>
        <v>0</v>
      </c>
      <c r="BF132" s="214">
        <f>IF(N132="snížená",J132,0)</f>
        <v>0</v>
      </c>
      <c r="BG132" s="214">
        <f>IF(N132="zákl. přenesená",J132,0)</f>
        <v>0</v>
      </c>
      <c r="BH132" s="214">
        <f>IF(N132="sníž. přenesená",J132,0)</f>
        <v>0</v>
      </c>
      <c r="BI132" s="214">
        <f>IF(N132="nulová",J132,0)</f>
        <v>0</v>
      </c>
      <c r="BJ132" s="25" t="s">
        <v>17</v>
      </c>
      <c r="BK132" s="214">
        <f>ROUND(I132*H132,2)</f>
        <v>0</v>
      </c>
      <c r="BL132" s="25" t="s">
        <v>254</v>
      </c>
      <c r="BM132" s="25" t="s">
        <v>2908</v>
      </c>
    </row>
    <row r="133" s="1" customFormat="1" ht="25.5" customHeight="1">
      <c r="B133" s="202"/>
      <c r="C133" s="203" t="s">
        <v>375</v>
      </c>
      <c r="D133" s="203" t="s">
        <v>170</v>
      </c>
      <c r="E133" s="204" t="s">
        <v>2909</v>
      </c>
      <c r="F133" s="205" t="s">
        <v>2910</v>
      </c>
      <c r="G133" s="206" t="s">
        <v>198</v>
      </c>
      <c r="H133" s="207">
        <v>185</v>
      </c>
      <c r="I133" s="208"/>
      <c r="J133" s="209">
        <f>ROUND(I133*H133,2)</f>
        <v>0</v>
      </c>
      <c r="K133" s="205" t="s">
        <v>5</v>
      </c>
      <c r="L133" s="47"/>
      <c r="M133" s="210" t="s">
        <v>5</v>
      </c>
      <c r="N133" s="211" t="s">
        <v>43</v>
      </c>
      <c r="O133" s="48"/>
      <c r="P133" s="212">
        <f>O133*H133</f>
        <v>0</v>
      </c>
      <c r="Q133" s="212">
        <v>0</v>
      </c>
      <c r="R133" s="212">
        <f>Q133*H133</f>
        <v>0</v>
      </c>
      <c r="S133" s="212">
        <v>0</v>
      </c>
      <c r="T133" s="213">
        <f>S133*H133</f>
        <v>0</v>
      </c>
      <c r="AR133" s="25" t="s">
        <v>254</v>
      </c>
      <c r="AT133" s="25" t="s">
        <v>170</v>
      </c>
      <c r="AU133" s="25" t="s">
        <v>80</v>
      </c>
      <c r="AY133" s="25" t="s">
        <v>168</v>
      </c>
      <c r="BE133" s="214">
        <f>IF(N133="základní",J133,0)</f>
        <v>0</v>
      </c>
      <c r="BF133" s="214">
        <f>IF(N133="snížená",J133,0)</f>
        <v>0</v>
      </c>
      <c r="BG133" s="214">
        <f>IF(N133="zákl. přenesená",J133,0)</f>
        <v>0</v>
      </c>
      <c r="BH133" s="214">
        <f>IF(N133="sníž. přenesená",J133,0)</f>
        <v>0</v>
      </c>
      <c r="BI133" s="214">
        <f>IF(N133="nulová",J133,0)</f>
        <v>0</v>
      </c>
      <c r="BJ133" s="25" t="s">
        <v>17</v>
      </c>
      <c r="BK133" s="214">
        <f>ROUND(I133*H133,2)</f>
        <v>0</v>
      </c>
      <c r="BL133" s="25" t="s">
        <v>254</v>
      </c>
      <c r="BM133" s="25" t="s">
        <v>2911</v>
      </c>
    </row>
    <row r="134" s="1" customFormat="1" ht="25.5" customHeight="1">
      <c r="B134" s="202"/>
      <c r="C134" s="203" t="s">
        <v>382</v>
      </c>
      <c r="D134" s="203" t="s">
        <v>170</v>
      </c>
      <c r="E134" s="204" t="s">
        <v>2912</v>
      </c>
      <c r="F134" s="205" t="s">
        <v>2913</v>
      </c>
      <c r="G134" s="206" t="s">
        <v>198</v>
      </c>
      <c r="H134" s="207">
        <v>50</v>
      </c>
      <c r="I134" s="208"/>
      <c r="J134" s="209">
        <f>ROUND(I134*H134,2)</f>
        <v>0</v>
      </c>
      <c r="K134" s="205" t="s">
        <v>5</v>
      </c>
      <c r="L134" s="47"/>
      <c r="M134" s="210" t="s">
        <v>5</v>
      </c>
      <c r="N134" s="211" t="s">
        <v>43</v>
      </c>
      <c r="O134" s="48"/>
      <c r="P134" s="212">
        <f>O134*H134</f>
        <v>0</v>
      </c>
      <c r="Q134" s="212">
        <v>0</v>
      </c>
      <c r="R134" s="212">
        <f>Q134*H134</f>
        <v>0</v>
      </c>
      <c r="S134" s="212">
        <v>0</v>
      </c>
      <c r="T134" s="213">
        <f>S134*H134</f>
        <v>0</v>
      </c>
      <c r="AR134" s="25" t="s">
        <v>254</v>
      </c>
      <c r="AT134" s="25" t="s">
        <v>170</v>
      </c>
      <c r="AU134" s="25" t="s">
        <v>80</v>
      </c>
      <c r="AY134" s="25" t="s">
        <v>168</v>
      </c>
      <c r="BE134" s="214">
        <f>IF(N134="základní",J134,0)</f>
        <v>0</v>
      </c>
      <c r="BF134" s="214">
        <f>IF(N134="snížená",J134,0)</f>
        <v>0</v>
      </c>
      <c r="BG134" s="214">
        <f>IF(N134="zákl. přenesená",J134,0)</f>
        <v>0</v>
      </c>
      <c r="BH134" s="214">
        <f>IF(N134="sníž. přenesená",J134,0)</f>
        <v>0</v>
      </c>
      <c r="BI134" s="214">
        <f>IF(N134="nulová",J134,0)</f>
        <v>0</v>
      </c>
      <c r="BJ134" s="25" t="s">
        <v>17</v>
      </c>
      <c r="BK134" s="214">
        <f>ROUND(I134*H134,2)</f>
        <v>0</v>
      </c>
      <c r="BL134" s="25" t="s">
        <v>254</v>
      </c>
      <c r="BM134" s="25" t="s">
        <v>2914</v>
      </c>
    </row>
    <row r="135" s="1" customFormat="1" ht="25.5" customHeight="1">
      <c r="B135" s="202"/>
      <c r="C135" s="203" t="s">
        <v>392</v>
      </c>
      <c r="D135" s="203" t="s">
        <v>170</v>
      </c>
      <c r="E135" s="204" t="s">
        <v>2915</v>
      </c>
      <c r="F135" s="205" t="s">
        <v>2916</v>
      </c>
      <c r="G135" s="206" t="s">
        <v>198</v>
      </c>
      <c r="H135" s="207">
        <v>72</v>
      </c>
      <c r="I135" s="208"/>
      <c r="J135" s="209">
        <f>ROUND(I135*H135,2)</f>
        <v>0</v>
      </c>
      <c r="K135" s="205" t="s">
        <v>5</v>
      </c>
      <c r="L135" s="47"/>
      <c r="M135" s="210" t="s">
        <v>5</v>
      </c>
      <c r="N135" s="211" t="s">
        <v>43</v>
      </c>
      <c r="O135" s="48"/>
      <c r="P135" s="212">
        <f>O135*H135</f>
        <v>0</v>
      </c>
      <c r="Q135" s="212">
        <v>0</v>
      </c>
      <c r="R135" s="212">
        <f>Q135*H135</f>
        <v>0</v>
      </c>
      <c r="S135" s="212">
        <v>0</v>
      </c>
      <c r="T135" s="213">
        <f>S135*H135</f>
        <v>0</v>
      </c>
      <c r="AR135" s="25" t="s">
        <v>254</v>
      </c>
      <c r="AT135" s="25" t="s">
        <v>170</v>
      </c>
      <c r="AU135" s="25" t="s">
        <v>80</v>
      </c>
      <c r="AY135" s="25" t="s">
        <v>168</v>
      </c>
      <c r="BE135" s="214">
        <f>IF(N135="základní",J135,0)</f>
        <v>0</v>
      </c>
      <c r="BF135" s="214">
        <f>IF(N135="snížená",J135,0)</f>
        <v>0</v>
      </c>
      <c r="BG135" s="214">
        <f>IF(N135="zákl. přenesená",J135,0)</f>
        <v>0</v>
      </c>
      <c r="BH135" s="214">
        <f>IF(N135="sníž. přenesená",J135,0)</f>
        <v>0</v>
      </c>
      <c r="BI135" s="214">
        <f>IF(N135="nulová",J135,0)</f>
        <v>0</v>
      </c>
      <c r="BJ135" s="25" t="s">
        <v>17</v>
      </c>
      <c r="BK135" s="214">
        <f>ROUND(I135*H135,2)</f>
        <v>0</v>
      </c>
      <c r="BL135" s="25" t="s">
        <v>254</v>
      </c>
      <c r="BM135" s="25" t="s">
        <v>2917</v>
      </c>
    </row>
    <row r="136" s="1" customFormat="1" ht="16.5" customHeight="1">
      <c r="B136" s="202"/>
      <c r="C136" s="203" t="s">
        <v>398</v>
      </c>
      <c r="D136" s="203" t="s">
        <v>170</v>
      </c>
      <c r="E136" s="204" t="s">
        <v>2918</v>
      </c>
      <c r="F136" s="205" t="s">
        <v>1777</v>
      </c>
      <c r="G136" s="206" t="s">
        <v>1890</v>
      </c>
      <c r="H136" s="257"/>
      <c r="I136" s="208"/>
      <c r="J136" s="209">
        <f>ROUND(I136*H136,2)</f>
        <v>0</v>
      </c>
      <c r="K136" s="205" t="s">
        <v>5</v>
      </c>
      <c r="L136" s="47"/>
      <c r="M136" s="210" t="s">
        <v>5</v>
      </c>
      <c r="N136" s="211" t="s">
        <v>43</v>
      </c>
      <c r="O136" s="48"/>
      <c r="P136" s="212">
        <f>O136*H136</f>
        <v>0</v>
      </c>
      <c r="Q136" s="212">
        <v>0</v>
      </c>
      <c r="R136" s="212">
        <f>Q136*H136</f>
        <v>0</v>
      </c>
      <c r="S136" s="212">
        <v>0</v>
      </c>
      <c r="T136" s="213">
        <f>S136*H136</f>
        <v>0</v>
      </c>
      <c r="AR136" s="25" t="s">
        <v>254</v>
      </c>
      <c r="AT136" s="25" t="s">
        <v>170</v>
      </c>
      <c r="AU136" s="25" t="s">
        <v>80</v>
      </c>
      <c r="AY136" s="25" t="s">
        <v>168</v>
      </c>
      <c r="BE136" s="214">
        <f>IF(N136="základní",J136,0)</f>
        <v>0</v>
      </c>
      <c r="BF136" s="214">
        <f>IF(N136="snížená",J136,0)</f>
        <v>0</v>
      </c>
      <c r="BG136" s="214">
        <f>IF(N136="zákl. přenesená",J136,0)</f>
        <v>0</v>
      </c>
      <c r="BH136" s="214">
        <f>IF(N136="sníž. přenesená",J136,0)</f>
        <v>0</v>
      </c>
      <c r="BI136" s="214">
        <f>IF(N136="nulová",J136,0)</f>
        <v>0</v>
      </c>
      <c r="BJ136" s="25" t="s">
        <v>17</v>
      </c>
      <c r="BK136" s="214">
        <f>ROUND(I136*H136,2)</f>
        <v>0</v>
      </c>
      <c r="BL136" s="25" t="s">
        <v>254</v>
      </c>
      <c r="BM136" s="25" t="s">
        <v>2919</v>
      </c>
    </row>
    <row r="137" s="10" customFormat="1" ht="29.88" customHeight="1">
      <c r="B137" s="189"/>
      <c r="D137" s="190" t="s">
        <v>71</v>
      </c>
      <c r="E137" s="200" t="s">
        <v>2920</v>
      </c>
      <c r="F137" s="200" t="s">
        <v>2921</v>
      </c>
      <c r="I137" s="192"/>
      <c r="J137" s="201">
        <f>BK137</f>
        <v>0</v>
      </c>
      <c r="L137" s="189"/>
      <c r="M137" s="194"/>
      <c r="N137" s="195"/>
      <c r="O137" s="195"/>
      <c r="P137" s="196">
        <f>SUM(P138:P139)</f>
        <v>0</v>
      </c>
      <c r="Q137" s="195"/>
      <c r="R137" s="196">
        <f>SUM(R138:R139)</f>
        <v>0</v>
      </c>
      <c r="S137" s="195"/>
      <c r="T137" s="197">
        <f>SUM(T138:T139)</f>
        <v>0</v>
      </c>
      <c r="AR137" s="190" t="s">
        <v>80</v>
      </c>
      <c r="AT137" s="198" t="s">
        <v>71</v>
      </c>
      <c r="AU137" s="198" t="s">
        <v>17</v>
      </c>
      <c r="AY137" s="190" t="s">
        <v>168</v>
      </c>
      <c r="BK137" s="199">
        <f>SUM(BK138:BK139)</f>
        <v>0</v>
      </c>
    </row>
    <row r="138" s="1" customFormat="1" ht="16.5" customHeight="1">
      <c r="B138" s="202"/>
      <c r="C138" s="203" t="s">
        <v>407</v>
      </c>
      <c r="D138" s="203" t="s">
        <v>170</v>
      </c>
      <c r="E138" s="204" t="s">
        <v>2922</v>
      </c>
      <c r="F138" s="205" t="s">
        <v>2923</v>
      </c>
      <c r="G138" s="206" t="s">
        <v>198</v>
      </c>
      <c r="H138" s="207">
        <v>175</v>
      </c>
      <c r="I138" s="208"/>
      <c r="J138" s="209">
        <f>ROUND(I138*H138,2)</f>
        <v>0</v>
      </c>
      <c r="K138" s="205" t="s">
        <v>5</v>
      </c>
      <c r="L138" s="47"/>
      <c r="M138" s="210" t="s">
        <v>5</v>
      </c>
      <c r="N138" s="211" t="s">
        <v>43</v>
      </c>
      <c r="O138" s="48"/>
      <c r="P138" s="212">
        <f>O138*H138</f>
        <v>0</v>
      </c>
      <c r="Q138" s="212">
        <v>0</v>
      </c>
      <c r="R138" s="212">
        <f>Q138*H138</f>
        <v>0</v>
      </c>
      <c r="S138" s="212">
        <v>0</v>
      </c>
      <c r="T138" s="213">
        <f>S138*H138</f>
        <v>0</v>
      </c>
      <c r="AR138" s="25" t="s">
        <v>254</v>
      </c>
      <c r="AT138" s="25" t="s">
        <v>170</v>
      </c>
      <c r="AU138" s="25" t="s">
        <v>80</v>
      </c>
      <c r="AY138" s="25" t="s">
        <v>168</v>
      </c>
      <c r="BE138" s="214">
        <f>IF(N138="základní",J138,0)</f>
        <v>0</v>
      </c>
      <c r="BF138" s="214">
        <f>IF(N138="snížená",J138,0)</f>
        <v>0</v>
      </c>
      <c r="BG138" s="214">
        <f>IF(N138="zákl. přenesená",J138,0)</f>
        <v>0</v>
      </c>
      <c r="BH138" s="214">
        <f>IF(N138="sníž. přenesená",J138,0)</f>
        <v>0</v>
      </c>
      <c r="BI138" s="214">
        <f>IF(N138="nulová",J138,0)</f>
        <v>0</v>
      </c>
      <c r="BJ138" s="25" t="s">
        <v>17</v>
      </c>
      <c r="BK138" s="214">
        <f>ROUND(I138*H138,2)</f>
        <v>0</v>
      </c>
      <c r="BL138" s="25" t="s">
        <v>254</v>
      </c>
      <c r="BM138" s="25" t="s">
        <v>2924</v>
      </c>
    </row>
    <row r="139" s="1" customFormat="1" ht="16.5" customHeight="1">
      <c r="B139" s="202"/>
      <c r="C139" s="203" t="s">
        <v>413</v>
      </c>
      <c r="D139" s="203" t="s">
        <v>170</v>
      </c>
      <c r="E139" s="204" t="s">
        <v>2925</v>
      </c>
      <c r="F139" s="205" t="s">
        <v>1777</v>
      </c>
      <c r="G139" s="206" t="s">
        <v>1890</v>
      </c>
      <c r="H139" s="257"/>
      <c r="I139" s="208"/>
      <c r="J139" s="209">
        <f>ROUND(I139*H139,2)</f>
        <v>0</v>
      </c>
      <c r="K139" s="205" t="s">
        <v>5</v>
      </c>
      <c r="L139" s="47"/>
      <c r="M139" s="210" t="s">
        <v>5</v>
      </c>
      <c r="N139" s="211" t="s">
        <v>43</v>
      </c>
      <c r="O139" s="48"/>
      <c r="P139" s="212">
        <f>O139*H139</f>
        <v>0</v>
      </c>
      <c r="Q139" s="212">
        <v>0</v>
      </c>
      <c r="R139" s="212">
        <f>Q139*H139</f>
        <v>0</v>
      </c>
      <c r="S139" s="212">
        <v>0</v>
      </c>
      <c r="T139" s="213">
        <f>S139*H139</f>
        <v>0</v>
      </c>
      <c r="AR139" s="25" t="s">
        <v>254</v>
      </c>
      <c r="AT139" s="25" t="s">
        <v>170</v>
      </c>
      <c r="AU139" s="25" t="s">
        <v>80</v>
      </c>
      <c r="AY139" s="25" t="s">
        <v>168</v>
      </c>
      <c r="BE139" s="214">
        <f>IF(N139="základní",J139,0)</f>
        <v>0</v>
      </c>
      <c r="BF139" s="214">
        <f>IF(N139="snížená",J139,0)</f>
        <v>0</v>
      </c>
      <c r="BG139" s="214">
        <f>IF(N139="zákl. přenesená",J139,0)</f>
        <v>0</v>
      </c>
      <c r="BH139" s="214">
        <f>IF(N139="sníž. přenesená",J139,0)</f>
        <v>0</v>
      </c>
      <c r="BI139" s="214">
        <f>IF(N139="nulová",J139,0)</f>
        <v>0</v>
      </c>
      <c r="BJ139" s="25" t="s">
        <v>17</v>
      </c>
      <c r="BK139" s="214">
        <f>ROUND(I139*H139,2)</f>
        <v>0</v>
      </c>
      <c r="BL139" s="25" t="s">
        <v>254</v>
      </c>
      <c r="BM139" s="25" t="s">
        <v>2926</v>
      </c>
    </row>
    <row r="140" s="10" customFormat="1" ht="29.88" customHeight="1">
      <c r="B140" s="189"/>
      <c r="D140" s="190" t="s">
        <v>71</v>
      </c>
      <c r="E140" s="200" t="s">
        <v>2927</v>
      </c>
      <c r="F140" s="200" t="s">
        <v>2928</v>
      </c>
      <c r="I140" s="192"/>
      <c r="J140" s="201">
        <f>BK140</f>
        <v>0</v>
      </c>
      <c r="L140" s="189"/>
      <c r="M140" s="194"/>
      <c r="N140" s="195"/>
      <c r="O140" s="195"/>
      <c r="P140" s="196">
        <f>SUM(P141:P154)</f>
        <v>0</v>
      </c>
      <c r="Q140" s="195"/>
      <c r="R140" s="196">
        <f>SUM(R141:R154)</f>
        <v>0</v>
      </c>
      <c r="S140" s="195"/>
      <c r="T140" s="197">
        <f>SUM(T141:T154)</f>
        <v>0</v>
      </c>
      <c r="AR140" s="190" t="s">
        <v>80</v>
      </c>
      <c r="AT140" s="198" t="s">
        <v>71</v>
      </c>
      <c r="AU140" s="198" t="s">
        <v>17</v>
      </c>
      <c r="AY140" s="190" t="s">
        <v>168</v>
      </c>
      <c r="BK140" s="199">
        <f>SUM(BK141:BK154)</f>
        <v>0</v>
      </c>
    </row>
    <row r="141" s="1" customFormat="1" ht="16.5" customHeight="1">
      <c r="B141" s="202"/>
      <c r="C141" s="203" t="s">
        <v>419</v>
      </c>
      <c r="D141" s="203" t="s">
        <v>170</v>
      </c>
      <c r="E141" s="204" t="s">
        <v>2929</v>
      </c>
      <c r="F141" s="205" t="s">
        <v>2930</v>
      </c>
      <c r="G141" s="206" t="s">
        <v>1738</v>
      </c>
      <c r="H141" s="207">
        <v>48</v>
      </c>
      <c r="I141" s="208"/>
      <c r="J141" s="209">
        <f>ROUND(I141*H141,2)</f>
        <v>0</v>
      </c>
      <c r="K141" s="205" t="s">
        <v>5</v>
      </c>
      <c r="L141" s="47"/>
      <c r="M141" s="210" t="s">
        <v>5</v>
      </c>
      <c r="N141" s="211" t="s">
        <v>43</v>
      </c>
      <c r="O141" s="48"/>
      <c r="P141" s="212">
        <f>O141*H141</f>
        <v>0</v>
      </c>
      <c r="Q141" s="212">
        <v>0</v>
      </c>
      <c r="R141" s="212">
        <f>Q141*H141</f>
        <v>0</v>
      </c>
      <c r="S141" s="212">
        <v>0</v>
      </c>
      <c r="T141" s="213">
        <f>S141*H141</f>
        <v>0</v>
      </c>
      <c r="AR141" s="25" t="s">
        <v>254</v>
      </c>
      <c r="AT141" s="25" t="s">
        <v>170</v>
      </c>
      <c r="AU141" s="25" t="s">
        <v>80</v>
      </c>
      <c r="AY141" s="25" t="s">
        <v>168</v>
      </c>
      <c r="BE141" s="214">
        <f>IF(N141="základní",J141,0)</f>
        <v>0</v>
      </c>
      <c r="BF141" s="214">
        <f>IF(N141="snížená",J141,0)</f>
        <v>0</v>
      </c>
      <c r="BG141" s="214">
        <f>IF(N141="zákl. přenesená",J141,0)</f>
        <v>0</v>
      </c>
      <c r="BH141" s="214">
        <f>IF(N141="sníž. přenesená",J141,0)</f>
        <v>0</v>
      </c>
      <c r="BI141" s="214">
        <f>IF(N141="nulová",J141,0)</f>
        <v>0</v>
      </c>
      <c r="BJ141" s="25" t="s">
        <v>17</v>
      </c>
      <c r="BK141" s="214">
        <f>ROUND(I141*H141,2)</f>
        <v>0</v>
      </c>
      <c r="BL141" s="25" t="s">
        <v>254</v>
      </c>
      <c r="BM141" s="25" t="s">
        <v>2931</v>
      </c>
    </row>
    <row r="142" s="1" customFormat="1" ht="16.5" customHeight="1">
      <c r="B142" s="202"/>
      <c r="C142" s="203" t="s">
        <v>430</v>
      </c>
      <c r="D142" s="203" t="s">
        <v>170</v>
      </c>
      <c r="E142" s="204" t="s">
        <v>2932</v>
      </c>
      <c r="F142" s="205" t="s">
        <v>2933</v>
      </c>
      <c r="G142" s="206" t="s">
        <v>325</v>
      </c>
      <c r="H142" s="207">
        <v>1</v>
      </c>
      <c r="I142" s="208"/>
      <c r="J142" s="209">
        <f>ROUND(I142*H142,2)</f>
        <v>0</v>
      </c>
      <c r="K142" s="205" t="s">
        <v>5</v>
      </c>
      <c r="L142" s="47"/>
      <c r="M142" s="210" t="s">
        <v>5</v>
      </c>
      <c r="N142" s="211" t="s">
        <v>43</v>
      </c>
      <c r="O142" s="48"/>
      <c r="P142" s="212">
        <f>O142*H142</f>
        <v>0</v>
      </c>
      <c r="Q142" s="212">
        <v>0</v>
      </c>
      <c r="R142" s="212">
        <f>Q142*H142</f>
        <v>0</v>
      </c>
      <c r="S142" s="212">
        <v>0</v>
      </c>
      <c r="T142" s="213">
        <f>S142*H142</f>
        <v>0</v>
      </c>
      <c r="AR142" s="25" t="s">
        <v>254</v>
      </c>
      <c r="AT142" s="25" t="s">
        <v>170</v>
      </c>
      <c r="AU142" s="25" t="s">
        <v>80</v>
      </c>
      <c r="AY142" s="25" t="s">
        <v>168</v>
      </c>
      <c r="BE142" s="214">
        <f>IF(N142="základní",J142,0)</f>
        <v>0</v>
      </c>
      <c r="BF142" s="214">
        <f>IF(N142="snížená",J142,0)</f>
        <v>0</v>
      </c>
      <c r="BG142" s="214">
        <f>IF(N142="zákl. přenesená",J142,0)</f>
        <v>0</v>
      </c>
      <c r="BH142" s="214">
        <f>IF(N142="sníž. přenesená",J142,0)</f>
        <v>0</v>
      </c>
      <c r="BI142" s="214">
        <f>IF(N142="nulová",J142,0)</f>
        <v>0</v>
      </c>
      <c r="BJ142" s="25" t="s">
        <v>17</v>
      </c>
      <c r="BK142" s="214">
        <f>ROUND(I142*H142,2)</f>
        <v>0</v>
      </c>
      <c r="BL142" s="25" t="s">
        <v>254</v>
      </c>
      <c r="BM142" s="25" t="s">
        <v>2934</v>
      </c>
    </row>
    <row r="143" s="1" customFormat="1" ht="16.5" customHeight="1">
      <c r="B143" s="202"/>
      <c r="C143" s="203" t="s">
        <v>460</v>
      </c>
      <c r="D143" s="203" t="s">
        <v>170</v>
      </c>
      <c r="E143" s="204" t="s">
        <v>2935</v>
      </c>
      <c r="F143" s="205" t="s">
        <v>2936</v>
      </c>
      <c r="G143" s="206" t="s">
        <v>325</v>
      </c>
      <c r="H143" s="207">
        <v>1</v>
      </c>
      <c r="I143" s="208"/>
      <c r="J143" s="209">
        <f>ROUND(I143*H143,2)</f>
        <v>0</v>
      </c>
      <c r="K143" s="205" t="s">
        <v>5</v>
      </c>
      <c r="L143" s="47"/>
      <c r="M143" s="210" t="s">
        <v>5</v>
      </c>
      <c r="N143" s="211" t="s">
        <v>43</v>
      </c>
      <c r="O143" s="48"/>
      <c r="P143" s="212">
        <f>O143*H143</f>
        <v>0</v>
      </c>
      <c r="Q143" s="212">
        <v>0</v>
      </c>
      <c r="R143" s="212">
        <f>Q143*H143</f>
        <v>0</v>
      </c>
      <c r="S143" s="212">
        <v>0</v>
      </c>
      <c r="T143" s="213">
        <f>S143*H143</f>
        <v>0</v>
      </c>
      <c r="AR143" s="25" t="s">
        <v>254</v>
      </c>
      <c r="AT143" s="25" t="s">
        <v>170</v>
      </c>
      <c r="AU143" s="25" t="s">
        <v>80</v>
      </c>
      <c r="AY143" s="25" t="s">
        <v>168</v>
      </c>
      <c r="BE143" s="214">
        <f>IF(N143="základní",J143,0)</f>
        <v>0</v>
      </c>
      <c r="BF143" s="214">
        <f>IF(N143="snížená",J143,0)</f>
        <v>0</v>
      </c>
      <c r="BG143" s="214">
        <f>IF(N143="zákl. přenesená",J143,0)</f>
        <v>0</v>
      </c>
      <c r="BH143" s="214">
        <f>IF(N143="sníž. přenesená",J143,0)</f>
        <v>0</v>
      </c>
      <c r="BI143" s="214">
        <f>IF(N143="nulová",J143,0)</f>
        <v>0</v>
      </c>
      <c r="BJ143" s="25" t="s">
        <v>17</v>
      </c>
      <c r="BK143" s="214">
        <f>ROUND(I143*H143,2)</f>
        <v>0</v>
      </c>
      <c r="BL143" s="25" t="s">
        <v>254</v>
      </c>
      <c r="BM143" s="25" t="s">
        <v>2937</v>
      </c>
    </row>
    <row r="144" s="1" customFormat="1" ht="16.5" customHeight="1">
      <c r="B144" s="202"/>
      <c r="C144" s="203" t="s">
        <v>471</v>
      </c>
      <c r="D144" s="203" t="s">
        <v>170</v>
      </c>
      <c r="E144" s="204" t="s">
        <v>2938</v>
      </c>
      <c r="F144" s="205" t="s">
        <v>2939</v>
      </c>
      <c r="G144" s="206" t="s">
        <v>325</v>
      </c>
      <c r="H144" s="207">
        <v>1</v>
      </c>
      <c r="I144" s="208"/>
      <c r="J144" s="209">
        <f>ROUND(I144*H144,2)</f>
        <v>0</v>
      </c>
      <c r="K144" s="205" t="s">
        <v>5</v>
      </c>
      <c r="L144" s="47"/>
      <c r="M144" s="210" t="s">
        <v>5</v>
      </c>
      <c r="N144" s="211" t="s">
        <v>43</v>
      </c>
      <c r="O144" s="48"/>
      <c r="P144" s="212">
        <f>O144*H144</f>
        <v>0</v>
      </c>
      <c r="Q144" s="212">
        <v>0</v>
      </c>
      <c r="R144" s="212">
        <f>Q144*H144</f>
        <v>0</v>
      </c>
      <c r="S144" s="212">
        <v>0</v>
      </c>
      <c r="T144" s="213">
        <f>S144*H144</f>
        <v>0</v>
      </c>
      <c r="AR144" s="25" t="s">
        <v>254</v>
      </c>
      <c r="AT144" s="25" t="s">
        <v>170</v>
      </c>
      <c r="AU144" s="25" t="s">
        <v>80</v>
      </c>
      <c r="AY144" s="25" t="s">
        <v>168</v>
      </c>
      <c r="BE144" s="214">
        <f>IF(N144="základní",J144,0)</f>
        <v>0</v>
      </c>
      <c r="BF144" s="214">
        <f>IF(N144="snížená",J144,0)</f>
        <v>0</v>
      </c>
      <c r="BG144" s="214">
        <f>IF(N144="zákl. přenesená",J144,0)</f>
        <v>0</v>
      </c>
      <c r="BH144" s="214">
        <f>IF(N144="sníž. přenesená",J144,0)</f>
        <v>0</v>
      </c>
      <c r="BI144" s="214">
        <f>IF(N144="nulová",J144,0)</f>
        <v>0</v>
      </c>
      <c r="BJ144" s="25" t="s">
        <v>17</v>
      </c>
      <c r="BK144" s="214">
        <f>ROUND(I144*H144,2)</f>
        <v>0</v>
      </c>
      <c r="BL144" s="25" t="s">
        <v>254</v>
      </c>
      <c r="BM144" s="25" t="s">
        <v>2940</v>
      </c>
    </row>
    <row r="145" s="1" customFormat="1" ht="16.5" customHeight="1">
      <c r="B145" s="202"/>
      <c r="C145" s="203" t="s">
        <v>476</v>
      </c>
      <c r="D145" s="203" t="s">
        <v>170</v>
      </c>
      <c r="E145" s="204" t="s">
        <v>2941</v>
      </c>
      <c r="F145" s="205" t="s">
        <v>2942</v>
      </c>
      <c r="G145" s="206" t="s">
        <v>325</v>
      </c>
      <c r="H145" s="207">
        <v>1</v>
      </c>
      <c r="I145" s="208"/>
      <c r="J145" s="209">
        <f>ROUND(I145*H145,2)</f>
        <v>0</v>
      </c>
      <c r="K145" s="205" t="s">
        <v>5</v>
      </c>
      <c r="L145" s="47"/>
      <c r="M145" s="210" t="s">
        <v>5</v>
      </c>
      <c r="N145" s="211" t="s">
        <v>43</v>
      </c>
      <c r="O145" s="48"/>
      <c r="P145" s="212">
        <f>O145*H145</f>
        <v>0</v>
      </c>
      <c r="Q145" s="212">
        <v>0</v>
      </c>
      <c r="R145" s="212">
        <f>Q145*H145</f>
        <v>0</v>
      </c>
      <c r="S145" s="212">
        <v>0</v>
      </c>
      <c r="T145" s="213">
        <f>S145*H145</f>
        <v>0</v>
      </c>
      <c r="AR145" s="25" t="s">
        <v>254</v>
      </c>
      <c r="AT145" s="25" t="s">
        <v>170</v>
      </c>
      <c r="AU145" s="25" t="s">
        <v>80</v>
      </c>
      <c r="AY145" s="25" t="s">
        <v>168</v>
      </c>
      <c r="BE145" s="214">
        <f>IF(N145="základní",J145,0)</f>
        <v>0</v>
      </c>
      <c r="BF145" s="214">
        <f>IF(N145="snížená",J145,0)</f>
        <v>0</v>
      </c>
      <c r="BG145" s="214">
        <f>IF(N145="zákl. přenesená",J145,0)</f>
        <v>0</v>
      </c>
      <c r="BH145" s="214">
        <f>IF(N145="sníž. přenesená",J145,0)</f>
        <v>0</v>
      </c>
      <c r="BI145" s="214">
        <f>IF(N145="nulová",J145,0)</f>
        <v>0</v>
      </c>
      <c r="BJ145" s="25" t="s">
        <v>17</v>
      </c>
      <c r="BK145" s="214">
        <f>ROUND(I145*H145,2)</f>
        <v>0</v>
      </c>
      <c r="BL145" s="25" t="s">
        <v>254</v>
      </c>
      <c r="BM145" s="25" t="s">
        <v>2943</v>
      </c>
    </row>
    <row r="146" s="1" customFormat="1" ht="38.25" customHeight="1">
      <c r="B146" s="202"/>
      <c r="C146" s="203" t="s">
        <v>488</v>
      </c>
      <c r="D146" s="203" t="s">
        <v>170</v>
      </c>
      <c r="E146" s="204" t="s">
        <v>2944</v>
      </c>
      <c r="F146" s="205" t="s">
        <v>2945</v>
      </c>
      <c r="G146" s="206" t="s">
        <v>325</v>
      </c>
      <c r="H146" s="207">
        <v>1</v>
      </c>
      <c r="I146" s="208"/>
      <c r="J146" s="209">
        <f>ROUND(I146*H146,2)</f>
        <v>0</v>
      </c>
      <c r="K146" s="205" t="s">
        <v>5</v>
      </c>
      <c r="L146" s="47"/>
      <c r="M146" s="210" t="s">
        <v>5</v>
      </c>
      <c r="N146" s="211" t="s">
        <v>43</v>
      </c>
      <c r="O146" s="48"/>
      <c r="P146" s="212">
        <f>O146*H146</f>
        <v>0</v>
      </c>
      <c r="Q146" s="212">
        <v>0</v>
      </c>
      <c r="R146" s="212">
        <f>Q146*H146</f>
        <v>0</v>
      </c>
      <c r="S146" s="212">
        <v>0</v>
      </c>
      <c r="T146" s="213">
        <f>S146*H146</f>
        <v>0</v>
      </c>
      <c r="AR146" s="25" t="s">
        <v>254</v>
      </c>
      <c r="AT146" s="25" t="s">
        <v>170</v>
      </c>
      <c r="AU146" s="25" t="s">
        <v>80</v>
      </c>
      <c r="AY146" s="25" t="s">
        <v>168</v>
      </c>
      <c r="BE146" s="214">
        <f>IF(N146="základní",J146,0)</f>
        <v>0</v>
      </c>
      <c r="BF146" s="214">
        <f>IF(N146="snížená",J146,0)</f>
        <v>0</v>
      </c>
      <c r="BG146" s="214">
        <f>IF(N146="zákl. přenesená",J146,0)</f>
        <v>0</v>
      </c>
      <c r="BH146" s="214">
        <f>IF(N146="sníž. přenesená",J146,0)</f>
        <v>0</v>
      </c>
      <c r="BI146" s="214">
        <f>IF(N146="nulová",J146,0)</f>
        <v>0</v>
      </c>
      <c r="BJ146" s="25" t="s">
        <v>17</v>
      </c>
      <c r="BK146" s="214">
        <f>ROUND(I146*H146,2)</f>
        <v>0</v>
      </c>
      <c r="BL146" s="25" t="s">
        <v>254</v>
      </c>
      <c r="BM146" s="25" t="s">
        <v>2946</v>
      </c>
    </row>
    <row r="147" s="1" customFormat="1" ht="16.5" customHeight="1">
      <c r="B147" s="202"/>
      <c r="C147" s="203" t="s">
        <v>496</v>
      </c>
      <c r="D147" s="203" t="s">
        <v>170</v>
      </c>
      <c r="E147" s="204" t="s">
        <v>2947</v>
      </c>
      <c r="F147" s="205" t="s">
        <v>2948</v>
      </c>
      <c r="G147" s="206" t="s">
        <v>325</v>
      </c>
      <c r="H147" s="207">
        <v>1</v>
      </c>
      <c r="I147" s="208"/>
      <c r="J147" s="209">
        <f>ROUND(I147*H147,2)</f>
        <v>0</v>
      </c>
      <c r="K147" s="205" t="s">
        <v>5</v>
      </c>
      <c r="L147" s="47"/>
      <c r="M147" s="210" t="s">
        <v>5</v>
      </c>
      <c r="N147" s="211" t="s">
        <v>43</v>
      </c>
      <c r="O147" s="48"/>
      <c r="P147" s="212">
        <f>O147*H147</f>
        <v>0</v>
      </c>
      <c r="Q147" s="212">
        <v>0</v>
      </c>
      <c r="R147" s="212">
        <f>Q147*H147</f>
        <v>0</v>
      </c>
      <c r="S147" s="212">
        <v>0</v>
      </c>
      <c r="T147" s="213">
        <f>S147*H147</f>
        <v>0</v>
      </c>
      <c r="AR147" s="25" t="s">
        <v>254</v>
      </c>
      <c r="AT147" s="25" t="s">
        <v>170</v>
      </c>
      <c r="AU147" s="25" t="s">
        <v>80</v>
      </c>
      <c r="AY147" s="25" t="s">
        <v>168</v>
      </c>
      <c r="BE147" s="214">
        <f>IF(N147="základní",J147,0)</f>
        <v>0</v>
      </c>
      <c r="BF147" s="214">
        <f>IF(N147="snížená",J147,0)</f>
        <v>0</v>
      </c>
      <c r="BG147" s="214">
        <f>IF(N147="zákl. přenesená",J147,0)</f>
        <v>0</v>
      </c>
      <c r="BH147" s="214">
        <f>IF(N147="sníž. přenesená",J147,0)</f>
        <v>0</v>
      </c>
      <c r="BI147" s="214">
        <f>IF(N147="nulová",J147,0)</f>
        <v>0</v>
      </c>
      <c r="BJ147" s="25" t="s">
        <v>17</v>
      </c>
      <c r="BK147" s="214">
        <f>ROUND(I147*H147,2)</f>
        <v>0</v>
      </c>
      <c r="BL147" s="25" t="s">
        <v>254</v>
      </c>
      <c r="BM147" s="25" t="s">
        <v>2949</v>
      </c>
    </row>
    <row r="148" s="1" customFormat="1" ht="16.5" customHeight="1">
      <c r="B148" s="202"/>
      <c r="C148" s="203" t="s">
        <v>517</v>
      </c>
      <c r="D148" s="203" t="s">
        <v>170</v>
      </c>
      <c r="E148" s="204" t="s">
        <v>2950</v>
      </c>
      <c r="F148" s="205" t="s">
        <v>2951</v>
      </c>
      <c r="G148" s="206" t="s">
        <v>325</v>
      </c>
      <c r="H148" s="207">
        <v>1</v>
      </c>
      <c r="I148" s="208"/>
      <c r="J148" s="209">
        <f>ROUND(I148*H148,2)</f>
        <v>0</v>
      </c>
      <c r="K148" s="205" t="s">
        <v>5</v>
      </c>
      <c r="L148" s="47"/>
      <c r="M148" s="210" t="s">
        <v>5</v>
      </c>
      <c r="N148" s="211" t="s">
        <v>43</v>
      </c>
      <c r="O148" s="48"/>
      <c r="P148" s="212">
        <f>O148*H148</f>
        <v>0</v>
      </c>
      <c r="Q148" s="212">
        <v>0</v>
      </c>
      <c r="R148" s="212">
        <f>Q148*H148</f>
        <v>0</v>
      </c>
      <c r="S148" s="212">
        <v>0</v>
      </c>
      <c r="T148" s="213">
        <f>S148*H148</f>
        <v>0</v>
      </c>
      <c r="AR148" s="25" t="s">
        <v>254</v>
      </c>
      <c r="AT148" s="25" t="s">
        <v>170</v>
      </c>
      <c r="AU148" s="25" t="s">
        <v>80</v>
      </c>
      <c r="AY148" s="25" t="s">
        <v>168</v>
      </c>
      <c r="BE148" s="214">
        <f>IF(N148="základní",J148,0)</f>
        <v>0</v>
      </c>
      <c r="BF148" s="214">
        <f>IF(N148="snížená",J148,0)</f>
        <v>0</v>
      </c>
      <c r="BG148" s="214">
        <f>IF(N148="zákl. přenesená",J148,0)</f>
        <v>0</v>
      </c>
      <c r="BH148" s="214">
        <f>IF(N148="sníž. přenesená",J148,0)</f>
        <v>0</v>
      </c>
      <c r="BI148" s="214">
        <f>IF(N148="nulová",J148,0)</f>
        <v>0</v>
      </c>
      <c r="BJ148" s="25" t="s">
        <v>17</v>
      </c>
      <c r="BK148" s="214">
        <f>ROUND(I148*H148,2)</f>
        <v>0</v>
      </c>
      <c r="BL148" s="25" t="s">
        <v>254</v>
      </c>
      <c r="BM148" s="25" t="s">
        <v>2952</v>
      </c>
    </row>
    <row r="149" s="1" customFormat="1" ht="25.5" customHeight="1">
      <c r="B149" s="202"/>
      <c r="C149" s="203" t="s">
        <v>541</v>
      </c>
      <c r="D149" s="203" t="s">
        <v>170</v>
      </c>
      <c r="E149" s="204" t="s">
        <v>2953</v>
      </c>
      <c r="F149" s="205" t="s">
        <v>2954</v>
      </c>
      <c r="G149" s="206" t="s">
        <v>325</v>
      </c>
      <c r="H149" s="207">
        <v>1</v>
      </c>
      <c r="I149" s="208"/>
      <c r="J149" s="209">
        <f>ROUND(I149*H149,2)</f>
        <v>0</v>
      </c>
      <c r="K149" s="205" t="s">
        <v>5</v>
      </c>
      <c r="L149" s="47"/>
      <c r="M149" s="210" t="s">
        <v>5</v>
      </c>
      <c r="N149" s="211" t="s">
        <v>43</v>
      </c>
      <c r="O149" s="48"/>
      <c r="P149" s="212">
        <f>O149*H149</f>
        <v>0</v>
      </c>
      <c r="Q149" s="212">
        <v>0</v>
      </c>
      <c r="R149" s="212">
        <f>Q149*H149</f>
        <v>0</v>
      </c>
      <c r="S149" s="212">
        <v>0</v>
      </c>
      <c r="T149" s="213">
        <f>S149*H149</f>
        <v>0</v>
      </c>
      <c r="AR149" s="25" t="s">
        <v>254</v>
      </c>
      <c r="AT149" s="25" t="s">
        <v>170</v>
      </c>
      <c r="AU149" s="25" t="s">
        <v>80</v>
      </c>
      <c r="AY149" s="25" t="s">
        <v>168</v>
      </c>
      <c r="BE149" s="214">
        <f>IF(N149="základní",J149,0)</f>
        <v>0</v>
      </c>
      <c r="BF149" s="214">
        <f>IF(N149="snížená",J149,0)</f>
        <v>0</v>
      </c>
      <c r="BG149" s="214">
        <f>IF(N149="zákl. přenesená",J149,0)</f>
        <v>0</v>
      </c>
      <c r="BH149" s="214">
        <f>IF(N149="sníž. přenesená",J149,0)</f>
        <v>0</v>
      </c>
      <c r="BI149" s="214">
        <f>IF(N149="nulová",J149,0)</f>
        <v>0</v>
      </c>
      <c r="BJ149" s="25" t="s">
        <v>17</v>
      </c>
      <c r="BK149" s="214">
        <f>ROUND(I149*H149,2)</f>
        <v>0</v>
      </c>
      <c r="BL149" s="25" t="s">
        <v>254</v>
      </c>
      <c r="BM149" s="25" t="s">
        <v>2955</v>
      </c>
    </row>
    <row r="150" s="1" customFormat="1" ht="16.5" customHeight="1">
      <c r="B150" s="202"/>
      <c r="C150" s="203" t="s">
        <v>546</v>
      </c>
      <c r="D150" s="203" t="s">
        <v>170</v>
      </c>
      <c r="E150" s="204" t="s">
        <v>2956</v>
      </c>
      <c r="F150" s="205" t="s">
        <v>2957</v>
      </c>
      <c r="G150" s="206" t="s">
        <v>325</v>
      </c>
      <c r="H150" s="207">
        <v>1</v>
      </c>
      <c r="I150" s="208"/>
      <c r="J150" s="209">
        <f>ROUND(I150*H150,2)</f>
        <v>0</v>
      </c>
      <c r="K150" s="205" t="s">
        <v>5</v>
      </c>
      <c r="L150" s="47"/>
      <c r="M150" s="210" t="s">
        <v>5</v>
      </c>
      <c r="N150" s="211" t="s">
        <v>43</v>
      </c>
      <c r="O150" s="48"/>
      <c r="P150" s="212">
        <f>O150*H150</f>
        <v>0</v>
      </c>
      <c r="Q150" s="212">
        <v>0</v>
      </c>
      <c r="R150" s="212">
        <f>Q150*H150</f>
        <v>0</v>
      </c>
      <c r="S150" s="212">
        <v>0</v>
      </c>
      <c r="T150" s="213">
        <f>S150*H150</f>
        <v>0</v>
      </c>
      <c r="AR150" s="25" t="s">
        <v>254</v>
      </c>
      <c r="AT150" s="25" t="s">
        <v>170</v>
      </c>
      <c r="AU150" s="25" t="s">
        <v>80</v>
      </c>
      <c r="AY150" s="25" t="s">
        <v>168</v>
      </c>
      <c r="BE150" s="214">
        <f>IF(N150="základní",J150,0)</f>
        <v>0</v>
      </c>
      <c r="BF150" s="214">
        <f>IF(N150="snížená",J150,0)</f>
        <v>0</v>
      </c>
      <c r="BG150" s="214">
        <f>IF(N150="zákl. přenesená",J150,0)</f>
        <v>0</v>
      </c>
      <c r="BH150" s="214">
        <f>IF(N150="sníž. přenesená",J150,0)</f>
        <v>0</v>
      </c>
      <c r="BI150" s="214">
        <f>IF(N150="nulová",J150,0)</f>
        <v>0</v>
      </c>
      <c r="BJ150" s="25" t="s">
        <v>17</v>
      </c>
      <c r="BK150" s="214">
        <f>ROUND(I150*H150,2)</f>
        <v>0</v>
      </c>
      <c r="BL150" s="25" t="s">
        <v>254</v>
      </c>
      <c r="BM150" s="25" t="s">
        <v>2958</v>
      </c>
    </row>
    <row r="151" s="1" customFormat="1" ht="16.5" customHeight="1">
      <c r="B151" s="202"/>
      <c r="C151" s="203" t="s">
        <v>550</v>
      </c>
      <c r="D151" s="203" t="s">
        <v>170</v>
      </c>
      <c r="E151" s="204" t="s">
        <v>2959</v>
      </c>
      <c r="F151" s="205" t="s">
        <v>2960</v>
      </c>
      <c r="G151" s="206" t="s">
        <v>1738</v>
      </c>
      <c r="H151" s="207">
        <v>16</v>
      </c>
      <c r="I151" s="208"/>
      <c r="J151" s="209">
        <f>ROUND(I151*H151,2)</f>
        <v>0</v>
      </c>
      <c r="K151" s="205" t="s">
        <v>5</v>
      </c>
      <c r="L151" s="47"/>
      <c r="M151" s="210" t="s">
        <v>5</v>
      </c>
      <c r="N151" s="211" t="s">
        <v>43</v>
      </c>
      <c r="O151" s="48"/>
      <c r="P151" s="212">
        <f>O151*H151</f>
        <v>0</v>
      </c>
      <c r="Q151" s="212">
        <v>0</v>
      </c>
      <c r="R151" s="212">
        <f>Q151*H151</f>
        <v>0</v>
      </c>
      <c r="S151" s="212">
        <v>0</v>
      </c>
      <c r="T151" s="213">
        <f>S151*H151</f>
        <v>0</v>
      </c>
      <c r="AR151" s="25" t="s">
        <v>254</v>
      </c>
      <c r="AT151" s="25" t="s">
        <v>170</v>
      </c>
      <c r="AU151" s="25" t="s">
        <v>80</v>
      </c>
      <c r="AY151" s="25" t="s">
        <v>168</v>
      </c>
      <c r="BE151" s="214">
        <f>IF(N151="základní",J151,0)</f>
        <v>0</v>
      </c>
      <c r="BF151" s="214">
        <f>IF(N151="snížená",J151,0)</f>
        <v>0</v>
      </c>
      <c r="BG151" s="214">
        <f>IF(N151="zákl. přenesená",J151,0)</f>
        <v>0</v>
      </c>
      <c r="BH151" s="214">
        <f>IF(N151="sníž. přenesená",J151,0)</f>
        <v>0</v>
      </c>
      <c r="BI151" s="214">
        <f>IF(N151="nulová",J151,0)</f>
        <v>0</v>
      </c>
      <c r="BJ151" s="25" t="s">
        <v>17</v>
      </c>
      <c r="BK151" s="214">
        <f>ROUND(I151*H151,2)</f>
        <v>0</v>
      </c>
      <c r="BL151" s="25" t="s">
        <v>254</v>
      </c>
      <c r="BM151" s="25" t="s">
        <v>2961</v>
      </c>
    </row>
    <row r="152" s="1" customFormat="1" ht="16.5" customHeight="1">
      <c r="B152" s="202"/>
      <c r="C152" s="203" t="s">
        <v>554</v>
      </c>
      <c r="D152" s="203" t="s">
        <v>170</v>
      </c>
      <c r="E152" s="204" t="s">
        <v>2962</v>
      </c>
      <c r="F152" s="205" t="s">
        <v>2963</v>
      </c>
      <c r="G152" s="206" t="s">
        <v>277</v>
      </c>
      <c r="H152" s="207">
        <v>2</v>
      </c>
      <c r="I152" s="208"/>
      <c r="J152" s="209">
        <f>ROUND(I152*H152,2)</f>
        <v>0</v>
      </c>
      <c r="K152" s="205" t="s">
        <v>5</v>
      </c>
      <c r="L152" s="47"/>
      <c r="M152" s="210" t="s">
        <v>5</v>
      </c>
      <c r="N152" s="211" t="s">
        <v>43</v>
      </c>
      <c r="O152" s="48"/>
      <c r="P152" s="212">
        <f>O152*H152</f>
        <v>0</v>
      </c>
      <c r="Q152" s="212">
        <v>0</v>
      </c>
      <c r="R152" s="212">
        <f>Q152*H152</f>
        <v>0</v>
      </c>
      <c r="S152" s="212">
        <v>0</v>
      </c>
      <c r="T152" s="213">
        <f>S152*H152</f>
        <v>0</v>
      </c>
      <c r="AR152" s="25" t="s">
        <v>254</v>
      </c>
      <c r="AT152" s="25" t="s">
        <v>170</v>
      </c>
      <c r="AU152" s="25" t="s">
        <v>80</v>
      </c>
      <c r="AY152" s="25" t="s">
        <v>168</v>
      </c>
      <c r="BE152" s="214">
        <f>IF(N152="základní",J152,0)</f>
        <v>0</v>
      </c>
      <c r="BF152" s="214">
        <f>IF(N152="snížená",J152,0)</f>
        <v>0</v>
      </c>
      <c r="BG152" s="214">
        <f>IF(N152="zákl. přenesená",J152,0)</f>
        <v>0</v>
      </c>
      <c r="BH152" s="214">
        <f>IF(N152="sníž. přenesená",J152,0)</f>
        <v>0</v>
      </c>
      <c r="BI152" s="214">
        <f>IF(N152="nulová",J152,0)</f>
        <v>0</v>
      </c>
      <c r="BJ152" s="25" t="s">
        <v>17</v>
      </c>
      <c r="BK152" s="214">
        <f>ROUND(I152*H152,2)</f>
        <v>0</v>
      </c>
      <c r="BL152" s="25" t="s">
        <v>254</v>
      </c>
      <c r="BM152" s="25" t="s">
        <v>2964</v>
      </c>
    </row>
    <row r="153" s="1" customFormat="1" ht="16.5" customHeight="1">
      <c r="B153" s="202"/>
      <c r="C153" s="203" t="s">
        <v>558</v>
      </c>
      <c r="D153" s="203" t="s">
        <v>170</v>
      </c>
      <c r="E153" s="204" t="s">
        <v>2965</v>
      </c>
      <c r="F153" s="205" t="s">
        <v>2966</v>
      </c>
      <c r="G153" s="206" t="s">
        <v>1519</v>
      </c>
      <c r="H153" s="207">
        <v>10</v>
      </c>
      <c r="I153" s="208"/>
      <c r="J153" s="209">
        <f>ROUND(I153*H153,2)</f>
        <v>0</v>
      </c>
      <c r="K153" s="205" t="s">
        <v>5</v>
      </c>
      <c r="L153" s="47"/>
      <c r="M153" s="210" t="s">
        <v>5</v>
      </c>
      <c r="N153" s="211" t="s">
        <v>43</v>
      </c>
      <c r="O153" s="48"/>
      <c r="P153" s="212">
        <f>O153*H153</f>
        <v>0</v>
      </c>
      <c r="Q153" s="212">
        <v>0</v>
      </c>
      <c r="R153" s="212">
        <f>Q153*H153</f>
        <v>0</v>
      </c>
      <c r="S153" s="212">
        <v>0</v>
      </c>
      <c r="T153" s="213">
        <f>S153*H153</f>
        <v>0</v>
      </c>
      <c r="AR153" s="25" t="s">
        <v>254</v>
      </c>
      <c r="AT153" s="25" t="s">
        <v>170</v>
      </c>
      <c r="AU153" s="25" t="s">
        <v>80</v>
      </c>
      <c r="AY153" s="25" t="s">
        <v>168</v>
      </c>
      <c r="BE153" s="214">
        <f>IF(N153="základní",J153,0)</f>
        <v>0</v>
      </c>
      <c r="BF153" s="214">
        <f>IF(N153="snížená",J153,0)</f>
        <v>0</v>
      </c>
      <c r="BG153" s="214">
        <f>IF(N153="zákl. přenesená",J153,0)</f>
        <v>0</v>
      </c>
      <c r="BH153" s="214">
        <f>IF(N153="sníž. přenesená",J153,0)</f>
        <v>0</v>
      </c>
      <c r="BI153" s="214">
        <f>IF(N153="nulová",J153,0)</f>
        <v>0</v>
      </c>
      <c r="BJ153" s="25" t="s">
        <v>17</v>
      </c>
      <c r="BK153" s="214">
        <f>ROUND(I153*H153,2)</f>
        <v>0</v>
      </c>
      <c r="BL153" s="25" t="s">
        <v>254</v>
      </c>
      <c r="BM153" s="25" t="s">
        <v>2967</v>
      </c>
    </row>
    <row r="154" s="1" customFormat="1" ht="16.5" customHeight="1">
      <c r="B154" s="202"/>
      <c r="C154" s="203" t="s">
        <v>562</v>
      </c>
      <c r="D154" s="203" t="s">
        <v>170</v>
      </c>
      <c r="E154" s="204" t="s">
        <v>2968</v>
      </c>
      <c r="F154" s="205" t="s">
        <v>1777</v>
      </c>
      <c r="G154" s="206" t="s">
        <v>1890</v>
      </c>
      <c r="H154" s="257"/>
      <c r="I154" s="208"/>
      <c r="J154" s="209">
        <f>ROUND(I154*H154,2)</f>
        <v>0</v>
      </c>
      <c r="K154" s="205" t="s">
        <v>5</v>
      </c>
      <c r="L154" s="47"/>
      <c r="M154" s="210" t="s">
        <v>5</v>
      </c>
      <c r="N154" s="211" t="s">
        <v>43</v>
      </c>
      <c r="O154" s="48"/>
      <c r="P154" s="212">
        <f>O154*H154</f>
        <v>0</v>
      </c>
      <c r="Q154" s="212">
        <v>0</v>
      </c>
      <c r="R154" s="212">
        <f>Q154*H154</f>
        <v>0</v>
      </c>
      <c r="S154" s="212">
        <v>0</v>
      </c>
      <c r="T154" s="213">
        <f>S154*H154</f>
        <v>0</v>
      </c>
      <c r="AR154" s="25" t="s">
        <v>254</v>
      </c>
      <c r="AT154" s="25" t="s">
        <v>170</v>
      </c>
      <c r="AU154" s="25" t="s">
        <v>80</v>
      </c>
      <c r="AY154" s="25" t="s">
        <v>168</v>
      </c>
      <c r="BE154" s="214">
        <f>IF(N154="základní",J154,0)</f>
        <v>0</v>
      </c>
      <c r="BF154" s="214">
        <f>IF(N154="snížená",J154,0)</f>
        <v>0</v>
      </c>
      <c r="BG154" s="214">
        <f>IF(N154="zákl. přenesená",J154,0)</f>
        <v>0</v>
      </c>
      <c r="BH154" s="214">
        <f>IF(N154="sníž. přenesená",J154,0)</f>
        <v>0</v>
      </c>
      <c r="BI154" s="214">
        <f>IF(N154="nulová",J154,0)</f>
        <v>0</v>
      </c>
      <c r="BJ154" s="25" t="s">
        <v>17</v>
      </c>
      <c r="BK154" s="214">
        <f>ROUND(I154*H154,2)</f>
        <v>0</v>
      </c>
      <c r="BL154" s="25" t="s">
        <v>254</v>
      </c>
      <c r="BM154" s="25" t="s">
        <v>2969</v>
      </c>
    </row>
    <row r="155" s="10" customFormat="1" ht="29.88" customHeight="1">
      <c r="B155" s="189"/>
      <c r="D155" s="190" t="s">
        <v>71</v>
      </c>
      <c r="E155" s="200" t="s">
        <v>2970</v>
      </c>
      <c r="F155" s="200" t="s">
        <v>2971</v>
      </c>
      <c r="I155" s="192"/>
      <c r="J155" s="201">
        <f>BK155</f>
        <v>0</v>
      </c>
      <c r="L155" s="189"/>
      <c r="M155" s="194"/>
      <c r="N155" s="195"/>
      <c r="O155" s="195"/>
      <c r="P155" s="196">
        <f>SUM(P156:P159)</f>
        <v>0</v>
      </c>
      <c r="Q155" s="195"/>
      <c r="R155" s="196">
        <f>SUM(R156:R159)</f>
        <v>0</v>
      </c>
      <c r="S155" s="195"/>
      <c r="T155" s="197">
        <f>SUM(T156:T159)</f>
        <v>0</v>
      </c>
      <c r="AR155" s="190" t="s">
        <v>80</v>
      </c>
      <c r="AT155" s="198" t="s">
        <v>71</v>
      </c>
      <c r="AU155" s="198" t="s">
        <v>17</v>
      </c>
      <c r="AY155" s="190" t="s">
        <v>168</v>
      </c>
      <c r="BK155" s="199">
        <f>SUM(BK156:BK159)</f>
        <v>0</v>
      </c>
    </row>
    <row r="156" s="1" customFormat="1" ht="16.5" customHeight="1">
      <c r="B156" s="202"/>
      <c r="C156" s="203" t="s">
        <v>571</v>
      </c>
      <c r="D156" s="203" t="s">
        <v>170</v>
      </c>
      <c r="E156" s="204" t="s">
        <v>2972</v>
      </c>
      <c r="F156" s="205" t="s">
        <v>2973</v>
      </c>
      <c r="G156" s="206" t="s">
        <v>325</v>
      </c>
      <c r="H156" s="207">
        <v>1</v>
      </c>
      <c r="I156" s="208"/>
      <c r="J156" s="209">
        <f>ROUND(I156*H156,2)</f>
        <v>0</v>
      </c>
      <c r="K156" s="205" t="s">
        <v>5</v>
      </c>
      <c r="L156" s="47"/>
      <c r="M156" s="210" t="s">
        <v>5</v>
      </c>
      <c r="N156" s="211" t="s">
        <v>43</v>
      </c>
      <c r="O156" s="48"/>
      <c r="P156" s="212">
        <f>O156*H156</f>
        <v>0</v>
      </c>
      <c r="Q156" s="212">
        <v>0</v>
      </c>
      <c r="R156" s="212">
        <f>Q156*H156</f>
        <v>0</v>
      </c>
      <c r="S156" s="212">
        <v>0</v>
      </c>
      <c r="T156" s="213">
        <f>S156*H156</f>
        <v>0</v>
      </c>
      <c r="AR156" s="25" t="s">
        <v>254</v>
      </c>
      <c r="AT156" s="25" t="s">
        <v>170</v>
      </c>
      <c r="AU156" s="25" t="s">
        <v>80</v>
      </c>
      <c r="AY156" s="25" t="s">
        <v>168</v>
      </c>
      <c r="BE156" s="214">
        <f>IF(N156="základní",J156,0)</f>
        <v>0</v>
      </c>
      <c r="BF156" s="214">
        <f>IF(N156="snížená",J156,0)</f>
        <v>0</v>
      </c>
      <c r="BG156" s="214">
        <f>IF(N156="zákl. přenesená",J156,0)</f>
        <v>0</v>
      </c>
      <c r="BH156" s="214">
        <f>IF(N156="sníž. přenesená",J156,0)</f>
        <v>0</v>
      </c>
      <c r="BI156" s="214">
        <f>IF(N156="nulová",J156,0)</f>
        <v>0</v>
      </c>
      <c r="BJ156" s="25" t="s">
        <v>17</v>
      </c>
      <c r="BK156" s="214">
        <f>ROUND(I156*H156,2)</f>
        <v>0</v>
      </c>
      <c r="BL156" s="25" t="s">
        <v>254</v>
      </c>
      <c r="BM156" s="25" t="s">
        <v>2974</v>
      </c>
    </row>
    <row r="157" s="1" customFormat="1" ht="16.5" customHeight="1">
      <c r="B157" s="202"/>
      <c r="C157" s="203" t="s">
        <v>590</v>
      </c>
      <c r="D157" s="203" t="s">
        <v>170</v>
      </c>
      <c r="E157" s="204" t="s">
        <v>2975</v>
      </c>
      <c r="F157" s="205" t="s">
        <v>2976</v>
      </c>
      <c r="G157" s="206" t="s">
        <v>325</v>
      </c>
      <c r="H157" s="207">
        <v>1</v>
      </c>
      <c r="I157" s="208"/>
      <c r="J157" s="209">
        <f>ROUND(I157*H157,2)</f>
        <v>0</v>
      </c>
      <c r="K157" s="205" t="s">
        <v>5</v>
      </c>
      <c r="L157" s="47"/>
      <c r="M157" s="210" t="s">
        <v>5</v>
      </c>
      <c r="N157" s="211" t="s">
        <v>43</v>
      </c>
      <c r="O157" s="48"/>
      <c r="P157" s="212">
        <f>O157*H157</f>
        <v>0</v>
      </c>
      <c r="Q157" s="212">
        <v>0</v>
      </c>
      <c r="R157" s="212">
        <f>Q157*H157</f>
        <v>0</v>
      </c>
      <c r="S157" s="212">
        <v>0</v>
      </c>
      <c r="T157" s="213">
        <f>S157*H157</f>
        <v>0</v>
      </c>
      <c r="AR157" s="25" t="s">
        <v>254</v>
      </c>
      <c r="AT157" s="25" t="s">
        <v>170</v>
      </c>
      <c r="AU157" s="25" t="s">
        <v>80</v>
      </c>
      <c r="AY157" s="25" t="s">
        <v>168</v>
      </c>
      <c r="BE157" s="214">
        <f>IF(N157="základní",J157,0)</f>
        <v>0</v>
      </c>
      <c r="BF157" s="214">
        <f>IF(N157="snížená",J157,0)</f>
        <v>0</v>
      </c>
      <c r="BG157" s="214">
        <f>IF(N157="zákl. přenesená",J157,0)</f>
        <v>0</v>
      </c>
      <c r="BH157" s="214">
        <f>IF(N157="sníž. přenesená",J157,0)</f>
        <v>0</v>
      </c>
      <c r="BI157" s="214">
        <f>IF(N157="nulová",J157,0)</f>
        <v>0</v>
      </c>
      <c r="BJ157" s="25" t="s">
        <v>17</v>
      </c>
      <c r="BK157" s="214">
        <f>ROUND(I157*H157,2)</f>
        <v>0</v>
      </c>
      <c r="BL157" s="25" t="s">
        <v>254</v>
      </c>
      <c r="BM157" s="25" t="s">
        <v>2977</v>
      </c>
    </row>
    <row r="158" s="1" customFormat="1" ht="16.5" customHeight="1">
      <c r="B158" s="202"/>
      <c r="C158" s="203" t="s">
        <v>596</v>
      </c>
      <c r="D158" s="203" t="s">
        <v>170</v>
      </c>
      <c r="E158" s="204" t="s">
        <v>2978</v>
      </c>
      <c r="F158" s="205" t="s">
        <v>2979</v>
      </c>
      <c r="G158" s="206" t="s">
        <v>325</v>
      </c>
      <c r="H158" s="207">
        <v>1</v>
      </c>
      <c r="I158" s="208"/>
      <c r="J158" s="209">
        <f>ROUND(I158*H158,2)</f>
        <v>0</v>
      </c>
      <c r="K158" s="205" t="s">
        <v>5</v>
      </c>
      <c r="L158" s="47"/>
      <c r="M158" s="210" t="s">
        <v>5</v>
      </c>
      <c r="N158" s="211" t="s">
        <v>43</v>
      </c>
      <c r="O158" s="48"/>
      <c r="P158" s="212">
        <f>O158*H158</f>
        <v>0</v>
      </c>
      <c r="Q158" s="212">
        <v>0</v>
      </c>
      <c r="R158" s="212">
        <f>Q158*H158</f>
        <v>0</v>
      </c>
      <c r="S158" s="212">
        <v>0</v>
      </c>
      <c r="T158" s="213">
        <f>S158*H158</f>
        <v>0</v>
      </c>
      <c r="AR158" s="25" t="s">
        <v>254</v>
      </c>
      <c r="AT158" s="25" t="s">
        <v>170</v>
      </c>
      <c r="AU158" s="25" t="s">
        <v>80</v>
      </c>
      <c r="AY158" s="25" t="s">
        <v>168</v>
      </c>
      <c r="BE158" s="214">
        <f>IF(N158="základní",J158,0)</f>
        <v>0</v>
      </c>
      <c r="BF158" s="214">
        <f>IF(N158="snížená",J158,0)</f>
        <v>0</v>
      </c>
      <c r="BG158" s="214">
        <f>IF(N158="zákl. přenesená",J158,0)</f>
        <v>0</v>
      </c>
      <c r="BH158" s="214">
        <f>IF(N158="sníž. přenesená",J158,0)</f>
        <v>0</v>
      </c>
      <c r="BI158" s="214">
        <f>IF(N158="nulová",J158,0)</f>
        <v>0</v>
      </c>
      <c r="BJ158" s="25" t="s">
        <v>17</v>
      </c>
      <c r="BK158" s="214">
        <f>ROUND(I158*H158,2)</f>
        <v>0</v>
      </c>
      <c r="BL158" s="25" t="s">
        <v>254</v>
      </c>
      <c r="BM158" s="25" t="s">
        <v>2980</v>
      </c>
    </row>
    <row r="159" s="1" customFormat="1" ht="16.5" customHeight="1">
      <c r="B159" s="202"/>
      <c r="C159" s="203" t="s">
        <v>602</v>
      </c>
      <c r="D159" s="203" t="s">
        <v>170</v>
      </c>
      <c r="E159" s="204" t="s">
        <v>2981</v>
      </c>
      <c r="F159" s="205" t="s">
        <v>1777</v>
      </c>
      <c r="G159" s="206" t="s">
        <v>1890</v>
      </c>
      <c r="H159" s="257"/>
      <c r="I159" s="208"/>
      <c r="J159" s="209">
        <f>ROUND(I159*H159,2)</f>
        <v>0</v>
      </c>
      <c r="K159" s="205" t="s">
        <v>5</v>
      </c>
      <c r="L159" s="47"/>
      <c r="M159" s="210" t="s">
        <v>5</v>
      </c>
      <c r="N159" s="211" t="s">
        <v>43</v>
      </c>
      <c r="O159" s="48"/>
      <c r="P159" s="212">
        <f>O159*H159</f>
        <v>0</v>
      </c>
      <c r="Q159" s="212">
        <v>0</v>
      </c>
      <c r="R159" s="212">
        <f>Q159*H159</f>
        <v>0</v>
      </c>
      <c r="S159" s="212">
        <v>0</v>
      </c>
      <c r="T159" s="213">
        <f>S159*H159</f>
        <v>0</v>
      </c>
      <c r="AR159" s="25" t="s">
        <v>254</v>
      </c>
      <c r="AT159" s="25" t="s">
        <v>170</v>
      </c>
      <c r="AU159" s="25" t="s">
        <v>80</v>
      </c>
      <c r="AY159" s="25" t="s">
        <v>168</v>
      </c>
      <c r="BE159" s="214">
        <f>IF(N159="základní",J159,0)</f>
        <v>0</v>
      </c>
      <c r="BF159" s="214">
        <f>IF(N159="snížená",J159,0)</f>
        <v>0</v>
      </c>
      <c r="BG159" s="214">
        <f>IF(N159="zákl. přenesená",J159,0)</f>
        <v>0</v>
      </c>
      <c r="BH159" s="214">
        <f>IF(N159="sníž. přenesená",J159,0)</f>
        <v>0</v>
      </c>
      <c r="BI159" s="214">
        <f>IF(N159="nulová",J159,0)</f>
        <v>0</v>
      </c>
      <c r="BJ159" s="25" t="s">
        <v>17</v>
      </c>
      <c r="BK159" s="214">
        <f>ROUND(I159*H159,2)</f>
        <v>0</v>
      </c>
      <c r="BL159" s="25" t="s">
        <v>254</v>
      </c>
      <c r="BM159" s="25" t="s">
        <v>2982</v>
      </c>
    </row>
    <row r="160" s="10" customFormat="1" ht="29.88" customHeight="1">
      <c r="B160" s="189"/>
      <c r="D160" s="190" t="s">
        <v>71</v>
      </c>
      <c r="E160" s="200" t="s">
        <v>2983</v>
      </c>
      <c r="F160" s="200" t="s">
        <v>2984</v>
      </c>
      <c r="I160" s="192"/>
      <c r="J160" s="201">
        <f>BK160</f>
        <v>0</v>
      </c>
      <c r="L160" s="189"/>
      <c r="M160" s="194"/>
      <c r="N160" s="195"/>
      <c r="O160" s="195"/>
      <c r="P160" s="196">
        <f>SUM(P161:P162)</f>
        <v>0</v>
      </c>
      <c r="Q160" s="195"/>
      <c r="R160" s="196">
        <f>SUM(R161:R162)</f>
        <v>0</v>
      </c>
      <c r="S160" s="195"/>
      <c r="T160" s="197">
        <f>SUM(T161:T162)</f>
        <v>0</v>
      </c>
      <c r="AR160" s="190" t="s">
        <v>80</v>
      </c>
      <c r="AT160" s="198" t="s">
        <v>71</v>
      </c>
      <c r="AU160" s="198" t="s">
        <v>17</v>
      </c>
      <c r="AY160" s="190" t="s">
        <v>168</v>
      </c>
      <c r="BK160" s="199">
        <f>SUM(BK161:BK162)</f>
        <v>0</v>
      </c>
    </row>
    <row r="161" s="1" customFormat="1" ht="16.5" customHeight="1">
      <c r="B161" s="202"/>
      <c r="C161" s="203" t="s">
        <v>612</v>
      </c>
      <c r="D161" s="203" t="s">
        <v>170</v>
      </c>
      <c r="E161" s="204" t="s">
        <v>2985</v>
      </c>
      <c r="F161" s="205" t="s">
        <v>2986</v>
      </c>
      <c r="G161" s="206" t="s">
        <v>1519</v>
      </c>
      <c r="H161" s="207">
        <v>193</v>
      </c>
      <c r="I161" s="208"/>
      <c r="J161" s="209">
        <f>ROUND(I161*H161,2)</f>
        <v>0</v>
      </c>
      <c r="K161" s="205" t="s">
        <v>5</v>
      </c>
      <c r="L161" s="47"/>
      <c r="M161" s="210" t="s">
        <v>5</v>
      </c>
      <c r="N161" s="211" t="s">
        <v>43</v>
      </c>
      <c r="O161" s="48"/>
      <c r="P161" s="212">
        <f>O161*H161</f>
        <v>0</v>
      </c>
      <c r="Q161" s="212">
        <v>0</v>
      </c>
      <c r="R161" s="212">
        <f>Q161*H161</f>
        <v>0</v>
      </c>
      <c r="S161" s="212">
        <v>0</v>
      </c>
      <c r="T161" s="213">
        <f>S161*H161</f>
        <v>0</v>
      </c>
      <c r="AR161" s="25" t="s">
        <v>254</v>
      </c>
      <c r="AT161" s="25" t="s">
        <v>170</v>
      </c>
      <c r="AU161" s="25" t="s">
        <v>80</v>
      </c>
      <c r="AY161" s="25" t="s">
        <v>168</v>
      </c>
      <c r="BE161" s="214">
        <f>IF(N161="základní",J161,0)</f>
        <v>0</v>
      </c>
      <c r="BF161" s="214">
        <f>IF(N161="snížená",J161,0)</f>
        <v>0</v>
      </c>
      <c r="BG161" s="214">
        <f>IF(N161="zákl. přenesená",J161,0)</f>
        <v>0</v>
      </c>
      <c r="BH161" s="214">
        <f>IF(N161="sníž. přenesená",J161,0)</f>
        <v>0</v>
      </c>
      <c r="BI161" s="214">
        <f>IF(N161="nulová",J161,0)</f>
        <v>0</v>
      </c>
      <c r="BJ161" s="25" t="s">
        <v>17</v>
      </c>
      <c r="BK161" s="214">
        <f>ROUND(I161*H161,2)</f>
        <v>0</v>
      </c>
      <c r="BL161" s="25" t="s">
        <v>254</v>
      </c>
      <c r="BM161" s="25" t="s">
        <v>2987</v>
      </c>
    </row>
    <row r="162" s="1" customFormat="1" ht="16.5" customHeight="1">
      <c r="B162" s="202"/>
      <c r="C162" s="203" t="s">
        <v>620</v>
      </c>
      <c r="D162" s="203" t="s">
        <v>170</v>
      </c>
      <c r="E162" s="204" t="s">
        <v>2988</v>
      </c>
      <c r="F162" s="205" t="s">
        <v>1777</v>
      </c>
      <c r="G162" s="206" t="s">
        <v>1890</v>
      </c>
      <c r="H162" s="257"/>
      <c r="I162" s="208"/>
      <c r="J162" s="209">
        <f>ROUND(I162*H162,2)</f>
        <v>0</v>
      </c>
      <c r="K162" s="205" t="s">
        <v>5</v>
      </c>
      <c r="L162" s="47"/>
      <c r="M162" s="210" t="s">
        <v>5</v>
      </c>
      <c r="N162" s="261" t="s">
        <v>43</v>
      </c>
      <c r="O162" s="262"/>
      <c r="P162" s="263">
        <f>O162*H162</f>
        <v>0</v>
      </c>
      <c r="Q162" s="263">
        <v>0</v>
      </c>
      <c r="R162" s="263">
        <f>Q162*H162</f>
        <v>0</v>
      </c>
      <c r="S162" s="263">
        <v>0</v>
      </c>
      <c r="T162" s="264">
        <f>S162*H162</f>
        <v>0</v>
      </c>
      <c r="AR162" s="25" t="s">
        <v>254</v>
      </c>
      <c r="AT162" s="25" t="s">
        <v>170</v>
      </c>
      <c r="AU162" s="25" t="s">
        <v>80</v>
      </c>
      <c r="AY162" s="25" t="s">
        <v>168</v>
      </c>
      <c r="BE162" s="214">
        <f>IF(N162="základní",J162,0)</f>
        <v>0</v>
      </c>
      <c r="BF162" s="214">
        <f>IF(N162="snížená",J162,0)</f>
        <v>0</v>
      </c>
      <c r="BG162" s="214">
        <f>IF(N162="zákl. přenesená",J162,0)</f>
        <v>0</v>
      </c>
      <c r="BH162" s="214">
        <f>IF(N162="sníž. přenesená",J162,0)</f>
        <v>0</v>
      </c>
      <c r="BI162" s="214">
        <f>IF(N162="nulová",J162,0)</f>
        <v>0</v>
      </c>
      <c r="BJ162" s="25" t="s">
        <v>17</v>
      </c>
      <c r="BK162" s="214">
        <f>ROUND(I162*H162,2)</f>
        <v>0</v>
      </c>
      <c r="BL162" s="25" t="s">
        <v>254</v>
      </c>
      <c r="BM162" s="25" t="s">
        <v>2989</v>
      </c>
    </row>
    <row r="163" s="1" customFormat="1" ht="6.96" customHeight="1">
      <c r="B163" s="68"/>
      <c r="C163" s="69"/>
      <c r="D163" s="69"/>
      <c r="E163" s="69"/>
      <c r="F163" s="69"/>
      <c r="G163" s="69"/>
      <c r="H163" s="69"/>
      <c r="I163" s="153"/>
      <c r="J163" s="69"/>
      <c r="K163" s="69"/>
      <c r="L163" s="47"/>
    </row>
  </sheetData>
  <autoFilter ref="C85:K162"/>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104</v>
      </c>
      <c r="G1" s="126" t="s">
        <v>105</v>
      </c>
      <c r="H1" s="126"/>
      <c r="I1" s="127"/>
      <c r="J1" s="126" t="s">
        <v>106</v>
      </c>
      <c r="K1" s="125" t="s">
        <v>107</v>
      </c>
      <c r="L1" s="126" t="s">
        <v>108</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85</v>
      </c>
    </row>
    <row r="3" ht="6.96" customHeight="1">
      <c r="B3" s="26"/>
      <c r="C3" s="27"/>
      <c r="D3" s="27"/>
      <c r="E3" s="27"/>
      <c r="F3" s="27"/>
      <c r="G3" s="27"/>
      <c r="H3" s="27"/>
      <c r="I3" s="128"/>
      <c r="J3" s="27"/>
      <c r="K3" s="28"/>
      <c r="AT3" s="25" t="s">
        <v>80</v>
      </c>
    </row>
    <row r="4" ht="36.96" customHeight="1">
      <c r="B4" s="29"/>
      <c r="C4" s="30"/>
      <c r="D4" s="31" t="s">
        <v>109</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STAVEBNÍ ÚPRAVY A PŘÍSTAVBA OBJ. Č. 22 KOMPLEMENT – AMBULANCE V AREÁLU NEMOCNICE PRACHATICE</v>
      </c>
      <c r="F7" s="41"/>
      <c r="G7" s="41"/>
      <c r="H7" s="41"/>
      <c r="I7" s="129"/>
      <c r="J7" s="30"/>
      <c r="K7" s="32"/>
    </row>
    <row r="8" s="1" customFormat="1">
      <c r="B8" s="47"/>
      <c r="C8" s="48"/>
      <c r="D8" s="41" t="s">
        <v>110</v>
      </c>
      <c r="E8" s="48"/>
      <c r="F8" s="48"/>
      <c r="G8" s="48"/>
      <c r="H8" s="48"/>
      <c r="I8" s="131"/>
      <c r="J8" s="48"/>
      <c r="K8" s="52"/>
    </row>
    <row r="9" s="1" customFormat="1" ht="36.96" customHeight="1">
      <c r="B9" s="47"/>
      <c r="C9" s="48"/>
      <c r="D9" s="48"/>
      <c r="E9" s="132" t="s">
        <v>2990</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22</v>
      </c>
      <c r="J11" s="36" t="s">
        <v>5</v>
      </c>
      <c r="K11" s="52"/>
    </row>
    <row r="12" s="1" customFormat="1" ht="14.4" customHeight="1">
      <c r="B12" s="47"/>
      <c r="C12" s="48"/>
      <c r="D12" s="41" t="s">
        <v>23</v>
      </c>
      <c r="E12" s="48"/>
      <c r="F12" s="36" t="s">
        <v>24</v>
      </c>
      <c r="G12" s="48"/>
      <c r="H12" s="48"/>
      <c r="I12" s="133" t="s">
        <v>25</v>
      </c>
      <c r="J12" s="134" t="str">
        <f>'Rekapitulace stavby'!AN8</f>
        <v>24.8.2018</v>
      </c>
      <c r="K12" s="52"/>
    </row>
    <row r="13" s="1" customFormat="1" ht="10.8" customHeight="1">
      <c r="B13" s="47"/>
      <c r="C13" s="48"/>
      <c r="D13" s="48"/>
      <c r="E13" s="48"/>
      <c r="F13" s="48"/>
      <c r="G13" s="48"/>
      <c r="H13" s="48"/>
      <c r="I13" s="131"/>
      <c r="J13" s="48"/>
      <c r="K13" s="52"/>
    </row>
    <row r="14" s="1" customFormat="1" ht="14.4" customHeight="1">
      <c r="B14" s="47"/>
      <c r="C14" s="48"/>
      <c r="D14" s="41" t="s">
        <v>27</v>
      </c>
      <c r="E14" s="48"/>
      <c r="F14" s="48"/>
      <c r="G14" s="48"/>
      <c r="H14" s="48"/>
      <c r="I14" s="133" t="s">
        <v>28</v>
      </c>
      <c r="J14" s="36" t="s">
        <v>5</v>
      </c>
      <c r="K14" s="52"/>
    </row>
    <row r="15" s="1" customFormat="1" ht="18" customHeight="1">
      <c r="B15" s="47"/>
      <c r="C15" s="48"/>
      <c r="D15" s="48"/>
      <c r="E15" s="36" t="s">
        <v>29</v>
      </c>
      <c r="F15" s="48"/>
      <c r="G15" s="48"/>
      <c r="H15" s="48"/>
      <c r="I15" s="133" t="s">
        <v>30</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31</v>
      </c>
      <c r="E17" s="48"/>
      <c r="F17" s="48"/>
      <c r="G17" s="48"/>
      <c r="H17" s="48"/>
      <c r="I17" s="133"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30</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33</v>
      </c>
      <c r="E20" s="48"/>
      <c r="F20" s="48"/>
      <c r="G20" s="48"/>
      <c r="H20" s="48"/>
      <c r="I20" s="133" t="s">
        <v>28</v>
      </c>
      <c r="J20" s="36" t="s">
        <v>5</v>
      </c>
      <c r="K20" s="52"/>
    </row>
    <row r="21" s="1" customFormat="1" ht="18" customHeight="1">
      <c r="B21" s="47"/>
      <c r="C21" s="48"/>
      <c r="D21" s="48"/>
      <c r="E21" s="36" t="s">
        <v>34</v>
      </c>
      <c r="F21" s="48"/>
      <c r="G21" s="48"/>
      <c r="H21" s="48"/>
      <c r="I21" s="133" t="s">
        <v>30</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36</v>
      </c>
      <c r="E23" s="48"/>
      <c r="F23" s="48"/>
      <c r="G23" s="48"/>
      <c r="H23" s="48"/>
      <c r="I23" s="131"/>
      <c r="J23" s="48"/>
      <c r="K23" s="52"/>
    </row>
    <row r="24" s="6" customFormat="1" ht="228" customHeight="1">
      <c r="B24" s="135"/>
      <c r="C24" s="136"/>
      <c r="D24" s="136"/>
      <c r="E24" s="45" t="s">
        <v>2991</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38</v>
      </c>
      <c r="E27" s="48"/>
      <c r="F27" s="48"/>
      <c r="G27" s="48"/>
      <c r="H27" s="48"/>
      <c r="I27" s="131"/>
      <c r="J27" s="142">
        <f>ROUND(J81,2)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40</v>
      </c>
      <c r="G29" s="48"/>
      <c r="H29" s="48"/>
      <c r="I29" s="143" t="s">
        <v>39</v>
      </c>
      <c r="J29" s="53" t="s">
        <v>41</v>
      </c>
      <c r="K29" s="52"/>
    </row>
    <row r="30" s="1" customFormat="1" ht="14.4" customHeight="1">
      <c r="B30" s="47"/>
      <c r="C30" s="48"/>
      <c r="D30" s="56" t="s">
        <v>42</v>
      </c>
      <c r="E30" s="56" t="s">
        <v>43</v>
      </c>
      <c r="F30" s="144">
        <f>ROUND(SUM(BE81:BE152), 2)</f>
        <v>0</v>
      </c>
      <c r="G30" s="48"/>
      <c r="H30" s="48"/>
      <c r="I30" s="145">
        <v>0.20999999999999999</v>
      </c>
      <c r="J30" s="144">
        <f>ROUND(ROUND((SUM(BE81:BE152)), 2)*I30, 2)</f>
        <v>0</v>
      </c>
      <c r="K30" s="52"/>
    </row>
    <row r="31" s="1" customFormat="1" ht="14.4" customHeight="1">
      <c r="B31" s="47"/>
      <c r="C31" s="48"/>
      <c r="D31" s="48"/>
      <c r="E31" s="56" t="s">
        <v>44</v>
      </c>
      <c r="F31" s="144">
        <f>ROUND(SUM(BF81:BF152), 2)</f>
        <v>0</v>
      </c>
      <c r="G31" s="48"/>
      <c r="H31" s="48"/>
      <c r="I31" s="145">
        <v>0.14999999999999999</v>
      </c>
      <c r="J31" s="144">
        <f>ROUND(ROUND((SUM(BF81:BF152)), 2)*I31, 2)</f>
        <v>0</v>
      </c>
      <c r="K31" s="52"/>
    </row>
    <row r="32" hidden="1" s="1" customFormat="1" ht="14.4" customHeight="1">
      <c r="B32" s="47"/>
      <c r="C32" s="48"/>
      <c r="D32" s="48"/>
      <c r="E32" s="56" t="s">
        <v>45</v>
      </c>
      <c r="F32" s="144">
        <f>ROUND(SUM(BG81:BG152), 2)</f>
        <v>0</v>
      </c>
      <c r="G32" s="48"/>
      <c r="H32" s="48"/>
      <c r="I32" s="145">
        <v>0.20999999999999999</v>
      </c>
      <c r="J32" s="144">
        <v>0</v>
      </c>
      <c r="K32" s="52"/>
    </row>
    <row r="33" hidden="1" s="1" customFormat="1" ht="14.4" customHeight="1">
      <c r="B33" s="47"/>
      <c r="C33" s="48"/>
      <c r="D33" s="48"/>
      <c r="E33" s="56" t="s">
        <v>46</v>
      </c>
      <c r="F33" s="144">
        <f>ROUND(SUM(BH81:BH152), 2)</f>
        <v>0</v>
      </c>
      <c r="G33" s="48"/>
      <c r="H33" s="48"/>
      <c r="I33" s="145">
        <v>0.14999999999999999</v>
      </c>
      <c r="J33" s="144">
        <v>0</v>
      </c>
      <c r="K33" s="52"/>
    </row>
    <row r="34" hidden="1" s="1" customFormat="1" ht="14.4" customHeight="1">
      <c r="B34" s="47"/>
      <c r="C34" s="48"/>
      <c r="D34" s="48"/>
      <c r="E34" s="56" t="s">
        <v>47</v>
      </c>
      <c r="F34" s="144">
        <f>ROUND(SUM(BI81:BI152),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48</v>
      </c>
      <c r="E36" s="89"/>
      <c r="F36" s="89"/>
      <c r="G36" s="148" t="s">
        <v>49</v>
      </c>
      <c r="H36" s="149" t="s">
        <v>50</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113</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STAVEBNÍ ÚPRAVY A PŘÍSTAVBA OBJ. Č. 22 KOMPLEMENT – AMBULANCE V AREÁLU NEMOCNICE PRACHATICE</v>
      </c>
      <c r="F45" s="41"/>
      <c r="G45" s="41"/>
      <c r="H45" s="41"/>
      <c r="I45" s="131"/>
      <c r="J45" s="48"/>
      <c r="K45" s="52"/>
    </row>
    <row r="46" s="1" customFormat="1" ht="14.4" customHeight="1">
      <c r="B46" s="47"/>
      <c r="C46" s="41" t="s">
        <v>110</v>
      </c>
      <c r="D46" s="48"/>
      <c r="E46" s="48"/>
      <c r="F46" s="48"/>
      <c r="G46" s="48"/>
      <c r="H46" s="48"/>
      <c r="I46" s="131"/>
      <c r="J46" s="48"/>
      <c r="K46" s="52"/>
    </row>
    <row r="47" s="1" customFormat="1" ht="17.25" customHeight="1">
      <c r="B47" s="47"/>
      <c r="C47" s="48"/>
      <c r="D47" s="48"/>
      <c r="E47" s="132" t="str">
        <f>E9</f>
        <v>3 - Vzduchotechnika</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23</v>
      </c>
      <c r="D49" s="48"/>
      <c r="E49" s="48"/>
      <c r="F49" s="36" t="str">
        <f>F12</f>
        <v xml:space="preserve"> </v>
      </c>
      <c r="G49" s="48"/>
      <c r="H49" s="48"/>
      <c r="I49" s="133" t="s">
        <v>25</v>
      </c>
      <c r="J49" s="134" t="str">
        <f>IF(J12="","",J12)</f>
        <v>24.8.2018</v>
      </c>
      <c r="K49" s="52"/>
    </row>
    <row r="50" s="1" customFormat="1" ht="6.96" customHeight="1">
      <c r="B50" s="47"/>
      <c r="C50" s="48"/>
      <c r="D50" s="48"/>
      <c r="E50" s="48"/>
      <c r="F50" s="48"/>
      <c r="G50" s="48"/>
      <c r="H50" s="48"/>
      <c r="I50" s="131"/>
      <c r="J50" s="48"/>
      <c r="K50" s="52"/>
    </row>
    <row r="51" s="1" customFormat="1">
      <c r="B51" s="47"/>
      <c r="C51" s="41" t="s">
        <v>27</v>
      </c>
      <c r="D51" s="48"/>
      <c r="E51" s="48"/>
      <c r="F51" s="36" t="str">
        <f>E15</f>
        <v>ALFAPLAN s.r.o.</v>
      </c>
      <c r="G51" s="48"/>
      <c r="H51" s="48"/>
      <c r="I51" s="133" t="s">
        <v>33</v>
      </c>
      <c r="J51" s="45" t="str">
        <f>E21</f>
        <v>Nemocnice Prachatice a.s.</v>
      </c>
      <c r="K51" s="52"/>
    </row>
    <row r="52" s="1" customFormat="1" ht="14.4" customHeight="1">
      <c r="B52" s="47"/>
      <c r="C52" s="41" t="s">
        <v>31</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114</v>
      </c>
      <c r="D54" s="146"/>
      <c r="E54" s="146"/>
      <c r="F54" s="146"/>
      <c r="G54" s="146"/>
      <c r="H54" s="146"/>
      <c r="I54" s="158"/>
      <c r="J54" s="159" t="s">
        <v>115</v>
      </c>
      <c r="K54" s="160"/>
    </row>
    <row r="55" s="1" customFormat="1" ht="10.32" customHeight="1">
      <c r="B55" s="47"/>
      <c r="C55" s="48"/>
      <c r="D55" s="48"/>
      <c r="E55" s="48"/>
      <c r="F55" s="48"/>
      <c r="G55" s="48"/>
      <c r="H55" s="48"/>
      <c r="I55" s="131"/>
      <c r="J55" s="48"/>
      <c r="K55" s="52"/>
    </row>
    <row r="56" s="1" customFormat="1" ht="29.28" customHeight="1">
      <c r="B56" s="47"/>
      <c r="C56" s="161" t="s">
        <v>116</v>
      </c>
      <c r="D56" s="48"/>
      <c r="E56" s="48"/>
      <c r="F56" s="48"/>
      <c r="G56" s="48"/>
      <c r="H56" s="48"/>
      <c r="I56" s="131"/>
      <c r="J56" s="142">
        <f>J81</f>
        <v>0</v>
      </c>
      <c r="K56" s="52"/>
      <c r="AU56" s="25" t="s">
        <v>117</v>
      </c>
    </row>
    <row r="57" s="7" customFormat="1" ht="24.96" customHeight="1">
      <c r="B57" s="162"/>
      <c r="C57" s="163"/>
      <c r="D57" s="164" t="s">
        <v>138</v>
      </c>
      <c r="E57" s="165"/>
      <c r="F57" s="165"/>
      <c r="G57" s="165"/>
      <c r="H57" s="165"/>
      <c r="I57" s="166"/>
      <c r="J57" s="167">
        <f>J82</f>
        <v>0</v>
      </c>
      <c r="K57" s="168"/>
    </row>
    <row r="58" s="8" customFormat="1" ht="19.92" customHeight="1">
      <c r="B58" s="169"/>
      <c r="C58" s="170"/>
      <c r="D58" s="171" t="s">
        <v>2992</v>
      </c>
      <c r="E58" s="172"/>
      <c r="F58" s="172"/>
      <c r="G58" s="172"/>
      <c r="H58" s="172"/>
      <c r="I58" s="173"/>
      <c r="J58" s="174">
        <f>J83</f>
        <v>0</v>
      </c>
      <c r="K58" s="175"/>
    </row>
    <row r="59" s="8" customFormat="1" ht="19.92" customHeight="1">
      <c r="B59" s="169"/>
      <c r="C59" s="170"/>
      <c r="D59" s="171" t="s">
        <v>2993</v>
      </c>
      <c r="E59" s="172"/>
      <c r="F59" s="172"/>
      <c r="G59" s="172"/>
      <c r="H59" s="172"/>
      <c r="I59" s="173"/>
      <c r="J59" s="174">
        <f>J109</f>
        <v>0</v>
      </c>
      <c r="K59" s="175"/>
    </row>
    <row r="60" s="8" customFormat="1" ht="19.92" customHeight="1">
      <c r="B60" s="169"/>
      <c r="C60" s="170"/>
      <c r="D60" s="171" t="s">
        <v>2994</v>
      </c>
      <c r="E60" s="172"/>
      <c r="F60" s="172"/>
      <c r="G60" s="172"/>
      <c r="H60" s="172"/>
      <c r="I60" s="173"/>
      <c r="J60" s="174">
        <f>J133</f>
        <v>0</v>
      </c>
      <c r="K60" s="175"/>
    </row>
    <row r="61" s="8" customFormat="1" ht="19.92" customHeight="1">
      <c r="B61" s="169"/>
      <c r="C61" s="170"/>
      <c r="D61" s="171" t="s">
        <v>2995</v>
      </c>
      <c r="E61" s="172"/>
      <c r="F61" s="172"/>
      <c r="G61" s="172"/>
      <c r="H61" s="172"/>
      <c r="I61" s="173"/>
      <c r="J61" s="174">
        <f>J143</f>
        <v>0</v>
      </c>
      <c r="K61" s="175"/>
    </row>
    <row r="62" s="1" customFormat="1" ht="21.84" customHeight="1">
      <c r="B62" s="47"/>
      <c r="C62" s="48"/>
      <c r="D62" s="48"/>
      <c r="E62" s="48"/>
      <c r="F62" s="48"/>
      <c r="G62" s="48"/>
      <c r="H62" s="48"/>
      <c r="I62" s="131"/>
      <c r="J62" s="48"/>
      <c r="K62" s="52"/>
    </row>
    <row r="63" s="1" customFormat="1" ht="6.96" customHeight="1">
      <c r="B63" s="68"/>
      <c r="C63" s="69"/>
      <c r="D63" s="69"/>
      <c r="E63" s="69"/>
      <c r="F63" s="69"/>
      <c r="G63" s="69"/>
      <c r="H63" s="69"/>
      <c r="I63" s="153"/>
      <c r="J63" s="69"/>
      <c r="K63" s="70"/>
    </row>
    <row r="67" s="1" customFormat="1" ht="6.96" customHeight="1">
      <c r="B67" s="71"/>
      <c r="C67" s="72"/>
      <c r="D67" s="72"/>
      <c r="E67" s="72"/>
      <c r="F67" s="72"/>
      <c r="G67" s="72"/>
      <c r="H67" s="72"/>
      <c r="I67" s="154"/>
      <c r="J67" s="72"/>
      <c r="K67" s="72"/>
      <c r="L67" s="47"/>
    </row>
    <row r="68" s="1" customFormat="1" ht="36.96" customHeight="1">
      <c r="B68" s="47"/>
      <c r="C68" s="73" t="s">
        <v>152</v>
      </c>
      <c r="I68" s="176"/>
      <c r="L68" s="47"/>
    </row>
    <row r="69" s="1" customFormat="1" ht="6.96" customHeight="1">
      <c r="B69" s="47"/>
      <c r="I69" s="176"/>
      <c r="L69" s="47"/>
    </row>
    <row r="70" s="1" customFormat="1" ht="14.4" customHeight="1">
      <c r="B70" s="47"/>
      <c r="C70" s="75" t="s">
        <v>19</v>
      </c>
      <c r="I70" s="176"/>
      <c r="L70" s="47"/>
    </row>
    <row r="71" s="1" customFormat="1" ht="16.5" customHeight="1">
      <c r="B71" s="47"/>
      <c r="E71" s="177" t="str">
        <f>E7</f>
        <v>STAVEBNÍ ÚPRAVY A PŘÍSTAVBA OBJ. Č. 22 KOMPLEMENT – AMBULANCE V AREÁLU NEMOCNICE PRACHATICE</v>
      </c>
      <c r="F71" s="75"/>
      <c r="G71" s="75"/>
      <c r="H71" s="75"/>
      <c r="I71" s="176"/>
      <c r="L71" s="47"/>
    </row>
    <row r="72" s="1" customFormat="1" ht="14.4" customHeight="1">
      <c r="B72" s="47"/>
      <c r="C72" s="75" t="s">
        <v>110</v>
      </c>
      <c r="I72" s="176"/>
      <c r="L72" s="47"/>
    </row>
    <row r="73" s="1" customFormat="1" ht="17.25" customHeight="1">
      <c r="B73" s="47"/>
      <c r="E73" s="78" t="str">
        <f>E9</f>
        <v>3 - Vzduchotechnika</v>
      </c>
      <c r="F73" s="1"/>
      <c r="G73" s="1"/>
      <c r="H73" s="1"/>
      <c r="I73" s="176"/>
      <c r="L73" s="47"/>
    </row>
    <row r="74" s="1" customFormat="1" ht="6.96" customHeight="1">
      <c r="B74" s="47"/>
      <c r="I74" s="176"/>
      <c r="L74" s="47"/>
    </row>
    <row r="75" s="1" customFormat="1" ht="18" customHeight="1">
      <c r="B75" s="47"/>
      <c r="C75" s="75" t="s">
        <v>23</v>
      </c>
      <c r="F75" s="178" t="str">
        <f>F12</f>
        <v xml:space="preserve"> </v>
      </c>
      <c r="I75" s="179" t="s">
        <v>25</v>
      </c>
      <c r="J75" s="80" t="str">
        <f>IF(J12="","",J12)</f>
        <v>24.8.2018</v>
      </c>
      <c r="L75" s="47"/>
    </row>
    <row r="76" s="1" customFormat="1" ht="6.96" customHeight="1">
      <c r="B76" s="47"/>
      <c r="I76" s="176"/>
      <c r="L76" s="47"/>
    </row>
    <row r="77" s="1" customFormat="1">
      <c r="B77" s="47"/>
      <c r="C77" s="75" t="s">
        <v>27</v>
      </c>
      <c r="F77" s="178" t="str">
        <f>E15</f>
        <v>ALFAPLAN s.r.o.</v>
      </c>
      <c r="I77" s="179" t="s">
        <v>33</v>
      </c>
      <c r="J77" s="178" t="str">
        <f>E21</f>
        <v>Nemocnice Prachatice a.s.</v>
      </c>
      <c r="L77" s="47"/>
    </row>
    <row r="78" s="1" customFormat="1" ht="14.4" customHeight="1">
      <c r="B78" s="47"/>
      <c r="C78" s="75" t="s">
        <v>31</v>
      </c>
      <c r="F78" s="178" t="str">
        <f>IF(E18="","",E18)</f>
        <v/>
      </c>
      <c r="I78" s="176"/>
      <c r="L78" s="47"/>
    </row>
    <row r="79" s="1" customFormat="1" ht="10.32" customHeight="1">
      <c r="B79" s="47"/>
      <c r="I79" s="176"/>
      <c r="L79" s="47"/>
    </row>
    <row r="80" s="9" customFormat="1" ht="29.28" customHeight="1">
      <c r="B80" s="180"/>
      <c r="C80" s="181" t="s">
        <v>153</v>
      </c>
      <c r="D80" s="182" t="s">
        <v>57</v>
      </c>
      <c r="E80" s="182" t="s">
        <v>53</v>
      </c>
      <c r="F80" s="182" t="s">
        <v>154</v>
      </c>
      <c r="G80" s="182" t="s">
        <v>155</v>
      </c>
      <c r="H80" s="182" t="s">
        <v>156</v>
      </c>
      <c r="I80" s="183" t="s">
        <v>157</v>
      </c>
      <c r="J80" s="182" t="s">
        <v>115</v>
      </c>
      <c r="K80" s="184" t="s">
        <v>158</v>
      </c>
      <c r="L80" s="180"/>
      <c r="M80" s="93" t="s">
        <v>159</v>
      </c>
      <c r="N80" s="94" t="s">
        <v>42</v>
      </c>
      <c r="O80" s="94" t="s">
        <v>160</v>
      </c>
      <c r="P80" s="94" t="s">
        <v>161</v>
      </c>
      <c r="Q80" s="94" t="s">
        <v>162</v>
      </c>
      <c r="R80" s="94" t="s">
        <v>163</v>
      </c>
      <c r="S80" s="94" t="s">
        <v>164</v>
      </c>
      <c r="T80" s="95" t="s">
        <v>165</v>
      </c>
    </row>
    <row r="81" s="1" customFormat="1" ht="29.28" customHeight="1">
      <c r="B81" s="47"/>
      <c r="C81" s="97" t="s">
        <v>116</v>
      </c>
      <c r="I81" s="176"/>
      <c r="J81" s="185">
        <f>BK81</f>
        <v>0</v>
      </c>
      <c r="L81" s="47"/>
      <c r="M81" s="96"/>
      <c r="N81" s="83"/>
      <c r="O81" s="83"/>
      <c r="P81" s="186">
        <f>P82</f>
        <v>0</v>
      </c>
      <c r="Q81" s="83"/>
      <c r="R81" s="186">
        <f>R82</f>
        <v>0</v>
      </c>
      <c r="S81" s="83"/>
      <c r="T81" s="187">
        <f>T82</f>
        <v>0</v>
      </c>
      <c r="AT81" s="25" t="s">
        <v>71</v>
      </c>
      <c r="AU81" s="25" t="s">
        <v>117</v>
      </c>
      <c r="BK81" s="188">
        <f>BK82</f>
        <v>0</v>
      </c>
    </row>
    <row r="82" s="10" customFormat="1" ht="37.44001" customHeight="1">
      <c r="B82" s="189"/>
      <c r="D82" s="190" t="s">
        <v>71</v>
      </c>
      <c r="E82" s="191" t="s">
        <v>1782</v>
      </c>
      <c r="F82" s="191" t="s">
        <v>1783</v>
      </c>
      <c r="I82" s="192"/>
      <c r="J82" s="193">
        <f>BK82</f>
        <v>0</v>
      </c>
      <c r="L82" s="189"/>
      <c r="M82" s="194"/>
      <c r="N82" s="195"/>
      <c r="O82" s="195"/>
      <c r="P82" s="196">
        <f>P83+P109+P133+P143</f>
        <v>0</v>
      </c>
      <c r="Q82" s="195"/>
      <c r="R82" s="196">
        <f>R83+R109+R133+R143</f>
        <v>0</v>
      </c>
      <c r="S82" s="195"/>
      <c r="T82" s="197">
        <f>T83+T109+T133+T143</f>
        <v>0</v>
      </c>
      <c r="AR82" s="190" t="s">
        <v>80</v>
      </c>
      <c r="AT82" s="198" t="s">
        <v>71</v>
      </c>
      <c r="AU82" s="198" t="s">
        <v>72</v>
      </c>
      <c r="AY82" s="190" t="s">
        <v>168</v>
      </c>
      <c r="BK82" s="199">
        <f>BK83+BK109+BK133+BK143</f>
        <v>0</v>
      </c>
    </row>
    <row r="83" s="10" customFormat="1" ht="19.92" customHeight="1">
      <c r="B83" s="189"/>
      <c r="D83" s="190" t="s">
        <v>71</v>
      </c>
      <c r="E83" s="200" t="s">
        <v>2787</v>
      </c>
      <c r="F83" s="200" t="s">
        <v>2996</v>
      </c>
      <c r="I83" s="192"/>
      <c r="J83" s="201">
        <f>BK83</f>
        <v>0</v>
      </c>
      <c r="L83" s="189"/>
      <c r="M83" s="194"/>
      <c r="N83" s="195"/>
      <c r="O83" s="195"/>
      <c r="P83" s="196">
        <f>SUM(P84:P108)</f>
        <v>0</v>
      </c>
      <c r="Q83" s="195"/>
      <c r="R83" s="196">
        <f>SUM(R84:R108)</f>
        <v>0</v>
      </c>
      <c r="S83" s="195"/>
      <c r="T83" s="197">
        <f>SUM(T84:T108)</f>
        <v>0</v>
      </c>
      <c r="AR83" s="190" t="s">
        <v>80</v>
      </c>
      <c r="AT83" s="198" t="s">
        <v>71</v>
      </c>
      <c r="AU83" s="198" t="s">
        <v>17</v>
      </c>
      <c r="AY83" s="190" t="s">
        <v>168</v>
      </c>
      <c r="BK83" s="199">
        <f>SUM(BK84:BK108)</f>
        <v>0</v>
      </c>
    </row>
    <row r="84" s="1" customFormat="1" ht="204" customHeight="1">
      <c r="B84" s="202"/>
      <c r="C84" s="203" t="s">
        <v>17</v>
      </c>
      <c r="D84" s="203" t="s">
        <v>170</v>
      </c>
      <c r="E84" s="204" t="s">
        <v>2997</v>
      </c>
      <c r="F84" s="205" t="s">
        <v>2998</v>
      </c>
      <c r="G84" s="206" t="s">
        <v>1519</v>
      </c>
      <c r="H84" s="207">
        <v>1</v>
      </c>
      <c r="I84" s="208"/>
      <c r="J84" s="209">
        <f>ROUND(I84*H84,2)</f>
        <v>0</v>
      </c>
      <c r="K84" s="205" t="s">
        <v>5</v>
      </c>
      <c r="L84" s="47"/>
      <c r="M84" s="210" t="s">
        <v>5</v>
      </c>
      <c r="N84" s="211" t="s">
        <v>43</v>
      </c>
      <c r="O84" s="48"/>
      <c r="P84" s="212">
        <f>O84*H84</f>
        <v>0</v>
      </c>
      <c r="Q84" s="212">
        <v>0</v>
      </c>
      <c r="R84" s="212">
        <f>Q84*H84</f>
        <v>0</v>
      </c>
      <c r="S84" s="212">
        <v>0</v>
      </c>
      <c r="T84" s="213">
        <f>S84*H84</f>
        <v>0</v>
      </c>
      <c r="AR84" s="25" t="s">
        <v>254</v>
      </c>
      <c r="AT84" s="25" t="s">
        <v>170</v>
      </c>
      <c r="AU84" s="25" t="s">
        <v>80</v>
      </c>
      <c r="AY84" s="25" t="s">
        <v>168</v>
      </c>
      <c r="BE84" s="214">
        <f>IF(N84="základní",J84,0)</f>
        <v>0</v>
      </c>
      <c r="BF84" s="214">
        <f>IF(N84="snížená",J84,0)</f>
        <v>0</v>
      </c>
      <c r="BG84" s="214">
        <f>IF(N84="zákl. přenesená",J84,0)</f>
        <v>0</v>
      </c>
      <c r="BH84" s="214">
        <f>IF(N84="sníž. přenesená",J84,0)</f>
        <v>0</v>
      </c>
      <c r="BI84" s="214">
        <f>IF(N84="nulová",J84,0)</f>
        <v>0</v>
      </c>
      <c r="BJ84" s="25" t="s">
        <v>17</v>
      </c>
      <c r="BK84" s="214">
        <f>ROUND(I84*H84,2)</f>
        <v>0</v>
      </c>
      <c r="BL84" s="25" t="s">
        <v>254</v>
      </c>
      <c r="BM84" s="25" t="s">
        <v>2999</v>
      </c>
    </row>
    <row r="85" s="1" customFormat="1" ht="76.5" customHeight="1">
      <c r="B85" s="202"/>
      <c r="C85" s="203" t="s">
        <v>80</v>
      </c>
      <c r="D85" s="203" t="s">
        <v>170</v>
      </c>
      <c r="E85" s="204" t="s">
        <v>3000</v>
      </c>
      <c r="F85" s="205" t="s">
        <v>3001</v>
      </c>
      <c r="G85" s="206" t="s">
        <v>1519</v>
      </c>
      <c r="H85" s="207">
        <v>2</v>
      </c>
      <c r="I85" s="208"/>
      <c r="J85" s="209">
        <f>ROUND(I85*H85,2)</f>
        <v>0</v>
      </c>
      <c r="K85" s="205" t="s">
        <v>5</v>
      </c>
      <c r="L85" s="47"/>
      <c r="M85" s="210" t="s">
        <v>5</v>
      </c>
      <c r="N85" s="211" t="s">
        <v>43</v>
      </c>
      <c r="O85" s="48"/>
      <c r="P85" s="212">
        <f>O85*H85</f>
        <v>0</v>
      </c>
      <c r="Q85" s="212">
        <v>0</v>
      </c>
      <c r="R85" s="212">
        <f>Q85*H85</f>
        <v>0</v>
      </c>
      <c r="S85" s="212">
        <v>0</v>
      </c>
      <c r="T85" s="213">
        <f>S85*H85</f>
        <v>0</v>
      </c>
      <c r="AR85" s="25" t="s">
        <v>254</v>
      </c>
      <c r="AT85" s="25" t="s">
        <v>170</v>
      </c>
      <c r="AU85" s="25" t="s">
        <v>80</v>
      </c>
      <c r="AY85" s="25" t="s">
        <v>168</v>
      </c>
      <c r="BE85" s="214">
        <f>IF(N85="základní",J85,0)</f>
        <v>0</v>
      </c>
      <c r="BF85" s="214">
        <f>IF(N85="snížená",J85,0)</f>
        <v>0</v>
      </c>
      <c r="BG85" s="214">
        <f>IF(N85="zákl. přenesená",J85,0)</f>
        <v>0</v>
      </c>
      <c r="BH85" s="214">
        <f>IF(N85="sníž. přenesená",J85,0)</f>
        <v>0</v>
      </c>
      <c r="BI85" s="214">
        <f>IF(N85="nulová",J85,0)</f>
        <v>0</v>
      </c>
      <c r="BJ85" s="25" t="s">
        <v>17</v>
      </c>
      <c r="BK85" s="214">
        <f>ROUND(I85*H85,2)</f>
        <v>0</v>
      </c>
      <c r="BL85" s="25" t="s">
        <v>254</v>
      </c>
      <c r="BM85" s="25" t="s">
        <v>3002</v>
      </c>
    </row>
    <row r="86" s="1" customFormat="1" ht="76.5" customHeight="1">
      <c r="B86" s="202"/>
      <c r="C86" s="203" t="s">
        <v>83</v>
      </c>
      <c r="D86" s="203" t="s">
        <v>170</v>
      </c>
      <c r="E86" s="204" t="s">
        <v>3003</v>
      </c>
      <c r="F86" s="205" t="s">
        <v>3004</v>
      </c>
      <c r="G86" s="206" t="s">
        <v>1519</v>
      </c>
      <c r="H86" s="207">
        <v>3</v>
      </c>
      <c r="I86" s="208"/>
      <c r="J86" s="209">
        <f>ROUND(I86*H86,2)</f>
        <v>0</v>
      </c>
      <c r="K86" s="205" t="s">
        <v>5</v>
      </c>
      <c r="L86" s="47"/>
      <c r="M86" s="210" t="s">
        <v>5</v>
      </c>
      <c r="N86" s="211" t="s">
        <v>43</v>
      </c>
      <c r="O86" s="48"/>
      <c r="P86" s="212">
        <f>O86*H86</f>
        <v>0</v>
      </c>
      <c r="Q86" s="212">
        <v>0</v>
      </c>
      <c r="R86" s="212">
        <f>Q86*H86</f>
        <v>0</v>
      </c>
      <c r="S86" s="212">
        <v>0</v>
      </c>
      <c r="T86" s="213">
        <f>S86*H86</f>
        <v>0</v>
      </c>
      <c r="AR86" s="25" t="s">
        <v>254</v>
      </c>
      <c r="AT86" s="25" t="s">
        <v>170</v>
      </c>
      <c r="AU86" s="25" t="s">
        <v>80</v>
      </c>
      <c r="AY86" s="25" t="s">
        <v>168</v>
      </c>
      <c r="BE86" s="214">
        <f>IF(N86="základní",J86,0)</f>
        <v>0</v>
      </c>
      <c r="BF86" s="214">
        <f>IF(N86="snížená",J86,0)</f>
        <v>0</v>
      </c>
      <c r="BG86" s="214">
        <f>IF(N86="zákl. přenesená",J86,0)</f>
        <v>0</v>
      </c>
      <c r="BH86" s="214">
        <f>IF(N86="sníž. přenesená",J86,0)</f>
        <v>0</v>
      </c>
      <c r="BI86" s="214">
        <f>IF(N86="nulová",J86,0)</f>
        <v>0</v>
      </c>
      <c r="BJ86" s="25" t="s">
        <v>17</v>
      </c>
      <c r="BK86" s="214">
        <f>ROUND(I86*H86,2)</f>
        <v>0</v>
      </c>
      <c r="BL86" s="25" t="s">
        <v>254</v>
      </c>
      <c r="BM86" s="25" t="s">
        <v>3005</v>
      </c>
    </row>
    <row r="87" s="1" customFormat="1" ht="38.25" customHeight="1">
      <c r="B87" s="202"/>
      <c r="C87" s="203" t="s">
        <v>86</v>
      </c>
      <c r="D87" s="203" t="s">
        <v>170</v>
      </c>
      <c r="E87" s="204" t="s">
        <v>3006</v>
      </c>
      <c r="F87" s="205" t="s">
        <v>3007</v>
      </c>
      <c r="G87" s="206" t="s">
        <v>1519</v>
      </c>
      <c r="H87" s="207">
        <v>1</v>
      </c>
      <c r="I87" s="208"/>
      <c r="J87" s="209">
        <f>ROUND(I87*H87,2)</f>
        <v>0</v>
      </c>
      <c r="K87" s="205" t="s">
        <v>5</v>
      </c>
      <c r="L87" s="47"/>
      <c r="M87" s="210" t="s">
        <v>5</v>
      </c>
      <c r="N87" s="211" t="s">
        <v>43</v>
      </c>
      <c r="O87" s="48"/>
      <c r="P87" s="212">
        <f>O87*H87</f>
        <v>0</v>
      </c>
      <c r="Q87" s="212">
        <v>0</v>
      </c>
      <c r="R87" s="212">
        <f>Q87*H87</f>
        <v>0</v>
      </c>
      <c r="S87" s="212">
        <v>0</v>
      </c>
      <c r="T87" s="213">
        <f>S87*H87</f>
        <v>0</v>
      </c>
      <c r="AR87" s="25" t="s">
        <v>254</v>
      </c>
      <c r="AT87" s="25" t="s">
        <v>170</v>
      </c>
      <c r="AU87" s="25" t="s">
        <v>80</v>
      </c>
      <c r="AY87" s="25" t="s">
        <v>168</v>
      </c>
      <c r="BE87" s="214">
        <f>IF(N87="základní",J87,0)</f>
        <v>0</v>
      </c>
      <c r="BF87" s="214">
        <f>IF(N87="snížená",J87,0)</f>
        <v>0</v>
      </c>
      <c r="BG87" s="214">
        <f>IF(N87="zákl. přenesená",J87,0)</f>
        <v>0</v>
      </c>
      <c r="BH87" s="214">
        <f>IF(N87="sníž. přenesená",J87,0)</f>
        <v>0</v>
      </c>
      <c r="BI87" s="214">
        <f>IF(N87="nulová",J87,0)</f>
        <v>0</v>
      </c>
      <c r="BJ87" s="25" t="s">
        <v>17</v>
      </c>
      <c r="BK87" s="214">
        <f>ROUND(I87*H87,2)</f>
        <v>0</v>
      </c>
      <c r="BL87" s="25" t="s">
        <v>254</v>
      </c>
      <c r="BM87" s="25" t="s">
        <v>3008</v>
      </c>
    </row>
    <row r="88" s="1" customFormat="1" ht="38.25" customHeight="1">
      <c r="B88" s="202"/>
      <c r="C88" s="203" t="s">
        <v>89</v>
      </c>
      <c r="D88" s="203" t="s">
        <v>170</v>
      </c>
      <c r="E88" s="204" t="s">
        <v>3009</v>
      </c>
      <c r="F88" s="205" t="s">
        <v>3010</v>
      </c>
      <c r="G88" s="206" t="s">
        <v>1519</v>
      </c>
      <c r="H88" s="207">
        <v>1</v>
      </c>
      <c r="I88" s="208"/>
      <c r="J88" s="209">
        <f>ROUND(I88*H88,2)</f>
        <v>0</v>
      </c>
      <c r="K88" s="205" t="s">
        <v>5</v>
      </c>
      <c r="L88" s="47"/>
      <c r="M88" s="210" t="s">
        <v>5</v>
      </c>
      <c r="N88" s="211" t="s">
        <v>43</v>
      </c>
      <c r="O88" s="48"/>
      <c r="P88" s="212">
        <f>O88*H88</f>
        <v>0</v>
      </c>
      <c r="Q88" s="212">
        <v>0</v>
      </c>
      <c r="R88" s="212">
        <f>Q88*H88</f>
        <v>0</v>
      </c>
      <c r="S88" s="212">
        <v>0</v>
      </c>
      <c r="T88" s="213">
        <f>S88*H88</f>
        <v>0</v>
      </c>
      <c r="AR88" s="25" t="s">
        <v>254</v>
      </c>
      <c r="AT88" s="25" t="s">
        <v>170</v>
      </c>
      <c r="AU88" s="25" t="s">
        <v>80</v>
      </c>
      <c r="AY88" s="25" t="s">
        <v>168</v>
      </c>
      <c r="BE88" s="214">
        <f>IF(N88="základní",J88,0)</f>
        <v>0</v>
      </c>
      <c r="BF88" s="214">
        <f>IF(N88="snížená",J88,0)</f>
        <v>0</v>
      </c>
      <c r="BG88" s="214">
        <f>IF(N88="zákl. přenesená",J88,0)</f>
        <v>0</v>
      </c>
      <c r="BH88" s="214">
        <f>IF(N88="sníž. přenesená",J88,0)</f>
        <v>0</v>
      </c>
      <c r="BI88" s="214">
        <f>IF(N88="nulová",J88,0)</f>
        <v>0</v>
      </c>
      <c r="BJ88" s="25" t="s">
        <v>17</v>
      </c>
      <c r="BK88" s="214">
        <f>ROUND(I88*H88,2)</f>
        <v>0</v>
      </c>
      <c r="BL88" s="25" t="s">
        <v>254</v>
      </c>
      <c r="BM88" s="25" t="s">
        <v>3011</v>
      </c>
    </row>
    <row r="89" s="1" customFormat="1" ht="38.25" customHeight="1">
      <c r="B89" s="202"/>
      <c r="C89" s="203" t="s">
        <v>92</v>
      </c>
      <c r="D89" s="203" t="s">
        <v>170</v>
      </c>
      <c r="E89" s="204" t="s">
        <v>3012</v>
      </c>
      <c r="F89" s="205" t="s">
        <v>3013</v>
      </c>
      <c r="G89" s="206" t="s">
        <v>1519</v>
      </c>
      <c r="H89" s="207">
        <v>1</v>
      </c>
      <c r="I89" s="208"/>
      <c r="J89" s="209">
        <f>ROUND(I89*H89,2)</f>
        <v>0</v>
      </c>
      <c r="K89" s="205" t="s">
        <v>5</v>
      </c>
      <c r="L89" s="47"/>
      <c r="M89" s="210" t="s">
        <v>5</v>
      </c>
      <c r="N89" s="211" t="s">
        <v>43</v>
      </c>
      <c r="O89" s="48"/>
      <c r="P89" s="212">
        <f>O89*H89</f>
        <v>0</v>
      </c>
      <c r="Q89" s="212">
        <v>0</v>
      </c>
      <c r="R89" s="212">
        <f>Q89*H89</f>
        <v>0</v>
      </c>
      <c r="S89" s="212">
        <v>0</v>
      </c>
      <c r="T89" s="213">
        <f>S89*H89</f>
        <v>0</v>
      </c>
      <c r="AR89" s="25" t="s">
        <v>254</v>
      </c>
      <c r="AT89" s="25" t="s">
        <v>170</v>
      </c>
      <c r="AU89" s="25" t="s">
        <v>80</v>
      </c>
      <c r="AY89" s="25" t="s">
        <v>168</v>
      </c>
      <c r="BE89" s="214">
        <f>IF(N89="základní",J89,0)</f>
        <v>0</v>
      </c>
      <c r="BF89" s="214">
        <f>IF(N89="snížená",J89,0)</f>
        <v>0</v>
      </c>
      <c r="BG89" s="214">
        <f>IF(N89="zákl. přenesená",J89,0)</f>
        <v>0</v>
      </c>
      <c r="BH89" s="214">
        <f>IF(N89="sníž. přenesená",J89,0)</f>
        <v>0</v>
      </c>
      <c r="BI89" s="214">
        <f>IF(N89="nulová",J89,0)</f>
        <v>0</v>
      </c>
      <c r="BJ89" s="25" t="s">
        <v>17</v>
      </c>
      <c r="BK89" s="214">
        <f>ROUND(I89*H89,2)</f>
        <v>0</v>
      </c>
      <c r="BL89" s="25" t="s">
        <v>254</v>
      </c>
      <c r="BM89" s="25" t="s">
        <v>3014</v>
      </c>
    </row>
    <row r="90" s="1" customFormat="1" ht="38.25" customHeight="1">
      <c r="B90" s="202"/>
      <c r="C90" s="203" t="s">
        <v>95</v>
      </c>
      <c r="D90" s="203" t="s">
        <v>170</v>
      </c>
      <c r="E90" s="204" t="s">
        <v>3015</v>
      </c>
      <c r="F90" s="205" t="s">
        <v>3016</v>
      </c>
      <c r="G90" s="206" t="s">
        <v>1519</v>
      </c>
      <c r="H90" s="207">
        <v>2</v>
      </c>
      <c r="I90" s="208"/>
      <c r="J90" s="209">
        <f>ROUND(I90*H90,2)</f>
        <v>0</v>
      </c>
      <c r="K90" s="205" t="s">
        <v>5</v>
      </c>
      <c r="L90" s="47"/>
      <c r="M90" s="210" t="s">
        <v>5</v>
      </c>
      <c r="N90" s="211" t="s">
        <v>43</v>
      </c>
      <c r="O90" s="48"/>
      <c r="P90" s="212">
        <f>O90*H90</f>
        <v>0</v>
      </c>
      <c r="Q90" s="212">
        <v>0</v>
      </c>
      <c r="R90" s="212">
        <f>Q90*H90</f>
        <v>0</v>
      </c>
      <c r="S90" s="212">
        <v>0</v>
      </c>
      <c r="T90" s="213">
        <f>S90*H90</f>
        <v>0</v>
      </c>
      <c r="AR90" s="25" t="s">
        <v>254</v>
      </c>
      <c r="AT90" s="25" t="s">
        <v>170</v>
      </c>
      <c r="AU90" s="25" t="s">
        <v>80</v>
      </c>
      <c r="AY90" s="25" t="s">
        <v>168</v>
      </c>
      <c r="BE90" s="214">
        <f>IF(N90="základní",J90,0)</f>
        <v>0</v>
      </c>
      <c r="BF90" s="214">
        <f>IF(N90="snížená",J90,0)</f>
        <v>0</v>
      </c>
      <c r="BG90" s="214">
        <f>IF(N90="zákl. přenesená",J90,0)</f>
        <v>0</v>
      </c>
      <c r="BH90" s="214">
        <f>IF(N90="sníž. přenesená",J90,0)</f>
        <v>0</v>
      </c>
      <c r="BI90" s="214">
        <f>IF(N90="nulová",J90,0)</f>
        <v>0</v>
      </c>
      <c r="BJ90" s="25" t="s">
        <v>17</v>
      </c>
      <c r="BK90" s="214">
        <f>ROUND(I90*H90,2)</f>
        <v>0</v>
      </c>
      <c r="BL90" s="25" t="s">
        <v>254</v>
      </c>
      <c r="BM90" s="25" t="s">
        <v>3017</v>
      </c>
    </row>
    <row r="91" s="1" customFormat="1" ht="38.25" customHeight="1">
      <c r="B91" s="202"/>
      <c r="C91" s="203" t="s">
        <v>98</v>
      </c>
      <c r="D91" s="203" t="s">
        <v>170</v>
      </c>
      <c r="E91" s="204" t="s">
        <v>3018</v>
      </c>
      <c r="F91" s="205" t="s">
        <v>3019</v>
      </c>
      <c r="G91" s="206" t="s">
        <v>1519</v>
      </c>
      <c r="H91" s="207">
        <v>1</v>
      </c>
      <c r="I91" s="208"/>
      <c r="J91" s="209">
        <f>ROUND(I91*H91,2)</f>
        <v>0</v>
      </c>
      <c r="K91" s="205" t="s">
        <v>5</v>
      </c>
      <c r="L91" s="47"/>
      <c r="M91" s="210" t="s">
        <v>5</v>
      </c>
      <c r="N91" s="211" t="s">
        <v>43</v>
      </c>
      <c r="O91" s="48"/>
      <c r="P91" s="212">
        <f>O91*H91</f>
        <v>0</v>
      </c>
      <c r="Q91" s="212">
        <v>0</v>
      </c>
      <c r="R91" s="212">
        <f>Q91*H91</f>
        <v>0</v>
      </c>
      <c r="S91" s="212">
        <v>0</v>
      </c>
      <c r="T91" s="213">
        <f>S91*H91</f>
        <v>0</v>
      </c>
      <c r="AR91" s="25" t="s">
        <v>254</v>
      </c>
      <c r="AT91" s="25" t="s">
        <v>170</v>
      </c>
      <c r="AU91" s="25" t="s">
        <v>80</v>
      </c>
      <c r="AY91" s="25" t="s">
        <v>168</v>
      </c>
      <c r="BE91" s="214">
        <f>IF(N91="základní",J91,0)</f>
        <v>0</v>
      </c>
      <c r="BF91" s="214">
        <f>IF(N91="snížená",J91,0)</f>
        <v>0</v>
      </c>
      <c r="BG91" s="214">
        <f>IF(N91="zákl. přenesená",J91,0)</f>
        <v>0</v>
      </c>
      <c r="BH91" s="214">
        <f>IF(N91="sníž. přenesená",J91,0)</f>
        <v>0</v>
      </c>
      <c r="BI91" s="214">
        <f>IF(N91="nulová",J91,0)</f>
        <v>0</v>
      </c>
      <c r="BJ91" s="25" t="s">
        <v>17</v>
      </c>
      <c r="BK91" s="214">
        <f>ROUND(I91*H91,2)</f>
        <v>0</v>
      </c>
      <c r="BL91" s="25" t="s">
        <v>254</v>
      </c>
      <c r="BM91" s="25" t="s">
        <v>3020</v>
      </c>
    </row>
    <row r="92" s="1" customFormat="1" ht="38.25" customHeight="1">
      <c r="B92" s="202"/>
      <c r="C92" s="203" t="s">
        <v>219</v>
      </c>
      <c r="D92" s="203" t="s">
        <v>170</v>
      </c>
      <c r="E92" s="204" t="s">
        <v>3021</v>
      </c>
      <c r="F92" s="205" t="s">
        <v>3022</v>
      </c>
      <c r="G92" s="206" t="s">
        <v>1519</v>
      </c>
      <c r="H92" s="207">
        <v>1</v>
      </c>
      <c r="I92" s="208"/>
      <c r="J92" s="209">
        <f>ROUND(I92*H92,2)</f>
        <v>0</v>
      </c>
      <c r="K92" s="205" t="s">
        <v>5</v>
      </c>
      <c r="L92" s="47"/>
      <c r="M92" s="210" t="s">
        <v>5</v>
      </c>
      <c r="N92" s="211" t="s">
        <v>43</v>
      </c>
      <c r="O92" s="48"/>
      <c r="P92" s="212">
        <f>O92*H92</f>
        <v>0</v>
      </c>
      <c r="Q92" s="212">
        <v>0</v>
      </c>
      <c r="R92" s="212">
        <f>Q92*H92</f>
        <v>0</v>
      </c>
      <c r="S92" s="212">
        <v>0</v>
      </c>
      <c r="T92" s="213">
        <f>S92*H92</f>
        <v>0</v>
      </c>
      <c r="AR92" s="25" t="s">
        <v>254</v>
      </c>
      <c r="AT92" s="25" t="s">
        <v>170</v>
      </c>
      <c r="AU92" s="25" t="s">
        <v>80</v>
      </c>
      <c r="AY92" s="25" t="s">
        <v>168</v>
      </c>
      <c r="BE92" s="214">
        <f>IF(N92="základní",J92,0)</f>
        <v>0</v>
      </c>
      <c r="BF92" s="214">
        <f>IF(N92="snížená",J92,0)</f>
        <v>0</v>
      </c>
      <c r="BG92" s="214">
        <f>IF(N92="zákl. přenesená",J92,0)</f>
        <v>0</v>
      </c>
      <c r="BH92" s="214">
        <f>IF(N92="sníž. přenesená",J92,0)</f>
        <v>0</v>
      </c>
      <c r="BI92" s="214">
        <f>IF(N92="nulová",J92,0)</f>
        <v>0</v>
      </c>
      <c r="BJ92" s="25" t="s">
        <v>17</v>
      </c>
      <c r="BK92" s="214">
        <f>ROUND(I92*H92,2)</f>
        <v>0</v>
      </c>
      <c r="BL92" s="25" t="s">
        <v>254</v>
      </c>
      <c r="BM92" s="25" t="s">
        <v>3023</v>
      </c>
    </row>
    <row r="93" s="1" customFormat="1" ht="38.25" customHeight="1">
      <c r="B93" s="202"/>
      <c r="C93" s="203" t="s">
        <v>223</v>
      </c>
      <c r="D93" s="203" t="s">
        <v>170</v>
      </c>
      <c r="E93" s="204" t="s">
        <v>3024</v>
      </c>
      <c r="F93" s="205" t="s">
        <v>3025</v>
      </c>
      <c r="G93" s="206" t="s">
        <v>1519</v>
      </c>
      <c r="H93" s="207">
        <v>2</v>
      </c>
      <c r="I93" s="208"/>
      <c r="J93" s="209">
        <f>ROUND(I93*H93,2)</f>
        <v>0</v>
      </c>
      <c r="K93" s="205" t="s">
        <v>5</v>
      </c>
      <c r="L93" s="47"/>
      <c r="M93" s="210" t="s">
        <v>5</v>
      </c>
      <c r="N93" s="211" t="s">
        <v>43</v>
      </c>
      <c r="O93" s="48"/>
      <c r="P93" s="212">
        <f>O93*H93</f>
        <v>0</v>
      </c>
      <c r="Q93" s="212">
        <v>0</v>
      </c>
      <c r="R93" s="212">
        <f>Q93*H93</f>
        <v>0</v>
      </c>
      <c r="S93" s="212">
        <v>0</v>
      </c>
      <c r="T93" s="213">
        <f>S93*H93</f>
        <v>0</v>
      </c>
      <c r="AR93" s="25" t="s">
        <v>254</v>
      </c>
      <c r="AT93" s="25" t="s">
        <v>170</v>
      </c>
      <c r="AU93" s="25" t="s">
        <v>80</v>
      </c>
      <c r="AY93" s="25" t="s">
        <v>168</v>
      </c>
      <c r="BE93" s="214">
        <f>IF(N93="základní",J93,0)</f>
        <v>0</v>
      </c>
      <c r="BF93" s="214">
        <f>IF(N93="snížená",J93,0)</f>
        <v>0</v>
      </c>
      <c r="BG93" s="214">
        <f>IF(N93="zákl. přenesená",J93,0)</f>
        <v>0</v>
      </c>
      <c r="BH93" s="214">
        <f>IF(N93="sníž. přenesená",J93,0)</f>
        <v>0</v>
      </c>
      <c r="BI93" s="214">
        <f>IF(N93="nulová",J93,0)</f>
        <v>0</v>
      </c>
      <c r="BJ93" s="25" t="s">
        <v>17</v>
      </c>
      <c r="BK93" s="214">
        <f>ROUND(I93*H93,2)</f>
        <v>0</v>
      </c>
      <c r="BL93" s="25" t="s">
        <v>254</v>
      </c>
      <c r="BM93" s="25" t="s">
        <v>3026</v>
      </c>
    </row>
    <row r="94" s="1" customFormat="1" ht="38.25" customHeight="1">
      <c r="B94" s="202"/>
      <c r="C94" s="203" t="s">
        <v>229</v>
      </c>
      <c r="D94" s="203" t="s">
        <v>170</v>
      </c>
      <c r="E94" s="204" t="s">
        <v>3027</v>
      </c>
      <c r="F94" s="205" t="s">
        <v>3028</v>
      </c>
      <c r="G94" s="206" t="s">
        <v>1519</v>
      </c>
      <c r="H94" s="207">
        <v>2</v>
      </c>
      <c r="I94" s="208"/>
      <c r="J94" s="209">
        <f>ROUND(I94*H94,2)</f>
        <v>0</v>
      </c>
      <c r="K94" s="205" t="s">
        <v>5</v>
      </c>
      <c r="L94" s="47"/>
      <c r="M94" s="210" t="s">
        <v>5</v>
      </c>
      <c r="N94" s="211" t="s">
        <v>43</v>
      </c>
      <c r="O94" s="48"/>
      <c r="P94" s="212">
        <f>O94*H94</f>
        <v>0</v>
      </c>
      <c r="Q94" s="212">
        <v>0</v>
      </c>
      <c r="R94" s="212">
        <f>Q94*H94</f>
        <v>0</v>
      </c>
      <c r="S94" s="212">
        <v>0</v>
      </c>
      <c r="T94" s="213">
        <f>S94*H94</f>
        <v>0</v>
      </c>
      <c r="AR94" s="25" t="s">
        <v>254</v>
      </c>
      <c r="AT94" s="25" t="s">
        <v>170</v>
      </c>
      <c r="AU94" s="25" t="s">
        <v>80</v>
      </c>
      <c r="AY94" s="25" t="s">
        <v>168</v>
      </c>
      <c r="BE94" s="214">
        <f>IF(N94="základní",J94,0)</f>
        <v>0</v>
      </c>
      <c r="BF94" s="214">
        <f>IF(N94="snížená",J94,0)</f>
        <v>0</v>
      </c>
      <c r="BG94" s="214">
        <f>IF(N94="zákl. přenesená",J94,0)</f>
        <v>0</v>
      </c>
      <c r="BH94" s="214">
        <f>IF(N94="sníž. přenesená",J94,0)</f>
        <v>0</v>
      </c>
      <c r="BI94" s="214">
        <f>IF(N94="nulová",J94,0)</f>
        <v>0</v>
      </c>
      <c r="BJ94" s="25" t="s">
        <v>17</v>
      </c>
      <c r="BK94" s="214">
        <f>ROUND(I94*H94,2)</f>
        <v>0</v>
      </c>
      <c r="BL94" s="25" t="s">
        <v>254</v>
      </c>
      <c r="BM94" s="25" t="s">
        <v>3029</v>
      </c>
    </row>
    <row r="95" s="1" customFormat="1" ht="38.25" customHeight="1">
      <c r="B95" s="202"/>
      <c r="C95" s="203" t="s">
        <v>233</v>
      </c>
      <c r="D95" s="203" t="s">
        <v>170</v>
      </c>
      <c r="E95" s="204" t="s">
        <v>3030</v>
      </c>
      <c r="F95" s="205" t="s">
        <v>3031</v>
      </c>
      <c r="G95" s="206" t="s">
        <v>1519</v>
      </c>
      <c r="H95" s="207">
        <v>2</v>
      </c>
      <c r="I95" s="208"/>
      <c r="J95" s="209">
        <f>ROUND(I95*H95,2)</f>
        <v>0</v>
      </c>
      <c r="K95" s="205" t="s">
        <v>5</v>
      </c>
      <c r="L95" s="47"/>
      <c r="M95" s="210" t="s">
        <v>5</v>
      </c>
      <c r="N95" s="211" t="s">
        <v>43</v>
      </c>
      <c r="O95" s="48"/>
      <c r="P95" s="212">
        <f>O95*H95</f>
        <v>0</v>
      </c>
      <c r="Q95" s="212">
        <v>0</v>
      </c>
      <c r="R95" s="212">
        <f>Q95*H95</f>
        <v>0</v>
      </c>
      <c r="S95" s="212">
        <v>0</v>
      </c>
      <c r="T95" s="213">
        <f>S95*H95</f>
        <v>0</v>
      </c>
      <c r="AR95" s="25" t="s">
        <v>254</v>
      </c>
      <c r="AT95" s="25" t="s">
        <v>170</v>
      </c>
      <c r="AU95" s="25" t="s">
        <v>80</v>
      </c>
      <c r="AY95" s="25" t="s">
        <v>168</v>
      </c>
      <c r="BE95" s="214">
        <f>IF(N95="základní",J95,0)</f>
        <v>0</v>
      </c>
      <c r="BF95" s="214">
        <f>IF(N95="snížená",J95,0)</f>
        <v>0</v>
      </c>
      <c r="BG95" s="214">
        <f>IF(N95="zákl. přenesená",J95,0)</f>
        <v>0</v>
      </c>
      <c r="BH95" s="214">
        <f>IF(N95="sníž. přenesená",J95,0)</f>
        <v>0</v>
      </c>
      <c r="BI95" s="214">
        <f>IF(N95="nulová",J95,0)</f>
        <v>0</v>
      </c>
      <c r="BJ95" s="25" t="s">
        <v>17</v>
      </c>
      <c r="BK95" s="214">
        <f>ROUND(I95*H95,2)</f>
        <v>0</v>
      </c>
      <c r="BL95" s="25" t="s">
        <v>254</v>
      </c>
      <c r="BM95" s="25" t="s">
        <v>3032</v>
      </c>
    </row>
    <row r="96" s="1" customFormat="1" ht="38.25" customHeight="1">
      <c r="B96" s="202"/>
      <c r="C96" s="203" t="s">
        <v>239</v>
      </c>
      <c r="D96" s="203" t="s">
        <v>170</v>
      </c>
      <c r="E96" s="204" t="s">
        <v>3033</v>
      </c>
      <c r="F96" s="205" t="s">
        <v>3034</v>
      </c>
      <c r="G96" s="206" t="s">
        <v>1519</v>
      </c>
      <c r="H96" s="207">
        <v>2</v>
      </c>
      <c r="I96" s="208"/>
      <c r="J96" s="209">
        <f>ROUND(I96*H96,2)</f>
        <v>0</v>
      </c>
      <c r="K96" s="205" t="s">
        <v>5</v>
      </c>
      <c r="L96" s="47"/>
      <c r="M96" s="210" t="s">
        <v>5</v>
      </c>
      <c r="N96" s="211" t="s">
        <v>43</v>
      </c>
      <c r="O96" s="48"/>
      <c r="P96" s="212">
        <f>O96*H96</f>
        <v>0</v>
      </c>
      <c r="Q96" s="212">
        <v>0</v>
      </c>
      <c r="R96" s="212">
        <f>Q96*H96</f>
        <v>0</v>
      </c>
      <c r="S96" s="212">
        <v>0</v>
      </c>
      <c r="T96" s="213">
        <f>S96*H96</f>
        <v>0</v>
      </c>
      <c r="AR96" s="25" t="s">
        <v>254</v>
      </c>
      <c r="AT96" s="25" t="s">
        <v>170</v>
      </c>
      <c r="AU96" s="25" t="s">
        <v>80</v>
      </c>
      <c r="AY96" s="25" t="s">
        <v>168</v>
      </c>
      <c r="BE96" s="214">
        <f>IF(N96="základní",J96,0)</f>
        <v>0</v>
      </c>
      <c r="BF96" s="214">
        <f>IF(N96="snížená",J96,0)</f>
        <v>0</v>
      </c>
      <c r="BG96" s="214">
        <f>IF(N96="zákl. přenesená",J96,0)</f>
        <v>0</v>
      </c>
      <c r="BH96" s="214">
        <f>IF(N96="sníž. přenesená",J96,0)</f>
        <v>0</v>
      </c>
      <c r="BI96" s="214">
        <f>IF(N96="nulová",J96,0)</f>
        <v>0</v>
      </c>
      <c r="BJ96" s="25" t="s">
        <v>17</v>
      </c>
      <c r="BK96" s="214">
        <f>ROUND(I96*H96,2)</f>
        <v>0</v>
      </c>
      <c r="BL96" s="25" t="s">
        <v>254</v>
      </c>
      <c r="BM96" s="25" t="s">
        <v>3035</v>
      </c>
    </row>
    <row r="97" s="1" customFormat="1" ht="25.5" customHeight="1">
      <c r="B97" s="202"/>
      <c r="C97" s="203" t="s">
        <v>243</v>
      </c>
      <c r="D97" s="203" t="s">
        <v>170</v>
      </c>
      <c r="E97" s="204" t="s">
        <v>3036</v>
      </c>
      <c r="F97" s="205" t="s">
        <v>3037</v>
      </c>
      <c r="G97" s="206" t="s">
        <v>1524</v>
      </c>
      <c r="H97" s="207">
        <v>2</v>
      </c>
      <c r="I97" s="208"/>
      <c r="J97" s="209">
        <f>ROUND(I97*H97,2)</f>
        <v>0</v>
      </c>
      <c r="K97" s="205" t="s">
        <v>5</v>
      </c>
      <c r="L97" s="47"/>
      <c r="M97" s="210" t="s">
        <v>5</v>
      </c>
      <c r="N97" s="211" t="s">
        <v>43</v>
      </c>
      <c r="O97" s="48"/>
      <c r="P97" s="212">
        <f>O97*H97</f>
        <v>0</v>
      </c>
      <c r="Q97" s="212">
        <v>0</v>
      </c>
      <c r="R97" s="212">
        <f>Q97*H97</f>
        <v>0</v>
      </c>
      <c r="S97" s="212">
        <v>0</v>
      </c>
      <c r="T97" s="213">
        <f>S97*H97</f>
        <v>0</v>
      </c>
      <c r="AR97" s="25" t="s">
        <v>254</v>
      </c>
      <c r="AT97" s="25" t="s">
        <v>170</v>
      </c>
      <c r="AU97" s="25" t="s">
        <v>80</v>
      </c>
      <c r="AY97" s="25" t="s">
        <v>168</v>
      </c>
      <c r="BE97" s="214">
        <f>IF(N97="základní",J97,0)</f>
        <v>0</v>
      </c>
      <c r="BF97" s="214">
        <f>IF(N97="snížená",J97,0)</f>
        <v>0</v>
      </c>
      <c r="BG97" s="214">
        <f>IF(N97="zákl. přenesená",J97,0)</f>
        <v>0</v>
      </c>
      <c r="BH97" s="214">
        <f>IF(N97="sníž. přenesená",J97,0)</f>
        <v>0</v>
      </c>
      <c r="BI97" s="214">
        <f>IF(N97="nulová",J97,0)</f>
        <v>0</v>
      </c>
      <c r="BJ97" s="25" t="s">
        <v>17</v>
      </c>
      <c r="BK97" s="214">
        <f>ROUND(I97*H97,2)</f>
        <v>0</v>
      </c>
      <c r="BL97" s="25" t="s">
        <v>254</v>
      </c>
      <c r="BM97" s="25" t="s">
        <v>3038</v>
      </c>
    </row>
    <row r="98" s="1" customFormat="1" ht="25.5" customHeight="1">
      <c r="B98" s="202"/>
      <c r="C98" s="203" t="s">
        <v>11</v>
      </c>
      <c r="D98" s="203" t="s">
        <v>170</v>
      </c>
      <c r="E98" s="204" t="s">
        <v>3039</v>
      </c>
      <c r="F98" s="205" t="s">
        <v>3040</v>
      </c>
      <c r="G98" s="206" t="s">
        <v>1524</v>
      </c>
      <c r="H98" s="207">
        <v>2</v>
      </c>
      <c r="I98" s="208"/>
      <c r="J98" s="209">
        <f>ROUND(I98*H98,2)</f>
        <v>0</v>
      </c>
      <c r="K98" s="205" t="s">
        <v>5</v>
      </c>
      <c r="L98" s="47"/>
      <c r="M98" s="210" t="s">
        <v>5</v>
      </c>
      <c r="N98" s="211" t="s">
        <v>43</v>
      </c>
      <c r="O98" s="48"/>
      <c r="P98" s="212">
        <f>O98*H98</f>
        <v>0</v>
      </c>
      <c r="Q98" s="212">
        <v>0</v>
      </c>
      <c r="R98" s="212">
        <f>Q98*H98</f>
        <v>0</v>
      </c>
      <c r="S98" s="212">
        <v>0</v>
      </c>
      <c r="T98" s="213">
        <f>S98*H98</f>
        <v>0</v>
      </c>
      <c r="AR98" s="25" t="s">
        <v>254</v>
      </c>
      <c r="AT98" s="25" t="s">
        <v>170</v>
      </c>
      <c r="AU98" s="25" t="s">
        <v>80</v>
      </c>
      <c r="AY98" s="25" t="s">
        <v>168</v>
      </c>
      <c r="BE98" s="214">
        <f>IF(N98="základní",J98,0)</f>
        <v>0</v>
      </c>
      <c r="BF98" s="214">
        <f>IF(N98="snížená",J98,0)</f>
        <v>0</v>
      </c>
      <c r="BG98" s="214">
        <f>IF(N98="zákl. přenesená",J98,0)</f>
        <v>0</v>
      </c>
      <c r="BH98" s="214">
        <f>IF(N98="sníž. přenesená",J98,0)</f>
        <v>0</v>
      </c>
      <c r="BI98" s="214">
        <f>IF(N98="nulová",J98,0)</f>
        <v>0</v>
      </c>
      <c r="BJ98" s="25" t="s">
        <v>17</v>
      </c>
      <c r="BK98" s="214">
        <f>ROUND(I98*H98,2)</f>
        <v>0</v>
      </c>
      <c r="BL98" s="25" t="s">
        <v>254</v>
      </c>
      <c r="BM98" s="25" t="s">
        <v>3041</v>
      </c>
    </row>
    <row r="99" s="1" customFormat="1" ht="25.5" customHeight="1">
      <c r="B99" s="202"/>
      <c r="C99" s="203" t="s">
        <v>254</v>
      </c>
      <c r="D99" s="203" t="s">
        <v>170</v>
      </c>
      <c r="E99" s="204" t="s">
        <v>3042</v>
      </c>
      <c r="F99" s="205" t="s">
        <v>3043</v>
      </c>
      <c r="G99" s="206" t="s">
        <v>1524</v>
      </c>
      <c r="H99" s="207">
        <v>8</v>
      </c>
      <c r="I99" s="208"/>
      <c r="J99" s="209">
        <f>ROUND(I99*H99,2)</f>
        <v>0</v>
      </c>
      <c r="K99" s="205" t="s">
        <v>5</v>
      </c>
      <c r="L99" s="47"/>
      <c r="M99" s="210" t="s">
        <v>5</v>
      </c>
      <c r="N99" s="211" t="s">
        <v>43</v>
      </c>
      <c r="O99" s="48"/>
      <c r="P99" s="212">
        <f>O99*H99</f>
        <v>0</v>
      </c>
      <c r="Q99" s="212">
        <v>0</v>
      </c>
      <c r="R99" s="212">
        <f>Q99*H99</f>
        <v>0</v>
      </c>
      <c r="S99" s="212">
        <v>0</v>
      </c>
      <c r="T99" s="213">
        <f>S99*H99</f>
        <v>0</v>
      </c>
      <c r="AR99" s="25" t="s">
        <v>254</v>
      </c>
      <c r="AT99" s="25" t="s">
        <v>170</v>
      </c>
      <c r="AU99" s="25" t="s">
        <v>80</v>
      </c>
      <c r="AY99" s="25" t="s">
        <v>168</v>
      </c>
      <c r="BE99" s="214">
        <f>IF(N99="základní",J99,0)</f>
        <v>0</v>
      </c>
      <c r="BF99" s="214">
        <f>IF(N99="snížená",J99,0)</f>
        <v>0</v>
      </c>
      <c r="BG99" s="214">
        <f>IF(N99="zákl. přenesená",J99,0)</f>
        <v>0</v>
      </c>
      <c r="BH99" s="214">
        <f>IF(N99="sníž. přenesená",J99,0)</f>
        <v>0</v>
      </c>
      <c r="BI99" s="214">
        <f>IF(N99="nulová",J99,0)</f>
        <v>0</v>
      </c>
      <c r="BJ99" s="25" t="s">
        <v>17</v>
      </c>
      <c r="BK99" s="214">
        <f>ROUND(I99*H99,2)</f>
        <v>0</v>
      </c>
      <c r="BL99" s="25" t="s">
        <v>254</v>
      </c>
      <c r="BM99" s="25" t="s">
        <v>3044</v>
      </c>
    </row>
    <row r="100" s="1" customFormat="1" ht="25.5" customHeight="1">
      <c r="B100" s="202"/>
      <c r="C100" s="203" t="s">
        <v>260</v>
      </c>
      <c r="D100" s="203" t="s">
        <v>170</v>
      </c>
      <c r="E100" s="204" t="s">
        <v>3045</v>
      </c>
      <c r="F100" s="205" t="s">
        <v>3046</v>
      </c>
      <c r="G100" s="206" t="s">
        <v>1524</v>
      </c>
      <c r="H100" s="207">
        <v>4</v>
      </c>
      <c r="I100" s="208"/>
      <c r="J100" s="209">
        <f>ROUND(I100*H100,2)</f>
        <v>0</v>
      </c>
      <c r="K100" s="205" t="s">
        <v>5</v>
      </c>
      <c r="L100" s="47"/>
      <c r="M100" s="210" t="s">
        <v>5</v>
      </c>
      <c r="N100" s="211" t="s">
        <v>43</v>
      </c>
      <c r="O100" s="48"/>
      <c r="P100" s="212">
        <f>O100*H100</f>
        <v>0</v>
      </c>
      <c r="Q100" s="212">
        <v>0</v>
      </c>
      <c r="R100" s="212">
        <f>Q100*H100</f>
        <v>0</v>
      </c>
      <c r="S100" s="212">
        <v>0</v>
      </c>
      <c r="T100" s="213">
        <f>S100*H100</f>
        <v>0</v>
      </c>
      <c r="AR100" s="25" t="s">
        <v>254</v>
      </c>
      <c r="AT100" s="25" t="s">
        <v>170</v>
      </c>
      <c r="AU100" s="25" t="s">
        <v>80</v>
      </c>
      <c r="AY100" s="25" t="s">
        <v>168</v>
      </c>
      <c r="BE100" s="214">
        <f>IF(N100="základní",J100,0)</f>
        <v>0</v>
      </c>
      <c r="BF100" s="214">
        <f>IF(N100="snížená",J100,0)</f>
        <v>0</v>
      </c>
      <c r="BG100" s="214">
        <f>IF(N100="zákl. přenesená",J100,0)</f>
        <v>0</v>
      </c>
      <c r="BH100" s="214">
        <f>IF(N100="sníž. přenesená",J100,0)</f>
        <v>0</v>
      </c>
      <c r="BI100" s="214">
        <f>IF(N100="nulová",J100,0)</f>
        <v>0</v>
      </c>
      <c r="BJ100" s="25" t="s">
        <v>17</v>
      </c>
      <c r="BK100" s="214">
        <f>ROUND(I100*H100,2)</f>
        <v>0</v>
      </c>
      <c r="BL100" s="25" t="s">
        <v>254</v>
      </c>
      <c r="BM100" s="25" t="s">
        <v>3047</v>
      </c>
    </row>
    <row r="101" s="1" customFormat="1" ht="25.5" customHeight="1">
      <c r="B101" s="202"/>
      <c r="C101" s="203" t="s">
        <v>264</v>
      </c>
      <c r="D101" s="203" t="s">
        <v>170</v>
      </c>
      <c r="E101" s="204" t="s">
        <v>3048</v>
      </c>
      <c r="F101" s="205" t="s">
        <v>3049</v>
      </c>
      <c r="G101" s="206" t="s">
        <v>1524</v>
      </c>
      <c r="H101" s="207">
        <v>4</v>
      </c>
      <c r="I101" s="208"/>
      <c r="J101" s="209">
        <f>ROUND(I101*H101,2)</f>
        <v>0</v>
      </c>
      <c r="K101" s="205" t="s">
        <v>5</v>
      </c>
      <c r="L101" s="47"/>
      <c r="M101" s="210" t="s">
        <v>5</v>
      </c>
      <c r="N101" s="211" t="s">
        <v>43</v>
      </c>
      <c r="O101" s="48"/>
      <c r="P101" s="212">
        <f>O101*H101</f>
        <v>0</v>
      </c>
      <c r="Q101" s="212">
        <v>0</v>
      </c>
      <c r="R101" s="212">
        <f>Q101*H101</f>
        <v>0</v>
      </c>
      <c r="S101" s="212">
        <v>0</v>
      </c>
      <c r="T101" s="213">
        <f>S101*H101</f>
        <v>0</v>
      </c>
      <c r="AR101" s="25" t="s">
        <v>254</v>
      </c>
      <c r="AT101" s="25" t="s">
        <v>170</v>
      </c>
      <c r="AU101" s="25" t="s">
        <v>80</v>
      </c>
      <c r="AY101" s="25" t="s">
        <v>168</v>
      </c>
      <c r="BE101" s="214">
        <f>IF(N101="základní",J101,0)</f>
        <v>0</v>
      </c>
      <c r="BF101" s="214">
        <f>IF(N101="snížená",J101,0)</f>
        <v>0</v>
      </c>
      <c r="BG101" s="214">
        <f>IF(N101="zákl. přenesená",J101,0)</f>
        <v>0</v>
      </c>
      <c r="BH101" s="214">
        <f>IF(N101="sníž. přenesená",J101,0)</f>
        <v>0</v>
      </c>
      <c r="BI101" s="214">
        <f>IF(N101="nulová",J101,0)</f>
        <v>0</v>
      </c>
      <c r="BJ101" s="25" t="s">
        <v>17</v>
      </c>
      <c r="BK101" s="214">
        <f>ROUND(I101*H101,2)</f>
        <v>0</v>
      </c>
      <c r="BL101" s="25" t="s">
        <v>254</v>
      </c>
      <c r="BM101" s="25" t="s">
        <v>3050</v>
      </c>
    </row>
    <row r="102" s="1" customFormat="1" ht="25.5" customHeight="1">
      <c r="B102" s="202"/>
      <c r="C102" s="203" t="s">
        <v>270</v>
      </c>
      <c r="D102" s="203" t="s">
        <v>170</v>
      </c>
      <c r="E102" s="204" t="s">
        <v>3051</v>
      </c>
      <c r="F102" s="205" t="s">
        <v>3052</v>
      </c>
      <c r="G102" s="206" t="s">
        <v>1524</v>
      </c>
      <c r="H102" s="207">
        <v>5</v>
      </c>
      <c r="I102" s="208"/>
      <c r="J102" s="209">
        <f>ROUND(I102*H102,2)</f>
        <v>0</v>
      </c>
      <c r="K102" s="205" t="s">
        <v>5</v>
      </c>
      <c r="L102" s="47"/>
      <c r="M102" s="210" t="s">
        <v>5</v>
      </c>
      <c r="N102" s="211" t="s">
        <v>43</v>
      </c>
      <c r="O102" s="48"/>
      <c r="P102" s="212">
        <f>O102*H102</f>
        <v>0</v>
      </c>
      <c r="Q102" s="212">
        <v>0</v>
      </c>
      <c r="R102" s="212">
        <f>Q102*H102</f>
        <v>0</v>
      </c>
      <c r="S102" s="212">
        <v>0</v>
      </c>
      <c r="T102" s="213">
        <f>S102*H102</f>
        <v>0</v>
      </c>
      <c r="AR102" s="25" t="s">
        <v>254</v>
      </c>
      <c r="AT102" s="25" t="s">
        <v>170</v>
      </c>
      <c r="AU102" s="25" t="s">
        <v>80</v>
      </c>
      <c r="AY102" s="25" t="s">
        <v>168</v>
      </c>
      <c r="BE102" s="214">
        <f>IF(N102="základní",J102,0)</f>
        <v>0</v>
      </c>
      <c r="BF102" s="214">
        <f>IF(N102="snížená",J102,0)</f>
        <v>0</v>
      </c>
      <c r="BG102" s="214">
        <f>IF(N102="zákl. přenesená",J102,0)</f>
        <v>0</v>
      </c>
      <c r="BH102" s="214">
        <f>IF(N102="sníž. přenesená",J102,0)</f>
        <v>0</v>
      </c>
      <c r="BI102" s="214">
        <f>IF(N102="nulová",J102,0)</f>
        <v>0</v>
      </c>
      <c r="BJ102" s="25" t="s">
        <v>17</v>
      </c>
      <c r="BK102" s="214">
        <f>ROUND(I102*H102,2)</f>
        <v>0</v>
      </c>
      <c r="BL102" s="25" t="s">
        <v>254</v>
      </c>
      <c r="BM102" s="25" t="s">
        <v>3053</v>
      </c>
    </row>
    <row r="103" s="1" customFormat="1" ht="25.5" customHeight="1">
      <c r="B103" s="202"/>
      <c r="C103" s="203" t="s">
        <v>274</v>
      </c>
      <c r="D103" s="203" t="s">
        <v>170</v>
      </c>
      <c r="E103" s="204" t="s">
        <v>3054</v>
      </c>
      <c r="F103" s="205" t="s">
        <v>3055</v>
      </c>
      <c r="G103" s="206" t="s">
        <v>1524</v>
      </c>
      <c r="H103" s="207">
        <v>5</v>
      </c>
      <c r="I103" s="208"/>
      <c r="J103" s="209">
        <f>ROUND(I103*H103,2)</f>
        <v>0</v>
      </c>
      <c r="K103" s="205" t="s">
        <v>5</v>
      </c>
      <c r="L103" s="47"/>
      <c r="M103" s="210" t="s">
        <v>5</v>
      </c>
      <c r="N103" s="211" t="s">
        <v>43</v>
      </c>
      <c r="O103" s="48"/>
      <c r="P103" s="212">
        <f>O103*H103</f>
        <v>0</v>
      </c>
      <c r="Q103" s="212">
        <v>0</v>
      </c>
      <c r="R103" s="212">
        <f>Q103*H103</f>
        <v>0</v>
      </c>
      <c r="S103" s="212">
        <v>0</v>
      </c>
      <c r="T103" s="213">
        <f>S103*H103</f>
        <v>0</v>
      </c>
      <c r="AR103" s="25" t="s">
        <v>254</v>
      </c>
      <c r="AT103" s="25" t="s">
        <v>170</v>
      </c>
      <c r="AU103" s="25" t="s">
        <v>80</v>
      </c>
      <c r="AY103" s="25" t="s">
        <v>168</v>
      </c>
      <c r="BE103" s="214">
        <f>IF(N103="základní",J103,0)</f>
        <v>0</v>
      </c>
      <c r="BF103" s="214">
        <f>IF(N103="snížená",J103,0)</f>
        <v>0</v>
      </c>
      <c r="BG103" s="214">
        <f>IF(N103="zákl. přenesená",J103,0)</f>
        <v>0</v>
      </c>
      <c r="BH103" s="214">
        <f>IF(N103="sníž. přenesená",J103,0)</f>
        <v>0</v>
      </c>
      <c r="BI103" s="214">
        <f>IF(N103="nulová",J103,0)</f>
        <v>0</v>
      </c>
      <c r="BJ103" s="25" t="s">
        <v>17</v>
      </c>
      <c r="BK103" s="214">
        <f>ROUND(I103*H103,2)</f>
        <v>0</v>
      </c>
      <c r="BL103" s="25" t="s">
        <v>254</v>
      </c>
      <c r="BM103" s="25" t="s">
        <v>3056</v>
      </c>
    </row>
    <row r="104" s="1" customFormat="1" ht="25.5" customHeight="1">
      <c r="B104" s="202"/>
      <c r="C104" s="203" t="s">
        <v>10</v>
      </c>
      <c r="D104" s="203" t="s">
        <v>170</v>
      </c>
      <c r="E104" s="204" t="s">
        <v>3057</v>
      </c>
      <c r="F104" s="205" t="s">
        <v>3058</v>
      </c>
      <c r="G104" s="206" t="s">
        <v>1524</v>
      </c>
      <c r="H104" s="207">
        <v>7</v>
      </c>
      <c r="I104" s="208"/>
      <c r="J104" s="209">
        <f>ROUND(I104*H104,2)</f>
        <v>0</v>
      </c>
      <c r="K104" s="205" t="s">
        <v>5</v>
      </c>
      <c r="L104" s="47"/>
      <c r="M104" s="210" t="s">
        <v>5</v>
      </c>
      <c r="N104" s="211" t="s">
        <v>43</v>
      </c>
      <c r="O104" s="48"/>
      <c r="P104" s="212">
        <f>O104*H104</f>
        <v>0</v>
      </c>
      <c r="Q104" s="212">
        <v>0</v>
      </c>
      <c r="R104" s="212">
        <f>Q104*H104</f>
        <v>0</v>
      </c>
      <c r="S104" s="212">
        <v>0</v>
      </c>
      <c r="T104" s="213">
        <f>S104*H104</f>
        <v>0</v>
      </c>
      <c r="AR104" s="25" t="s">
        <v>254</v>
      </c>
      <c r="AT104" s="25" t="s">
        <v>170</v>
      </c>
      <c r="AU104" s="25" t="s">
        <v>80</v>
      </c>
      <c r="AY104" s="25" t="s">
        <v>168</v>
      </c>
      <c r="BE104" s="214">
        <f>IF(N104="základní",J104,0)</f>
        <v>0</v>
      </c>
      <c r="BF104" s="214">
        <f>IF(N104="snížená",J104,0)</f>
        <v>0</v>
      </c>
      <c r="BG104" s="214">
        <f>IF(N104="zákl. přenesená",J104,0)</f>
        <v>0</v>
      </c>
      <c r="BH104" s="214">
        <f>IF(N104="sníž. přenesená",J104,0)</f>
        <v>0</v>
      </c>
      <c r="BI104" s="214">
        <f>IF(N104="nulová",J104,0)</f>
        <v>0</v>
      </c>
      <c r="BJ104" s="25" t="s">
        <v>17</v>
      </c>
      <c r="BK104" s="214">
        <f>ROUND(I104*H104,2)</f>
        <v>0</v>
      </c>
      <c r="BL104" s="25" t="s">
        <v>254</v>
      </c>
      <c r="BM104" s="25" t="s">
        <v>3059</v>
      </c>
    </row>
    <row r="105" s="1" customFormat="1" ht="25.5" customHeight="1">
      <c r="B105" s="202"/>
      <c r="C105" s="203" t="s">
        <v>284</v>
      </c>
      <c r="D105" s="203" t="s">
        <v>170</v>
      </c>
      <c r="E105" s="204" t="s">
        <v>3060</v>
      </c>
      <c r="F105" s="205" t="s">
        <v>3061</v>
      </c>
      <c r="G105" s="206" t="s">
        <v>173</v>
      </c>
      <c r="H105" s="207">
        <v>71</v>
      </c>
      <c r="I105" s="208"/>
      <c r="J105" s="209">
        <f>ROUND(I105*H105,2)</f>
        <v>0</v>
      </c>
      <c r="K105" s="205" t="s">
        <v>5</v>
      </c>
      <c r="L105" s="47"/>
      <c r="M105" s="210" t="s">
        <v>5</v>
      </c>
      <c r="N105" s="211" t="s">
        <v>43</v>
      </c>
      <c r="O105" s="48"/>
      <c r="P105" s="212">
        <f>O105*H105</f>
        <v>0</v>
      </c>
      <c r="Q105" s="212">
        <v>0</v>
      </c>
      <c r="R105" s="212">
        <f>Q105*H105</f>
        <v>0</v>
      </c>
      <c r="S105" s="212">
        <v>0</v>
      </c>
      <c r="T105" s="213">
        <f>S105*H105</f>
        <v>0</v>
      </c>
      <c r="AR105" s="25" t="s">
        <v>254</v>
      </c>
      <c r="AT105" s="25" t="s">
        <v>170</v>
      </c>
      <c r="AU105" s="25" t="s">
        <v>80</v>
      </c>
      <c r="AY105" s="25" t="s">
        <v>168</v>
      </c>
      <c r="BE105" s="214">
        <f>IF(N105="základní",J105,0)</f>
        <v>0</v>
      </c>
      <c r="BF105" s="214">
        <f>IF(N105="snížená",J105,0)</f>
        <v>0</v>
      </c>
      <c r="BG105" s="214">
        <f>IF(N105="zákl. přenesená",J105,0)</f>
        <v>0</v>
      </c>
      <c r="BH105" s="214">
        <f>IF(N105="sníž. přenesená",J105,0)</f>
        <v>0</v>
      </c>
      <c r="BI105" s="214">
        <f>IF(N105="nulová",J105,0)</f>
        <v>0</v>
      </c>
      <c r="BJ105" s="25" t="s">
        <v>17</v>
      </c>
      <c r="BK105" s="214">
        <f>ROUND(I105*H105,2)</f>
        <v>0</v>
      </c>
      <c r="BL105" s="25" t="s">
        <v>254</v>
      </c>
      <c r="BM105" s="25" t="s">
        <v>3062</v>
      </c>
    </row>
    <row r="106" s="1" customFormat="1" ht="38.25" customHeight="1">
      <c r="B106" s="202"/>
      <c r="C106" s="203" t="s">
        <v>288</v>
      </c>
      <c r="D106" s="203" t="s">
        <v>170</v>
      </c>
      <c r="E106" s="204" t="s">
        <v>3063</v>
      </c>
      <c r="F106" s="205" t="s">
        <v>3064</v>
      </c>
      <c r="G106" s="206" t="s">
        <v>173</v>
      </c>
      <c r="H106" s="207">
        <v>25</v>
      </c>
      <c r="I106" s="208"/>
      <c r="J106" s="209">
        <f>ROUND(I106*H106,2)</f>
        <v>0</v>
      </c>
      <c r="K106" s="205" t="s">
        <v>5</v>
      </c>
      <c r="L106" s="47"/>
      <c r="M106" s="210" t="s">
        <v>5</v>
      </c>
      <c r="N106" s="211" t="s">
        <v>43</v>
      </c>
      <c r="O106" s="48"/>
      <c r="P106" s="212">
        <f>O106*H106</f>
        <v>0</v>
      </c>
      <c r="Q106" s="212">
        <v>0</v>
      </c>
      <c r="R106" s="212">
        <f>Q106*H106</f>
        <v>0</v>
      </c>
      <c r="S106" s="212">
        <v>0</v>
      </c>
      <c r="T106" s="213">
        <f>S106*H106</f>
        <v>0</v>
      </c>
      <c r="AR106" s="25" t="s">
        <v>254</v>
      </c>
      <c r="AT106" s="25" t="s">
        <v>170</v>
      </c>
      <c r="AU106" s="25" t="s">
        <v>80</v>
      </c>
      <c r="AY106" s="25" t="s">
        <v>168</v>
      </c>
      <c r="BE106" s="214">
        <f>IF(N106="základní",J106,0)</f>
        <v>0</v>
      </c>
      <c r="BF106" s="214">
        <f>IF(N106="snížená",J106,0)</f>
        <v>0</v>
      </c>
      <c r="BG106" s="214">
        <f>IF(N106="zákl. přenesená",J106,0)</f>
        <v>0</v>
      </c>
      <c r="BH106" s="214">
        <f>IF(N106="sníž. přenesená",J106,0)</f>
        <v>0</v>
      </c>
      <c r="BI106" s="214">
        <f>IF(N106="nulová",J106,0)</f>
        <v>0</v>
      </c>
      <c r="BJ106" s="25" t="s">
        <v>17</v>
      </c>
      <c r="BK106" s="214">
        <f>ROUND(I106*H106,2)</f>
        <v>0</v>
      </c>
      <c r="BL106" s="25" t="s">
        <v>254</v>
      </c>
      <c r="BM106" s="25" t="s">
        <v>3065</v>
      </c>
    </row>
    <row r="107" s="1" customFormat="1" ht="38.25" customHeight="1">
      <c r="B107" s="202"/>
      <c r="C107" s="203" t="s">
        <v>292</v>
      </c>
      <c r="D107" s="203" t="s">
        <v>170</v>
      </c>
      <c r="E107" s="204" t="s">
        <v>3066</v>
      </c>
      <c r="F107" s="205" t="s">
        <v>3067</v>
      </c>
      <c r="G107" s="206" t="s">
        <v>173</v>
      </c>
      <c r="H107" s="207">
        <v>26</v>
      </c>
      <c r="I107" s="208"/>
      <c r="J107" s="209">
        <f>ROUND(I107*H107,2)</f>
        <v>0</v>
      </c>
      <c r="K107" s="205" t="s">
        <v>5</v>
      </c>
      <c r="L107" s="47"/>
      <c r="M107" s="210" t="s">
        <v>5</v>
      </c>
      <c r="N107" s="211" t="s">
        <v>43</v>
      </c>
      <c r="O107" s="48"/>
      <c r="P107" s="212">
        <f>O107*H107</f>
        <v>0</v>
      </c>
      <c r="Q107" s="212">
        <v>0</v>
      </c>
      <c r="R107" s="212">
        <f>Q107*H107</f>
        <v>0</v>
      </c>
      <c r="S107" s="212">
        <v>0</v>
      </c>
      <c r="T107" s="213">
        <f>S107*H107</f>
        <v>0</v>
      </c>
      <c r="AR107" s="25" t="s">
        <v>254</v>
      </c>
      <c r="AT107" s="25" t="s">
        <v>170</v>
      </c>
      <c r="AU107" s="25" t="s">
        <v>80</v>
      </c>
      <c r="AY107" s="25" t="s">
        <v>168</v>
      </c>
      <c r="BE107" s="214">
        <f>IF(N107="základní",J107,0)</f>
        <v>0</v>
      </c>
      <c r="BF107" s="214">
        <f>IF(N107="snížená",J107,0)</f>
        <v>0</v>
      </c>
      <c r="BG107" s="214">
        <f>IF(N107="zákl. přenesená",J107,0)</f>
        <v>0</v>
      </c>
      <c r="BH107" s="214">
        <f>IF(N107="sníž. přenesená",J107,0)</f>
        <v>0</v>
      </c>
      <c r="BI107" s="214">
        <f>IF(N107="nulová",J107,0)</f>
        <v>0</v>
      </c>
      <c r="BJ107" s="25" t="s">
        <v>17</v>
      </c>
      <c r="BK107" s="214">
        <f>ROUND(I107*H107,2)</f>
        <v>0</v>
      </c>
      <c r="BL107" s="25" t="s">
        <v>254</v>
      </c>
      <c r="BM107" s="25" t="s">
        <v>3068</v>
      </c>
    </row>
    <row r="108" s="1" customFormat="1" ht="51" customHeight="1">
      <c r="B108" s="202"/>
      <c r="C108" s="203" t="s">
        <v>296</v>
      </c>
      <c r="D108" s="203" t="s">
        <v>170</v>
      </c>
      <c r="E108" s="204" t="s">
        <v>3069</v>
      </c>
      <c r="F108" s="205" t="s">
        <v>3070</v>
      </c>
      <c r="G108" s="206" t="s">
        <v>173</v>
      </c>
      <c r="H108" s="207">
        <v>13</v>
      </c>
      <c r="I108" s="208"/>
      <c r="J108" s="209">
        <f>ROUND(I108*H108,2)</f>
        <v>0</v>
      </c>
      <c r="K108" s="205" t="s">
        <v>5</v>
      </c>
      <c r="L108" s="47"/>
      <c r="M108" s="210" t="s">
        <v>5</v>
      </c>
      <c r="N108" s="211" t="s">
        <v>43</v>
      </c>
      <c r="O108" s="48"/>
      <c r="P108" s="212">
        <f>O108*H108</f>
        <v>0</v>
      </c>
      <c r="Q108" s="212">
        <v>0</v>
      </c>
      <c r="R108" s="212">
        <f>Q108*H108</f>
        <v>0</v>
      </c>
      <c r="S108" s="212">
        <v>0</v>
      </c>
      <c r="T108" s="213">
        <f>S108*H108</f>
        <v>0</v>
      </c>
      <c r="AR108" s="25" t="s">
        <v>254</v>
      </c>
      <c r="AT108" s="25" t="s">
        <v>170</v>
      </c>
      <c r="AU108" s="25" t="s">
        <v>80</v>
      </c>
      <c r="AY108" s="25" t="s">
        <v>168</v>
      </c>
      <c r="BE108" s="214">
        <f>IF(N108="základní",J108,0)</f>
        <v>0</v>
      </c>
      <c r="BF108" s="214">
        <f>IF(N108="snížená",J108,0)</f>
        <v>0</v>
      </c>
      <c r="BG108" s="214">
        <f>IF(N108="zákl. přenesená",J108,0)</f>
        <v>0</v>
      </c>
      <c r="BH108" s="214">
        <f>IF(N108="sníž. přenesená",J108,0)</f>
        <v>0</v>
      </c>
      <c r="BI108" s="214">
        <f>IF(N108="nulová",J108,0)</f>
        <v>0</v>
      </c>
      <c r="BJ108" s="25" t="s">
        <v>17</v>
      </c>
      <c r="BK108" s="214">
        <f>ROUND(I108*H108,2)</f>
        <v>0</v>
      </c>
      <c r="BL108" s="25" t="s">
        <v>254</v>
      </c>
      <c r="BM108" s="25" t="s">
        <v>3071</v>
      </c>
    </row>
    <row r="109" s="10" customFormat="1" ht="29.88" customHeight="1">
      <c r="B109" s="189"/>
      <c r="D109" s="190" t="s">
        <v>71</v>
      </c>
      <c r="E109" s="200" t="s">
        <v>2806</v>
      </c>
      <c r="F109" s="200" t="s">
        <v>3072</v>
      </c>
      <c r="I109" s="192"/>
      <c r="J109" s="201">
        <f>BK109</f>
        <v>0</v>
      </c>
      <c r="L109" s="189"/>
      <c r="M109" s="194"/>
      <c r="N109" s="195"/>
      <c r="O109" s="195"/>
      <c r="P109" s="196">
        <f>SUM(P110:P132)</f>
        <v>0</v>
      </c>
      <c r="Q109" s="195"/>
      <c r="R109" s="196">
        <f>SUM(R110:R132)</f>
        <v>0</v>
      </c>
      <c r="S109" s="195"/>
      <c r="T109" s="197">
        <f>SUM(T110:T132)</f>
        <v>0</v>
      </c>
      <c r="AR109" s="190" t="s">
        <v>80</v>
      </c>
      <c r="AT109" s="198" t="s">
        <v>71</v>
      </c>
      <c r="AU109" s="198" t="s">
        <v>17</v>
      </c>
      <c r="AY109" s="190" t="s">
        <v>168</v>
      </c>
      <c r="BK109" s="199">
        <f>SUM(BK110:BK132)</f>
        <v>0</v>
      </c>
    </row>
    <row r="110" s="1" customFormat="1" ht="140.25" customHeight="1">
      <c r="B110" s="202"/>
      <c r="C110" s="203" t="s">
        <v>300</v>
      </c>
      <c r="D110" s="203" t="s">
        <v>170</v>
      </c>
      <c r="E110" s="204" t="s">
        <v>3073</v>
      </c>
      <c r="F110" s="205" t="s">
        <v>3074</v>
      </c>
      <c r="G110" s="206" t="s">
        <v>1519</v>
      </c>
      <c r="H110" s="207">
        <v>1</v>
      </c>
      <c r="I110" s="208"/>
      <c r="J110" s="209">
        <f>ROUND(I110*H110,2)</f>
        <v>0</v>
      </c>
      <c r="K110" s="205" t="s">
        <v>5</v>
      </c>
      <c r="L110" s="47"/>
      <c r="M110" s="210" t="s">
        <v>5</v>
      </c>
      <c r="N110" s="211" t="s">
        <v>43</v>
      </c>
      <c r="O110" s="48"/>
      <c r="P110" s="212">
        <f>O110*H110</f>
        <v>0</v>
      </c>
      <c r="Q110" s="212">
        <v>0</v>
      </c>
      <c r="R110" s="212">
        <f>Q110*H110</f>
        <v>0</v>
      </c>
      <c r="S110" s="212">
        <v>0</v>
      </c>
      <c r="T110" s="213">
        <f>S110*H110</f>
        <v>0</v>
      </c>
      <c r="AR110" s="25" t="s">
        <v>254</v>
      </c>
      <c r="AT110" s="25" t="s">
        <v>170</v>
      </c>
      <c r="AU110" s="25" t="s">
        <v>80</v>
      </c>
      <c r="AY110" s="25" t="s">
        <v>168</v>
      </c>
      <c r="BE110" s="214">
        <f>IF(N110="základní",J110,0)</f>
        <v>0</v>
      </c>
      <c r="BF110" s="214">
        <f>IF(N110="snížená",J110,0)</f>
        <v>0</v>
      </c>
      <c r="BG110" s="214">
        <f>IF(N110="zákl. přenesená",J110,0)</f>
        <v>0</v>
      </c>
      <c r="BH110" s="214">
        <f>IF(N110="sníž. přenesená",J110,0)</f>
        <v>0</v>
      </c>
      <c r="BI110" s="214">
        <f>IF(N110="nulová",J110,0)</f>
        <v>0</v>
      </c>
      <c r="BJ110" s="25" t="s">
        <v>17</v>
      </c>
      <c r="BK110" s="214">
        <f>ROUND(I110*H110,2)</f>
        <v>0</v>
      </c>
      <c r="BL110" s="25" t="s">
        <v>254</v>
      </c>
      <c r="BM110" s="25" t="s">
        <v>3075</v>
      </c>
    </row>
    <row r="111" s="1" customFormat="1" ht="140.25" customHeight="1">
      <c r="B111" s="202"/>
      <c r="C111" s="203" t="s">
        <v>304</v>
      </c>
      <c r="D111" s="203" t="s">
        <v>170</v>
      </c>
      <c r="E111" s="204" t="s">
        <v>3076</v>
      </c>
      <c r="F111" s="205" t="s">
        <v>3077</v>
      </c>
      <c r="G111" s="206" t="s">
        <v>1519</v>
      </c>
      <c r="H111" s="207">
        <v>1</v>
      </c>
      <c r="I111" s="208"/>
      <c r="J111" s="209">
        <f>ROUND(I111*H111,2)</f>
        <v>0</v>
      </c>
      <c r="K111" s="205" t="s">
        <v>5</v>
      </c>
      <c r="L111" s="47"/>
      <c r="M111" s="210" t="s">
        <v>5</v>
      </c>
      <c r="N111" s="211" t="s">
        <v>43</v>
      </c>
      <c r="O111" s="48"/>
      <c r="P111" s="212">
        <f>O111*H111</f>
        <v>0</v>
      </c>
      <c r="Q111" s="212">
        <v>0</v>
      </c>
      <c r="R111" s="212">
        <f>Q111*H111</f>
        <v>0</v>
      </c>
      <c r="S111" s="212">
        <v>0</v>
      </c>
      <c r="T111" s="213">
        <f>S111*H111</f>
        <v>0</v>
      </c>
      <c r="AR111" s="25" t="s">
        <v>254</v>
      </c>
      <c r="AT111" s="25" t="s">
        <v>170</v>
      </c>
      <c r="AU111" s="25" t="s">
        <v>80</v>
      </c>
      <c r="AY111" s="25" t="s">
        <v>168</v>
      </c>
      <c r="BE111" s="214">
        <f>IF(N111="základní",J111,0)</f>
        <v>0</v>
      </c>
      <c r="BF111" s="214">
        <f>IF(N111="snížená",J111,0)</f>
        <v>0</v>
      </c>
      <c r="BG111" s="214">
        <f>IF(N111="zákl. přenesená",J111,0)</f>
        <v>0</v>
      </c>
      <c r="BH111" s="214">
        <f>IF(N111="sníž. přenesená",J111,0)</f>
        <v>0</v>
      </c>
      <c r="BI111" s="214">
        <f>IF(N111="nulová",J111,0)</f>
        <v>0</v>
      </c>
      <c r="BJ111" s="25" t="s">
        <v>17</v>
      </c>
      <c r="BK111" s="214">
        <f>ROUND(I111*H111,2)</f>
        <v>0</v>
      </c>
      <c r="BL111" s="25" t="s">
        <v>254</v>
      </c>
      <c r="BM111" s="25" t="s">
        <v>3078</v>
      </c>
    </row>
    <row r="112" s="1" customFormat="1" ht="25.5" customHeight="1">
      <c r="B112" s="202"/>
      <c r="C112" s="203" t="s">
        <v>308</v>
      </c>
      <c r="D112" s="203" t="s">
        <v>170</v>
      </c>
      <c r="E112" s="204" t="s">
        <v>3079</v>
      </c>
      <c r="F112" s="205" t="s">
        <v>3080</v>
      </c>
      <c r="G112" s="206" t="s">
        <v>1519</v>
      </c>
      <c r="H112" s="207">
        <v>1</v>
      </c>
      <c r="I112" s="208"/>
      <c r="J112" s="209">
        <f>ROUND(I112*H112,2)</f>
        <v>0</v>
      </c>
      <c r="K112" s="205" t="s">
        <v>5</v>
      </c>
      <c r="L112" s="47"/>
      <c r="M112" s="210" t="s">
        <v>5</v>
      </c>
      <c r="N112" s="211" t="s">
        <v>43</v>
      </c>
      <c r="O112" s="48"/>
      <c r="P112" s="212">
        <f>O112*H112</f>
        <v>0</v>
      </c>
      <c r="Q112" s="212">
        <v>0</v>
      </c>
      <c r="R112" s="212">
        <f>Q112*H112</f>
        <v>0</v>
      </c>
      <c r="S112" s="212">
        <v>0</v>
      </c>
      <c r="T112" s="213">
        <f>S112*H112</f>
        <v>0</v>
      </c>
      <c r="AR112" s="25" t="s">
        <v>254</v>
      </c>
      <c r="AT112" s="25" t="s">
        <v>170</v>
      </c>
      <c r="AU112" s="25" t="s">
        <v>80</v>
      </c>
      <c r="AY112" s="25" t="s">
        <v>168</v>
      </c>
      <c r="BE112" s="214">
        <f>IF(N112="základní",J112,0)</f>
        <v>0</v>
      </c>
      <c r="BF112" s="214">
        <f>IF(N112="snížená",J112,0)</f>
        <v>0</v>
      </c>
      <c r="BG112" s="214">
        <f>IF(N112="zákl. přenesená",J112,0)</f>
        <v>0</v>
      </c>
      <c r="BH112" s="214">
        <f>IF(N112="sníž. přenesená",J112,0)</f>
        <v>0</v>
      </c>
      <c r="BI112" s="214">
        <f>IF(N112="nulová",J112,0)</f>
        <v>0</v>
      </c>
      <c r="BJ112" s="25" t="s">
        <v>17</v>
      </c>
      <c r="BK112" s="214">
        <f>ROUND(I112*H112,2)</f>
        <v>0</v>
      </c>
      <c r="BL112" s="25" t="s">
        <v>254</v>
      </c>
      <c r="BM112" s="25" t="s">
        <v>3081</v>
      </c>
    </row>
    <row r="113" s="1" customFormat="1" ht="38.25" customHeight="1">
      <c r="B113" s="202"/>
      <c r="C113" s="203" t="s">
        <v>314</v>
      </c>
      <c r="D113" s="203" t="s">
        <v>170</v>
      </c>
      <c r="E113" s="204" t="s">
        <v>3082</v>
      </c>
      <c r="F113" s="205" t="s">
        <v>3083</v>
      </c>
      <c r="G113" s="206" t="s">
        <v>1519</v>
      </c>
      <c r="H113" s="207">
        <v>1</v>
      </c>
      <c r="I113" s="208"/>
      <c r="J113" s="209">
        <f>ROUND(I113*H113,2)</f>
        <v>0</v>
      </c>
      <c r="K113" s="205" t="s">
        <v>5</v>
      </c>
      <c r="L113" s="47"/>
      <c r="M113" s="210" t="s">
        <v>5</v>
      </c>
      <c r="N113" s="211" t="s">
        <v>43</v>
      </c>
      <c r="O113" s="48"/>
      <c r="P113" s="212">
        <f>O113*H113</f>
        <v>0</v>
      </c>
      <c r="Q113" s="212">
        <v>0</v>
      </c>
      <c r="R113" s="212">
        <f>Q113*H113</f>
        <v>0</v>
      </c>
      <c r="S113" s="212">
        <v>0</v>
      </c>
      <c r="T113" s="213">
        <f>S113*H113</f>
        <v>0</v>
      </c>
      <c r="AR113" s="25" t="s">
        <v>254</v>
      </c>
      <c r="AT113" s="25" t="s">
        <v>170</v>
      </c>
      <c r="AU113" s="25" t="s">
        <v>80</v>
      </c>
      <c r="AY113" s="25" t="s">
        <v>168</v>
      </c>
      <c r="BE113" s="214">
        <f>IF(N113="základní",J113,0)</f>
        <v>0</v>
      </c>
      <c r="BF113" s="214">
        <f>IF(N113="snížená",J113,0)</f>
        <v>0</v>
      </c>
      <c r="BG113" s="214">
        <f>IF(N113="zákl. přenesená",J113,0)</f>
        <v>0</v>
      </c>
      <c r="BH113" s="214">
        <f>IF(N113="sníž. přenesená",J113,0)</f>
        <v>0</v>
      </c>
      <c r="BI113" s="214">
        <f>IF(N113="nulová",J113,0)</f>
        <v>0</v>
      </c>
      <c r="BJ113" s="25" t="s">
        <v>17</v>
      </c>
      <c r="BK113" s="214">
        <f>ROUND(I113*H113,2)</f>
        <v>0</v>
      </c>
      <c r="BL113" s="25" t="s">
        <v>254</v>
      </c>
      <c r="BM113" s="25" t="s">
        <v>3084</v>
      </c>
    </row>
    <row r="114" s="1" customFormat="1" ht="38.25" customHeight="1">
      <c r="B114" s="202"/>
      <c r="C114" s="203" t="s">
        <v>322</v>
      </c>
      <c r="D114" s="203" t="s">
        <v>170</v>
      </c>
      <c r="E114" s="204" t="s">
        <v>3085</v>
      </c>
      <c r="F114" s="205" t="s">
        <v>3086</v>
      </c>
      <c r="G114" s="206" t="s">
        <v>1519</v>
      </c>
      <c r="H114" s="207">
        <v>2</v>
      </c>
      <c r="I114" s="208"/>
      <c r="J114" s="209">
        <f>ROUND(I114*H114,2)</f>
        <v>0</v>
      </c>
      <c r="K114" s="205" t="s">
        <v>5</v>
      </c>
      <c r="L114" s="47"/>
      <c r="M114" s="210" t="s">
        <v>5</v>
      </c>
      <c r="N114" s="211" t="s">
        <v>43</v>
      </c>
      <c r="O114" s="48"/>
      <c r="P114" s="212">
        <f>O114*H114</f>
        <v>0</v>
      </c>
      <c r="Q114" s="212">
        <v>0</v>
      </c>
      <c r="R114" s="212">
        <f>Q114*H114</f>
        <v>0</v>
      </c>
      <c r="S114" s="212">
        <v>0</v>
      </c>
      <c r="T114" s="213">
        <f>S114*H114</f>
        <v>0</v>
      </c>
      <c r="AR114" s="25" t="s">
        <v>254</v>
      </c>
      <c r="AT114" s="25" t="s">
        <v>170</v>
      </c>
      <c r="AU114" s="25" t="s">
        <v>80</v>
      </c>
      <c r="AY114" s="25" t="s">
        <v>168</v>
      </c>
      <c r="BE114" s="214">
        <f>IF(N114="základní",J114,0)</f>
        <v>0</v>
      </c>
      <c r="BF114" s="214">
        <f>IF(N114="snížená",J114,0)</f>
        <v>0</v>
      </c>
      <c r="BG114" s="214">
        <f>IF(N114="zákl. přenesená",J114,0)</f>
        <v>0</v>
      </c>
      <c r="BH114" s="214">
        <f>IF(N114="sníž. přenesená",J114,0)</f>
        <v>0</v>
      </c>
      <c r="BI114" s="214">
        <f>IF(N114="nulová",J114,0)</f>
        <v>0</v>
      </c>
      <c r="BJ114" s="25" t="s">
        <v>17</v>
      </c>
      <c r="BK114" s="214">
        <f>ROUND(I114*H114,2)</f>
        <v>0</v>
      </c>
      <c r="BL114" s="25" t="s">
        <v>254</v>
      </c>
      <c r="BM114" s="25" t="s">
        <v>3087</v>
      </c>
    </row>
    <row r="115" s="1" customFormat="1" ht="38.25" customHeight="1">
      <c r="B115" s="202"/>
      <c r="C115" s="203" t="s">
        <v>327</v>
      </c>
      <c r="D115" s="203" t="s">
        <v>170</v>
      </c>
      <c r="E115" s="204" t="s">
        <v>3088</v>
      </c>
      <c r="F115" s="205" t="s">
        <v>3089</v>
      </c>
      <c r="G115" s="206" t="s">
        <v>1519</v>
      </c>
      <c r="H115" s="207">
        <v>2</v>
      </c>
      <c r="I115" s="208"/>
      <c r="J115" s="209">
        <f>ROUND(I115*H115,2)</f>
        <v>0</v>
      </c>
      <c r="K115" s="205" t="s">
        <v>5</v>
      </c>
      <c r="L115" s="47"/>
      <c r="M115" s="210" t="s">
        <v>5</v>
      </c>
      <c r="N115" s="211" t="s">
        <v>43</v>
      </c>
      <c r="O115" s="48"/>
      <c r="P115" s="212">
        <f>O115*H115</f>
        <v>0</v>
      </c>
      <c r="Q115" s="212">
        <v>0</v>
      </c>
      <c r="R115" s="212">
        <f>Q115*H115</f>
        <v>0</v>
      </c>
      <c r="S115" s="212">
        <v>0</v>
      </c>
      <c r="T115" s="213">
        <f>S115*H115</f>
        <v>0</v>
      </c>
      <c r="AR115" s="25" t="s">
        <v>254</v>
      </c>
      <c r="AT115" s="25" t="s">
        <v>170</v>
      </c>
      <c r="AU115" s="25" t="s">
        <v>80</v>
      </c>
      <c r="AY115" s="25" t="s">
        <v>168</v>
      </c>
      <c r="BE115" s="214">
        <f>IF(N115="základní",J115,0)</f>
        <v>0</v>
      </c>
      <c r="BF115" s="214">
        <f>IF(N115="snížená",J115,0)</f>
        <v>0</v>
      </c>
      <c r="BG115" s="214">
        <f>IF(N115="zákl. přenesená",J115,0)</f>
        <v>0</v>
      </c>
      <c r="BH115" s="214">
        <f>IF(N115="sníž. přenesená",J115,0)</f>
        <v>0</v>
      </c>
      <c r="BI115" s="214">
        <f>IF(N115="nulová",J115,0)</f>
        <v>0</v>
      </c>
      <c r="BJ115" s="25" t="s">
        <v>17</v>
      </c>
      <c r="BK115" s="214">
        <f>ROUND(I115*H115,2)</f>
        <v>0</v>
      </c>
      <c r="BL115" s="25" t="s">
        <v>254</v>
      </c>
      <c r="BM115" s="25" t="s">
        <v>3090</v>
      </c>
    </row>
    <row r="116" s="1" customFormat="1" ht="38.25" customHeight="1">
      <c r="B116" s="202"/>
      <c r="C116" s="203" t="s">
        <v>332</v>
      </c>
      <c r="D116" s="203" t="s">
        <v>170</v>
      </c>
      <c r="E116" s="204" t="s">
        <v>3091</v>
      </c>
      <c r="F116" s="205" t="s">
        <v>3007</v>
      </c>
      <c r="G116" s="206" t="s">
        <v>1519</v>
      </c>
      <c r="H116" s="207">
        <v>2</v>
      </c>
      <c r="I116" s="208"/>
      <c r="J116" s="209">
        <f>ROUND(I116*H116,2)</f>
        <v>0</v>
      </c>
      <c r="K116" s="205" t="s">
        <v>5</v>
      </c>
      <c r="L116" s="47"/>
      <c r="M116" s="210" t="s">
        <v>5</v>
      </c>
      <c r="N116" s="211" t="s">
        <v>43</v>
      </c>
      <c r="O116" s="48"/>
      <c r="P116" s="212">
        <f>O116*H116</f>
        <v>0</v>
      </c>
      <c r="Q116" s="212">
        <v>0</v>
      </c>
      <c r="R116" s="212">
        <f>Q116*H116</f>
        <v>0</v>
      </c>
      <c r="S116" s="212">
        <v>0</v>
      </c>
      <c r="T116" s="213">
        <f>S116*H116</f>
        <v>0</v>
      </c>
      <c r="AR116" s="25" t="s">
        <v>254</v>
      </c>
      <c r="AT116" s="25" t="s">
        <v>170</v>
      </c>
      <c r="AU116" s="25" t="s">
        <v>80</v>
      </c>
      <c r="AY116" s="25" t="s">
        <v>168</v>
      </c>
      <c r="BE116" s="214">
        <f>IF(N116="základní",J116,0)</f>
        <v>0</v>
      </c>
      <c r="BF116" s="214">
        <f>IF(N116="snížená",J116,0)</f>
        <v>0</v>
      </c>
      <c r="BG116" s="214">
        <f>IF(N116="zákl. přenesená",J116,0)</f>
        <v>0</v>
      </c>
      <c r="BH116" s="214">
        <f>IF(N116="sníž. přenesená",J116,0)</f>
        <v>0</v>
      </c>
      <c r="BI116" s="214">
        <f>IF(N116="nulová",J116,0)</f>
        <v>0</v>
      </c>
      <c r="BJ116" s="25" t="s">
        <v>17</v>
      </c>
      <c r="BK116" s="214">
        <f>ROUND(I116*H116,2)</f>
        <v>0</v>
      </c>
      <c r="BL116" s="25" t="s">
        <v>254</v>
      </c>
      <c r="BM116" s="25" t="s">
        <v>3092</v>
      </c>
    </row>
    <row r="117" s="1" customFormat="1" ht="38.25" customHeight="1">
      <c r="B117" s="202"/>
      <c r="C117" s="203" t="s">
        <v>336</v>
      </c>
      <c r="D117" s="203" t="s">
        <v>170</v>
      </c>
      <c r="E117" s="204" t="s">
        <v>3093</v>
      </c>
      <c r="F117" s="205" t="s">
        <v>3010</v>
      </c>
      <c r="G117" s="206" t="s">
        <v>1519</v>
      </c>
      <c r="H117" s="207">
        <v>2</v>
      </c>
      <c r="I117" s="208"/>
      <c r="J117" s="209">
        <f>ROUND(I117*H117,2)</f>
        <v>0</v>
      </c>
      <c r="K117" s="205" t="s">
        <v>5</v>
      </c>
      <c r="L117" s="47"/>
      <c r="M117" s="210" t="s">
        <v>5</v>
      </c>
      <c r="N117" s="211" t="s">
        <v>43</v>
      </c>
      <c r="O117" s="48"/>
      <c r="P117" s="212">
        <f>O117*H117</f>
        <v>0</v>
      </c>
      <c r="Q117" s="212">
        <v>0</v>
      </c>
      <c r="R117" s="212">
        <f>Q117*H117</f>
        <v>0</v>
      </c>
      <c r="S117" s="212">
        <v>0</v>
      </c>
      <c r="T117" s="213">
        <f>S117*H117</f>
        <v>0</v>
      </c>
      <c r="AR117" s="25" t="s">
        <v>254</v>
      </c>
      <c r="AT117" s="25" t="s">
        <v>170</v>
      </c>
      <c r="AU117" s="25" t="s">
        <v>80</v>
      </c>
      <c r="AY117" s="25" t="s">
        <v>168</v>
      </c>
      <c r="BE117" s="214">
        <f>IF(N117="základní",J117,0)</f>
        <v>0</v>
      </c>
      <c r="BF117" s="214">
        <f>IF(N117="snížená",J117,0)</f>
        <v>0</v>
      </c>
      <c r="BG117" s="214">
        <f>IF(N117="zákl. přenesená",J117,0)</f>
        <v>0</v>
      </c>
      <c r="BH117" s="214">
        <f>IF(N117="sníž. přenesená",J117,0)</f>
        <v>0</v>
      </c>
      <c r="BI117" s="214">
        <f>IF(N117="nulová",J117,0)</f>
        <v>0</v>
      </c>
      <c r="BJ117" s="25" t="s">
        <v>17</v>
      </c>
      <c r="BK117" s="214">
        <f>ROUND(I117*H117,2)</f>
        <v>0</v>
      </c>
      <c r="BL117" s="25" t="s">
        <v>254</v>
      </c>
      <c r="BM117" s="25" t="s">
        <v>3094</v>
      </c>
    </row>
    <row r="118" s="1" customFormat="1" ht="38.25" customHeight="1">
      <c r="B118" s="202"/>
      <c r="C118" s="203" t="s">
        <v>343</v>
      </c>
      <c r="D118" s="203" t="s">
        <v>170</v>
      </c>
      <c r="E118" s="204" t="s">
        <v>3095</v>
      </c>
      <c r="F118" s="205" t="s">
        <v>3096</v>
      </c>
      <c r="G118" s="206" t="s">
        <v>1519</v>
      </c>
      <c r="H118" s="207">
        <v>1</v>
      </c>
      <c r="I118" s="208"/>
      <c r="J118" s="209">
        <f>ROUND(I118*H118,2)</f>
        <v>0</v>
      </c>
      <c r="K118" s="205" t="s">
        <v>5</v>
      </c>
      <c r="L118" s="47"/>
      <c r="M118" s="210" t="s">
        <v>5</v>
      </c>
      <c r="N118" s="211" t="s">
        <v>43</v>
      </c>
      <c r="O118" s="48"/>
      <c r="P118" s="212">
        <f>O118*H118</f>
        <v>0</v>
      </c>
      <c r="Q118" s="212">
        <v>0</v>
      </c>
      <c r="R118" s="212">
        <f>Q118*H118</f>
        <v>0</v>
      </c>
      <c r="S118" s="212">
        <v>0</v>
      </c>
      <c r="T118" s="213">
        <f>S118*H118</f>
        <v>0</v>
      </c>
      <c r="AR118" s="25" t="s">
        <v>254</v>
      </c>
      <c r="AT118" s="25" t="s">
        <v>170</v>
      </c>
      <c r="AU118" s="25" t="s">
        <v>80</v>
      </c>
      <c r="AY118" s="25" t="s">
        <v>168</v>
      </c>
      <c r="BE118" s="214">
        <f>IF(N118="základní",J118,0)</f>
        <v>0</v>
      </c>
      <c r="BF118" s="214">
        <f>IF(N118="snížená",J118,0)</f>
        <v>0</v>
      </c>
      <c r="BG118" s="214">
        <f>IF(N118="zákl. přenesená",J118,0)</f>
        <v>0</v>
      </c>
      <c r="BH118" s="214">
        <f>IF(N118="sníž. přenesená",J118,0)</f>
        <v>0</v>
      </c>
      <c r="BI118" s="214">
        <f>IF(N118="nulová",J118,0)</f>
        <v>0</v>
      </c>
      <c r="BJ118" s="25" t="s">
        <v>17</v>
      </c>
      <c r="BK118" s="214">
        <f>ROUND(I118*H118,2)</f>
        <v>0</v>
      </c>
      <c r="BL118" s="25" t="s">
        <v>254</v>
      </c>
      <c r="BM118" s="25" t="s">
        <v>3097</v>
      </c>
    </row>
    <row r="119" s="1" customFormat="1" ht="38.25" customHeight="1">
      <c r="B119" s="202"/>
      <c r="C119" s="203" t="s">
        <v>347</v>
      </c>
      <c r="D119" s="203" t="s">
        <v>170</v>
      </c>
      <c r="E119" s="204" t="s">
        <v>3098</v>
      </c>
      <c r="F119" s="205" t="s">
        <v>3099</v>
      </c>
      <c r="G119" s="206" t="s">
        <v>1519</v>
      </c>
      <c r="H119" s="207">
        <v>1</v>
      </c>
      <c r="I119" s="208"/>
      <c r="J119" s="209">
        <f>ROUND(I119*H119,2)</f>
        <v>0</v>
      </c>
      <c r="K119" s="205" t="s">
        <v>5</v>
      </c>
      <c r="L119" s="47"/>
      <c r="M119" s="210" t="s">
        <v>5</v>
      </c>
      <c r="N119" s="211" t="s">
        <v>43</v>
      </c>
      <c r="O119" s="48"/>
      <c r="P119" s="212">
        <f>O119*H119</f>
        <v>0</v>
      </c>
      <c r="Q119" s="212">
        <v>0</v>
      </c>
      <c r="R119" s="212">
        <f>Q119*H119</f>
        <v>0</v>
      </c>
      <c r="S119" s="212">
        <v>0</v>
      </c>
      <c r="T119" s="213">
        <f>S119*H119</f>
        <v>0</v>
      </c>
      <c r="AR119" s="25" t="s">
        <v>254</v>
      </c>
      <c r="AT119" s="25" t="s">
        <v>170</v>
      </c>
      <c r="AU119" s="25" t="s">
        <v>80</v>
      </c>
      <c r="AY119" s="25" t="s">
        <v>168</v>
      </c>
      <c r="BE119" s="214">
        <f>IF(N119="základní",J119,0)</f>
        <v>0</v>
      </c>
      <c r="BF119" s="214">
        <f>IF(N119="snížená",J119,0)</f>
        <v>0</v>
      </c>
      <c r="BG119" s="214">
        <f>IF(N119="zákl. přenesená",J119,0)</f>
        <v>0</v>
      </c>
      <c r="BH119" s="214">
        <f>IF(N119="sníž. přenesená",J119,0)</f>
        <v>0</v>
      </c>
      <c r="BI119" s="214">
        <f>IF(N119="nulová",J119,0)</f>
        <v>0</v>
      </c>
      <c r="BJ119" s="25" t="s">
        <v>17</v>
      </c>
      <c r="BK119" s="214">
        <f>ROUND(I119*H119,2)</f>
        <v>0</v>
      </c>
      <c r="BL119" s="25" t="s">
        <v>254</v>
      </c>
      <c r="BM119" s="25" t="s">
        <v>3100</v>
      </c>
    </row>
    <row r="120" s="1" customFormat="1" ht="38.25" customHeight="1">
      <c r="B120" s="202"/>
      <c r="C120" s="203" t="s">
        <v>352</v>
      </c>
      <c r="D120" s="203" t="s">
        <v>170</v>
      </c>
      <c r="E120" s="204" t="s">
        <v>3101</v>
      </c>
      <c r="F120" s="205" t="s">
        <v>3019</v>
      </c>
      <c r="G120" s="206" t="s">
        <v>1519</v>
      </c>
      <c r="H120" s="207">
        <v>2</v>
      </c>
      <c r="I120" s="208"/>
      <c r="J120" s="209">
        <f>ROUND(I120*H120,2)</f>
        <v>0</v>
      </c>
      <c r="K120" s="205" t="s">
        <v>5</v>
      </c>
      <c r="L120" s="47"/>
      <c r="M120" s="210" t="s">
        <v>5</v>
      </c>
      <c r="N120" s="211" t="s">
        <v>43</v>
      </c>
      <c r="O120" s="48"/>
      <c r="P120" s="212">
        <f>O120*H120</f>
        <v>0</v>
      </c>
      <c r="Q120" s="212">
        <v>0</v>
      </c>
      <c r="R120" s="212">
        <f>Q120*H120</f>
        <v>0</v>
      </c>
      <c r="S120" s="212">
        <v>0</v>
      </c>
      <c r="T120" s="213">
        <f>S120*H120</f>
        <v>0</v>
      </c>
      <c r="AR120" s="25" t="s">
        <v>254</v>
      </c>
      <c r="AT120" s="25" t="s">
        <v>170</v>
      </c>
      <c r="AU120" s="25" t="s">
        <v>80</v>
      </c>
      <c r="AY120" s="25" t="s">
        <v>168</v>
      </c>
      <c r="BE120" s="214">
        <f>IF(N120="základní",J120,0)</f>
        <v>0</v>
      </c>
      <c r="BF120" s="214">
        <f>IF(N120="snížená",J120,0)</f>
        <v>0</v>
      </c>
      <c r="BG120" s="214">
        <f>IF(N120="zákl. přenesená",J120,0)</f>
        <v>0</v>
      </c>
      <c r="BH120" s="214">
        <f>IF(N120="sníž. přenesená",J120,0)</f>
        <v>0</v>
      </c>
      <c r="BI120" s="214">
        <f>IF(N120="nulová",J120,0)</f>
        <v>0</v>
      </c>
      <c r="BJ120" s="25" t="s">
        <v>17</v>
      </c>
      <c r="BK120" s="214">
        <f>ROUND(I120*H120,2)</f>
        <v>0</v>
      </c>
      <c r="BL120" s="25" t="s">
        <v>254</v>
      </c>
      <c r="BM120" s="25" t="s">
        <v>3102</v>
      </c>
    </row>
    <row r="121" s="1" customFormat="1" ht="38.25" customHeight="1">
      <c r="B121" s="202"/>
      <c r="C121" s="203" t="s">
        <v>356</v>
      </c>
      <c r="D121" s="203" t="s">
        <v>170</v>
      </c>
      <c r="E121" s="204" t="s">
        <v>3103</v>
      </c>
      <c r="F121" s="205" t="s">
        <v>3022</v>
      </c>
      <c r="G121" s="206" t="s">
        <v>1519</v>
      </c>
      <c r="H121" s="207">
        <v>2</v>
      </c>
      <c r="I121" s="208"/>
      <c r="J121" s="209">
        <f>ROUND(I121*H121,2)</f>
        <v>0</v>
      </c>
      <c r="K121" s="205" t="s">
        <v>5</v>
      </c>
      <c r="L121" s="47"/>
      <c r="M121" s="210" t="s">
        <v>5</v>
      </c>
      <c r="N121" s="211" t="s">
        <v>43</v>
      </c>
      <c r="O121" s="48"/>
      <c r="P121" s="212">
        <f>O121*H121</f>
        <v>0</v>
      </c>
      <c r="Q121" s="212">
        <v>0</v>
      </c>
      <c r="R121" s="212">
        <f>Q121*H121</f>
        <v>0</v>
      </c>
      <c r="S121" s="212">
        <v>0</v>
      </c>
      <c r="T121" s="213">
        <f>S121*H121</f>
        <v>0</v>
      </c>
      <c r="AR121" s="25" t="s">
        <v>254</v>
      </c>
      <c r="AT121" s="25" t="s">
        <v>170</v>
      </c>
      <c r="AU121" s="25" t="s">
        <v>80</v>
      </c>
      <c r="AY121" s="25" t="s">
        <v>168</v>
      </c>
      <c r="BE121" s="214">
        <f>IF(N121="základní",J121,0)</f>
        <v>0</v>
      </c>
      <c r="BF121" s="214">
        <f>IF(N121="snížená",J121,0)</f>
        <v>0</v>
      </c>
      <c r="BG121" s="214">
        <f>IF(N121="zákl. přenesená",J121,0)</f>
        <v>0</v>
      </c>
      <c r="BH121" s="214">
        <f>IF(N121="sníž. přenesená",J121,0)</f>
        <v>0</v>
      </c>
      <c r="BI121" s="214">
        <f>IF(N121="nulová",J121,0)</f>
        <v>0</v>
      </c>
      <c r="BJ121" s="25" t="s">
        <v>17</v>
      </c>
      <c r="BK121" s="214">
        <f>ROUND(I121*H121,2)</f>
        <v>0</v>
      </c>
      <c r="BL121" s="25" t="s">
        <v>254</v>
      </c>
      <c r="BM121" s="25" t="s">
        <v>3104</v>
      </c>
    </row>
    <row r="122" s="1" customFormat="1" ht="38.25" customHeight="1">
      <c r="B122" s="202"/>
      <c r="C122" s="203" t="s">
        <v>360</v>
      </c>
      <c r="D122" s="203" t="s">
        <v>170</v>
      </c>
      <c r="E122" s="204" t="s">
        <v>3105</v>
      </c>
      <c r="F122" s="205" t="s">
        <v>3025</v>
      </c>
      <c r="G122" s="206" t="s">
        <v>1519</v>
      </c>
      <c r="H122" s="207">
        <v>1</v>
      </c>
      <c r="I122" s="208"/>
      <c r="J122" s="209">
        <f>ROUND(I122*H122,2)</f>
        <v>0</v>
      </c>
      <c r="K122" s="205" t="s">
        <v>5</v>
      </c>
      <c r="L122" s="47"/>
      <c r="M122" s="210" t="s">
        <v>5</v>
      </c>
      <c r="N122" s="211" t="s">
        <v>43</v>
      </c>
      <c r="O122" s="48"/>
      <c r="P122" s="212">
        <f>O122*H122</f>
        <v>0</v>
      </c>
      <c r="Q122" s="212">
        <v>0</v>
      </c>
      <c r="R122" s="212">
        <f>Q122*H122</f>
        <v>0</v>
      </c>
      <c r="S122" s="212">
        <v>0</v>
      </c>
      <c r="T122" s="213">
        <f>S122*H122</f>
        <v>0</v>
      </c>
      <c r="AR122" s="25" t="s">
        <v>254</v>
      </c>
      <c r="AT122" s="25" t="s">
        <v>170</v>
      </c>
      <c r="AU122" s="25" t="s">
        <v>80</v>
      </c>
      <c r="AY122" s="25" t="s">
        <v>168</v>
      </c>
      <c r="BE122" s="214">
        <f>IF(N122="základní",J122,0)</f>
        <v>0</v>
      </c>
      <c r="BF122" s="214">
        <f>IF(N122="snížená",J122,0)</f>
        <v>0</v>
      </c>
      <c r="BG122" s="214">
        <f>IF(N122="zákl. přenesená",J122,0)</f>
        <v>0</v>
      </c>
      <c r="BH122" s="214">
        <f>IF(N122="sníž. přenesená",J122,0)</f>
        <v>0</v>
      </c>
      <c r="BI122" s="214">
        <f>IF(N122="nulová",J122,0)</f>
        <v>0</v>
      </c>
      <c r="BJ122" s="25" t="s">
        <v>17</v>
      </c>
      <c r="BK122" s="214">
        <f>ROUND(I122*H122,2)</f>
        <v>0</v>
      </c>
      <c r="BL122" s="25" t="s">
        <v>254</v>
      </c>
      <c r="BM122" s="25" t="s">
        <v>3106</v>
      </c>
    </row>
    <row r="123" s="1" customFormat="1" ht="51" customHeight="1">
      <c r="B123" s="202"/>
      <c r="C123" s="203" t="s">
        <v>366</v>
      </c>
      <c r="D123" s="203" t="s">
        <v>170</v>
      </c>
      <c r="E123" s="204" t="s">
        <v>3107</v>
      </c>
      <c r="F123" s="205" t="s">
        <v>3108</v>
      </c>
      <c r="G123" s="206" t="s">
        <v>1519</v>
      </c>
      <c r="H123" s="207">
        <v>1</v>
      </c>
      <c r="I123" s="208"/>
      <c r="J123" s="209">
        <f>ROUND(I123*H123,2)</f>
        <v>0</v>
      </c>
      <c r="K123" s="205" t="s">
        <v>5</v>
      </c>
      <c r="L123" s="47"/>
      <c r="M123" s="210" t="s">
        <v>5</v>
      </c>
      <c r="N123" s="211" t="s">
        <v>43</v>
      </c>
      <c r="O123" s="48"/>
      <c r="P123" s="212">
        <f>O123*H123</f>
        <v>0</v>
      </c>
      <c r="Q123" s="212">
        <v>0</v>
      </c>
      <c r="R123" s="212">
        <f>Q123*H123</f>
        <v>0</v>
      </c>
      <c r="S123" s="212">
        <v>0</v>
      </c>
      <c r="T123" s="213">
        <f>S123*H123</f>
        <v>0</v>
      </c>
      <c r="AR123" s="25" t="s">
        <v>254</v>
      </c>
      <c r="AT123" s="25" t="s">
        <v>170</v>
      </c>
      <c r="AU123" s="25" t="s">
        <v>80</v>
      </c>
      <c r="AY123" s="25" t="s">
        <v>168</v>
      </c>
      <c r="BE123" s="214">
        <f>IF(N123="základní",J123,0)</f>
        <v>0</v>
      </c>
      <c r="BF123" s="214">
        <f>IF(N123="snížená",J123,0)</f>
        <v>0</v>
      </c>
      <c r="BG123" s="214">
        <f>IF(N123="zákl. přenesená",J123,0)</f>
        <v>0</v>
      </c>
      <c r="BH123" s="214">
        <f>IF(N123="sníž. přenesená",J123,0)</f>
        <v>0</v>
      </c>
      <c r="BI123" s="214">
        <f>IF(N123="nulová",J123,0)</f>
        <v>0</v>
      </c>
      <c r="BJ123" s="25" t="s">
        <v>17</v>
      </c>
      <c r="BK123" s="214">
        <f>ROUND(I123*H123,2)</f>
        <v>0</v>
      </c>
      <c r="BL123" s="25" t="s">
        <v>254</v>
      </c>
      <c r="BM123" s="25" t="s">
        <v>3109</v>
      </c>
    </row>
    <row r="124" s="1" customFormat="1" ht="25.5" customHeight="1">
      <c r="B124" s="202"/>
      <c r="C124" s="203" t="s">
        <v>370</v>
      </c>
      <c r="D124" s="203" t="s">
        <v>170</v>
      </c>
      <c r="E124" s="204" t="s">
        <v>3110</v>
      </c>
      <c r="F124" s="205" t="s">
        <v>3037</v>
      </c>
      <c r="G124" s="206" t="s">
        <v>1524</v>
      </c>
      <c r="H124" s="207">
        <v>2</v>
      </c>
      <c r="I124" s="208"/>
      <c r="J124" s="209">
        <f>ROUND(I124*H124,2)</f>
        <v>0</v>
      </c>
      <c r="K124" s="205" t="s">
        <v>5</v>
      </c>
      <c r="L124" s="47"/>
      <c r="M124" s="210" t="s">
        <v>5</v>
      </c>
      <c r="N124" s="211" t="s">
        <v>43</v>
      </c>
      <c r="O124" s="48"/>
      <c r="P124" s="212">
        <f>O124*H124</f>
        <v>0</v>
      </c>
      <c r="Q124" s="212">
        <v>0</v>
      </c>
      <c r="R124" s="212">
        <f>Q124*H124</f>
        <v>0</v>
      </c>
      <c r="S124" s="212">
        <v>0</v>
      </c>
      <c r="T124" s="213">
        <f>S124*H124</f>
        <v>0</v>
      </c>
      <c r="AR124" s="25" t="s">
        <v>254</v>
      </c>
      <c r="AT124" s="25" t="s">
        <v>170</v>
      </c>
      <c r="AU124" s="25" t="s">
        <v>80</v>
      </c>
      <c r="AY124" s="25" t="s">
        <v>168</v>
      </c>
      <c r="BE124" s="214">
        <f>IF(N124="základní",J124,0)</f>
        <v>0</v>
      </c>
      <c r="BF124" s="214">
        <f>IF(N124="snížená",J124,0)</f>
        <v>0</v>
      </c>
      <c r="BG124" s="214">
        <f>IF(N124="zákl. přenesená",J124,0)</f>
        <v>0</v>
      </c>
      <c r="BH124" s="214">
        <f>IF(N124="sníž. přenesená",J124,0)</f>
        <v>0</v>
      </c>
      <c r="BI124" s="214">
        <f>IF(N124="nulová",J124,0)</f>
        <v>0</v>
      </c>
      <c r="BJ124" s="25" t="s">
        <v>17</v>
      </c>
      <c r="BK124" s="214">
        <f>ROUND(I124*H124,2)</f>
        <v>0</v>
      </c>
      <c r="BL124" s="25" t="s">
        <v>254</v>
      </c>
      <c r="BM124" s="25" t="s">
        <v>3111</v>
      </c>
    </row>
    <row r="125" s="1" customFormat="1" ht="25.5" customHeight="1">
      <c r="B125" s="202"/>
      <c r="C125" s="203" t="s">
        <v>375</v>
      </c>
      <c r="D125" s="203" t="s">
        <v>170</v>
      </c>
      <c r="E125" s="204" t="s">
        <v>3112</v>
      </c>
      <c r="F125" s="205" t="s">
        <v>3040</v>
      </c>
      <c r="G125" s="206" t="s">
        <v>1524</v>
      </c>
      <c r="H125" s="207">
        <v>2</v>
      </c>
      <c r="I125" s="208"/>
      <c r="J125" s="209">
        <f>ROUND(I125*H125,2)</f>
        <v>0</v>
      </c>
      <c r="K125" s="205" t="s">
        <v>5</v>
      </c>
      <c r="L125" s="47"/>
      <c r="M125" s="210" t="s">
        <v>5</v>
      </c>
      <c r="N125" s="211" t="s">
        <v>43</v>
      </c>
      <c r="O125" s="48"/>
      <c r="P125" s="212">
        <f>O125*H125</f>
        <v>0</v>
      </c>
      <c r="Q125" s="212">
        <v>0</v>
      </c>
      <c r="R125" s="212">
        <f>Q125*H125</f>
        <v>0</v>
      </c>
      <c r="S125" s="212">
        <v>0</v>
      </c>
      <c r="T125" s="213">
        <f>S125*H125</f>
        <v>0</v>
      </c>
      <c r="AR125" s="25" t="s">
        <v>254</v>
      </c>
      <c r="AT125" s="25" t="s">
        <v>170</v>
      </c>
      <c r="AU125" s="25" t="s">
        <v>80</v>
      </c>
      <c r="AY125" s="25" t="s">
        <v>168</v>
      </c>
      <c r="BE125" s="214">
        <f>IF(N125="základní",J125,0)</f>
        <v>0</v>
      </c>
      <c r="BF125" s="214">
        <f>IF(N125="snížená",J125,0)</f>
        <v>0</v>
      </c>
      <c r="BG125" s="214">
        <f>IF(N125="zákl. přenesená",J125,0)</f>
        <v>0</v>
      </c>
      <c r="BH125" s="214">
        <f>IF(N125="sníž. přenesená",J125,0)</f>
        <v>0</v>
      </c>
      <c r="BI125" s="214">
        <f>IF(N125="nulová",J125,0)</f>
        <v>0</v>
      </c>
      <c r="BJ125" s="25" t="s">
        <v>17</v>
      </c>
      <c r="BK125" s="214">
        <f>ROUND(I125*H125,2)</f>
        <v>0</v>
      </c>
      <c r="BL125" s="25" t="s">
        <v>254</v>
      </c>
      <c r="BM125" s="25" t="s">
        <v>3113</v>
      </c>
    </row>
    <row r="126" s="1" customFormat="1" ht="25.5" customHeight="1">
      <c r="B126" s="202"/>
      <c r="C126" s="203" t="s">
        <v>382</v>
      </c>
      <c r="D126" s="203" t="s">
        <v>170</v>
      </c>
      <c r="E126" s="204" t="s">
        <v>3114</v>
      </c>
      <c r="F126" s="205" t="s">
        <v>3043</v>
      </c>
      <c r="G126" s="206" t="s">
        <v>1524</v>
      </c>
      <c r="H126" s="207">
        <v>2</v>
      </c>
      <c r="I126" s="208"/>
      <c r="J126" s="209">
        <f>ROUND(I126*H126,2)</f>
        <v>0</v>
      </c>
      <c r="K126" s="205" t="s">
        <v>5</v>
      </c>
      <c r="L126" s="47"/>
      <c r="M126" s="210" t="s">
        <v>5</v>
      </c>
      <c r="N126" s="211" t="s">
        <v>43</v>
      </c>
      <c r="O126" s="48"/>
      <c r="P126" s="212">
        <f>O126*H126</f>
        <v>0</v>
      </c>
      <c r="Q126" s="212">
        <v>0</v>
      </c>
      <c r="R126" s="212">
        <f>Q126*H126</f>
        <v>0</v>
      </c>
      <c r="S126" s="212">
        <v>0</v>
      </c>
      <c r="T126" s="213">
        <f>S126*H126</f>
        <v>0</v>
      </c>
      <c r="AR126" s="25" t="s">
        <v>254</v>
      </c>
      <c r="AT126" s="25" t="s">
        <v>170</v>
      </c>
      <c r="AU126" s="25" t="s">
        <v>80</v>
      </c>
      <c r="AY126" s="25" t="s">
        <v>168</v>
      </c>
      <c r="BE126" s="214">
        <f>IF(N126="základní",J126,0)</f>
        <v>0</v>
      </c>
      <c r="BF126" s="214">
        <f>IF(N126="snížená",J126,0)</f>
        <v>0</v>
      </c>
      <c r="BG126" s="214">
        <f>IF(N126="zákl. přenesená",J126,0)</f>
        <v>0</v>
      </c>
      <c r="BH126" s="214">
        <f>IF(N126="sníž. přenesená",J126,0)</f>
        <v>0</v>
      </c>
      <c r="BI126" s="214">
        <f>IF(N126="nulová",J126,0)</f>
        <v>0</v>
      </c>
      <c r="BJ126" s="25" t="s">
        <v>17</v>
      </c>
      <c r="BK126" s="214">
        <f>ROUND(I126*H126,2)</f>
        <v>0</v>
      </c>
      <c r="BL126" s="25" t="s">
        <v>254</v>
      </c>
      <c r="BM126" s="25" t="s">
        <v>3115</v>
      </c>
    </row>
    <row r="127" s="1" customFormat="1" ht="25.5" customHeight="1">
      <c r="B127" s="202"/>
      <c r="C127" s="203" t="s">
        <v>392</v>
      </c>
      <c r="D127" s="203" t="s">
        <v>170</v>
      </c>
      <c r="E127" s="204" t="s">
        <v>3116</v>
      </c>
      <c r="F127" s="205" t="s">
        <v>3117</v>
      </c>
      <c r="G127" s="206" t="s">
        <v>1524</v>
      </c>
      <c r="H127" s="207">
        <v>2</v>
      </c>
      <c r="I127" s="208"/>
      <c r="J127" s="209">
        <f>ROUND(I127*H127,2)</f>
        <v>0</v>
      </c>
      <c r="K127" s="205" t="s">
        <v>5</v>
      </c>
      <c r="L127" s="47"/>
      <c r="M127" s="210" t="s">
        <v>5</v>
      </c>
      <c r="N127" s="211" t="s">
        <v>43</v>
      </c>
      <c r="O127" s="48"/>
      <c r="P127" s="212">
        <f>O127*H127</f>
        <v>0</v>
      </c>
      <c r="Q127" s="212">
        <v>0</v>
      </c>
      <c r="R127" s="212">
        <f>Q127*H127</f>
        <v>0</v>
      </c>
      <c r="S127" s="212">
        <v>0</v>
      </c>
      <c r="T127" s="213">
        <f>S127*H127</f>
        <v>0</v>
      </c>
      <c r="AR127" s="25" t="s">
        <v>254</v>
      </c>
      <c r="AT127" s="25" t="s">
        <v>170</v>
      </c>
      <c r="AU127" s="25" t="s">
        <v>80</v>
      </c>
      <c r="AY127" s="25" t="s">
        <v>168</v>
      </c>
      <c r="BE127" s="214">
        <f>IF(N127="základní",J127,0)</f>
        <v>0</v>
      </c>
      <c r="BF127" s="214">
        <f>IF(N127="snížená",J127,0)</f>
        <v>0</v>
      </c>
      <c r="BG127" s="214">
        <f>IF(N127="zákl. přenesená",J127,0)</f>
        <v>0</v>
      </c>
      <c r="BH127" s="214">
        <f>IF(N127="sníž. přenesená",J127,0)</f>
        <v>0</v>
      </c>
      <c r="BI127" s="214">
        <f>IF(N127="nulová",J127,0)</f>
        <v>0</v>
      </c>
      <c r="BJ127" s="25" t="s">
        <v>17</v>
      </c>
      <c r="BK127" s="214">
        <f>ROUND(I127*H127,2)</f>
        <v>0</v>
      </c>
      <c r="BL127" s="25" t="s">
        <v>254</v>
      </c>
      <c r="BM127" s="25" t="s">
        <v>3118</v>
      </c>
    </row>
    <row r="128" s="1" customFormat="1" ht="25.5" customHeight="1">
      <c r="B128" s="202"/>
      <c r="C128" s="203" t="s">
        <v>398</v>
      </c>
      <c r="D128" s="203" t="s">
        <v>170</v>
      </c>
      <c r="E128" s="204" t="s">
        <v>3119</v>
      </c>
      <c r="F128" s="205" t="s">
        <v>3120</v>
      </c>
      <c r="G128" s="206" t="s">
        <v>1524</v>
      </c>
      <c r="H128" s="207">
        <v>11</v>
      </c>
      <c r="I128" s="208"/>
      <c r="J128" s="209">
        <f>ROUND(I128*H128,2)</f>
        <v>0</v>
      </c>
      <c r="K128" s="205" t="s">
        <v>5</v>
      </c>
      <c r="L128" s="47"/>
      <c r="M128" s="210" t="s">
        <v>5</v>
      </c>
      <c r="N128" s="211" t="s">
        <v>43</v>
      </c>
      <c r="O128" s="48"/>
      <c r="P128" s="212">
        <f>O128*H128</f>
        <v>0</v>
      </c>
      <c r="Q128" s="212">
        <v>0</v>
      </c>
      <c r="R128" s="212">
        <f>Q128*H128</f>
        <v>0</v>
      </c>
      <c r="S128" s="212">
        <v>0</v>
      </c>
      <c r="T128" s="213">
        <f>S128*H128</f>
        <v>0</v>
      </c>
      <c r="AR128" s="25" t="s">
        <v>254</v>
      </c>
      <c r="AT128" s="25" t="s">
        <v>170</v>
      </c>
      <c r="AU128" s="25" t="s">
        <v>80</v>
      </c>
      <c r="AY128" s="25" t="s">
        <v>168</v>
      </c>
      <c r="BE128" s="214">
        <f>IF(N128="základní",J128,0)</f>
        <v>0</v>
      </c>
      <c r="BF128" s="214">
        <f>IF(N128="snížená",J128,0)</f>
        <v>0</v>
      </c>
      <c r="BG128" s="214">
        <f>IF(N128="zákl. přenesená",J128,0)</f>
        <v>0</v>
      </c>
      <c r="BH128" s="214">
        <f>IF(N128="sníž. přenesená",J128,0)</f>
        <v>0</v>
      </c>
      <c r="BI128" s="214">
        <f>IF(N128="nulová",J128,0)</f>
        <v>0</v>
      </c>
      <c r="BJ128" s="25" t="s">
        <v>17</v>
      </c>
      <c r="BK128" s="214">
        <f>ROUND(I128*H128,2)</f>
        <v>0</v>
      </c>
      <c r="BL128" s="25" t="s">
        <v>254</v>
      </c>
      <c r="BM128" s="25" t="s">
        <v>3121</v>
      </c>
    </row>
    <row r="129" s="1" customFormat="1" ht="25.5" customHeight="1">
      <c r="B129" s="202"/>
      <c r="C129" s="203" t="s">
        <v>407</v>
      </c>
      <c r="D129" s="203" t="s">
        <v>170</v>
      </c>
      <c r="E129" s="204" t="s">
        <v>3122</v>
      </c>
      <c r="F129" s="205" t="s">
        <v>3123</v>
      </c>
      <c r="G129" s="206" t="s">
        <v>1524</v>
      </c>
      <c r="H129" s="207">
        <v>3</v>
      </c>
      <c r="I129" s="208"/>
      <c r="J129" s="209">
        <f>ROUND(I129*H129,2)</f>
        <v>0</v>
      </c>
      <c r="K129" s="205" t="s">
        <v>5</v>
      </c>
      <c r="L129" s="47"/>
      <c r="M129" s="210" t="s">
        <v>5</v>
      </c>
      <c r="N129" s="211" t="s">
        <v>43</v>
      </c>
      <c r="O129" s="48"/>
      <c r="P129" s="212">
        <f>O129*H129</f>
        <v>0</v>
      </c>
      <c r="Q129" s="212">
        <v>0</v>
      </c>
      <c r="R129" s="212">
        <f>Q129*H129</f>
        <v>0</v>
      </c>
      <c r="S129" s="212">
        <v>0</v>
      </c>
      <c r="T129" s="213">
        <f>S129*H129</f>
        <v>0</v>
      </c>
      <c r="AR129" s="25" t="s">
        <v>254</v>
      </c>
      <c r="AT129" s="25" t="s">
        <v>170</v>
      </c>
      <c r="AU129" s="25" t="s">
        <v>80</v>
      </c>
      <c r="AY129" s="25" t="s">
        <v>168</v>
      </c>
      <c r="BE129" s="214">
        <f>IF(N129="základní",J129,0)</f>
        <v>0</v>
      </c>
      <c r="BF129" s="214">
        <f>IF(N129="snížená",J129,0)</f>
        <v>0</v>
      </c>
      <c r="BG129" s="214">
        <f>IF(N129="zákl. přenesená",J129,0)</f>
        <v>0</v>
      </c>
      <c r="BH129" s="214">
        <f>IF(N129="sníž. přenesená",J129,0)</f>
        <v>0</v>
      </c>
      <c r="BI129" s="214">
        <f>IF(N129="nulová",J129,0)</f>
        <v>0</v>
      </c>
      <c r="BJ129" s="25" t="s">
        <v>17</v>
      </c>
      <c r="BK129" s="214">
        <f>ROUND(I129*H129,2)</f>
        <v>0</v>
      </c>
      <c r="BL129" s="25" t="s">
        <v>254</v>
      </c>
      <c r="BM129" s="25" t="s">
        <v>3124</v>
      </c>
    </row>
    <row r="130" s="1" customFormat="1" ht="25.5" customHeight="1">
      <c r="B130" s="202"/>
      <c r="C130" s="203" t="s">
        <v>413</v>
      </c>
      <c r="D130" s="203" t="s">
        <v>170</v>
      </c>
      <c r="E130" s="204" t="s">
        <v>3125</v>
      </c>
      <c r="F130" s="205" t="s">
        <v>3126</v>
      </c>
      <c r="G130" s="206" t="s">
        <v>1524</v>
      </c>
      <c r="H130" s="207">
        <v>6</v>
      </c>
      <c r="I130" s="208"/>
      <c r="J130" s="209">
        <f>ROUND(I130*H130,2)</f>
        <v>0</v>
      </c>
      <c r="K130" s="205" t="s">
        <v>5</v>
      </c>
      <c r="L130" s="47"/>
      <c r="M130" s="210" t="s">
        <v>5</v>
      </c>
      <c r="N130" s="211" t="s">
        <v>43</v>
      </c>
      <c r="O130" s="48"/>
      <c r="P130" s="212">
        <f>O130*H130</f>
        <v>0</v>
      </c>
      <c r="Q130" s="212">
        <v>0</v>
      </c>
      <c r="R130" s="212">
        <f>Q130*H130</f>
        <v>0</v>
      </c>
      <c r="S130" s="212">
        <v>0</v>
      </c>
      <c r="T130" s="213">
        <f>S130*H130</f>
        <v>0</v>
      </c>
      <c r="AR130" s="25" t="s">
        <v>254</v>
      </c>
      <c r="AT130" s="25" t="s">
        <v>170</v>
      </c>
      <c r="AU130" s="25" t="s">
        <v>80</v>
      </c>
      <c r="AY130" s="25" t="s">
        <v>168</v>
      </c>
      <c r="BE130" s="214">
        <f>IF(N130="základní",J130,0)</f>
        <v>0</v>
      </c>
      <c r="BF130" s="214">
        <f>IF(N130="snížená",J130,0)</f>
        <v>0</v>
      </c>
      <c r="BG130" s="214">
        <f>IF(N130="zákl. přenesená",J130,0)</f>
        <v>0</v>
      </c>
      <c r="BH130" s="214">
        <f>IF(N130="sníž. přenesená",J130,0)</f>
        <v>0</v>
      </c>
      <c r="BI130" s="214">
        <f>IF(N130="nulová",J130,0)</f>
        <v>0</v>
      </c>
      <c r="BJ130" s="25" t="s">
        <v>17</v>
      </c>
      <c r="BK130" s="214">
        <f>ROUND(I130*H130,2)</f>
        <v>0</v>
      </c>
      <c r="BL130" s="25" t="s">
        <v>254</v>
      </c>
      <c r="BM130" s="25" t="s">
        <v>3127</v>
      </c>
    </row>
    <row r="131" s="1" customFormat="1" ht="38.25" customHeight="1">
      <c r="B131" s="202"/>
      <c r="C131" s="203" t="s">
        <v>419</v>
      </c>
      <c r="D131" s="203" t="s">
        <v>170</v>
      </c>
      <c r="E131" s="204" t="s">
        <v>3128</v>
      </c>
      <c r="F131" s="205" t="s">
        <v>3067</v>
      </c>
      <c r="G131" s="206" t="s">
        <v>173</v>
      </c>
      <c r="H131" s="207">
        <v>4</v>
      </c>
      <c r="I131" s="208"/>
      <c r="J131" s="209">
        <f>ROUND(I131*H131,2)</f>
        <v>0</v>
      </c>
      <c r="K131" s="205" t="s">
        <v>5</v>
      </c>
      <c r="L131" s="47"/>
      <c r="M131" s="210" t="s">
        <v>5</v>
      </c>
      <c r="N131" s="211" t="s">
        <v>43</v>
      </c>
      <c r="O131" s="48"/>
      <c r="P131" s="212">
        <f>O131*H131</f>
        <v>0</v>
      </c>
      <c r="Q131" s="212">
        <v>0</v>
      </c>
      <c r="R131" s="212">
        <f>Q131*H131</f>
        <v>0</v>
      </c>
      <c r="S131" s="212">
        <v>0</v>
      </c>
      <c r="T131" s="213">
        <f>S131*H131</f>
        <v>0</v>
      </c>
      <c r="AR131" s="25" t="s">
        <v>254</v>
      </c>
      <c r="AT131" s="25" t="s">
        <v>170</v>
      </c>
      <c r="AU131" s="25" t="s">
        <v>80</v>
      </c>
      <c r="AY131" s="25" t="s">
        <v>168</v>
      </c>
      <c r="BE131" s="214">
        <f>IF(N131="základní",J131,0)</f>
        <v>0</v>
      </c>
      <c r="BF131" s="214">
        <f>IF(N131="snížená",J131,0)</f>
        <v>0</v>
      </c>
      <c r="BG131" s="214">
        <f>IF(N131="zákl. přenesená",J131,0)</f>
        <v>0</v>
      </c>
      <c r="BH131" s="214">
        <f>IF(N131="sníž. přenesená",J131,0)</f>
        <v>0</v>
      </c>
      <c r="BI131" s="214">
        <f>IF(N131="nulová",J131,0)</f>
        <v>0</v>
      </c>
      <c r="BJ131" s="25" t="s">
        <v>17</v>
      </c>
      <c r="BK131" s="214">
        <f>ROUND(I131*H131,2)</f>
        <v>0</v>
      </c>
      <c r="BL131" s="25" t="s">
        <v>254</v>
      </c>
      <c r="BM131" s="25" t="s">
        <v>3129</v>
      </c>
    </row>
    <row r="132" s="1" customFormat="1" ht="51" customHeight="1">
      <c r="B132" s="202"/>
      <c r="C132" s="203" t="s">
        <v>430</v>
      </c>
      <c r="D132" s="203" t="s">
        <v>170</v>
      </c>
      <c r="E132" s="204" t="s">
        <v>3130</v>
      </c>
      <c r="F132" s="205" t="s">
        <v>3070</v>
      </c>
      <c r="G132" s="206" t="s">
        <v>173</v>
      </c>
      <c r="H132" s="207">
        <v>1</v>
      </c>
      <c r="I132" s="208"/>
      <c r="J132" s="209">
        <f>ROUND(I132*H132,2)</f>
        <v>0</v>
      </c>
      <c r="K132" s="205" t="s">
        <v>5</v>
      </c>
      <c r="L132" s="47"/>
      <c r="M132" s="210" t="s">
        <v>5</v>
      </c>
      <c r="N132" s="211" t="s">
        <v>43</v>
      </c>
      <c r="O132" s="48"/>
      <c r="P132" s="212">
        <f>O132*H132</f>
        <v>0</v>
      </c>
      <c r="Q132" s="212">
        <v>0</v>
      </c>
      <c r="R132" s="212">
        <f>Q132*H132</f>
        <v>0</v>
      </c>
      <c r="S132" s="212">
        <v>0</v>
      </c>
      <c r="T132" s="213">
        <f>S132*H132</f>
        <v>0</v>
      </c>
      <c r="AR132" s="25" t="s">
        <v>254</v>
      </c>
      <c r="AT132" s="25" t="s">
        <v>170</v>
      </c>
      <c r="AU132" s="25" t="s">
        <v>80</v>
      </c>
      <c r="AY132" s="25" t="s">
        <v>168</v>
      </c>
      <c r="BE132" s="214">
        <f>IF(N132="základní",J132,0)</f>
        <v>0</v>
      </c>
      <c r="BF132" s="214">
        <f>IF(N132="snížená",J132,0)</f>
        <v>0</v>
      </c>
      <c r="BG132" s="214">
        <f>IF(N132="zákl. přenesená",J132,0)</f>
        <v>0</v>
      </c>
      <c r="BH132" s="214">
        <f>IF(N132="sníž. přenesená",J132,0)</f>
        <v>0</v>
      </c>
      <c r="BI132" s="214">
        <f>IF(N132="nulová",J132,0)</f>
        <v>0</v>
      </c>
      <c r="BJ132" s="25" t="s">
        <v>17</v>
      </c>
      <c r="BK132" s="214">
        <f>ROUND(I132*H132,2)</f>
        <v>0</v>
      </c>
      <c r="BL132" s="25" t="s">
        <v>254</v>
      </c>
      <c r="BM132" s="25" t="s">
        <v>3131</v>
      </c>
    </row>
    <row r="133" s="10" customFormat="1" ht="29.88" customHeight="1">
      <c r="B133" s="189"/>
      <c r="D133" s="190" t="s">
        <v>71</v>
      </c>
      <c r="E133" s="200" t="s">
        <v>2834</v>
      </c>
      <c r="F133" s="200" t="s">
        <v>3132</v>
      </c>
      <c r="I133" s="192"/>
      <c r="J133" s="201">
        <f>BK133</f>
        <v>0</v>
      </c>
      <c r="L133" s="189"/>
      <c r="M133" s="194"/>
      <c r="N133" s="195"/>
      <c r="O133" s="195"/>
      <c r="P133" s="196">
        <f>SUM(P134:P142)</f>
        <v>0</v>
      </c>
      <c r="Q133" s="195"/>
      <c r="R133" s="196">
        <f>SUM(R134:R142)</f>
        <v>0</v>
      </c>
      <c r="S133" s="195"/>
      <c r="T133" s="197">
        <f>SUM(T134:T142)</f>
        <v>0</v>
      </c>
      <c r="AR133" s="190" t="s">
        <v>80</v>
      </c>
      <c r="AT133" s="198" t="s">
        <v>71</v>
      </c>
      <c r="AU133" s="198" t="s">
        <v>17</v>
      </c>
      <c r="AY133" s="190" t="s">
        <v>168</v>
      </c>
      <c r="BK133" s="199">
        <f>SUM(BK134:BK142)</f>
        <v>0</v>
      </c>
    </row>
    <row r="134" s="1" customFormat="1" ht="153" customHeight="1">
      <c r="B134" s="202"/>
      <c r="C134" s="203" t="s">
        <v>460</v>
      </c>
      <c r="D134" s="203" t="s">
        <v>170</v>
      </c>
      <c r="E134" s="204" t="s">
        <v>3133</v>
      </c>
      <c r="F134" s="205" t="s">
        <v>3134</v>
      </c>
      <c r="G134" s="206" t="s">
        <v>1519</v>
      </c>
      <c r="H134" s="207">
        <v>1</v>
      </c>
      <c r="I134" s="208"/>
      <c r="J134" s="209">
        <f>ROUND(I134*H134,2)</f>
        <v>0</v>
      </c>
      <c r="K134" s="205" t="s">
        <v>5</v>
      </c>
      <c r="L134" s="47"/>
      <c r="M134" s="210" t="s">
        <v>5</v>
      </c>
      <c r="N134" s="211" t="s">
        <v>43</v>
      </c>
      <c r="O134" s="48"/>
      <c r="P134" s="212">
        <f>O134*H134</f>
        <v>0</v>
      </c>
      <c r="Q134" s="212">
        <v>0</v>
      </c>
      <c r="R134" s="212">
        <f>Q134*H134</f>
        <v>0</v>
      </c>
      <c r="S134" s="212">
        <v>0</v>
      </c>
      <c r="T134" s="213">
        <f>S134*H134</f>
        <v>0</v>
      </c>
      <c r="AR134" s="25" t="s">
        <v>254</v>
      </c>
      <c r="AT134" s="25" t="s">
        <v>170</v>
      </c>
      <c r="AU134" s="25" t="s">
        <v>80</v>
      </c>
      <c r="AY134" s="25" t="s">
        <v>168</v>
      </c>
      <c r="BE134" s="214">
        <f>IF(N134="základní",J134,0)</f>
        <v>0</v>
      </c>
      <c r="BF134" s="214">
        <f>IF(N134="snížená",J134,0)</f>
        <v>0</v>
      </c>
      <c r="BG134" s="214">
        <f>IF(N134="zákl. přenesená",J134,0)</f>
        <v>0</v>
      </c>
      <c r="BH134" s="214">
        <f>IF(N134="sníž. přenesená",J134,0)</f>
        <v>0</v>
      </c>
      <c r="BI134" s="214">
        <f>IF(N134="nulová",J134,0)</f>
        <v>0</v>
      </c>
      <c r="BJ134" s="25" t="s">
        <v>17</v>
      </c>
      <c r="BK134" s="214">
        <f>ROUND(I134*H134,2)</f>
        <v>0</v>
      </c>
      <c r="BL134" s="25" t="s">
        <v>254</v>
      </c>
      <c r="BM134" s="25" t="s">
        <v>3135</v>
      </c>
    </row>
    <row r="135" s="1" customFormat="1" ht="25.5" customHeight="1">
      <c r="B135" s="202"/>
      <c r="C135" s="203" t="s">
        <v>471</v>
      </c>
      <c r="D135" s="203" t="s">
        <v>170</v>
      </c>
      <c r="E135" s="204" t="s">
        <v>3136</v>
      </c>
      <c r="F135" s="205" t="s">
        <v>3137</v>
      </c>
      <c r="G135" s="206" t="s">
        <v>1519</v>
      </c>
      <c r="H135" s="207">
        <v>1</v>
      </c>
      <c r="I135" s="208"/>
      <c r="J135" s="209">
        <f>ROUND(I135*H135,2)</f>
        <v>0</v>
      </c>
      <c r="K135" s="205" t="s">
        <v>5</v>
      </c>
      <c r="L135" s="47"/>
      <c r="M135" s="210" t="s">
        <v>5</v>
      </c>
      <c r="N135" s="211" t="s">
        <v>43</v>
      </c>
      <c r="O135" s="48"/>
      <c r="P135" s="212">
        <f>O135*H135</f>
        <v>0</v>
      </c>
      <c r="Q135" s="212">
        <v>0</v>
      </c>
      <c r="R135" s="212">
        <f>Q135*H135</f>
        <v>0</v>
      </c>
      <c r="S135" s="212">
        <v>0</v>
      </c>
      <c r="T135" s="213">
        <f>S135*H135</f>
        <v>0</v>
      </c>
      <c r="AR135" s="25" t="s">
        <v>254</v>
      </c>
      <c r="AT135" s="25" t="s">
        <v>170</v>
      </c>
      <c r="AU135" s="25" t="s">
        <v>80</v>
      </c>
      <c r="AY135" s="25" t="s">
        <v>168</v>
      </c>
      <c r="BE135" s="214">
        <f>IF(N135="základní",J135,0)</f>
        <v>0</v>
      </c>
      <c r="BF135" s="214">
        <f>IF(N135="snížená",J135,0)</f>
        <v>0</v>
      </c>
      <c r="BG135" s="214">
        <f>IF(N135="zákl. přenesená",J135,0)</f>
        <v>0</v>
      </c>
      <c r="BH135" s="214">
        <f>IF(N135="sníž. přenesená",J135,0)</f>
        <v>0</v>
      </c>
      <c r="BI135" s="214">
        <f>IF(N135="nulová",J135,0)</f>
        <v>0</v>
      </c>
      <c r="BJ135" s="25" t="s">
        <v>17</v>
      </c>
      <c r="BK135" s="214">
        <f>ROUND(I135*H135,2)</f>
        <v>0</v>
      </c>
      <c r="BL135" s="25" t="s">
        <v>254</v>
      </c>
      <c r="BM135" s="25" t="s">
        <v>3138</v>
      </c>
    </row>
    <row r="136" s="1" customFormat="1" ht="38.25" customHeight="1">
      <c r="B136" s="202"/>
      <c r="C136" s="203" t="s">
        <v>476</v>
      </c>
      <c r="D136" s="203" t="s">
        <v>170</v>
      </c>
      <c r="E136" s="204" t="s">
        <v>3139</v>
      </c>
      <c r="F136" s="205" t="s">
        <v>3140</v>
      </c>
      <c r="G136" s="206" t="s">
        <v>1519</v>
      </c>
      <c r="H136" s="207">
        <v>2</v>
      </c>
      <c r="I136" s="208"/>
      <c r="J136" s="209">
        <f>ROUND(I136*H136,2)</f>
        <v>0</v>
      </c>
      <c r="K136" s="205" t="s">
        <v>5</v>
      </c>
      <c r="L136" s="47"/>
      <c r="M136" s="210" t="s">
        <v>5</v>
      </c>
      <c r="N136" s="211" t="s">
        <v>43</v>
      </c>
      <c r="O136" s="48"/>
      <c r="P136" s="212">
        <f>O136*H136</f>
        <v>0</v>
      </c>
      <c r="Q136" s="212">
        <v>0</v>
      </c>
      <c r="R136" s="212">
        <f>Q136*H136</f>
        <v>0</v>
      </c>
      <c r="S136" s="212">
        <v>0</v>
      </c>
      <c r="T136" s="213">
        <f>S136*H136</f>
        <v>0</v>
      </c>
      <c r="AR136" s="25" t="s">
        <v>254</v>
      </c>
      <c r="AT136" s="25" t="s">
        <v>170</v>
      </c>
      <c r="AU136" s="25" t="s">
        <v>80</v>
      </c>
      <c r="AY136" s="25" t="s">
        <v>168</v>
      </c>
      <c r="BE136" s="214">
        <f>IF(N136="základní",J136,0)</f>
        <v>0</v>
      </c>
      <c r="BF136" s="214">
        <f>IF(N136="snížená",J136,0)</f>
        <v>0</v>
      </c>
      <c r="BG136" s="214">
        <f>IF(N136="zákl. přenesená",J136,0)</f>
        <v>0</v>
      </c>
      <c r="BH136" s="214">
        <f>IF(N136="sníž. přenesená",J136,0)</f>
        <v>0</v>
      </c>
      <c r="BI136" s="214">
        <f>IF(N136="nulová",J136,0)</f>
        <v>0</v>
      </c>
      <c r="BJ136" s="25" t="s">
        <v>17</v>
      </c>
      <c r="BK136" s="214">
        <f>ROUND(I136*H136,2)</f>
        <v>0</v>
      </c>
      <c r="BL136" s="25" t="s">
        <v>254</v>
      </c>
      <c r="BM136" s="25" t="s">
        <v>3141</v>
      </c>
    </row>
    <row r="137" s="1" customFormat="1" ht="38.25" customHeight="1">
      <c r="B137" s="202"/>
      <c r="C137" s="203" t="s">
        <v>488</v>
      </c>
      <c r="D137" s="203" t="s">
        <v>170</v>
      </c>
      <c r="E137" s="204" t="s">
        <v>3142</v>
      </c>
      <c r="F137" s="205" t="s">
        <v>3143</v>
      </c>
      <c r="G137" s="206" t="s">
        <v>1519</v>
      </c>
      <c r="H137" s="207">
        <v>1</v>
      </c>
      <c r="I137" s="208"/>
      <c r="J137" s="209">
        <f>ROUND(I137*H137,2)</f>
        <v>0</v>
      </c>
      <c r="K137" s="205" t="s">
        <v>5</v>
      </c>
      <c r="L137" s="47"/>
      <c r="M137" s="210" t="s">
        <v>5</v>
      </c>
      <c r="N137" s="211" t="s">
        <v>43</v>
      </c>
      <c r="O137" s="48"/>
      <c r="P137" s="212">
        <f>O137*H137</f>
        <v>0</v>
      </c>
      <c r="Q137" s="212">
        <v>0</v>
      </c>
      <c r="R137" s="212">
        <f>Q137*H137</f>
        <v>0</v>
      </c>
      <c r="S137" s="212">
        <v>0</v>
      </c>
      <c r="T137" s="213">
        <f>S137*H137</f>
        <v>0</v>
      </c>
      <c r="AR137" s="25" t="s">
        <v>254</v>
      </c>
      <c r="AT137" s="25" t="s">
        <v>170</v>
      </c>
      <c r="AU137" s="25" t="s">
        <v>80</v>
      </c>
      <c r="AY137" s="25" t="s">
        <v>168</v>
      </c>
      <c r="BE137" s="214">
        <f>IF(N137="základní",J137,0)</f>
        <v>0</v>
      </c>
      <c r="BF137" s="214">
        <f>IF(N137="snížená",J137,0)</f>
        <v>0</v>
      </c>
      <c r="BG137" s="214">
        <f>IF(N137="zákl. přenesená",J137,0)</f>
        <v>0</v>
      </c>
      <c r="BH137" s="214">
        <f>IF(N137="sníž. přenesená",J137,0)</f>
        <v>0</v>
      </c>
      <c r="BI137" s="214">
        <f>IF(N137="nulová",J137,0)</f>
        <v>0</v>
      </c>
      <c r="BJ137" s="25" t="s">
        <v>17</v>
      </c>
      <c r="BK137" s="214">
        <f>ROUND(I137*H137,2)</f>
        <v>0</v>
      </c>
      <c r="BL137" s="25" t="s">
        <v>254</v>
      </c>
      <c r="BM137" s="25" t="s">
        <v>3144</v>
      </c>
    </row>
    <row r="138" s="1" customFormat="1" ht="38.25" customHeight="1">
      <c r="B138" s="202"/>
      <c r="C138" s="203" t="s">
        <v>496</v>
      </c>
      <c r="D138" s="203" t="s">
        <v>170</v>
      </c>
      <c r="E138" s="204" t="s">
        <v>3105</v>
      </c>
      <c r="F138" s="205" t="s">
        <v>3025</v>
      </c>
      <c r="G138" s="206" t="s">
        <v>1519</v>
      </c>
      <c r="H138" s="207">
        <v>1</v>
      </c>
      <c r="I138" s="208"/>
      <c r="J138" s="209">
        <f>ROUND(I138*H138,2)</f>
        <v>0</v>
      </c>
      <c r="K138" s="205" t="s">
        <v>5</v>
      </c>
      <c r="L138" s="47"/>
      <c r="M138" s="210" t="s">
        <v>5</v>
      </c>
      <c r="N138" s="211" t="s">
        <v>43</v>
      </c>
      <c r="O138" s="48"/>
      <c r="P138" s="212">
        <f>O138*H138</f>
        <v>0</v>
      </c>
      <c r="Q138" s="212">
        <v>0</v>
      </c>
      <c r="R138" s="212">
        <f>Q138*H138</f>
        <v>0</v>
      </c>
      <c r="S138" s="212">
        <v>0</v>
      </c>
      <c r="T138" s="213">
        <f>S138*H138</f>
        <v>0</v>
      </c>
      <c r="AR138" s="25" t="s">
        <v>254</v>
      </c>
      <c r="AT138" s="25" t="s">
        <v>170</v>
      </c>
      <c r="AU138" s="25" t="s">
        <v>80</v>
      </c>
      <c r="AY138" s="25" t="s">
        <v>168</v>
      </c>
      <c r="BE138" s="214">
        <f>IF(N138="základní",J138,0)</f>
        <v>0</v>
      </c>
      <c r="BF138" s="214">
        <f>IF(N138="snížená",J138,0)</f>
        <v>0</v>
      </c>
      <c r="BG138" s="214">
        <f>IF(N138="zákl. přenesená",J138,0)</f>
        <v>0</v>
      </c>
      <c r="BH138" s="214">
        <f>IF(N138="sníž. přenesená",J138,0)</f>
        <v>0</v>
      </c>
      <c r="BI138" s="214">
        <f>IF(N138="nulová",J138,0)</f>
        <v>0</v>
      </c>
      <c r="BJ138" s="25" t="s">
        <v>17</v>
      </c>
      <c r="BK138" s="214">
        <f>ROUND(I138*H138,2)</f>
        <v>0</v>
      </c>
      <c r="BL138" s="25" t="s">
        <v>254</v>
      </c>
      <c r="BM138" s="25" t="s">
        <v>3145</v>
      </c>
    </row>
    <row r="139" s="1" customFormat="1" ht="25.5" customHeight="1">
      <c r="B139" s="202"/>
      <c r="C139" s="203" t="s">
        <v>517</v>
      </c>
      <c r="D139" s="203" t="s">
        <v>170</v>
      </c>
      <c r="E139" s="204" t="s">
        <v>3114</v>
      </c>
      <c r="F139" s="205" t="s">
        <v>3043</v>
      </c>
      <c r="G139" s="206" t="s">
        <v>1524</v>
      </c>
      <c r="H139" s="207">
        <v>3</v>
      </c>
      <c r="I139" s="208"/>
      <c r="J139" s="209">
        <f>ROUND(I139*H139,2)</f>
        <v>0</v>
      </c>
      <c r="K139" s="205" t="s">
        <v>5</v>
      </c>
      <c r="L139" s="47"/>
      <c r="M139" s="210" t="s">
        <v>5</v>
      </c>
      <c r="N139" s="211" t="s">
        <v>43</v>
      </c>
      <c r="O139" s="48"/>
      <c r="P139" s="212">
        <f>O139*H139</f>
        <v>0</v>
      </c>
      <c r="Q139" s="212">
        <v>0</v>
      </c>
      <c r="R139" s="212">
        <f>Q139*H139</f>
        <v>0</v>
      </c>
      <c r="S139" s="212">
        <v>0</v>
      </c>
      <c r="T139" s="213">
        <f>S139*H139</f>
        <v>0</v>
      </c>
      <c r="AR139" s="25" t="s">
        <v>254</v>
      </c>
      <c r="AT139" s="25" t="s">
        <v>170</v>
      </c>
      <c r="AU139" s="25" t="s">
        <v>80</v>
      </c>
      <c r="AY139" s="25" t="s">
        <v>168</v>
      </c>
      <c r="BE139" s="214">
        <f>IF(N139="základní",J139,0)</f>
        <v>0</v>
      </c>
      <c r="BF139" s="214">
        <f>IF(N139="snížená",J139,0)</f>
        <v>0</v>
      </c>
      <c r="BG139" s="214">
        <f>IF(N139="zákl. přenesená",J139,0)</f>
        <v>0</v>
      </c>
      <c r="BH139" s="214">
        <f>IF(N139="sníž. přenesená",J139,0)</f>
        <v>0</v>
      </c>
      <c r="BI139" s="214">
        <f>IF(N139="nulová",J139,0)</f>
        <v>0</v>
      </c>
      <c r="BJ139" s="25" t="s">
        <v>17</v>
      </c>
      <c r="BK139" s="214">
        <f>ROUND(I139*H139,2)</f>
        <v>0</v>
      </c>
      <c r="BL139" s="25" t="s">
        <v>254</v>
      </c>
      <c r="BM139" s="25" t="s">
        <v>3146</v>
      </c>
    </row>
    <row r="140" s="1" customFormat="1" ht="25.5" customHeight="1">
      <c r="B140" s="202"/>
      <c r="C140" s="203" t="s">
        <v>541</v>
      </c>
      <c r="D140" s="203" t="s">
        <v>170</v>
      </c>
      <c r="E140" s="204" t="s">
        <v>3122</v>
      </c>
      <c r="F140" s="205" t="s">
        <v>3123</v>
      </c>
      <c r="G140" s="206" t="s">
        <v>1524</v>
      </c>
      <c r="H140" s="207">
        <v>3</v>
      </c>
      <c r="I140" s="208"/>
      <c r="J140" s="209">
        <f>ROUND(I140*H140,2)</f>
        <v>0</v>
      </c>
      <c r="K140" s="205" t="s">
        <v>5</v>
      </c>
      <c r="L140" s="47"/>
      <c r="M140" s="210" t="s">
        <v>5</v>
      </c>
      <c r="N140" s="211" t="s">
        <v>43</v>
      </c>
      <c r="O140" s="48"/>
      <c r="P140" s="212">
        <f>O140*H140</f>
        <v>0</v>
      </c>
      <c r="Q140" s="212">
        <v>0</v>
      </c>
      <c r="R140" s="212">
        <f>Q140*H140</f>
        <v>0</v>
      </c>
      <c r="S140" s="212">
        <v>0</v>
      </c>
      <c r="T140" s="213">
        <f>S140*H140</f>
        <v>0</v>
      </c>
      <c r="AR140" s="25" t="s">
        <v>254</v>
      </c>
      <c r="AT140" s="25" t="s">
        <v>170</v>
      </c>
      <c r="AU140" s="25" t="s">
        <v>80</v>
      </c>
      <c r="AY140" s="25" t="s">
        <v>168</v>
      </c>
      <c r="BE140" s="214">
        <f>IF(N140="základní",J140,0)</f>
        <v>0</v>
      </c>
      <c r="BF140" s="214">
        <f>IF(N140="snížená",J140,0)</f>
        <v>0</v>
      </c>
      <c r="BG140" s="214">
        <f>IF(N140="zákl. přenesená",J140,0)</f>
        <v>0</v>
      </c>
      <c r="BH140" s="214">
        <f>IF(N140="sníž. přenesená",J140,0)</f>
        <v>0</v>
      </c>
      <c r="BI140" s="214">
        <f>IF(N140="nulová",J140,0)</f>
        <v>0</v>
      </c>
      <c r="BJ140" s="25" t="s">
        <v>17</v>
      </c>
      <c r="BK140" s="214">
        <f>ROUND(I140*H140,2)</f>
        <v>0</v>
      </c>
      <c r="BL140" s="25" t="s">
        <v>254</v>
      </c>
      <c r="BM140" s="25" t="s">
        <v>3147</v>
      </c>
    </row>
    <row r="141" s="1" customFormat="1" ht="38.25" customHeight="1">
      <c r="B141" s="202"/>
      <c r="C141" s="203" t="s">
        <v>546</v>
      </c>
      <c r="D141" s="203" t="s">
        <v>170</v>
      </c>
      <c r="E141" s="204" t="s">
        <v>3128</v>
      </c>
      <c r="F141" s="205" t="s">
        <v>3067</v>
      </c>
      <c r="G141" s="206" t="s">
        <v>173</v>
      </c>
      <c r="H141" s="207">
        <v>3</v>
      </c>
      <c r="I141" s="208"/>
      <c r="J141" s="209">
        <f>ROUND(I141*H141,2)</f>
        <v>0</v>
      </c>
      <c r="K141" s="205" t="s">
        <v>5</v>
      </c>
      <c r="L141" s="47"/>
      <c r="M141" s="210" t="s">
        <v>5</v>
      </c>
      <c r="N141" s="211" t="s">
        <v>43</v>
      </c>
      <c r="O141" s="48"/>
      <c r="P141" s="212">
        <f>O141*H141</f>
        <v>0</v>
      </c>
      <c r="Q141" s="212">
        <v>0</v>
      </c>
      <c r="R141" s="212">
        <f>Q141*H141</f>
        <v>0</v>
      </c>
      <c r="S141" s="212">
        <v>0</v>
      </c>
      <c r="T141" s="213">
        <f>S141*H141</f>
        <v>0</v>
      </c>
      <c r="AR141" s="25" t="s">
        <v>254</v>
      </c>
      <c r="AT141" s="25" t="s">
        <v>170</v>
      </c>
      <c r="AU141" s="25" t="s">
        <v>80</v>
      </c>
      <c r="AY141" s="25" t="s">
        <v>168</v>
      </c>
      <c r="BE141" s="214">
        <f>IF(N141="základní",J141,0)</f>
        <v>0</v>
      </c>
      <c r="BF141" s="214">
        <f>IF(N141="snížená",J141,0)</f>
        <v>0</v>
      </c>
      <c r="BG141" s="214">
        <f>IF(N141="zákl. přenesená",J141,0)</f>
        <v>0</v>
      </c>
      <c r="BH141" s="214">
        <f>IF(N141="sníž. přenesená",J141,0)</f>
        <v>0</v>
      </c>
      <c r="BI141" s="214">
        <f>IF(N141="nulová",J141,0)</f>
        <v>0</v>
      </c>
      <c r="BJ141" s="25" t="s">
        <v>17</v>
      </c>
      <c r="BK141" s="214">
        <f>ROUND(I141*H141,2)</f>
        <v>0</v>
      </c>
      <c r="BL141" s="25" t="s">
        <v>254</v>
      </c>
      <c r="BM141" s="25" t="s">
        <v>3148</v>
      </c>
    </row>
    <row r="142" s="1" customFormat="1" ht="51" customHeight="1">
      <c r="B142" s="202"/>
      <c r="C142" s="203" t="s">
        <v>550</v>
      </c>
      <c r="D142" s="203" t="s">
        <v>170</v>
      </c>
      <c r="E142" s="204" t="s">
        <v>3130</v>
      </c>
      <c r="F142" s="205" t="s">
        <v>3070</v>
      </c>
      <c r="G142" s="206" t="s">
        <v>173</v>
      </c>
      <c r="H142" s="207">
        <v>2</v>
      </c>
      <c r="I142" s="208"/>
      <c r="J142" s="209">
        <f>ROUND(I142*H142,2)</f>
        <v>0</v>
      </c>
      <c r="K142" s="205" t="s">
        <v>5</v>
      </c>
      <c r="L142" s="47"/>
      <c r="M142" s="210" t="s">
        <v>5</v>
      </c>
      <c r="N142" s="211" t="s">
        <v>43</v>
      </c>
      <c r="O142" s="48"/>
      <c r="P142" s="212">
        <f>O142*H142</f>
        <v>0</v>
      </c>
      <c r="Q142" s="212">
        <v>0</v>
      </c>
      <c r="R142" s="212">
        <f>Q142*H142</f>
        <v>0</v>
      </c>
      <c r="S142" s="212">
        <v>0</v>
      </c>
      <c r="T142" s="213">
        <f>S142*H142</f>
        <v>0</v>
      </c>
      <c r="AR142" s="25" t="s">
        <v>254</v>
      </c>
      <c r="AT142" s="25" t="s">
        <v>170</v>
      </c>
      <c r="AU142" s="25" t="s">
        <v>80</v>
      </c>
      <c r="AY142" s="25" t="s">
        <v>168</v>
      </c>
      <c r="BE142" s="214">
        <f>IF(N142="základní",J142,0)</f>
        <v>0</v>
      </c>
      <c r="BF142" s="214">
        <f>IF(N142="snížená",J142,0)</f>
        <v>0</v>
      </c>
      <c r="BG142" s="214">
        <f>IF(N142="zákl. přenesená",J142,0)</f>
        <v>0</v>
      </c>
      <c r="BH142" s="214">
        <f>IF(N142="sníž. přenesená",J142,0)</f>
        <v>0</v>
      </c>
      <c r="BI142" s="214">
        <f>IF(N142="nulová",J142,0)</f>
        <v>0</v>
      </c>
      <c r="BJ142" s="25" t="s">
        <v>17</v>
      </c>
      <c r="BK142" s="214">
        <f>ROUND(I142*H142,2)</f>
        <v>0</v>
      </c>
      <c r="BL142" s="25" t="s">
        <v>254</v>
      </c>
      <c r="BM142" s="25" t="s">
        <v>3149</v>
      </c>
    </row>
    <row r="143" s="10" customFormat="1" ht="29.88" customHeight="1">
      <c r="B143" s="189"/>
      <c r="D143" s="190" t="s">
        <v>71</v>
      </c>
      <c r="E143" s="200" t="s">
        <v>2882</v>
      </c>
      <c r="F143" s="200" t="s">
        <v>3150</v>
      </c>
      <c r="I143" s="192"/>
      <c r="J143" s="201">
        <f>BK143</f>
        <v>0</v>
      </c>
      <c r="L143" s="189"/>
      <c r="M143" s="194"/>
      <c r="N143" s="195"/>
      <c r="O143" s="195"/>
      <c r="P143" s="196">
        <f>SUM(P144:P152)</f>
        <v>0</v>
      </c>
      <c r="Q143" s="195"/>
      <c r="R143" s="196">
        <f>SUM(R144:R152)</f>
        <v>0</v>
      </c>
      <c r="S143" s="195"/>
      <c r="T143" s="197">
        <f>SUM(T144:T152)</f>
        <v>0</v>
      </c>
      <c r="AR143" s="190" t="s">
        <v>80</v>
      </c>
      <c r="AT143" s="198" t="s">
        <v>71</v>
      </c>
      <c r="AU143" s="198" t="s">
        <v>17</v>
      </c>
      <c r="AY143" s="190" t="s">
        <v>168</v>
      </c>
      <c r="BK143" s="199">
        <f>SUM(BK144:BK152)</f>
        <v>0</v>
      </c>
    </row>
    <row r="144" s="1" customFormat="1" ht="16.5" customHeight="1">
      <c r="B144" s="202"/>
      <c r="C144" s="203" t="s">
        <v>554</v>
      </c>
      <c r="D144" s="203" t="s">
        <v>170</v>
      </c>
      <c r="E144" s="204" t="s">
        <v>3151</v>
      </c>
      <c r="F144" s="205" t="s">
        <v>3152</v>
      </c>
      <c r="G144" s="206" t="s">
        <v>340</v>
      </c>
      <c r="H144" s="207">
        <v>50</v>
      </c>
      <c r="I144" s="208"/>
      <c r="J144" s="209">
        <f>ROUND(I144*H144,2)</f>
        <v>0</v>
      </c>
      <c r="K144" s="205" t="s">
        <v>5</v>
      </c>
      <c r="L144" s="47"/>
      <c r="M144" s="210" t="s">
        <v>5</v>
      </c>
      <c r="N144" s="211" t="s">
        <v>43</v>
      </c>
      <c r="O144" s="48"/>
      <c r="P144" s="212">
        <f>O144*H144</f>
        <v>0</v>
      </c>
      <c r="Q144" s="212">
        <v>0</v>
      </c>
      <c r="R144" s="212">
        <f>Q144*H144</f>
        <v>0</v>
      </c>
      <c r="S144" s="212">
        <v>0</v>
      </c>
      <c r="T144" s="213">
        <f>S144*H144</f>
        <v>0</v>
      </c>
      <c r="AR144" s="25" t="s">
        <v>254</v>
      </c>
      <c r="AT144" s="25" t="s">
        <v>170</v>
      </c>
      <c r="AU144" s="25" t="s">
        <v>80</v>
      </c>
      <c r="AY144" s="25" t="s">
        <v>168</v>
      </c>
      <c r="BE144" s="214">
        <f>IF(N144="základní",J144,0)</f>
        <v>0</v>
      </c>
      <c r="BF144" s="214">
        <f>IF(N144="snížená",J144,0)</f>
        <v>0</v>
      </c>
      <c r="BG144" s="214">
        <f>IF(N144="zákl. přenesená",J144,0)</f>
        <v>0</v>
      </c>
      <c r="BH144" s="214">
        <f>IF(N144="sníž. přenesená",J144,0)</f>
        <v>0</v>
      </c>
      <c r="BI144" s="214">
        <f>IF(N144="nulová",J144,0)</f>
        <v>0</v>
      </c>
      <c r="BJ144" s="25" t="s">
        <v>17</v>
      </c>
      <c r="BK144" s="214">
        <f>ROUND(I144*H144,2)</f>
        <v>0</v>
      </c>
      <c r="BL144" s="25" t="s">
        <v>254</v>
      </c>
      <c r="BM144" s="25" t="s">
        <v>3153</v>
      </c>
    </row>
    <row r="145" s="1" customFormat="1" ht="16.5" customHeight="1">
      <c r="B145" s="202"/>
      <c r="C145" s="203" t="s">
        <v>558</v>
      </c>
      <c r="D145" s="203" t="s">
        <v>170</v>
      </c>
      <c r="E145" s="204" t="s">
        <v>3154</v>
      </c>
      <c r="F145" s="205" t="s">
        <v>3155</v>
      </c>
      <c r="G145" s="206" t="s">
        <v>325</v>
      </c>
      <c r="H145" s="207">
        <v>1</v>
      </c>
      <c r="I145" s="208"/>
      <c r="J145" s="209">
        <f>ROUND(I145*H145,2)</f>
        <v>0</v>
      </c>
      <c r="K145" s="205" t="s">
        <v>5</v>
      </c>
      <c r="L145" s="47"/>
      <c r="M145" s="210" t="s">
        <v>5</v>
      </c>
      <c r="N145" s="211" t="s">
        <v>43</v>
      </c>
      <c r="O145" s="48"/>
      <c r="P145" s="212">
        <f>O145*H145</f>
        <v>0</v>
      </c>
      <c r="Q145" s="212">
        <v>0</v>
      </c>
      <c r="R145" s="212">
        <f>Q145*H145</f>
        <v>0</v>
      </c>
      <c r="S145" s="212">
        <v>0</v>
      </c>
      <c r="T145" s="213">
        <f>S145*H145</f>
        <v>0</v>
      </c>
      <c r="AR145" s="25" t="s">
        <v>254</v>
      </c>
      <c r="AT145" s="25" t="s">
        <v>170</v>
      </c>
      <c r="AU145" s="25" t="s">
        <v>80</v>
      </c>
      <c r="AY145" s="25" t="s">
        <v>168</v>
      </c>
      <c r="BE145" s="214">
        <f>IF(N145="základní",J145,0)</f>
        <v>0</v>
      </c>
      <c r="BF145" s="214">
        <f>IF(N145="snížená",J145,0)</f>
        <v>0</v>
      </c>
      <c r="BG145" s="214">
        <f>IF(N145="zákl. přenesená",J145,0)</f>
        <v>0</v>
      </c>
      <c r="BH145" s="214">
        <f>IF(N145="sníž. přenesená",J145,0)</f>
        <v>0</v>
      </c>
      <c r="BI145" s="214">
        <f>IF(N145="nulová",J145,0)</f>
        <v>0</v>
      </c>
      <c r="BJ145" s="25" t="s">
        <v>17</v>
      </c>
      <c r="BK145" s="214">
        <f>ROUND(I145*H145,2)</f>
        <v>0</v>
      </c>
      <c r="BL145" s="25" t="s">
        <v>254</v>
      </c>
      <c r="BM145" s="25" t="s">
        <v>3156</v>
      </c>
    </row>
    <row r="146" s="1" customFormat="1" ht="16.5" customHeight="1">
      <c r="B146" s="202"/>
      <c r="C146" s="203" t="s">
        <v>562</v>
      </c>
      <c r="D146" s="203" t="s">
        <v>170</v>
      </c>
      <c r="E146" s="204" t="s">
        <v>3157</v>
      </c>
      <c r="F146" s="205" t="s">
        <v>3158</v>
      </c>
      <c r="G146" s="206" t="s">
        <v>1738</v>
      </c>
      <c r="H146" s="207">
        <v>15</v>
      </c>
      <c r="I146" s="208"/>
      <c r="J146" s="209">
        <f>ROUND(I146*H146,2)</f>
        <v>0</v>
      </c>
      <c r="K146" s="205" t="s">
        <v>5</v>
      </c>
      <c r="L146" s="47"/>
      <c r="M146" s="210" t="s">
        <v>5</v>
      </c>
      <c r="N146" s="211" t="s">
        <v>43</v>
      </c>
      <c r="O146" s="48"/>
      <c r="P146" s="212">
        <f>O146*H146</f>
        <v>0</v>
      </c>
      <c r="Q146" s="212">
        <v>0</v>
      </c>
      <c r="R146" s="212">
        <f>Q146*H146</f>
        <v>0</v>
      </c>
      <c r="S146" s="212">
        <v>0</v>
      </c>
      <c r="T146" s="213">
        <f>S146*H146</f>
        <v>0</v>
      </c>
      <c r="AR146" s="25" t="s">
        <v>254</v>
      </c>
      <c r="AT146" s="25" t="s">
        <v>170</v>
      </c>
      <c r="AU146" s="25" t="s">
        <v>80</v>
      </c>
      <c r="AY146" s="25" t="s">
        <v>168</v>
      </c>
      <c r="BE146" s="214">
        <f>IF(N146="základní",J146,0)</f>
        <v>0</v>
      </c>
      <c r="BF146" s="214">
        <f>IF(N146="snížená",J146,0)</f>
        <v>0</v>
      </c>
      <c r="BG146" s="214">
        <f>IF(N146="zákl. přenesená",J146,0)</f>
        <v>0</v>
      </c>
      <c r="BH146" s="214">
        <f>IF(N146="sníž. přenesená",J146,0)</f>
        <v>0</v>
      </c>
      <c r="BI146" s="214">
        <f>IF(N146="nulová",J146,0)</f>
        <v>0</v>
      </c>
      <c r="BJ146" s="25" t="s">
        <v>17</v>
      </c>
      <c r="BK146" s="214">
        <f>ROUND(I146*H146,2)</f>
        <v>0</v>
      </c>
      <c r="BL146" s="25" t="s">
        <v>254</v>
      </c>
      <c r="BM146" s="25" t="s">
        <v>3159</v>
      </c>
    </row>
    <row r="147" s="1" customFormat="1" ht="38.25" customHeight="1">
      <c r="B147" s="202"/>
      <c r="C147" s="203" t="s">
        <v>571</v>
      </c>
      <c r="D147" s="203" t="s">
        <v>170</v>
      </c>
      <c r="E147" s="204" t="s">
        <v>3160</v>
      </c>
      <c r="F147" s="205" t="s">
        <v>3161</v>
      </c>
      <c r="G147" s="206" t="s">
        <v>325</v>
      </c>
      <c r="H147" s="207">
        <v>1</v>
      </c>
      <c r="I147" s="208"/>
      <c r="J147" s="209">
        <f>ROUND(I147*H147,2)</f>
        <v>0</v>
      </c>
      <c r="K147" s="205" t="s">
        <v>5</v>
      </c>
      <c r="L147" s="47"/>
      <c r="M147" s="210" t="s">
        <v>5</v>
      </c>
      <c r="N147" s="211" t="s">
        <v>43</v>
      </c>
      <c r="O147" s="48"/>
      <c r="P147" s="212">
        <f>O147*H147</f>
        <v>0</v>
      </c>
      <c r="Q147" s="212">
        <v>0</v>
      </c>
      <c r="R147" s="212">
        <f>Q147*H147</f>
        <v>0</v>
      </c>
      <c r="S147" s="212">
        <v>0</v>
      </c>
      <c r="T147" s="213">
        <f>S147*H147</f>
        <v>0</v>
      </c>
      <c r="AR147" s="25" t="s">
        <v>254</v>
      </c>
      <c r="AT147" s="25" t="s">
        <v>170</v>
      </c>
      <c r="AU147" s="25" t="s">
        <v>80</v>
      </c>
      <c r="AY147" s="25" t="s">
        <v>168</v>
      </c>
      <c r="BE147" s="214">
        <f>IF(N147="základní",J147,0)</f>
        <v>0</v>
      </c>
      <c r="BF147" s="214">
        <f>IF(N147="snížená",J147,0)</f>
        <v>0</v>
      </c>
      <c r="BG147" s="214">
        <f>IF(N147="zákl. přenesená",J147,0)</f>
        <v>0</v>
      </c>
      <c r="BH147" s="214">
        <f>IF(N147="sníž. přenesená",J147,0)</f>
        <v>0</v>
      </c>
      <c r="BI147" s="214">
        <f>IF(N147="nulová",J147,0)</f>
        <v>0</v>
      </c>
      <c r="BJ147" s="25" t="s">
        <v>17</v>
      </c>
      <c r="BK147" s="214">
        <f>ROUND(I147*H147,2)</f>
        <v>0</v>
      </c>
      <c r="BL147" s="25" t="s">
        <v>254</v>
      </c>
      <c r="BM147" s="25" t="s">
        <v>3162</v>
      </c>
    </row>
    <row r="148" s="1" customFormat="1" ht="16.5" customHeight="1">
      <c r="B148" s="202"/>
      <c r="C148" s="203" t="s">
        <v>590</v>
      </c>
      <c r="D148" s="203" t="s">
        <v>170</v>
      </c>
      <c r="E148" s="204" t="s">
        <v>3163</v>
      </c>
      <c r="F148" s="205" t="s">
        <v>3164</v>
      </c>
      <c r="G148" s="206" t="s">
        <v>325</v>
      </c>
      <c r="H148" s="207">
        <v>1</v>
      </c>
      <c r="I148" s="208"/>
      <c r="J148" s="209">
        <f>ROUND(I148*H148,2)</f>
        <v>0</v>
      </c>
      <c r="K148" s="205" t="s">
        <v>5</v>
      </c>
      <c r="L148" s="47"/>
      <c r="M148" s="210" t="s">
        <v>5</v>
      </c>
      <c r="N148" s="211" t="s">
        <v>43</v>
      </c>
      <c r="O148" s="48"/>
      <c r="P148" s="212">
        <f>O148*H148</f>
        <v>0</v>
      </c>
      <c r="Q148" s="212">
        <v>0</v>
      </c>
      <c r="R148" s="212">
        <f>Q148*H148</f>
        <v>0</v>
      </c>
      <c r="S148" s="212">
        <v>0</v>
      </c>
      <c r="T148" s="213">
        <f>S148*H148</f>
        <v>0</v>
      </c>
      <c r="AR148" s="25" t="s">
        <v>254</v>
      </c>
      <c r="AT148" s="25" t="s">
        <v>170</v>
      </c>
      <c r="AU148" s="25" t="s">
        <v>80</v>
      </c>
      <c r="AY148" s="25" t="s">
        <v>168</v>
      </c>
      <c r="BE148" s="214">
        <f>IF(N148="základní",J148,0)</f>
        <v>0</v>
      </c>
      <c r="BF148" s="214">
        <f>IF(N148="snížená",J148,0)</f>
        <v>0</v>
      </c>
      <c r="BG148" s="214">
        <f>IF(N148="zákl. přenesená",J148,0)</f>
        <v>0</v>
      </c>
      <c r="BH148" s="214">
        <f>IF(N148="sníž. přenesená",J148,0)</f>
        <v>0</v>
      </c>
      <c r="BI148" s="214">
        <f>IF(N148="nulová",J148,0)</f>
        <v>0</v>
      </c>
      <c r="BJ148" s="25" t="s">
        <v>17</v>
      </c>
      <c r="BK148" s="214">
        <f>ROUND(I148*H148,2)</f>
        <v>0</v>
      </c>
      <c r="BL148" s="25" t="s">
        <v>254</v>
      </c>
      <c r="BM148" s="25" t="s">
        <v>3165</v>
      </c>
    </row>
    <row r="149" s="1" customFormat="1" ht="16.5" customHeight="1">
      <c r="B149" s="202"/>
      <c r="C149" s="203" t="s">
        <v>596</v>
      </c>
      <c r="D149" s="203" t="s">
        <v>170</v>
      </c>
      <c r="E149" s="204" t="s">
        <v>3166</v>
      </c>
      <c r="F149" s="205" t="s">
        <v>3167</v>
      </c>
      <c r="G149" s="206" t="s">
        <v>325</v>
      </c>
      <c r="H149" s="207">
        <v>10</v>
      </c>
      <c r="I149" s="208"/>
      <c r="J149" s="209">
        <f>ROUND(I149*H149,2)</f>
        <v>0</v>
      </c>
      <c r="K149" s="205" t="s">
        <v>5</v>
      </c>
      <c r="L149" s="47"/>
      <c r="M149" s="210" t="s">
        <v>5</v>
      </c>
      <c r="N149" s="211" t="s">
        <v>43</v>
      </c>
      <c r="O149" s="48"/>
      <c r="P149" s="212">
        <f>O149*H149</f>
        <v>0</v>
      </c>
      <c r="Q149" s="212">
        <v>0</v>
      </c>
      <c r="R149" s="212">
        <f>Q149*H149</f>
        <v>0</v>
      </c>
      <c r="S149" s="212">
        <v>0</v>
      </c>
      <c r="T149" s="213">
        <f>S149*H149</f>
        <v>0</v>
      </c>
      <c r="AR149" s="25" t="s">
        <v>254</v>
      </c>
      <c r="AT149" s="25" t="s">
        <v>170</v>
      </c>
      <c r="AU149" s="25" t="s">
        <v>80</v>
      </c>
      <c r="AY149" s="25" t="s">
        <v>168</v>
      </c>
      <c r="BE149" s="214">
        <f>IF(N149="základní",J149,0)</f>
        <v>0</v>
      </c>
      <c r="BF149" s="214">
        <f>IF(N149="snížená",J149,0)</f>
        <v>0</v>
      </c>
      <c r="BG149" s="214">
        <f>IF(N149="zákl. přenesená",J149,0)</f>
        <v>0</v>
      </c>
      <c r="BH149" s="214">
        <f>IF(N149="sníž. přenesená",J149,0)</f>
        <v>0</v>
      </c>
      <c r="BI149" s="214">
        <f>IF(N149="nulová",J149,0)</f>
        <v>0</v>
      </c>
      <c r="BJ149" s="25" t="s">
        <v>17</v>
      </c>
      <c r="BK149" s="214">
        <f>ROUND(I149*H149,2)</f>
        <v>0</v>
      </c>
      <c r="BL149" s="25" t="s">
        <v>254</v>
      </c>
      <c r="BM149" s="25" t="s">
        <v>3168</v>
      </c>
    </row>
    <row r="150" s="1" customFormat="1" ht="16.5" customHeight="1">
      <c r="B150" s="202"/>
      <c r="C150" s="203" t="s">
        <v>602</v>
      </c>
      <c r="D150" s="203" t="s">
        <v>170</v>
      </c>
      <c r="E150" s="204" t="s">
        <v>3169</v>
      </c>
      <c r="F150" s="205" t="s">
        <v>2939</v>
      </c>
      <c r="G150" s="206" t="s">
        <v>325</v>
      </c>
      <c r="H150" s="207">
        <v>1</v>
      </c>
      <c r="I150" s="208"/>
      <c r="J150" s="209">
        <f>ROUND(I150*H150,2)</f>
        <v>0</v>
      </c>
      <c r="K150" s="205" t="s">
        <v>5</v>
      </c>
      <c r="L150" s="47"/>
      <c r="M150" s="210" t="s">
        <v>5</v>
      </c>
      <c r="N150" s="211" t="s">
        <v>43</v>
      </c>
      <c r="O150" s="48"/>
      <c r="P150" s="212">
        <f>O150*H150</f>
        <v>0</v>
      </c>
      <c r="Q150" s="212">
        <v>0</v>
      </c>
      <c r="R150" s="212">
        <f>Q150*H150</f>
        <v>0</v>
      </c>
      <c r="S150" s="212">
        <v>0</v>
      </c>
      <c r="T150" s="213">
        <f>S150*H150</f>
        <v>0</v>
      </c>
      <c r="AR150" s="25" t="s">
        <v>254</v>
      </c>
      <c r="AT150" s="25" t="s">
        <v>170</v>
      </c>
      <c r="AU150" s="25" t="s">
        <v>80</v>
      </c>
      <c r="AY150" s="25" t="s">
        <v>168</v>
      </c>
      <c r="BE150" s="214">
        <f>IF(N150="základní",J150,0)</f>
        <v>0</v>
      </c>
      <c r="BF150" s="214">
        <f>IF(N150="snížená",J150,0)</f>
        <v>0</v>
      </c>
      <c r="BG150" s="214">
        <f>IF(N150="zákl. přenesená",J150,0)</f>
        <v>0</v>
      </c>
      <c r="BH150" s="214">
        <f>IF(N150="sníž. přenesená",J150,0)</f>
        <v>0</v>
      </c>
      <c r="BI150" s="214">
        <f>IF(N150="nulová",J150,0)</f>
        <v>0</v>
      </c>
      <c r="BJ150" s="25" t="s">
        <v>17</v>
      </c>
      <c r="BK150" s="214">
        <f>ROUND(I150*H150,2)</f>
        <v>0</v>
      </c>
      <c r="BL150" s="25" t="s">
        <v>254</v>
      </c>
      <c r="BM150" s="25" t="s">
        <v>3170</v>
      </c>
    </row>
    <row r="151" s="1" customFormat="1" ht="16.5" customHeight="1">
      <c r="B151" s="202"/>
      <c r="C151" s="203" t="s">
        <v>612</v>
      </c>
      <c r="D151" s="203" t="s">
        <v>170</v>
      </c>
      <c r="E151" s="204" t="s">
        <v>3171</v>
      </c>
      <c r="F151" s="205" t="s">
        <v>1777</v>
      </c>
      <c r="G151" s="206" t="s">
        <v>325</v>
      </c>
      <c r="H151" s="207">
        <v>1</v>
      </c>
      <c r="I151" s="208"/>
      <c r="J151" s="209">
        <f>ROUND(I151*H151,2)</f>
        <v>0</v>
      </c>
      <c r="K151" s="205" t="s">
        <v>5</v>
      </c>
      <c r="L151" s="47"/>
      <c r="M151" s="210" t="s">
        <v>5</v>
      </c>
      <c r="N151" s="211" t="s">
        <v>43</v>
      </c>
      <c r="O151" s="48"/>
      <c r="P151" s="212">
        <f>O151*H151</f>
        <v>0</v>
      </c>
      <c r="Q151" s="212">
        <v>0</v>
      </c>
      <c r="R151" s="212">
        <f>Q151*H151</f>
        <v>0</v>
      </c>
      <c r="S151" s="212">
        <v>0</v>
      </c>
      <c r="T151" s="213">
        <f>S151*H151</f>
        <v>0</v>
      </c>
      <c r="AR151" s="25" t="s">
        <v>254</v>
      </c>
      <c r="AT151" s="25" t="s">
        <v>170</v>
      </c>
      <c r="AU151" s="25" t="s">
        <v>80</v>
      </c>
      <c r="AY151" s="25" t="s">
        <v>168</v>
      </c>
      <c r="BE151" s="214">
        <f>IF(N151="základní",J151,0)</f>
        <v>0</v>
      </c>
      <c r="BF151" s="214">
        <f>IF(N151="snížená",J151,0)</f>
        <v>0</v>
      </c>
      <c r="BG151" s="214">
        <f>IF(N151="zákl. přenesená",J151,0)</f>
        <v>0</v>
      </c>
      <c r="BH151" s="214">
        <f>IF(N151="sníž. přenesená",J151,0)</f>
        <v>0</v>
      </c>
      <c r="BI151" s="214">
        <f>IF(N151="nulová",J151,0)</f>
        <v>0</v>
      </c>
      <c r="BJ151" s="25" t="s">
        <v>17</v>
      </c>
      <c r="BK151" s="214">
        <f>ROUND(I151*H151,2)</f>
        <v>0</v>
      </c>
      <c r="BL151" s="25" t="s">
        <v>254</v>
      </c>
      <c r="BM151" s="25" t="s">
        <v>3172</v>
      </c>
    </row>
    <row r="152" s="1" customFormat="1" ht="16.5" customHeight="1">
      <c r="B152" s="202"/>
      <c r="C152" s="203" t="s">
        <v>620</v>
      </c>
      <c r="D152" s="203" t="s">
        <v>170</v>
      </c>
      <c r="E152" s="204" t="s">
        <v>3173</v>
      </c>
      <c r="F152" s="205" t="s">
        <v>3174</v>
      </c>
      <c r="G152" s="206" t="s">
        <v>325</v>
      </c>
      <c r="H152" s="207">
        <v>1</v>
      </c>
      <c r="I152" s="208"/>
      <c r="J152" s="209">
        <f>ROUND(I152*H152,2)</f>
        <v>0</v>
      </c>
      <c r="K152" s="205" t="s">
        <v>5</v>
      </c>
      <c r="L152" s="47"/>
      <c r="M152" s="210" t="s">
        <v>5</v>
      </c>
      <c r="N152" s="261" t="s">
        <v>43</v>
      </c>
      <c r="O152" s="262"/>
      <c r="P152" s="263">
        <f>O152*H152</f>
        <v>0</v>
      </c>
      <c r="Q152" s="263">
        <v>0</v>
      </c>
      <c r="R152" s="263">
        <f>Q152*H152</f>
        <v>0</v>
      </c>
      <c r="S152" s="263">
        <v>0</v>
      </c>
      <c r="T152" s="264">
        <f>S152*H152</f>
        <v>0</v>
      </c>
      <c r="AR152" s="25" t="s">
        <v>254</v>
      </c>
      <c r="AT152" s="25" t="s">
        <v>170</v>
      </c>
      <c r="AU152" s="25" t="s">
        <v>80</v>
      </c>
      <c r="AY152" s="25" t="s">
        <v>168</v>
      </c>
      <c r="BE152" s="214">
        <f>IF(N152="základní",J152,0)</f>
        <v>0</v>
      </c>
      <c r="BF152" s="214">
        <f>IF(N152="snížená",J152,0)</f>
        <v>0</v>
      </c>
      <c r="BG152" s="214">
        <f>IF(N152="zákl. přenesená",J152,0)</f>
        <v>0</v>
      </c>
      <c r="BH152" s="214">
        <f>IF(N152="sníž. přenesená",J152,0)</f>
        <v>0</v>
      </c>
      <c r="BI152" s="214">
        <f>IF(N152="nulová",J152,0)</f>
        <v>0</v>
      </c>
      <c r="BJ152" s="25" t="s">
        <v>17</v>
      </c>
      <c r="BK152" s="214">
        <f>ROUND(I152*H152,2)</f>
        <v>0</v>
      </c>
      <c r="BL152" s="25" t="s">
        <v>254</v>
      </c>
      <c r="BM152" s="25" t="s">
        <v>3175</v>
      </c>
    </row>
    <row r="153" s="1" customFormat="1" ht="6.96" customHeight="1">
      <c r="B153" s="68"/>
      <c r="C153" s="69"/>
      <c r="D153" s="69"/>
      <c r="E153" s="69"/>
      <c r="F153" s="69"/>
      <c r="G153" s="69"/>
      <c r="H153" s="69"/>
      <c r="I153" s="153"/>
      <c r="J153" s="69"/>
      <c r="K153" s="69"/>
      <c r="L153" s="47"/>
    </row>
  </sheetData>
  <autoFilter ref="C80:K152"/>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104</v>
      </c>
      <c r="G1" s="126" t="s">
        <v>105</v>
      </c>
      <c r="H1" s="126"/>
      <c r="I1" s="127"/>
      <c r="J1" s="126" t="s">
        <v>106</v>
      </c>
      <c r="K1" s="125" t="s">
        <v>107</v>
      </c>
      <c r="L1" s="126" t="s">
        <v>108</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88</v>
      </c>
    </row>
    <row r="3" ht="6.96" customHeight="1">
      <c r="B3" s="26"/>
      <c r="C3" s="27"/>
      <c r="D3" s="27"/>
      <c r="E3" s="27"/>
      <c r="F3" s="27"/>
      <c r="G3" s="27"/>
      <c r="H3" s="27"/>
      <c r="I3" s="128"/>
      <c r="J3" s="27"/>
      <c r="K3" s="28"/>
      <c r="AT3" s="25" t="s">
        <v>80</v>
      </c>
    </row>
    <row r="4" ht="36.96" customHeight="1">
      <c r="B4" s="29"/>
      <c r="C4" s="30"/>
      <c r="D4" s="31" t="s">
        <v>109</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STAVEBNÍ ÚPRAVY A PŘÍSTAVBA OBJ. Č. 22 KOMPLEMENT – AMBULANCE V AREÁLU NEMOCNICE PRACHATICE</v>
      </c>
      <c r="F7" s="41"/>
      <c r="G7" s="41"/>
      <c r="H7" s="41"/>
      <c r="I7" s="129"/>
      <c r="J7" s="30"/>
      <c r="K7" s="32"/>
    </row>
    <row r="8" s="1" customFormat="1">
      <c r="B8" s="47"/>
      <c r="C8" s="48"/>
      <c r="D8" s="41" t="s">
        <v>110</v>
      </c>
      <c r="E8" s="48"/>
      <c r="F8" s="48"/>
      <c r="G8" s="48"/>
      <c r="H8" s="48"/>
      <c r="I8" s="131"/>
      <c r="J8" s="48"/>
      <c r="K8" s="52"/>
    </row>
    <row r="9" s="1" customFormat="1" ht="36.96" customHeight="1">
      <c r="B9" s="47"/>
      <c r="C9" s="48"/>
      <c r="D9" s="48"/>
      <c r="E9" s="132" t="s">
        <v>3176</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22</v>
      </c>
      <c r="J11" s="36" t="s">
        <v>5</v>
      </c>
      <c r="K11" s="52"/>
    </row>
    <row r="12" s="1" customFormat="1" ht="14.4" customHeight="1">
      <c r="B12" s="47"/>
      <c r="C12" s="48"/>
      <c r="D12" s="41" t="s">
        <v>23</v>
      </c>
      <c r="E12" s="48"/>
      <c r="F12" s="36" t="s">
        <v>24</v>
      </c>
      <c r="G12" s="48"/>
      <c r="H12" s="48"/>
      <c r="I12" s="133" t="s">
        <v>25</v>
      </c>
      <c r="J12" s="134" t="str">
        <f>'Rekapitulace stavby'!AN8</f>
        <v>24.8.2018</v>
      </c>
      <c r="K12" s="52"/>
    </row>
    <row r="13" s="1" customFormat="1" ht="10.8" customHeight="1">
      <c r="B13" s="47"/>
      <c r="C13" s="48"/>
      <c r="D13" s="48"/>
      <c r="E13" s="48"/>
      <c r="F13" s="48"/>
      <c r="G13" s="48"/>
      <c r="H13" s="48"/>
      <c r="I13" s="131"/>
      <c r="J13" s="48"/>
      <c r="K13" s="52"/>
    </row>
    <row r="14" s="1" customFormat="1" ht="14.4" customHeight="1">
      <c r="B14" s="47"/>
      <c r="C14" s="48"/>
      <c r="D14" s="41" t="s">
        <v>27</v>
      </c>
      <c r="E14" s="48"/>
      <c r="F14" s="48"/>
      <c r="G14" s="48"/>
      <c r="H14" s="48"/>
      <c r="I14" s="133" t="s">
        <v>28</v>
      </c>
      <c r="J14" s="36" t="s">
        <v>5</v>
      </c>
      <c r="K14" s="52"/>
    </row>
    <row r="15" s="1" customFormat="1" ht="18" customHeight="1">
      <c r="B15" s="47"/>
      <c r="C15" s="48"/>
      <c r="D15" s="48"/>
      <c r="E15" s="36" t="s">
        <v>29</v>
      </c>
      <c r="F15" s="48"/>
      <c r="G15" s="48"/>
      <c r="H15" s="48"/>
      <c r="I15" s="133" t="s">
        <v>30</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31</v>
      </c>
      <c r="E17" s="48"/>
      <c r="F17" s="48"/>
      <c r="G17" s="48"/>
      <c r="H17" s="48"/>
      <c r="I17" s="133"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30</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33</v>
      </c>
      <c r="E20" s="48"/>
      <c r="F20" s="48"/>
      <c r="G20" s="48"/>
      <c r="H20" s="48"/>
      <c r="I20" s="133" t="s">
        <v>28</v>
      </c>
      <c r="J20" s="36" t="s">
        <v>5</v>
      </c>
      <c r="K20" s="52"/>
    </row>
    <row r="21" s="1" customFormat="1" ht="18" customHeight="1">
      <c r="B21" s="47"/>
      <c r="C21" s="48"/>
      <c r="D21" s="48"/>
      <c r="E21" s="36" t="s">
        <v>34</v>
      </c>
      <c r="F21" s="48"/>
      <c r="G21" s="48"/>
      <c r="H21" s="48"/>
      <c r="I21" s="133" t="s">
        <v>30</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36</v>
      </c>
      <c r="E23" s="48"/>
      <c r="F23" s="48"/>
      <c r="G23" s="48"/>
      <c r="H23" s="48"/>
      <c r="I23" s="131"/>
      <c r="J23" s="48"/>
      <c r="K23" s="52"/>
    </row>
    <row r="24" s="6" customFormat="1" ht="16.5" customHeight="1">
      <c r="B24" s="135"/>
      <c r="C24" s="136"/>
      <c r="D24" s="136"/>
      <c r="E24" s="45" t="s">
        <v>5</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38</v>
      </c>
      <c r="E27" s="48"/>
      <c r="F27" s="48"/>
      <c r="G27" s="48"/>
      <c r="H27" s="48"/>
      <c r="I27" s="131"/>
      <c r="J27" s="142">
        <f>ROUND(J83,2)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40</v>
      </c>
      <c r="G29" s="48"/>
      <c r="H29" s="48"/>
      <c r="I29" s="143" t="s">
        <v>39</v>
      </c>
      <c r="J29" s="53" t="s">
        <v>41</v>
      </c>
      <c r="K29" s="52"/>
    </row>
    <row r="30" s="1" customFormat="1" ht="14.4" customHeight="1">
      <c r="B30" s="47"/>
      <c r="C30" s="48"/>
      <c r="D30" s="56" t="s">
        <v>42</v>
      </c>
      <c r="E30" s="56" t="s">
        <v>43</v>
      </c>
      <c r="F30" s="144">
        <f>ROUND(SUM(BE83:BE142), 2)</f>
        <v>0</v>
      </c>
      <c r="G30" s="48"/>
      <c r="H30" s="48"/>
      <c r="I30" s="145">
        <v>0.20999999999999999</v>
      </c>
      <c r="J30" s="144">
        <f>ROUND(ROUND((SUM(BE83:BE142)), 2)*I30, 2)</f>
        <v>0</v>
      </c>
      <c r="K30" s="52"/>
    </row>
    <row r="31" s="1" customFormat="1" ht="14.4" customHeight="1">
      <c r="B31" s="47"/>
      <c r="C31" s="48"/>
      <c r="D31" s="48"/>
      <c r="E31" s="56" t="s">
        <v>44</v>
      </c>
      <c r="F31" s="144">
        <f>ROUND(SUM(BF83:BF142), 2)</f>
        <v>0</v>
      </c>
      <c r="G31" s="48"/>
      <c r="H31" s="48"/>
      <c r="I31" s="145">
        <v>0.14999999999999999</v>
      </c>
      <c r="J31" s="144">
        <f>ROUND(ROUND((SUM(BF83:BF142)), 2)*I31, 2)</f>
        <v>0</v>
      </c>
      <c r="K31" s="52"/>
    </row>
    <row r="32" hidden="1" s="1" customFormat="1" ht="14.4" customHeight="1">
      <c r="B32" s="47"/>
      <c r="C32" s="48"/>
      <c r="D32" s="48"/>
      <c r="E32" s="56" t="s">
        <v>45</v>
      </c>
      <c r="F32" s="144">
        <f>ROUND(SUM(BG83:BG142), 2)</f>
        <v>0</v>
      </c>
      <c r="G32" s="48"/>
      <c r="H32" s="48"/>
      <c r="I32" s="145">
        <v>0.20999999999999999</v>
      </c>
      <c r="J32" s="144">
        <v>0</v>
      </c>
      <c r="K32" s="52"/>
    </row>
    <row r="33" hidden="1" s="1" customFormat="1" ht="14.4" customHeight="1">
      <c r="B33" s="47"/>
      <c r="C33" s="48"/>
      <c r="D33" s="48"/>
      <c r="E33" s="56" t="s">
        <v>46</v>
      </c>
      <c r="F33" s="144">
        <f>ROUND(SUM(BH83:BH142), 2)</f>
        <v>0</v>
      </c>
      <c r="G33" s="48"/>
      <c r="H33" s="48"/>
      <c r="I33" s="145">
        <v>0.14999999999999999</v>
      </c>
      <c r="J33" s="144">
        <v>0</v>
      </c>
      <c r="K33" s="52"/>
    </row>
    <row r="34" hidden="1" s="1" customFormat="1" ht="14.4" customHeight="1">
      <c r="B34" s="47"/>
      <c r="C34" s="48"/>
      <c r="D34" s="48"/>
      <c r="E34" s="56" t="s">
        <v>47</v>
      </c>
      <c r="F34" s="144">
        <f>ROUND(SUM(BI83:BI142),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48</v>
      </c>
      <c r="E36" s="89"/>
      <c r="F36" s="89"/>
      <c r="G36" s="148" t="s">
        <v>49</v>
      </c>
      <c r="H36" s="149" t="s">
        <v>50</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113</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STAVEBNÍ ÚPRAVY A PŘÍSTAVBA OBJ. Č. 22 KOMPLEMENT – AMBULANCE V AREÁLU NEMOCNICE PRACHATICE</v>
      </c>
      <c r="F45" s="41"/>
      <c r="G45" s="41"/>
      <c r="H45" s="41"/>
      <c r="I45" s="131"/>
      <c r="J45" s="48"/>
      <c r="K45" s="52"/>
    </row>
    <row r="46" s="1" customFormat="1" ht="14.4" customHeight="1">
      <c r="B46" s="47"/>
      <c r="C46" s="41" t="s">
        <v>110</v>
      </c>
      <c r="D46" s="48"/>
      <c r="E46" s="48"/>
      <c r="F46" s="48"/>
      <c r="G46" s="48"/>
      <c r="H46" s="48"/>
      <c r="I46" s="131"/>
      <c r="J46" s="48"/>
      <c r="K46" s="52"/>
    </row>
    <row r="47" s="1" customFormat="1" ht="17.25" customHeight="1">
      <c r="B47" s="47"/>
      <c r="C47" s="48"/>
      <c r="D47" s="48"/>
      <c r="E47" s="132" t="str">
        <f>E9</f>
        <v>4 - Měření a regulace</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23</v>
      </c>
      <c r="D49" s="48"/>
      <c r="E49" s="48"/>
      <c r="F49" s="36" t="str">
        <f>F12</f>
        <v xml:space="preserve"> </v>
      </c>
      <c r="G49" s="48"/>
      <c r="H49" s="48"/>
      <c r="I49" s="133" t="s">
        <v>25</v>
      </c>
      <c r="J49" s="134" t="str">
        <f>IF(J12="","",J12)</f>
        <v>24.8.2018</v>
      </c>
      <c r="K49" s="52"/>
    </row>
    <row r="50" s="1" customFormat="1" ht="6.96" customHeight="1">
      <c r="B50" s="47"/>
      <c r="C50" s="48"/>
      <c r="D50" s="48"/>
      <c r="E50" s="48"/>
      <c r="F50" s="48"/>
      <c r="G50" s="48"/>
      <c r="H50" s="48"/>
      <c r="I50" s="131"/>
      <c r="J50" s="48"/>
      <c r="K50" s="52"/>
    </row>
    <row r="51" s="1" customFormat="1">
      <c r="B51" s="47"/>
      <c r="C51" s="41" t="s">
        <v>27</v>
      </c>
      <c r="D51" s="48"/>
      <c r="E51" s="48"/>
      <c r="F51" s="36" t="str">
        <f>E15</f>
        <v>ALFAPLAN s.r.o.</v>
      </c>
      <c r="G51" s="48"/>
      <c r="H51" s="48"/>
      <c r="I51" s="133" t="s">
        <v>33</v>
      </c>
      <c r="J51" s="45" t="str">
        <f>E21</f>
        <v>Nemocnice Prachatice a.s.</v>
      </c>
      <c r="K51" s="52"/>
    </row>
    <row r="52" s="1" customFormat="1" ht="14.4" customHeight="1">
      <c r="B52" s="47"/>
      <c r="C52" s="41" t="s">
        <v>31</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114</v>
      </c>
      <c r="D54" s="146"/>
      <c r="E54" s="146"/>
      <c r="F54" s="146"/>
      <c r="G54" s="146"/>
      <c r="H54" s="146"/>
      <c r="I54" s="158"/>
      <c r="J54" s="159" t="s">
        <v>115</v>
      </c>
      <c r="K54" s="160"/>
    </row>
    <row r="55" s="1" customFormat="1" ht="10.32" customHeight="1">
      <c r="B55" s="47"/>
      <c r="C55" s="48"/>
      <c r="D55" s="48"/>
      <c r="E55" s="48"/>
      <c r="F55" s="48"/>
      <c r="G55" s="48"/>
      <c r="H55" s="48"/>
      <c r="I55" s="131"/>
      <c r="J55" s="48"/>
      <c r="K55" s="52"/>
    </row>
    <row r="56" s="1" customFormat="1" ht="29.28" customHeight="1">
      <c r="B56" s="47"/>
      <c r="C56" s="161" t="s">
        <v>116</v>
      </c>
      <c r="D56" s="48"/>
      <c r="E56" s="48"/>
      <c r="F56" s="48"/>
      <c r="G56" s="48"/>
      <c r="H56" s="48"/>
      <c r="I56" s="131"/>
      <c r="J56" s="142">
        <f>J83</f>
        <v>0</v>
      </c>
      <c r="K56" s="52"/>
      <c r="AU56" s="25" t="s">
        <v>117</v>
      </c>
    </row>
    <row r="57" s="7" customFormat="1" ht="24.96" customHeight="1">
      <c r="B57" s="162"/>
      <c r="C57" s="163"/>
      <c r="D57" s="164" t="s">
        <v>138</v>
      </c>
      <c r="E57" s="165"/>
      <c r="F57" s="165"/>
      <c r="G57" s="165"/>
      <c r="H57" s="165"/>
      <c r="I57" s="166"/>
      <c r="J57" s="167">
        <f>J84</f>
        <v>0</v>
      </c>
      <c r="K57" s="168"/>
    </row>
    <row r="58" s="8" customFormat="1" ht="19.92" customHeight="1">
      <c r="B58" s="169"/>
      <c r="C58" s="170"/>
      <c r="D58" s="171" t="s">
        <v>3177</v>
      </c>
      <c r="E58" s="172"/>
      <c r="F58" s="172"/>
      <c r="G58" s="172"/>
      <c r="H58" s="172"/>
      <c r="I58" s="173"/>
      <c r="J58" s="174">
        <f>J85</f>
        <v>0</v>
      </c>
      <c r="K58" s="175"/>
    </row>
    <row r="59" s="8" customFormat="1" ht="19.92" customHeight="1">
      <c r="B59" s="169"/>
      <c r="C59" s="170"/>
      <c r="D59" s="171" t="s">
        <v>3178</v>
      </c>
      <c r="E59" s="172"/>
      <c r="F59" s="172"/>
      <c r="G59" s="172"/>
      <c r="H59" s="172"/>
      <c r="I59" s="173"/>
      <c r="J59" s="174">
        <f>J91</f>
        <v>0</v>
      </c>
      <c r="K59" s="175"/>
    </row>
    <row r="60" s="8" customFormat="1" ht="19.92" customHeight="1">
      <c r="B60" s="169"/>
      <c r="C60" s="170"/>
      <c r="D60" s="171" t="s">
        <v>3179</v>
      </c>
      <c r="E60" s="172"/>
      <c r="F60" s="172"/>
      <c r="G60" s="172"/>
      <c r="H60" s="172"/>
      <c r="I60" s="173"/>
      <c r="J60" s="174">
        <f>J100</f>
        <v>0</v>
      </c>
      <c r="K60" s="175"/>
    </row>
    <row r="61" s="8" customFormat="1" ht="19.92" customHeight="1">
      <c r="B61" s="169"/>
      <c r="C61" s="170"/>
      <c r="D61" s="171" t="s">
        <v>3180</v>
      </c>
      <c r="E61" s="172"/>
      <c r="F61" s="172"/>
      <c r="G61" s="172"/>
      <c r="H61" s="172"/>
      <c r="I61" s="173"/>
      <c r="J61" s="174">
        <f>J104</f>
        <v>0</v>
      </c>
      <c r="K61" s="175"/>
    </row>
    <row r="62" s="8" customFormat="1" ht="19.92" customHeight="1">
      <c r="B62" s="169"/>
      <c r="C62" s="170"/>
      <c r="D62" s="171" t="s">
        <v>3181</v>
      </c>
      <c r="E62" s="172"/>
      <c r="F62" s="172"/>
      <c r="G62" s="172"/>
      <c r="H62" s="172"/>
      <c r="I62" s="173"/>
      <c r="J62" s="174">
        <f>J109</f>
        <v>0</v>
      </c>
      <c r="K62" s="175"/>
    </row>
    <row r="63" s="8" customFormat="1" ht="19.92" customHeight="1">
      <c r="B63" s="169"/>
      <c r="C63" s="170"/>
      <c r="D63" s="171" t="s">
        <v>3182</v>
      </c>
      <c r="E63" s="172"/>
      <c r="F63" s="172"/>
      <c r="G63" s="172"/>
      <c r="H63" s="172"/>
      <c r="I63" s="173"/>
      <c r="J63" s="174">
        <f>J124</f>
        <v>0</v>
      </c>
      <c r="K63" s="175"/>
    </row>
    <row r="64" s="1" customFormat="1" ht="21.84" customHeight="1">
      <c r="B64" s="47"/>
      <c r="C64" s="48"/>
      <c r="D64" s="48"/>
      <c r="E64" s="48"/>
      <c r="F64" s="48"/>
      <c r="G64" s="48"/>
      <c r="H64" s="48"/>
      <c r="I64" s="131"/>
      <c r="J64" s="48"/>
      <c r="K64" s="52"/>
    </row>
    <row r="65" s="1" customFormat="1" ht="6.96" customHeight="1">
      <c r="B65" s="68"/>
      <c r="C65" s="69"/>
      <c r="D65" s="69"/>
      <c r="E65" s="69"/>
      <c r="F65" s="69"/>
      <c r="G65" s="69"/>
      <c r="H65" s="69"/>
      <c r="I65" s="153"/>
      <c r="J65" s="69"/>
      <c r="K65" s="70"/>
    </row>
    <row r="69" s="1" customFormat="1" ht="6.96" customHeight="1">
      <c r="B69" s="71"/>
      <c r="C69" s="72"/>
      <c r="D69" s="72"/>
      <c r="E69" s="72"/>
      <c r="F69" s="72"/>
      <c r="G69" s="72"/>
      <c r="H69" s="72"/>
      <c r="I69" s="154"/>
      <c r="J69" s="72"/>
      <c r="K69" s="72"/>
      <c r="L69" s="47"/>
    </row>
    <row r="70" s="1" customFormat="1" ht="36.96" customHeight="1">
      <c r="B70" s="47"/>
      <c r="C70" s="73" t="s">
        <v>152</v>
      </c>
      <c r="I70" s="176"/>
      <c r="L70" s="47"/>
    </row>
    <row r="71" s="1" customFormat="1" ht="6.96" customHeight="1">
      <c r="B71" s="47"/>
      <c r="I71" s="176"/>
      <c r="L71" s="47"/>
    </row>
    <row r="72" s="1" customFormat="1" ht="14.4" customHeight="1">
      <c r="B72" s="47"/>
      <c r="C72" s="75" t="s">
        <v>19</v>
      </c>
      <c r="I72" s="176"/>
      <c r="L72" s="47"/>
    </row>
    <row r="73" s="1" customFormat="1" ht="16.5" customHeight="1">
      <c r="B73" s="47"/>
      <c r="E73" s="177" t="str">
        <f>E7</f>
        <v>STAVEBNÍ ÚPRAVY A PŘÍSTAVBA OBJ. Č. 22 KOMPLEMENT – AMBULANCE V AREÁLU NEMOCNICE PRACHATICE</v>
      </c>
      <c r="F73" s="75"/>
      <c r="G73" s="75"/>
      <c r="H73" s="75"/>
      <c r="I73" s="176"/>
      <c r="L73" s="47"/>
    </row>
    <row r="74" s="1" customFormat="1" ht="14.4" customHeight="1">
      <c r="B74" s="47"/>
      <c r="C74" s="75" t="s">
        <v>110</v>
      </c>
      <c r="I74" s="176"/>
      <c r="L74" s="47"/>
    </row>
    <row r="75" s="1" customFormat="1" ht="17.25" customHeight="1">
      <c r="B75" s="47"/>
      <c r="E75" s="78" t="str">
        <f>E9</f>
        <v>4 - Měření a regulace</v>
      </c>
      <c r="F75" s="1"/>
      <c r="G75" s="1"/>
      <c r="H75" s="1"/>
      <c r="I75" s="176"/>
      <c r="L75" s="47"/>
    </row>
    <row r="76" s="1" customFormat="1" ht="6.96" customHeight="1">
      <c r="B76" s="47"/>
      <c r="I76" s="176"/>
      <c r="L76" s="47"/>
    </row>
    <row r="77" s="1" customFormat="1" ht="18" customHeight="1">
      <c r="B77" s="47"/>
      <c r="C77" s="75" t="s">
        <v>23</v>
      </c>
      <c r="F77" s="178" t="str">
        <f>F12</f>
        <v xml:space="preserve"> </v>
      </c>
      <c r="I77" s="179" t="s">
        <v>25</v>
      </c>
      <c r="J77" s="80" t="str">
        <f>IF(J12="","",J12)</f>
        <v>24.8.2018</v>
      </c>
      <c r="L77" s="47"/>
    </row>
    <row r="78" s="1" customFormat="1" ht="6.96" customHeight="1">
      <c r="B78" s="47"/>
      <c r="I78" s="176"/>
      <c r="L78" s="47"/>
    </row>
    <row r="79" s="1" customFormat="1">
      <c r="B79" s="47"/>
      <c r="C79" s="75" t="s">
        <v>27</v>
      </c>
      <c r="F79" s="178" t="str">
        <f>E15</f>
        <v>ALFAPLAN s.r.o.</v>
      </c>
      <c r="I79" s="179" t="s">
        <v>33</v>
      </c>
      <c r="J79" s="178" t="str">
        <f>E21</f>
        <v>Nemocnice Prachatice a.s.</v>
      </c>
      <c r="L79" s="47"/>
    </row>
    <row r="80" s="1" customFormat="1" ht="14.4" customHeight="1">
      <c r="B80" s="47"/>
      <c r="C80" s="75" t="s">
        <v>31</v>
      </c>
      <c r="F80" s="178" t="str">
        <f>IF(E18="","",E18)</f>
        <v/>
      </c>
      <c r="I80" s="176"/>
      <c r="L80" s="47"/>
    </row>
    <row r="81" s="1" customFormat="1" ht="10.32" customHeight="1">
      <c r="B81" s="47"/>
      <c r="I81" s="176"/>
      <c r="L81" s="47"/>
    </row>
    <row r="82" s="9" customFormat="1" ht="29.28" customHeight="1">
      <c r="B82" s="180"/>
      <c r="C82" s="181" t="s">
        <v>153</v>
      </c>
      <c r="D82" s="182" t="s">
        <v>57</v>
      </c>
      <c r="E82" s="182" t="s">
        <v>53</v>
      </c>
      <c r="F82" s="182" t="s">
        <v>154</v>
      </c>
      <c r="G82" s="182" t="s">
        <v>155</v>
      </c>
      <c r="H82" s="182" t="s">
        <v>156</v>
      </c>
      <c r="I82" s="183" t="s">
        <v>157</v>
      </c>
      <c r="J82" s="182" t="s">
        <v>115</v>
      </c>
      <c r="K82" s="184" t="s">
        <v>158</v>
      </c>
      <c r="L82" s="180"/>
      <c r="M82" s="93" t="s">
        <v>159</v>
      </c>
      <c r="N82" s="94" t="s">
        <v>42</v>
      </c>
      <c r="O82" s="94" t="s">
        <v>160</v>
      </c>
      <c r="P82" s="94" t="s">
        <v>161</v>
      </c>
      <c r="Q82" s="94" t="s">
        <v>162</v>
      </c>
      <c r="R82" s="94" t="s">
        <v>163</v>
      </c>
      <c r="S82" s="94" t="s">
        <v>164</v>
      </c>
      <c r="T82" s="95" t="s">
        <v>165</v>
      </c>
    </row>
    <row r="83" s="1" customFormat="1" ht="29.28" customHeight="1">
      <c r="B83" s="47"/>
      <c r="C83" s="97" t="s">
        <v>116</v>
      </c>
      <c r="I83" s="176"/>
      <c r="J83" s="185">
        <f>BK83</f>
        <v>0</v>
      </c>
      <c r="L83" s="47"/>
      <c r="M83" s="96"/>
      <c r="N83" s="83"/>
      <c r="O83" s="83"/>
      <c r="P83" s="186">
        <f>P84</f>
        <v>0</v>
      </c>
      <c r="Q83" s="83"/>
      <c r="R83" s="186">
        <f>R84</f>
        <v>0</v>
      </c>
      <c r="S83" s="83"/>
      <c r="T83" s="187">
        <f>T84</f>
        <v>0</v>
      </c>
      <c r="AT83" s="25" t="s">
        <v>71</v>
      </c>
      <c r="AU83" s="25" t="s">
        <v>117</v>
      </c>
      <c r="BK83" s="188">
        <f>BK84</f>
        <v>0</v>
      </c>
    </row>
    <row r="84" s="10" customFormat="1" ht="37.44001" customHeight="1">
      <c r="B84" s="189"/>
      <c r="D84" s="190" t="s">
        <v>71</v>
      </c>
      <c r="E84" s="191" t="s">
        <v>1782</v>
      </c>
      <c r="F84" s="191" t="s">
        <v>1783</v>
      </c>
      <c r="I84" s="192"/>
      <c r="J84" s="193">
        <f>BK84</f>
        <v>0</v>
      </c>
      <c r="L84" s="189"/>
      <c r="M84" s="194"/>
      <c r="N84" s="195"/>
      <c r="O84" s="195"/>
      <c r="P84" s="196">
        <f>P85+P91+P100+P104+P109+P124</f>
        <v>0</v>
      </c>
      <c r="Q84" s="195"/>
      <c r="R84" s="196">
        <f>R85+R91+R100+R104+R109+R124</f>
        <v>0</v>
      </c>
      <c r="S84" s="195"/>
      <c r="T84" s="197">
        <f>T85+T91+T100+T104+T109+T124</f>
        <v>0</v>
      </c>
      <c r="AR84" s="190" t="s">
        <v>80</v>
      </c>
      <c r="AT84" s="198" t="s">
        <v>71</v>
      </c>
      <c r="AU84" s="198" t="s">
        <v>72</v>
      </c>
      <c r="AY84" s="190" t="s">
        <v>168</v>
      </c>
      <c r="BK84" s="199">
        <f>BK85+BK91+BK100+BK104+BK109+BK124</f>
        <v>0</v>
      </c>
    </row>
    <row r="85" s="10" customFormat="1" ht="19.92" customHeight="1">
      <c r="B85" s="189"/>
      <c r="D85" s="190" t="s">
        <v>71</v>
      </c>
      <c r="E85" s="200" t="s">
        <v>1784</v>
      </c>
      <c r="F85" s="200" t="s">
        <v>3183</v>
      </c>
      <c r="I85" s="192"/>
      <c r="J85" s="201">
        <f>BK85</f>
        <v>0</v>
      </c>
      <c r="L85" s="189"/>
      <c r="M85" s="194"/>
      <c r="N85" s="195"/>
      <c r="O85" s="195"/>
      <c r="P85" s="196">
        <f>SUM(P86:P90)</f>
        <v>0</v>
      </c>
      <c r="Q85" s="195"/>
      <c r="R85" s="196">
        <f>SUM(R86:R90)</f>
        <v>0</v>
      </c>
      <c r="S85" s="195"/>
      <c r="T85" s="197">
        <f>SUM(T86:T90)</f>
        <v>0</v>
      </c>
      <c r="AR85" s="190" t="s">
        <v>80</v>
      </c>
      <c r="AT85" s="198" t="s">
        <v>71</v>
      </c>
      <c r="AU85" s="198" t="s">
        <v>17</v>
      </c>
      <c r="AY85" s="190" t="s">
        <v>168</v>
      </c>
      <c r="BK85" s="199">
        <f>SUM(BK86:BK90)</f>
        <v>0</v>
      </c>
    </row>
    <row r="86" s="1" customFormat="1" ht="38.25" customHeight="1">
      <c r="B86" s="202"/>
      <c r="C86" s="203" t="s">
        <v>17</v>
      </c>
      <c r="D86" s="203" t="s">
        <v>170</v>
      </c>
      <c r="E86" s="204" t="s">
        <v>3184</v>
      </c>
      <c r="F86" s="205" t="s">
        <v>3185</v>
      </c>
      <c r="G86" s="206" t="s">
        <v>1519</v>
      </c>
      <c r="H86" s="207">
        <v>2</v>
      </c>
      <c r="I86" s="208"/>
      <c r="J86" s="209">
        <f>ROUND(I86*H86,2)</f>
        <v>0</v>
      </c>
      <c r="K86" s="205" t="s">
        <v>5</v>
      </c>
      <c r="L86" s="47"/>
      <c r="M86" s="210" t="s">
        <v>5</v>
      </c>
      <c r="N86" s="211" t="s">
        <v>43</v>
      </c>
      <c r="O86" s="48"/>
      <c r="P86" s="212">
        <f>O86*H86</f>
        <v>0</v>
      </c>
      <c r="Q86" s="212">
        <v>0</v>
      </c>
      <c r="R86" s="212">
        <f>Q86*H86</f>
        <v>0</v>
      </c>
      <c r="S86" s="212">
        <v>0</v>
      </c>
      <c r="T86" s="213">
        <f>S86*H86</f>
        <v>0</v>
      </c>
      <c r="AR86" s="25" t="s">
        <v>254</v>
      </c>
      <c r="AT86" s="25" t="s">
        <v>170</v>
      </c>
      <c r="AU86" s="25" t="s">
        <v>80</v>
      </c>
      <c r="AY86" s="25" t="s">
        <v>168</v>
      </c>
      <c r="BE86" s="214">
        <f>IF(N86="základní",J86,0)</f>
        <v>0</v>
      </c>
      <c r="BF86" s="214">
        <f>IF(N86="snížená",J86,0)</f>
        <v>0</v>
      </c>
      <c r="BG86" s="214">
        <f>IF(N86="zákl. přenesená",J86,0)</f>
        <v>0</v>
      </c>
      <c r="BH86" s="214">
        <f>IF(N86="sníž. přenesená",J86,0)</f>
        <v>0</v>
      </c>
      <c r="BI86" s="214">
        <f>IF(N86="nulová",J86,0)</f>
        <v>0</v>
      </c>
      <c r="BJ86" s="25" t="s">
        <v>17</v>
      </c>
      <c r="BK86" s="214">
        <f>ROUND(I86*H86,2)</f>
        <v>0</v>
      </c>
      <c r="BL86" s="25" t="s">
        <v>254</v>
      </c>
      <c r="BM86" s="25" t="s">
        <v>3186</v>
      </c>
    </row>
    <row r="87" s="1" customFormat="1" ht="16.5" customHeight="1">
      <c r="B87" s="202"/>
      <c r="C87" s="203" t="s">
        <v>80</v>
      </c>
      <c r="D87" s="203" t="s">
        <v>170</v>
      </c>
      <c r="E87" s="204" t="s">
        <v>3187</v>
      </c>
      <c r="F87" s="205" t="s">
        <v>3188</v>
      </c>
      <c r="G87" s="206" t="s">
        <v>1519</v>
      </c>
      <c r="H87" s="207">
        <v>2</v>
      </c>
      <c r="I87" s="208"/>
      <c r="J87" s="209">
        <f>ROUND(I87*H87,2)</f>
        <v>0</v>
      </c>
      <c r="K87" s="205" t="s">
        <v>5</v>
      </c>
      <c r="L87" s="47"/>
      <c r="M87" s="210" t="s">
        <v>5</v>
      </c>
      <c r="N87" s="211" t="s">
        <v>43</v>
      </c>
      <c r="O87" s="48"/>
      <c r="P87" s="212">
        <f>O87*H87</f>
        <v>0</v>
      </c>
      <c r="Q87" s="212">
        <v>0</v>
      </c>
      <c r="R87" s="212">
        <f>Q87*H87</f>
        <v>0</v>
      </c>
      <c r="S87" s="212">
        <v>0</v>
      </c>
      <c r="T87" s="213">
        <f>S87*H87</f>
        <v>0</v>
      </c>
      <c r="AR87" s="25" t="s">
        <v>254</v>
      </c>
      <c r="AT87" s="25" t="s">
        <v>170</v>
      </c>
      <c r="AU87" s="25" t="s">
        <v>80</v>
      </c>
      <c r="AY87" s="25" t="s">
        <v>168</v>
      </c>
      <c r="BE87" s="214">
        <f>IF(N87="základní",J87,0)</f>
        <v>0</v>
      </c>
      <c r="BF87" s="214">
        <f>IF(N87="snížená",J87,0)</f>
        <v>0</v>
      </c>
      <c r="BG87" s="214">
        <f>IF(N87="zákl. přenesená",J87,0)</f>
        <v>0</v>
      </c>
      <c r="BH87" s="214">
        <f>IF(N87="sníž. přenesená",J87,0)</f>
        <v>0</v>
      </c>
      <c r="BI87" s="214">
        <f>IF(N87="nulová",J87,0)</f>
        <v>0</v>
      </c>
      <c r="BJ87" s="25" t="s">
        <v>17</v>
      </c>
      <c r="BK87" s="214">
        <f>ROUND(I87*H87,2)</f>
        <v>0</v>
      </c>
      <c r="BL87" s="25" t="s">
        <v>254</v>
      </c>
      <c r="BM87" s="25" t="s">
        <v>3189</v>
      </c>
    </row>
    <row r="88" s="1" customFormat="1" ht="25.5" customHeight="1">
      <c r="B88" s="202"/>
      <c r="C88" s="203" t="s">
        <v>83</v>
      </c>
      <c r="D88" s="203" t="s">
        <v>170</v>
      </c>
      <c r="E88" s="204" t="s">
        <v>3190</v>
      </c>
      <c r="F88" s="205" t="s">
        <v>3191</v>
      </c>
      <c r="G88" s="206" t="s">
        <v>1519</v>
      </c>
      <c r="H88" s="207">
        <v>1</v>
      </c>
      <c r="I88" s="208"/>
      <c r="J88" s="209">
        <f>ROUND(I88*H88,2)</f>
        <v>0</v>
      </c>
      <c r="K88" s="205" t="s">
        <v>5</v>
      </c>
      <c r="L88" s="47"/>
      <c r="M88" s="210" t="s">
        <v>5</v>
      </c>
      <c r="N88" s="211" t="s">
        <v>43</v>
      </c>
      <c r="O88" s="48"/>
      <c r="P88" s="212">
        <f>O88*H88</f>
        <v>0</v>
      </c>
      <c r="Q88" s="212">
        <v>0</v>
      </c>
      <c r="R88" s="212">
        <f>Q88*H88</f>
        <v>0</v>
      </c>
      <c r="S88" s="212">
        <v>0</v>
      </c>
      <c r="T88" s="213">
        <f>S88*H88</f>
        <v>0</v>
      </c>
      <c r="AR88" s="25" t="s">
        <v>254</v>
      </c>
      <c r="AT88" s="25" t="s">
        <v>170</v>
      </c>
      <c r="AU88" s="25" t="s">
        <v>80</v>
      </c>
      <c r="AY88" s="25" t="s">
        <v>168</v>
      </c>
      <c r="BE88" s="214">
        <f>IF(N88="základní",J88,0)</f>
        <v>0</v>
      </c>
      <c r="BF88" s="214">
        <f>IF(N88="snížená",J88,0)</f>
        <v>0</v>
      </c>
      <c r="BG88" s="214">
        <f>IF(N88="zákl. přenesená",J88,0)</f>
        <v>0</v>
      </c>
      <c r="BH88" s="214">
        <f>IF(N88="sníž. přenesená",J88,0)</f>
        <v>0</v>
      </c>
      <c r="BI88" s="214">
        <f>IF(N88="nulová",J88,0)</f>
        <v>0</v>
      </c>
      <c r="BJ88" s="25" t="s">
        <v>17</v>
      </c>
      <c r="BK88" s="214">
        <f>ROUND(I88*H88,2)</f>
        <v>0</v>
      </c>
      <c r="BL88" s="25" t="s">
        <v>254</v>
      </c>
      <c r="BM88" s="25" t="s">
        <v>3192</v>
      </c>
    </row>
    <row r="89" s="1" customFormat="1" ht="38.25" customHeight="1">
      <c r="B89" s="202"/>
      <c r="C89" s="203" t="s">
        <v>86</v>
      </c>
      <c r="D89" s="203" t="s">
        <v>170</v>
      </c>
      <c r="E89" s="204" t="s">
        <v>3193</v>
      </c>
      <c r="F89" s="205" t="s">
        <v>3194</v>
      </c>
      <c r="G89" s="206" t="s">
        <v>1519</v>
      </c>
      <c r="H89" s="207">
        <v>1</v>
      </c>
      <c r="I89" s="208"/>
      <c r="J89" s="209">
        <f>ROUND(I89*H89,2)</f>
        <v>0</v>
      </c>
      <c r="K89" s="205" t="s">
        <v>5</v>
      </c>
      <c r="L89" s="47"/>
      <c r="M89" s="210" t="s">
        <v>5</v>
      </c>
      <c r="N89" s="211" t="s">
        <v>43</v>
      </c>
      <c r="O89" s="48"/>
      <c r="P89" s="212">
        <f>O89*H89</f>
        <v>0</v>
      </c>
      <c r="Q89" s="212">
        <v>0</v>
      </c>
      <c r="R89" s="212">
        <f>Q89*H89</f>
        <v>0</v>
      </c>
      <c r="S89" s="212">
        <v>0</v>
      </c>
      <c r="T89" s="213">
        <f>S89*H89</f>
        <v>0</v>
      </c>
      <c r="AR89" s="25" t="s">
        <v>254</v>
      </c>
      <c r="AT89" s="25" t="s">
        <v>170</v>
      </c>
      <c r="AU89" s="25" t="s">
        <v>80</v>
      </c>
      <c r="AY89" s="25" t="s">
        <v>168</v>
      </c>
      <c r="BE89" s="214">
        <f>IF(N89="základní",J89,0)</f>
        <v>0</v>
      </c>
      <c r="BF89" s="214">
        <f>IF(N89="snížená",J89,0)</f>
        <v>0</v>
      </c>
      <c r="BG89" s="214">
        <f>IF(N89="zákl. přenesená",J89,0)</f>
        <v>0</v>
      </c>
      <c r="BH89" s="214">
        <f>IF(N89="sníž. přenesená",J89,0)</f>
        <v>0</v>
      </c>
      <c r="BI89" s="214">
        <f>IF(N89="nulová",J89,0)</f>
        <v>0</v>
      </c>
      <c r="BJ89" s="25" t="s">
        <v>17</v>
      </c>
      <c r="BK89" s="214">
        <f>ROUND(I89*H89,2)</f>
        <v>0</v>
      </c>
      <c r="BL89" s="25" t="s">
        <v>254</v>
      </c>
      <c r="BM89" s="25" t="s">
        <v>3195</v>
      </c>
    </row>
    <row r="90" s="1" customFormat="1" ht="16.5" customHeight="1">
      <c r="B90" s="202"/>
      <c r="C90" s="203" t="s">
        <v>89</v>
      </c>
      <c r="D90" s="203" t="s">
        <v>170</v>
      </c>
      <c r="E90" s="204" t="s">
        <v>3196</v>
      </c>
      <c r="F90" s="205" t="s">
        <v>3197</v>
      </c>
      <c r="G90" s="206" t="s">
        <v>1519</v>
      </c>
      <c r="H90" s="207">
        <v>2</v>
      </c>
      <c r="I90" s="208"/>
      <c r="J90" s="209">
        <f>ROUND(I90*H90,2)</f>
        <v>0</v>
      </c>
      <c r="K90" s="205" t="s">
        <v>5</v>
      </c>
      <c r="L90" s="47"/>
      <c r="M90" s="210" t="s">
        <v>5</v>
      </c>
      <c r="N90" s="211" t="s">
        <v>43</v>
      </c>
      <c r="O90" s="48"/>
      <c r="P90" s="212">
        <f>O90*H90</f>
        <v>0</v>
      </c>
      <c r="Q90" s="212">
        <v>0</v>
      </c>
      <c r="R90" s="212">
        <f>Q90*H90</f>
        <v>0</v>
      </c>
      <c r="S90" s="212">
        <v>0</v>
      </c>
      <c r="T90" s="213">
        <f>S90*H90</f>
        <v>0</v>
      </c>
      <c r="AR90" s="25" t="s">
        <v>254</v>
      </c>
      <c r="AT90" s="25" t="s">
        <v>170</v>
      </c>
      <c r="AU90" s="25" t="s">
        <v>80</v>
      </c>
      <c r="AY90" s="25" t="s">
        <v>168</v>
      </c>
      <c r="BE90" s="214">
        <f>IF(N90="základní",J90,0)</f>
        <v>0</v>
      </c>
      <c r="BF90" s="214">
        <f>IF(N90="snížená",J90,0)</f>
        <v>0</v>
      </c>
      <c r="BG90" s="214">
        <f>IF(N90="zákl. přenesená",J90,0)</f>
        <v>0</v>
      </c>
      <c r="BH90" s="214">
        <f>IF(N90="sníž. přenesená",J90,0)</f>
        <v>0</v>
      </c>
      <c r="BI90" s="214">
        <f>IF(N90="nulová",J90,0)</f>
        <v>0</v>
      </c>
      <c r="BJ90" s="25" t="s">
        <v>17</v>
      </c>
      <c r="BK90" s="214">
        <f>ROUND(I90*H90,2)</f>
        <v>0</v>
      </c>
      <c r="BL90" s="25" t="s">
        <v>254</v>
      </c>
      <c r="BM90" s="25" t="s">
        <v>3198</v>
      </c>
    </row>
    <row r="91" s="10" customFormat="1" ht="29.88" customHeight="1">
      <c r="B91" s="189"/>
      <c r="D91" s="190" t="s">
        <v>71</v>
      </c>
      <c r="E91" s="200" t="s">
        <v>1892</v>
      </c>
      <c r="F91" s="200" t="s">
        <v>3199</v>
      </c>
      <c r="I91" s="192"/>
      <c r="J91" s="201">
        <f>BK91</f>
        <v>0</v>
      </c>
      <c r="L91" s="189"/>
      <c r="M91" s="194"/>
      <c r="N91" s="195"/>
      <c r="O91" s="195"/>
      <c r="P91" s="196">
        <f>SUM(P92:P99)</f>
        <v>0</v>
      </c>
      <c r="Q91" s="195"/>
      <c r="R91" s="196">
        <f>SUM(R92:R99)</f>
        <v>0</v>
      </c>
      <c r="S91" s="195"/>
      <c r="T91" s="197">
        <f>SUM(T92:T99)</f>
        <v>0</v>
      </c>
      <c r="AR91" s="190" t="s">
        <v>80</v>
      </c>
      <c r="AT91" s="198" t="s">
        <v>71</v>
      </c>
      <c r="AU91" s="198" t="s">
        <v>17</v>
      </c>
      <c r="AY91" s="190" t="s">
        <v>168</v>
      </c>
      <c r="BK91" s="199">
        <f>SUM(BK92:BK99)</f>
        <v>0</v>
      </c>
    </row>
    <row r="92" s="1" customFormat="1" ht="51" customHeight="1">
      <c r="B92" s="202"/>
      <c r="C92" s="203" t="s">
        <v>92</v>
      </c>
      <c r="D92" s="203" t="s">
        <v>170</v>
      </c>
      <c r="E92" s="204" t="s">
        <v>3200</v>
      </c>
      <c r="F92" s="205" t="s">
        <v>3201</v>
      </c>
      <c r="G92" s="206" t="s">
        <v>1519</v>
      </c>
      <c r="H92" s="207">
        <v>3</v>
      </c>
      <c r="I92" s="208"/>
      <c r="J92" s="209">
        <f>ROUND(I92*H92,2)</f>
        <v>0</v>
      </c>
      <c r="K92" s="205" t="s">
        <v>5</v>
      </c>
      <c r="L92" s="47"/>
      <c r="M92" s="210" t="s">
        <v>5</v>
      </c>
      <c r="N92" s="211" t="s">
        <v>43</v>
      </c>
      <c r="O92" s="48"/>
      <c r="P92" s="212">
        <f>O92*H92</f>
        <v>0</v>
      </c>
      <c r="Q92" s="212">
        <v>0</v>
      </c>
      <c r="R92" s="212">
        <f>Q92*H92</f>
        <v>0</v>
      </c>
      <c r="S92" s="212">
        <v>0</v>
      </c>
      <c r="T92" s="213">
        <f>S92*H92</f>
        <v>0</v>
      </c>
      <c r="AR92" s="25" t="s">
        <v>254</v>
      </c>
      <c r="AT92" s="25" t="s">
        <v>170</v>
      </c>
      <c r="AU92" s="25" t="s">
        <v>80</v>
      </c>
      <c r="AY92" s="25" t="s">
        <v>168</v>
      </c>
      <c r="BE92" s="214">
        <f>IF(N92="základní",J92,0)</f>
        <v>0</v>
      </c>
      <c r="BF92" s="214">
        <f>IF(N92="snížená",J92,0)</f>
        <v>0</v>
      </c>
      <c r="BG92" s="214">
        <f>IF(N92="zákl. přenesená",J92,0)</f>
        <v>0</v>
      </c>
      <c r="BH92" s="214">
        <f>IF(N92="sníž. přenesená",J92,0)</f>
        <v>0</v>
      </c>
      <c r="BI92" s="214">
        <f>IF(N92="nulová",J92,0)</f>
        <v>0</v>
      </c>
      <c r="BJ92" s="25" t="s">
        <v>17</v>
      </c>
      <c r="BK92" s="214">
        <f>ROUND(I92*H92,2)</f>
        <v>0</v>
      </c>
      <c r="BL92" s="25" t="s">
        <v>254</v>
      </c>
      <c r="BM92" s="25" t="s">
        <v>3202</v>
      </c>
    </row>
    <row r="93" s="1" customFormat="1" ht="51" customHeight="1">
      <c r="B93" s="202"/>
      <c r="C93" s="203" t="s">
        <v>95</v>
      </c>
      <c r="D93" s="203" t="s">
        <v>170</v>
      </c>
      <c r="E93" s="204" t="s">
        <v>3203</v>
      </c>
      <c r="F93" s="205" t="s">
        <v>3204</v>
      </c>
      <c r="G93" s="206" t="s">
        <v>1519</v>
      </c>
      <c r="H93" s="207">
        <v>2</v>
      </c>
      <c r="I93" s="208"/>
      <c r="J93" s="209">
        <f>ROUND(I93*H93,2)</f>
        <v>0</v>
      </c>
      <c r="K93" s="205" t="s">
        <v>5</v>
      </c>
      <c r="L93" s="47"/>
      <c r="M93" s="210" t="s">
        <v>5</v>
      </c>
      <c r="N93" s="211" t="s">
        <v>43</v>
      </c>
      <c r="O93" s="48"/>
      <c r="P93" s="212">
        <f>O93*H93</f>
        <v>0</v>
      </c>
      <c r="Q93" s="212">
        <v>0</v>
      </c>
      <c r="R93" s="212">
        <f>Q93*H93</f>
        <v>0</v>
      </c>
      <c r="S93" s="212">
        <v>0</v>
      </c>
      <c r="T93" s="213">
        <f>S93*H93</f>
        <v>0</v>
      </c>
      <c r="AR93" s="25" t="s">
        <v>254</v>
      </c>
      <c r="AT93" s="25" t="s">
        <v>170</v>
      </c>
      <c r="AU93" s="25" t="s">
        <v>80</v>
      </c>
      <c r="AY93" s="25" t="s">
        <v>168</v>
      </c>
      <c r="BE93" s="214">
        <f>IF(N93="základní",J93,0)</f>
        <v>0</v>
      </c>
      <c r="BF93" s="214">
        <f>IF(N93="snížená",J93,0)</f>
        <v>0</v>
      </c>
      <c r="BG93" s="214">
        <f>IF(N93="zákl. přenesená",J93,0)</f>
        <v>0</v>
      </c>
      <c r="BH93" s="214">
        <f>IF(N93="sníž. přenesená",J93,0)</f>
        <v>0</v>
      </c>
      <c r="BI93" s="214">
        <f>IF(N93="nulová",J93,0)</f>
        <v>0</v>
      </c>
      <c r="BJ93" s="25" t="s">
        <v>17</v>
      </c>
      <c r="BK93" s="214">
        <f>ROUND(I93*H93,2)</f>
        <v>0</v>
      </c>
      <c r="BL93" s="25" t="s">
        <v>254</v>
      </c>
      <c r="BM93" s="25" t="s">
        <v>3205</v>
      </c>
    </row>
    <row r="94" s="1" customFormat="1" ht="51" customHeight="1">
      <c r="B94" s="202"/>
      <c r="C94" s="203" t="s">
        <v>98</v>
      </c>
      <c r="D94" s="203" t="s">
        <v>170</v>
      </c>
      <c r="E94" s="204" t="s">
        <v>3206</v>
      </c>
      <c r="F94" s="205" t="s">
        <v>3204</v>
      </c>
      <c r="G94" s="206" t="s">
        <v>1519</v>
      </c>
      <c r="H94" s="207">
        <v>3</v>
      </c>
      <c r="I94" s="208"/>
      <c r="J94" s="209">
        <f>ROUND(I94*H94,2)</f>
        <v>0</v>
      </c>
      <c r="K94" s="205" t="s">
        <v>5</v>
      </c>
      <c r="L94" s="47"/>
      <c r="M94" s="210" t="s">
        <v>5</v>
      </c>
      <c r="N94" s="211" t="s">
        <v>43</v>
      </c>
      <c r="O94" s="48"/>
      <c r="P94" s="212">
        <f>O94*H94</f>
        <v>0</v>
      </c>
      <c r="Q94" s="212">
        <v>0</v>
      </c>
      <c r="R94" s="212">
        <f>Q94*H94</f>
        <v>0</v>
      </c>
      <c r="S94" s="212">
        <v>0</v>
      </c>
      <c r="T94" s="213">
        <f>S94*H94</f>
        <v>0</v>
      </c>
      <c r="AR94" s="25" t="s">
        <v>254</v>
      </c>
      <c r="AT94" s="25" t="s">
        <v>170</v>
      </c>
      <c r="AU94" s="25" t="s">
        <v>80</v>
      </c>
      <c r="AY94" s="25" t="s">
        <v>168</v>
      </c>
      <c r="BE94" s="214">
        <f>IF(N94="základní",J94,0)</f>
        <v>0</v>
      </c>
      <c r="BF94" s="214">
        <f>IF(N94="snížená",J94,0)</f>
        <v>0</v>
      </c>
      <c r="BG94" s="214">
        <f>IF(N94="zákl. přenesená",J94,0)</f>
        <v>0</v>
      </c>
      <c r="BH94" s="214">
        <f>IF(N94="sníž. přenesená",J94,0)</f>
        <v>0</v>
      </c>
      <c r="BI94" s="214">
        <f>IF(N94="nulová",J94,0)</f>
        <v>0</v>
      </c>
      <c r="BJ94" s="25" t="s">
        <v>17</v>
      </c>
      <c r="BK94" s="214">
        <f>ROUND(I94*H94,2)</f>
        <v>0</v>
      </c>
      <c r="BL94" s="25" t="s">
        <v>254</v>
      </c>
      <c r="BM94" s="25" t="s">
        <v>3207</v>
      </c>
    </row>
    <row r="95" s="1" customFormat="1" ht="63.75" customHeight="1">
      <c r="B95" s="202"/>
      <c r="C95" s="203" t="s">
        <v>219</v>
      </c>
      <c r="D95" s="203" t="s">
        <v>170</v>
      </c>
      <c r="E95" s="204" t="s">
        <v>3208</v>
      </c>
      <c r="F95" s="205" t="s">
        <v>3209</v>
      </c>
      <c r="G95" s="206" t="s">
        <v>1519</v>
      </c>
      <c r="H95" s="207">
        <v>1</v>
      </c>
      <c r="I95" s="208"/>
      <c r="J95" s="209">
        <f>ROUND(I95*H95,2)</f>
        <v>0</v>
      </c>
      <c r="K95" s="205" t="s">
        <v>5</v>
      </c>
      <c r="L95" s="47"/>
      <c r="M95" s="210" t="s">
        <v>5</v>
      </c>
      <c r="N95" s="211" t="s">
        <v>43</v>
      </c>
      <c r="O95" s="48"/>
      <c r="P95" s="212">
        <f>O95*H95</f>
        <v>0</v>
      </c>
      <c r="Q95" s="212">
        <v>0</v>
      </c>
      <c r="R95" s="212">
        <f>Q95*H95</f>
        <v>0</v>
      </c>
      <c r="S95" s="212">
        <v>0</v>
      </c>
      <c r="T95" s="213">
        <f>S95*H95</f>
        <v>0</v>
      </c>
      <c r="AR95" s="25" t="s">
        <v>254</v>
      </c>
      <c r="AT95" s="25" t="s">
        <v>170</v>
      </c>
      <c r="AU95" s="25" t="s">
        <v>80</v>
      </c>
      <c r="AY95" s="25" t="s">
        <v>168</v>
      </c>
      <c r="BE95" s="214">
        <f>IF(N95="základní",J95,0)</f>
        <v>0</v>
      </c>
      <c r="BF95" s="214">
        <f>IF(N95="snížená",J95,0)</f>
        <v>0</v>
      </c>
      <c r="BG95" s="214">
        <f>IF(N95="zákl. přenesená",J95,0)</f>
        <v>0</v>
      </c>
      <c r="BH95" s="214">
        <f>IF(N95="sníž. přenesená",J95,0)</f>
        <v>0</v>
      </c>
      <c r="BI95" s="214">
        <f>IF(N95="nulová",J95,0)</f>
        <v>0</v>
      </c>
      <c r="BJ95" s="25" t="s">
        <v>17</v>
      </c>
      <c r="BK95" s="214">
        <f>ROUND(I95*H95,2)</f>
        <v>0</v>
      </c>
      <c r="BL95" s="25" t="s">
        <v>254</v>
      </c>
      <c r="BM95" s="25" t="s">
        <v>3210</v>
      </c>
    </row>
    <row r="96" s="1" customFormat="1" ht="51" customHeight="1">
      <c r="B96" s="202"/>
      <c r="C96" s="203" t="s">
        <v>223</v>
      </c>
      <c r="D96" s="203" t="s">
        <v>170</v>
      </c>
      <c r="E96" s="204" t="s">
        <v>3211</v>
      </c>
      <c r="F96" s="205" t="s">
        <v>3212</v>
      </c>
      <c r="G96" s="206" t="s">
        <v>1519</v>
      </c>
      <c r="H96" s="207">
        <v>2</v>
      </c>
      <c r="I96" s="208"/>
      <c r="J96" s="209">
        <f>ROUND(I96*H96,2)</f>
        <v>0</v>
      </c>
      <c r="K96" s="205" t="s">
        <v>5</v>
      </c>
      <c r="L96" s="47"/>
      <c r="M96" s="210" t="s">
        <v>5</v>
      </c>
      <c r="N96" s="211" t="s">
        <v>43</v>
      </c>
      <c r="O96" s="48"/>
      <c r="P96" s="212">
        <f>O96*H96</f>
        <v>0</v>
      </c>
      <c r="Q96" s="212">
        <v>0</v>
      </c>
      <c r="R96" s="212">
        <f>Q96*H96</f>
        <v>0</v>
      </c>
      <c r="S96" s="212">
        <v>0</v>
      </c>
      <c r="T96" s="213">
        <f>S96*H96</f>
        <v>0</v>
      </c>
      <c r="AR96" s="25" t="s">
        <v>254</v>
      </c>
      <c r="AT96" s="25" t="s">
        <v>170</v>
      </c>
      <c r="AU96" s="25" t="s">
        <v>80</v>
      </c>
      <c r="AY96" s="25" t="s">
        <v>168</v>
      </c>
      <c r="BE96" s="214">
        <f>IF(N96="základní",J96,0)</f>
        <v>0</v>
      </c>
      <c r="BF96" s="214">
        <f>IF(N96="snížená",J96,0)</f>
        <v>0</v>
      </c>
      <c r="BG96" s="214">
        <f>IF(N96="zákl. přenesená",J96,0)</f>
        <v>0</v>
      </c>
      <c r="BH96" s="214">
        <f>IF(N96="sníž. přenesená",J96,0)</f>
        <v>0</v>
      </c>
      <c r="BI96" s="214">
        <f>IF(N96="nulová",J96,0)</f>
        <v>0</v>
      </c>
      <c r="BJ96" s="25" t="s">
        <v>17</v>
      </c>
      <c r="BK96" s="214">
        <f>ROUND(I96*H96,2)</f>
        <v>0</v>
      </c>
      <c r="BL96" s="25" t="s">
        <v>254</v>
      </c>
      <c r="BM96" s="25" t="s">
        <v>3213</v>
      </c>
    </row>
    <row r="97" s="1" customFormat="1" ht="51" customHeight="1">
      <c r="B97" s="202"/>
      <c r="C97" s="203" t="s">
        <v>229</v>
      </c>
      <c r="D97" s="203" t="s">
        <v>170</v>
      </c>
      <c r="E97" s="204" t="s">
        <v>3214</v>
      </c>
      <c r="F97" s="205" t="s">
        <v>3215</v>
      </c>
      <c r="G97" s="206" t="s">
        <v>1519</v>
      </c>
      <c r="H97" s="207">
        <v>1</v>
      </c>
      <c r="I97" s="208"/>
      <c r="J97" s="209">
        <f>ROUND(I97*H97,2)</f>
        <v>0</v>
      </c>
      <c r="K97" s="205" t="s">
        <v>5</v>
      </c>
      <c r="L97" s="47"/>
      <c r="M97" s="210" t="s">
        <v>5</v>
      </c>
      <c r="N97" s="211" t="s">
        <v>43</v>
      </c>
      <c r="O97" s="48"/>
      <c r="P97" s="212">
        <f>O97*H97</f>
        <v>0</v>
      </c>
      <c r="Q97" s="212">
        <v>0</v>
      </c>
      <c r="R97" s="212">
        <f>Q97*H97</f>
        <v>0</v>
      </c>
      <c r="S97" s="212">
        <v>0</v>
      </c>
      <c r="T97" s="213">
        <f>S97*H97</f>
        <v>0</v>
      </c>
      <c r="AR97" s="25" t="s">
        <v>254</v>
      </c>
      <c r="AT97" s="25" t="s">
        <v>170</v>
      </c>
      <c r="AU97" s="25" t="s">
        <v>80</v>
      </c>
      <c r="AY97" s="25" t="s">
        <v>168</v>
      </c>
      <c r="BE97" s="214">
        <f>IF(N97="základní",J97,0)</f>
        <v>0</v>
      </c>
      <c r="BF97" s="214">
        <f>IF(N97="snížená",J97,0)</f>
        <v>0</v>
      </c>
      <c r="BG97" s="214">
        <f>IF(N97="zákl. přenesená",J97,0)</f>
        <v>0</v>
      </c>
      <c r="BH97" s="214">
        <f>IF(N97="sníž. přenesená",J97,0)</f>
        <v>0</v>
      </c>
      <c r="BI97" s="214">
        <f>IF(N97="nulová",J97,0)</f>
        <v>0</v>
      </c>
      <c r="BJ97" s="25" t="s">
        <v>17</v>
      </c>
      <c r="BK97" s="214">
        <f>ROUND(I97*H97,2)</f>
        <v>0</v>
      </c>
      <c r="BL97" s="25" t="s">
        <v>254</v>
      </c>
      <c r="BM97" s="25" t="s">
        <v>3216</v>
      </c>
    </row>
    <row r="98" s="1" customFormat="1" ht="38.25" customHeight="1">
      <c r="B98" s="202"/>
      <c r="C98" s="203" t="s">
        <v>233</v>
      </c>
      <c r="D98" s="203" t="s">
        <v>170</v>
      </c>
      <c r="E98" s="204" t="s">
        <v>3217</v>
      </c>
      <c r="F98" s="205" t="s">
        <v>3218</v>
      </c>
      <c r="G98" s="206" t="s">
        <v>1519</v>
      </c>
      <c r="H98" s="207">
        <v>2</v>
      </c>
      <c r="I98" s="208"/>
      <c r="J98" s="209">
        <f>ROUND(I98*H98,2)</f>
        <v>0</v>
      </c>
      <c r="K98" s="205" t="s">
        <v>5</v>
      </c>
      <c r="L98" s="47"/>
      <c r="M98" s="210" t="s">
        <v>5</v>
      </c>
      <c r="N98" s="211" t="s">
        <v>43</v>
      </c>
      <c r="O98" s="48"/>
      <c r="P98" s="212">
        <f>O98*H98</f>
        <v>0</v>
      </c>
      <c r="Q98" s="212">
        <v>0</v>
      </c>
      <c r="R98" s="212">
        <f>Q98*H98</f>
        <v>0</v>
      </c>
      <c r="S98" s="212">
        <v>0</v>
      </c>
      <c r="T98" s="213">
        <f>S98*H98</f>
        <v>0</v>
      </c>
      <c r="AR98" s="25" t="s">
        <v>254</v>
      </c>
      <c r="AT98" s="25" t="s">
        <v>170</v>
      </c>
      <c r="AU98" s="25" t="s">
        <v>80</v>
      </c>
      <c r="AY98" s="25" t="s">
        <v>168</v>
      </c>
      <c r="BE98" s="214">
        <f>IF(N98="základní",J98,0)</f>
        <v>0</v>
      </c>
      <c r="BF98" s="214">
        <f>IF(N98="snížená",J98,0)</f>
        <v>0</v>
      </c>
      <c r="BG98" s="214">
        <f>IF(N98="zákl. přenesená",J98,0)</f>
        <v>0</v>
      </c>
      <c r="BH98" s="214">
        <f>IF(N98="sníž. přenesená",J98,0)</f>
        <v>0</v>
      </c>
      <c r="BI98" s="214">
        <f>IF(N98="nulová",J98,0)</f>
        <v>0</v>
      </c>
      <c r="BJ98" s="25" t="s">
        <v>17</v>
      </c>
      <c r="BK98" s="214">
        <f>ROUND(I98*H98,2)</f>
        <v>0</v>
      </c>
      <c r="BL98" s="25" t="s">
        <v>254</v>
      </c>
      <c r="BM98" s="25" t="s">
        <v>3219</v>
      </c>
    </row>
    <row r="99" s="1" customFormat="1" ht="25.5" customHeight="1">
      <c r="B99" s="202"/>
      <c r="C99" s="203" t="s">
        <v>239</v>
      </c>
      <c r="D99" s="203" t="s">
        <v>170</v>
      </c>
      <c r="E99" s="204" t="s">
        <v>3220</v>
      </c>
      <c r="F99" s="205" t="s">
        <v>3221</v>
      </c>
      <c r="G99" s="206" t="s">
        <v>1519</v>
      </c>
      <c r="H99" s="207">
        <v>1</v>
      </c>
      <c r="I99" s="208"/>
      <c r="J99" s="209">
        <f>ROUND(I99*H99,2)</f>
        <v>0</v>
      </c>
      <c r="K99" s="205" t="s">
        <v>5</v>
      </c>
      <c r="L99" s="47"/>
      <c r="M99" s="210" t="s">
        <v>5</v>
      </c>
      <c r="N99" s="211" t="s">
        <v>43</v>
      </c>
      <c r="O99" s="48"/>
      <c r="P99" s="212">
        <f>O99*H99</f>
        <v>0</v>
      </c>
      <c r="Q99" s="212">
        <v>0</v>
      </c>
      <c r="R99" s="212">
        <f>Q99*H99</f>
        <v>0</v>
      </c>
      <c r="S99" s="212">
        <v>0</v>
      </c>
      <c r="T99" s="213">
        <f>S99*H99</f>
        <v>0</v>
      </c>
      <c r="AR99" s="25" t="s">
        <v>254</v>
      </c>
      <c r="AT99" s="25" t="s">
        <v>170</v>
      </c>
      <c r="AU99" s="25" t="s">
        <v>80</v>
      </c>
      <c r="AY99" s="25" t="s">
        <v>168</v>
      </c>
      <c r="BE99" s="214">
        <f>IF(N99="základní",J99,0)</f>
        <v>0</v>
      </c>
      <c r="BF99" s="214">
        <f>IF(N99="snížená",J99,0)</f>
        <v>0</v>
      </c>
      <c r="BG99" s="214">
        <f>IF(N99="zákl. přenesená",J99,0)</f>
        <v>0</v>
      </c>
      <c r="BH99" s="214">
        <f>IF(N99="sníž. přenesená",J99,0)</f>
        <v>0</v>
      </c>
      <c r="BI99" s="214">
        <f>IF(N99="nulová",J99,0)</f>
        <v>0</v>
      </c>
      <c r="BJ99" s="25" t="s">
        <v>17</v>
      </c>
      <c r="BK99" s="214">
        <f>ROUND(I99*H99,2)</f>
        <v>0</v>
      </c>
      <c r="BL99" s="25" t="s">
        <v>254</v>
      </c>
      <c r="BM99" s="25" t="s">
        <v>3222</v>
      </c>
    </row>
    <row r="100" s="10" customFormat="1" ht="29.88" customHeight="1">
      <c r="B100" s="189"/>
      <c r="D100" s="190" t="s">
        <v>71</v>
      </c>
      <c r="E100" s="200" t="s">
        <v>2034</v>
      </c>
      <c r="F100" s="200" t="s">
        <v>3223</v>
      </c>
      <c r="I100" s="192"/>
      <c r="J100" s="201">
        <f>BK100</f>
        <v>0</v>
      </c>
      <c r="L100" s="189"/>
      <c r="M100" s="194"/>
      <c r="N100" s="195"/>
      <c r="O100" s="195"/>
      <c r="P100" s="196">
        <f>SUM(P101:P103)</f>
        <v>0</v>
      </c>
      <c r="Q100" s="195"/>
      <c r="R100" s="196">
        <f>SUM(R101:R103)</f>
        <v>0</v>
      </c>
      <c r="S100" s="195"/>
      <c r="T100" s="197">
        <f>SUM(T101:T103)</f>
        <v>0</v>
      </c>
      <c r="AR100" s="190" t="s">
        <v>80</v>
      </c>
      <c r="AT100" s="198" t="s">
        <v>71</v>
      </c>
      <c r="AU100" s="198" t="s">
        <v>17</v>
      </c>
      <c r="AY100" s="190" t="s">
        <v>168</v>
      </c>
      <c r="BK100" s="199">
        <f>SUM(BK101:BK103)</f>
        <v>0</v>
      </c>
    </row>
    <row r="101" s="1" customFormat="1" ht="25.5" customHeight="1">
      <c r="B101" s="202"/>
      <c r="C101" s="203" t="s">
        <v>243</v>
      </c>
      <c r="D101" s="203" t="s">
        <v>170</v>
      </c>
      <c r="E101" s="204" t="s">
        <v>3224</v>
      </c>
      <c r="F101" s="205" t="s">
        <v>3225</v>
      </c>
      <c r="G101" s="206" t="s">
        <v>1519</v>
      </c>
      <c r="H101" s="207">
        <v>1</v>
      </c>
      <c r="I101" s="208"/>
      <c r="J101" s="209">
        <f>ROUND(I101*H101,2)</f>
        <v>0</v>
      </c>
      <c r="K101" s="205" t="s">
        <v>5</v>
      </c>
      <c r="L101" s="47"/>
      <c r="M101" s="210" t="s">
        <v>5</v>
      </c>
      <c r="N101" s="211" t="s">
        <v>43</v>
      </c>
      <c r="O101" s="48"/>
      <c r="P101" s="212">
        <f>O101*H101</f>
        <v>0</v>
      </c>
      <c r="Q101" s="212">
        <v>0</v>
      </c>
      <c r="R101" s="212">
        <f>Q101*H101</f>
        <v>0</v>
      </c>
      <c r="S101" s="212">
        <v>0</v>
      </c>
      <c r="T101" s="213">
        <f>S101*H101</f>
        <v>0</v>
      </c>
      <c r="AR101" s="25" t="s">
        <v>254</v>
      </c>
      <c r="AT101" s="25" t="s">
        <v>170</v>
      </c>
      <c r="AU101" s="25" t="s">
        <v>80</v>
      </c>
      <c r="AY101" s="25" t="s">
        <v>168</v>
      </c>
      <c r="BE101" s="214">
        <f>IF(N101="základní",J101,0)</f>
        <v>0</v>
      </c>
      <c r="BF101" s="214">
        <f>IF(N101="snížená",J101,0)</f>
        <v>0</v>
      </c>
      <c r="BG101" s="214">
        <f>IF(N101="zákl. přenesená",J101,0)</f>
        <v>0</v>
      </c>
      <c r="BH101" s="214">
        <f>IF(N101="sníž. přenesená",J101,0)</f>
        <v>0</v>
      </c>
      <c r="BI101" s="214">
        <f>IF(N101="nulová",J101,0)</f>
        <v>0</v>
      </c>
      <c r="BJ101" s="25" t="s">
        <v>17</v>
      </c>
      <c r="BK101" s="214">
        <f>ROUND(I101*H101,2)</f>
        <v>0</v>
      </c>
      <c r="BL101" s="25" t="s">
        <v>254</v>
      </c>
      <c r="BM101" s="25" t="s">
        <v>3226</v>
      </c>
    </row>
    <row r="102" s="1" customFormat="1" ht="16.5" customHeight="1">
      <c r="B102" s="202"/>
      <c r="C102" s="203" t="s">
        <v>11</v>
      </c>
      <c r="D102" s="203" t="s">
        <v>170</v>
      </c>
      <c r="E102" s="204" t="s">
        <v>3227</v>
      </c>
      <c r="F102" s="205" t="s">
        <v>3228</v>
      </c>
      <c r="G102" s="206" t="s">
        <v>1519</v>
      </c>
      <c r="H102" s="207">
        <v>1</v>
      </c>
      <c r="I102" s="208"/>
      <c r="J102" s="209">
        <f>ROUND(I102*H102,2)</f>
        <v>0</v>
      </c>
      <c r="K102" s="205" t="s">
        <v>5</v>
      </c>
      <c r="L102" s="47"/>
      <c r="M102" s="210" t="s">
        <v>5</v>
      </c>
      <c r="N102" s="211" t="s">
        <v>43</v>
      </c>
      <c r="O102" s="48"/>
      <c r="P102" s="212">
        <f>O102*H102</f>
        <v>0</v>
      </c>
      <c r="Q102" s="212">
        <v>0</v>
      </c>
      <c r="R102" s="212">
        <f>Q102*H102</f>
        <v>0</v>
      </c>
      <c r="S102" s="212">
        <v>0</v>
      </c>
      <c r="T102" s="213">
        <f>S102*H102</f>
        <v>0</v>
      </c>
      <c r="AR102" s="25" t="s">
        <v>254</v>
      </c>
      <c r="AT102" s="25" t="s">
        <v>170</v>
      </c>
      <c r="AU102" s="25" t="s">
        <v>80</v>
      </c>
      <c r="AY102" s="25" t="s">
        <v>168</v>
      </c>
      <c r="BE102" s="214">
        <f>IF(N102="základní",J102,0)</f>
        <v>0</v>
      </c>
      <c r="BF102" s="214">
        <f>IF(N102="snížená",J102,0)</f>
        <v>0</v>
      </c>
      <c r="BG102" s="214">
        <f>IF(N102="zákl. přenesená",J102,0)</f>
        <v>0</v>
      </c>
      <c r="BH102" s="214">
        <f>IF(N102="sníž. přenesená",J102,0)</f>
        <v>0</v>
      </c>
      <c r="BI102" s="214">
        <f>IF(N102="nulová",J102,0)</f>
        <v>0</v>
      </c>
      <c r="BJ102" s="25" t="s">
        <v>17</v>
      </c>
      <c r="BK102" s="214">
        <f>ROUND(I102*H102,2)</f>
        <v>0</v>
      </c>
      <c r="BL102" s="25" t="s">
        <v>254</v>
      </c>
      <c r="BM102" s="25" t="s">
        <v>3229</v>
      </c>
    </row>
    <row r="103" s="1" customFormat="1" ht="16.5" customHeight="1">
      <c r="B103" s="202"/>
      <c r="C103" s="203" t="s">
        <v>254</v>
      </c>
      <c r="D103" s="203" t="s">
        <v>170</v>
      </c>
      <c r="E103" s="204" t="s">
        <v>3230</v>
      </c>
      <c r="F103" s="205" t="s">
        <v>3231</v>
      </c>
      <c r="G103" s="206" t="s">
        <v>1519</v>
      </c>
      <c r="H103" s="207">
        <v>1</v>
      </c>
      <c r="I103" s="208"/>
      <c r="J103" s="209">
        <f>ROUND(I103*H103,2)</f>
        <v>0</v>
      </c>
      <c r="K103" s="205" t="s">
        <v>5</v>
      </c>
      <c r="L103" s="47"/>
      <c r="M103" s="210" t="s">
        <v>5</v>
      </c>
      <c r="N103" s="211" t="s">
        <v>43</v>
      </c>
      <c r="O103" s="48"/>
      <c r="P103" s="212">
        <f>O103*H103</f>
        <v>0</v>
      </c>
      <c r="Q103" s="212">
        <v>0</v>
      </c>
      <c r="R103" s="212">
        <f>Q103*H103</f>
        <v>0</v>
      </c>
      <c r="S103" s="212">
        <v>0</v>
      </c>
      <c r="T103" s="213">
        <f>S103*H103</f>
        <v>0</v>
      </c>
      <c r="AR103" s="25" t="s">
        <v>254</v>
      </c>
      <c r="AT103" s="25" t="s">
        <v>170</v>
      </c>
      <c r="AU103" s="25" t="s">
        <v>80</v>
      </c>
      <c r="AY103" s="25" t="s">
        <v>168</v>
      </c>
      <c r="BE103" s="214">
        <f>IF(N103="základní",J103,0)</f>
        <v>0</v>
      </c>
      <c r="BF103" s="214">
        <f>IF(N103="snížená",J103,0)</f>
        <v>0</v>
      </c>
      <c r="BG103" s="214">
        <f>IF(N103="zákl. přenesená",J103,0)</f>
        <v>0</v>
      </c>
      <c r="BH103" s="214">
        <f>IF(N103="sníž. přenesená",J103,0)</f>
        <v>0</v>
      </c>
      <c r="BI103" s="214">
        <f>IF(N103="nulová",J103,0)</f>
        <v>0</v>
      </c>
      <c r="BJ103" s="25" t="s">
        <v>17</v>
      </c>
      <c r="BK103" s="214">
        <f>ROUND(I103*H103,2)</f>
        <v>0</v>
      </c>
      <c r="BL103" s="25" t="s">
        <v>254</v>
      </c>
      <c r="BM103" s="25" t="s">
        <v>3232</v>
      </c>
    </row>
    <row r="104" s="10" customFormat="1" ht="29.88" customHeight="1">
      <c r="B104" s="189"/>
      <c r="D104" s="190" t="s">
        <v>71</v>
      </c>
      <c r="E104" s="200" t="s">
        <v>3233</v>
      </c>
      <c r="F104" s="200" t="s">
        <v>3234</v>
      </c>
      <c r="I104" s="192"/>
      <c r="J104" s="201">
        <f>BK104</f>
        <v>0</v>
      </c>
      <c r="L104" s="189"/>
      <c r="M104" s="194"/>
      <c r="N104" s="195"/>
      <c r="O104" s="195"/>
      <c r="P104" s="196">
        <f>SUM(P105:P108)</f>
        <v>0</v>
      </c>
      <c r="Q104" s="195"/>
      <c r="R104" s="196">
        <f>SUM(R105:R108)</f>
        <v>0</v>
      </c>
      <c r="S104" s="195"/>
      <c r="T104" s="197">
        <f>SUM(T105:T108)</f>
        <v>0</v>
      </c>
      <c r="AR104" s="190" t="s">
        <v>80</v>
      </c>
      <c r="AT104" s="198" t="s">
        <v>71</v>
      </c>
      <c r="AU104" s="198" t="s">
        <v>17</v>
      </c>
      <c r="AY104" s="190" t="s">
        <v>168</v>
      </c>
      <c r="BK104" s="199">
        <f>SUM(BK105:BK108)</f>
        <v>0</v>
      </c>
    </row>
    <row r="105" s="1" customFormat="1" ht="16.5" customHeight="1">
      <c r="B105" s="202"/>
      <c r="C105" s="203" t="s">
        <v>260</v>
      </c>
      <c r="D105" s="203" t="s">
        <v>170</v>
      </c>
      <c r="E105" s="204" t="s">
        <v>3235</v>
      </c>
      <c r="F105" s="205" t="s">
        <v>3236</v>
      </c>
      <c r="G105" s="206" t="s">
        <v>1519</v>
      </c>
      <c r="H105" s="207">
        <v>1</v>
      </c>
      <c r="I105" s="208"/>
      <c r="J105" s="209">
        <f>ROUND(I105*H105,2)</f>
        <v>0</v>
      </c>
      <c r="K105" s="205" t="s">
        <v>5</v>
      </c>
      <c r="L105" s="47"/>
      <c r="M105" s="210" t="s">
        <v>5</v>
      </c>
      <c r="N105" s="211" t="s">
        <v>43</v>
      </c>
      <c r="O105" s="48"/>
      <c r="P105" s="212">
        <f>O105*H105</f>
        <v>0</v>
      </c>
      <c r="Q105" s="212">
        <v>0</v>
      </c>
      <c r="R105" s="212">
        <f>Q105*H105</f>
        <v>0</v>
      </c>
      <c r="S105" s="212">
        <v>0</v>
      </c>
      <c r="T105" s="213">
        <f>S105*H105</f>
        <v>0</v>
      </c>
      <c r="AR105" s="25" t="s">
        <v>254</v>
      </c>
      <c r="AT105" s="25" t="s">
        <v>170</v>
      </c>
      <c r="AU105" s="25" t="s">
        <v>80</v>
      </c>
      <c r="AY105" s="25" t="s">
        <v>168</v>
      </c>
      <c r="BE105" s="214">
        <f>IF(N105="základní",J105,0)</f>
        <v>0</v>
      </c>
      <c r="BF105" s="214">
        <f>IF(N105="snížená",J105,0)</f>
        <v>0</v>
      </c>
      <c r="BG105" s="214">
        <f>IF(N105="zákl. přenesená",J105,0)</f>
        <v>0</v>
      </c>
      <c r="BH105" s="214">
        <f>IF(N105="sníž. přenesená",J105,0)</f>
        <v>0</v>
      </c>
      <c r="BI105" s="214">
        <f>IF(N105="nulová",J105,0)</f>
        <v>0</v>
      </c>
      <c r="BJ105" s="25" t="s">
        <v>17</v>
      </c>
      <c r="BK105" s="214">
        <f>ROUND(I105*H105,2)</f>
        <v>0</v>
      </c>
      <c r="BL105" s="25" t="s">
        <v>254</v>
      </c>
      <c r="BM105" s="25" t="s">
        <v>3237</v>
      </c>
    </row>
    <row r="106" s="1" customFormat="1" ht="16.5" customHeight="1">
      <c r="B106" s="202"/>
      <c r="C106" s="203" t="s">
        <v>264</v>
      </c>
      <c r="D106" s="203" t="s">
        <v>170</v>
      </c>
      <c r="E106" s="204" t="s">
        <v>3238</v>
      </c>
      <c r="F106" s="205" t="s">
        <v>3239</v>
      </c>
      <c r="G106" s="206" t="s">
        <v>1519</v>
      </c>
      <c r="H106" s="207">
        <v>1</v>
      </c>
      <c r="I106" s="208"/>
      <c r="J106" s="209">
        <f>ROUND(I106*H106,2)</f>
        <v>0</v>
      </c>
      <c r="K106" s="205" t="s">
        <v>5</v>
      </c>
      <c r="L106" s="47"/>
      <c r="M106" s="210" t="s">
        <v>5</v>
      </c>
      <c r="N106" s="211" t="s">
        <v>43</v>
      </c>
      <c r="O106" s="48"/>
      <c r="P106" s="212">
        <f>O106*H106</f>
        <v>0</v>
      </c>
      <c r="Q106" s="212">
        <v>0</v>
      </c>
      <c r="R106" s="212">
        <f>Q106*H106</f>
        <v>0</v>
      </c>
      <c r="S106" s="212">
        <v>0</v>
      </c>
      <c r="T106" s="213">
        <f>S106*H106</f>
        <v>0</v>
      </c>
      <c r="AR106" s="25" t="s">
        <v>254</v>
      </c>
      <c r="AT106" s="25" t="s">
        <v>170</v>
      </c>
      <c r="AU106" s="25" t="s">
        <v>80</v>
      </c>
      <c r="AY106" s="25" t="s">
        <v>168</v>
      </c>
      <c r="BE106" s="214">
        <f>IF(N106="základní",J106,0)</f>
        <v>0</v>
      </c>
      <c r="BF106" s="214">
        <f>IF(N106="snížená",J106,0)</f>
        <v>0</v>
      </c>
      <c r="BG106" s="214">
        <f>IF(N106="zákl. přenesená",J106,0)</f>
        <v>0</v>
      </c>
      <c r="BH106" s="214">
        <f>IF(N106="sníž. přenesená",J106,0)</f>
        <v>0</v>
      </c>
      <c r="BI106" s="214">
        <f>IF(N106="nulová",J106,0)</f>
        <v>0</v>
      </c>
      <c r="BJ106" s="25" t="s">
        <v>17</v>
      </c>
      <c r="BK106" s="214">
        <f>ROUND(I106*H106,2)</f>
        <v>0</v>
      </c>
      <c r="BL106" s="25" t="s">
        <v>254</v>
      </c>
      <c r="BM106" s="25" t="s">
        <v>3240</v>
      </c>
    </row>
    <row r="107" s="1" customFormat="1" ht="76.5" customHeight="1">
      <c r="B107" s="202"/>
      <c r="C107" s="203" t="s">
        <v>270</v>
      </c>
      <c r="D107" s="203" t="s">
        <v>170</v>
      </c>
      <c r="E107" s="204" t="s">
        <v>3241</v>
      </c>
      <c r="F107" s="205" t="s">
        <v>3242</v>
      </c>
      <c r="G107" s="206" t="s">
        <v>1519</v>
      </c>
      <c r="H107" s="207">
        <v>1</v>
      </c>
      <c r="I107" s="208"/>
      <c r="J107" s="209">
        <f>ROUND(I107*H107,2)</f>
        <v>0</v>
      </c>
      <c r="K107" s="205" t="s">
        <v>5</v>
      </c>
      <c r="L107" s="47"/>
      <c r="M107" s="210" t="s">
        <v>5</v>
      </c>
      <c r="N107" s="211" t="s">
        <v>43</v>
      </c>
      <c r="O107" s="48"/>
      <c r="P107" s="212">
        <f>O107*H107</f>
        <v>0</v>
      </c>
      <c r="Q107" s="212">
        <v>0</v>
      </c>
      <c r="R107" s="212">
        <f>Q107*H107</f>
        <v>0</v>
      </c>
      <c r="S107" s="212">
        <v>0</v>
      </c>
      <c r="T107" s="213">
        <f>S107*H107</f>
        <v>0</v>
      </c>
      <c r="AR107" s="25" t="s">
        <v>254</v>
      </c>
      <c r="AT107" s="25" t="s">
        <v>170</v>
      </c>
      <c r="AU107" s="25" t="s">
        <v>80</v>
      </c>
      <c r="AY107" s="25" t="s">
        <v>168</v>
      </c>
      <c r="BE107" s="214">
        <f>IF(N107="základní",J107,0)</f>
        <v>0</v>
      </c>
      <c r="BF107" s="214">
        <f>IF(N107="snížená",J107,0)</f>
        <v>0</v>
      </c>
      <c r="BG107" s="214">
        <f>IF(N107="zákl. přenesená",J107,0)</f>
        <v>0</v>
      </c>
      <c r="BH107" s="214">
        <f>IF(N107="sníž. přenesená",J107,0)</f>
        <v>0</v>
      </c>
      <c r="BI107" s="214">
        <f>IF(N107="nulová",J107,0)</f>
        <v>0</v>
      </c>
      <c r="BJ107" s="25" t="s">
        <v>17</v>
      </c>
      <c r="BK107" s="214">
        <f>ROUND(I107*H107,2)</f>
        <v>0</v>
      </c>
      <c r="BL107" s="25" t="s">
        <v>254</v>
      </c>
      <c r="BM107" s="25" t="s">
        <v>3243</v>
      </c>
    </row>
    <row r="108" s="1" customFormat="1" ht="16.5" customHeight="1">
      <c r="B108" s="202"/>
      <c r="C108" s="203" t="s">
        <v>274</v>
      </c>
      <c r="D108" s="203" t="s">
        <v>170</v>
      </c>
      <c r="E108" s="204" t="s">
        <v>3244</v>
      </c>
      <c r="F108" s="205" t="s">
        <v>3245</v>
      </c>
      <c r="G108" s="206" t="s">
        <v>1519</v>
      </c>
      <c r="H108" s="207">
        <v>1</v>
      </c>
      <c r="I108" s="208"/>
      <c r="J108" s="209">
        <f>ROUND(I108*H108,2)</f>
        <v>0</v>
      </c>
      <c r="K108" s="205" t="s">
        <v>5</v>
      </c>
      <c r="L108" s="47"/>
      <c r="M108" s="210" t="s">
        <v>5</v>
      </c>
      <c r="N108" s="211" t="s">
        <v>43</v>
      </c>
      <c r="O108" s="48"/>
      <c r="P108" s="212">
        <f>O108*H108</f>
        <v>0</v>
      </c>
      <c r="Q108" s="212">
        <v>0</v>
      </c>
      <c r="R108" s="212">
        <f>Q108*H108</f>
        <v>0</v>
      </c>
      <c r="S108" s="212">
        <v>0</v>
      </c>
      <c r="T108" s="213">
        <f>S108*H108</f>
        <v>0</v>
      </c>
      <c r="AR108" s="25" t="s">
        <v>254</v>
      </c>
      <c r="AT108" s="25" t="s">
        <v>170</v>
      </c>
      <c r="AU108" s="25" t="s">
        <v>80</v>
      </c>
      <c r="AY108" s="25" t="s">
        <v>168</v>
      </c>
      <c r="BE108" s="214">
        <f>IF(N108="základní",J108,0)</f>
        <v>0</v>
      </c>
      <c r="BF108" s="214">
        <f>IF(N108="snížená",J108,0)</f>
        <v>0</v>
      </c>
      <c r="BG108" s="214">
        <f>IF(N108="zákl. přenesená",J108,0)</f>
        <v>0</v>
      </c>
      <c r="BH108" s="214">
        <f>IF(N108="sníž. přenesená",J108,0)</f>
        <v>0</v>
      </c>
      <c r="BI108" s="214">
        <f>IF(N108="nulová",J108,0)</f>
        <v>0</v>
      </c>
      <c r="BJ108" s="25" t="s">
        <v>17</v>
      </c>
      <c r="BK108" s="214">
        <f>ROUND(I108*H108,2)</f>
        <v>0</v>
      </c>
      <c r="BL108" s="25" t="s">
        <v>254</v>
      </c>
      <c r="BM108" s="25" t="s">
        <v>3246</v>
      </c>
    </row>
    <row r="109" s="10" customFormat="1" ht="29.88" customHeight="1">
      <c r="B109" s="189"/>
      <c r="D109" s="190" t="s">
        <v>71</v>
      </c>
      <c r="E109" s="200" t="s">
        <v>3247</v>
      </c>
      <c r="F109" s="200" t="s">
        <v>3248</v>
      </c>
      <c r="I109" s="192"/>
      <c r="J109" s="201">
        <f>BK109</f>
        <v>0</v>
      </c>
      <c r="L109" s="189"/>
      <c r="M109" s="194"/>
      <c r="N109" s="195"/>
      <c r="O109" s="195"/>
      <c r="P109" s="196">
        <f>SUM(P110:P123)</f>
        <v>0</v>
      </c>
      <c r="Q109" s="195"/>
      <c r="R109" s="196">
        <f>SUM(R110:R123)</f>
        <v>0</v>
      </c>
      <c r="S109" s="195"/>
      <c r="T109" s="197">
        <f>SUM(T110:T123)</f>
        <v>0</v>
      </c>
      <c r="AR109" s="190" t="s">
        <v>80</v>
      </c>
      <c r="AT109" s="198" t="s">
        <v>71</v>
      </c>
      <c r="AU109" s="198" t="s">
        <v>17</v>
      </c>
      <c r="AY109" s="190" t="s">
        <v>168</v>
      </c>
      <c r="BK109" s="199">
        <f>SUM(BK110:BK123)</f>
        <v>0</v>
      </c>
    </row>
    <row r="110" s="1" customFormat="1" ht="16.5" customHeight="1">
      <c r="B110" s="202"/>
      <c r="C110" s="203" t="s">
        <v>10</v>
      </c>
      <c r="D110" s="203" t="s">
        <v>170</v>
      </c>
      <c r="E110" s="204" t="s">
        <v>3249</v>
      </c>
      <c r="F110" s="205" t="s">
        <v>3250</v>
      </c>
      <c r="G110" s="206" t="s">
        <v>198</v>
      </c>
      <c r="H110" s="207">
        <v>150</v>
      </c>
      <c r="I110" s="208"/>
      <c r="J110" s="209">
        <f>ROUND(I110*H110,2)</f>
        <v>0</v>
      </c>
      <c r="K110" s="205" t="s">
        <v>5</v>
      </c>
      <c r="L110" s="47"/>
      <c r="M110" s="210" t="s">
        <v>5</v>
      </c>
      <c r="N110" s="211" t="s">
        <v>43</v>
      </c>
      <c r="O110" s="48"/>
      <c r="P110" s="212">
        <f>O110*H110</f>
        <v>0</v>
      </c>
      <c r="Q110" s="212">
        <v>0</v>
      </c>
      <c r="R110" s="212">
        <f>Q110*H110</f>
        <v>0</v>
      </c>
      <c r="S110" s="212">
        <v>0</v>
      </c>
      <c r="T110" s="213">
        <f>S110*H110</f>
        <v>0</v>
      </c>
      <c r="AR110" s="25" t="s">
        <v>254</v>
      </c>
      <c r="AT110" s="25" t="s">
        <v>170</v>
      </c>
      <c r="AU110" s="25" t="s">
        <v>80</v>
      </c>
      <c r="AY110" s="25" t="s">
        <v>168</v>
      </c>
      <c r="BE110" s="214">
        <f>IF(N110="základní",J110,0)</f>
        <v>0</v>
      </c>
      <c r="BF110" s="214">
        <f>IF(N110="snížená",J110,0)</f>
        <v>0</v>
      </c>
      <c r="BG110" s="214">
        <f>IF(N110="zákl. přenesená",J110,0)</f>
        <v>0</v>
      </c>
      <c r="BH110" s="214">
        <f>IF(N110="sníž. přenesená",J110,0)</f>
        <v>0</v>
      </c>
      <c r="BI110" s="214">
        <f>IF(N110="nulová",J110,0)</f>
        <v>0</v>
      </c>
      <c r="BJ110" s="25" t="s">
        <v>17</v>
      </c>
      <c r="BK110" s="214">
        <f>ROUND(I110*H110,2)</f>
        <v>0</v>
      </c>
      <c r="BL110" s="25" t="s">
        <v>254</v>
      </c>
      <c r="BM110" s="25" t="s">
        <v>3251</v>
      </c>
    </row>
    <row r="111" s="1" customFormat="1" ht="16.5" customHeight="1">
      <c r="B111" s="202"/>
      <c r="C111" s="203" t="s">
        <v>284</v>
      </c>
      <c r="D111" s="203" t="s">
        <v>170</v>
      </c>
      <c r="E111" s="204" t="s">
        <v>3252</v>
      </c>
      <c r="F111" s="205" t="s">
        <v>3253</v>
      </c>
      <c r="G111" s="206" t="s">
        <v>198</v>
      </c>
      <c r="H111" s="207">
        <v>150</v>
      </c>
      <c r="I111" s="208"/>
      <c r="J111" s="209">
        <f>ROUND(I111*H111,2)</f>
        <v>0</v>
      </c>
      <c r="K111" s="205" t="s">
        <v>5</v>
      </c>
      <c r="L111" s="47"/>
      <c r="M111" s="210" t="s">
        <v>5</v>
      </c>
      <c r="N111" s="211" t="s">
        <v>43</v>
      </c>
      <c r="O111" s="48"/>
      <c r="P111" s="212">
        <f>O111*H111</f>
        <v>0</v>
      </c>
      <c r="Q111" s="212">
        <v>0</v>
      </c>
      <c r="R111" s="212">
        <f>Q111*H111</f>
        <v>0</v>
      </c>
      <c r="S111" s="212">
        <v>0</v>
      </c>
      <c r="T111" s="213">
        <f>S111*H111</f>
        <v>0</v>
      </c>
      <c r="AR111" s="25" t="s">
        <v>254</v>
      </c>
      <c r="AT111" s="25" t="s">
        <v>170</v>
      </c>
      <c r="AU111" s="25" t="s">
        <v>80</v>
      </c>
      <c r="AY111" s="25" t="s">
        <v>168</v>
      </c>
      <c r="BE111" s="214">
        <f>IF(N111="základní",J111,0)</f>
        <v>0</v>
      </c>
      <c r="BF111" s="214">
        <f>IF(N111="snížená",J111,0)</f>
        <v>0</v>
      </c>
      <c r="BG111" s="214">
        <f>IF(N111="zákl. přenesená",J111,0)</f>
        <v>0</v>
      </c>
      <c r="BH111" s="214">
        <f>IF(N111="sníž. přenesená",J111,0)</f>
        <v>0</v>
      </c>
      <c r="BI111" s="214">
        <f>IF(N111="nulová",J111,0)</f>
        <v>0</v>
      </c>
      <c r="BJ111" s="25" t="s">
        <v>17</v>
      </c>
      <c r="BK111" s="214">
        <f>ROUND(I111*H111,2)</f>
        <v>0</v>
      </c>
      <c r="BL111" s="25" t="s">
        <v>254</v>
      </c>
      <c r="BM111" s="25" t="s">
        <v>3254</v>
      </c>
    </row>
    <row r="112" s="1" customFormat="1" ht="16.5" customHeight="1">
      <c r="B112" s="202"/>
      <c r="C112" s="203" t="s">
        <v>288</v>
      </c>
      <c r="D112" s="203" t="s">
        <v>170</v>
      </c>
      <c r="E112" s="204" t="s">
        <v>3255</v>
      </c>
      <c r="F112" s="205" t="s">
        <v>3256</v>
      </c>
      <c r="G112" s="206" t="s">
        <v>198</v>
      </c>
      <c r="H112" s="207">
        <v>20</v>
      </c>
      <c r="I112" s="208"/>
      <c r="J112" s="209">
        <f>ROUND(I112*H112,2)</f>
        <v>0</v>
      </c>
      <c r="K112" s="205" t="s">
        <v>5</v>
      </c>
      <c r="L112" s="47"/>
      <c r="M112" s="210" t="s">
        <v>5</v>
      </c>
      <c r="N112" s="211" t="s">
        <v>43</v>
      </c>
      <c r="O112" s="48"/>
      <c r="P112" s="212">
        <f>O112*H112</f>
        <v>0</v>
      </c>
      <c r="Q112" s="212">
        <v>0</v>
      </c>
      <c r="R112" s="212">
        <f>Q112*H112</f>
        <v>0</v>
      </c>
      <c r="S112" s="212">
        <v>0</v>
      </c>
      <c r="T112" s="213">
        <f>S112*H112</f>
        <v>0</v>
      </c>
      <c r="AR112" s="25" t="s">
        <v>254</v>
      </c>
      <c r="AT112" s="25" t="s">
        <v>170</v>
      </c>
      <c r="AU112" s="25" t="s">
        <v>80</v>
      </c>
      <c r="AY112" s="25" t="s">
        <v>168</v>
      </c>
      <c r="BE112" s="214">
        <f>IF(N112="základní",J112,0)</f>
        <v>0</v>
      </c>
      <c r="BF112" s="214">
        <f>IF(N112="snížená",J112,0)</f>
        <v>0</v>
      </c>
      <c r="BG112" s="214">
        <f>IF(N112="zákl. přenesená",J112,0)</f>
        <v>0</v>
      </c>
      <c r="BH112" s="214">
        <f>IF(N112="sníž. přenesená",J112,0)</f>
        <v>0</v>
      </c>
      <c r="BI112" s="214">
        <f>IF(N112="nulová",J112,0)</f>
        <v>0</v>
      </c>
      <c r="BJ112" s="25" t="s">
        <v>17</v>
      </c>
      <c r="BK112" s="214">
        <f>ROUND(I112*H112,2)</f>
        <v>0</v>
      </c>
      <c r="BL112" s="25" t="s">
        <v>254</v>
      </c>
      <c r="BM112" s="25" t="s">
        <v>3257</v>
      </c>
    </row>
    <row r="113" s="1" customFormat="1" ht="16.5" customHeight="1">
      <c r="B113" s="202"/>
      <c r="C113" s="203" t="s">
        <v>292</v>
      </c>
      <c r="D113" s="203" t="s">
        <v>170</v>
      </c>
      <c r="E113" s="204" t="s">
        <v>3258</v>
      </c>
      <c r="F113" s="205" t="s">
        <v>3259</v>
      </c>
      <c r="G113" s="206" t="s">
        <v>198</v>
      </c>
      <c r="H113" s="207">
        <v>140</v>
      </c>
      <c r="I113" s="208"/>
      <c r="J113" s="209">
        <f>ROUND(I113*H113,2)</f>
        <v>0</v>
      </c>
      <c r="K113" s="205" t="s">
        <v>5</v>
      </c>
      <c r="L113" s="47"/>
      <c r="M113" s="210" t="s">
        <v>5</v>
      </c>
      <c r="N113" s="211" t="s">
        <v>43</v>
      </c>
      <c r="O113" s="48"/>
      <c r="P113" s="212">
        <f>O113*H113</f>
        <v>0</v>
      </c>
      <c r="Q113" s="212">
        <v>0</v>
      </c>
      <c r="R113" s="212">
        <f>Q113*H113</f>
        <v>0</v>
      </c>
      <c r="S113" s="212">
        <v>0</v>
      </c>
      <c r="T113" s="213">
        <f>S113*H113</f>
        <v>0</v>
      </c>
      <c r="AR113" s="25" t="s">
        <v>254</v>
      </c>
      <c r="AT113" s="25" t="s">
        <v>170</v>
      </c>
      <c r="AU113" s="25" t="s">
        <v>80</v>
      </c>
      <c r="AY113" s="25" t="s">
        <v>168</v>
      </c>
      <c r="BE113" s="214">
        <f>IF(N113="základní",J113,0)</f>
        <v>0</v>
      </c>
      <c r="BF113" s="214">
        <f>IF(N113="snížená",J113,0)</f>
        <v>0</v>
      </c>
      <c r="BG113" s="214">
        <f>IF(N113="zákl. přenesená",J113,0)</f>
        <v>0</v>
      </c>
      <c r="BH113" s="214">
        <f>IF(N113="sníž. přenesená",J113,0)</f>
        <v>0</v>
      </c>
      <c r="BI113" s="214">
        <f>IF(N113="nulová",J113,0)</f>
        <v>0</v>
      </c>
      <c r="BJ113" s="25" t="s">
        <v>17</v>
      </c>
      <c r="BK113" s="214">
        <f>ROUND(I113*H113,2)</f>
        <v>0</v>
      </c>
      <c r="BL113" s="25" t="s">
        <v>254</v>
      </c>
      <c r="BM113" s="25" t="s">
        <v>3260</v>
      </c>
    </row>
    <row r="114" s="1" customFormat="1" ht="16.5" customHeight="1">
      <c r="B114" s="202"/>
      <c r="C114" s="203" t="s">
        <v>296</v>
      </c>
      <c r="D114" s="203" t="s">
        <v>170</v>
      </c>
      <c r="E114" s="204" t="s">
        <v>3261</v>
      </c>
      <c r="F114" s="205" t="s">
        <v>3262</v>
      </c>
      <c r="G114" s="206" t="s">
        <v>198</v>
      </c>
      <c r="H114" s="207">
        <v>10</v>
      </c>
      <c r="I114" s="208"/>
      <c r="J114" s="209">
        <f>ROUND(I114*H114,2)</f>
        <v>0</v>
      </c>
      <c r="K114" s="205" t="s">
        <v>5</v>
      </c>
      <c r="L114" s="47"/>
      <c r="M114" s="210" t="s">
        <v>5</v>
      </c>
      <c r="N114" s="211" t="s">
        <v>43</v>
      </c>
      <c r="O114" s="48"/>
      <c r="P114" s="212">
        <f>O114*H114</f>
        <v>0</v>
      </c>
      <c r="Q114" s="212">
        <v>0</v>
      </c>
      <c r="R114" s="212">
        <f>Q114*H114</f>
        <v>0</v>
      </c>
      <c r="S114" s="212">
        <v>0</v>
      </c>
      <c r="T114" s="213">
        <f>S114*H114</f>
        <v>0</v>
      </c>
      <c r="AR114" s="25" t="s">
        <v>254</v>
      </c>
      <c r="AT114" s="25" t="s">
        <v>170</v>
      </c>
      <c r="AU114" s="25" t="s">
        <v>80</v>
      </c>
      <c r="AY114" s="25" t="s">
        <v>168</v>
      </c>
      <c r="BE114" s="214">
        <f>IF(N114="základní",J114,0)</f>
        <v>0</v>
      </c>
      <c r="BF114" s="214">
        <f>IF(N114="snížená",J114,0)</f>
        <v>0</v>
      </c>
      <c r="BG114" s="214">
        <f>IF(N114="zákl. přenesená",J114,0)</f>
        <v>0</v>
      </c>
      <c r="BH114" s="214">
        <f>IF(N114="sníž. přenesená",J114,0)</f>
        <v>0</v>
      </c>
      <c r="BI114" s="214">
        <f>IF(N114="nulová",J114,0)</f>
        <v>0</v>
      </c>
      <c r="BJ114" s="25" t="s">
        <v>17</v>
      </c>
      <c r="BK114" s="214">
        <f>ROUND(I114*H114,2)</f>
        <v>0</v>
      </c>
      <c r="BL114" s="25" t="s">
        <v>254</v>
      </c>
      <c r="BM114" s="25" t="s">
        <v>3263</v>
      </c>
    </row>
    <row r="115" s="1" customFormat="1" ht="16.5" customHeight="1">
      <c r="B115" s="202"/>
      <c r="C115" s="203" t="s">
        <v>300</v>
      </c>
      <c r="D115" s="203" t="s">
        <v>170</v>
      </c>
      <c r="E115" s="204" t="s">
        <v>3264</v>
      </c>
      <c r="F115" s="205" t="s">
        <v>3265</v>
      </c>
      <c r="G115" s="206" t="s">
        <v>198</v>
      </c>
      <c r="H115" s="207">
        <v>200</v>
      </c>
      <c r="I115" s="208"/>
      <c r="J115" s="209">
        <f>ROUND(I115*H115,2)</f>
        <v>0</v>
      </c>
      <c r="K115" s="205" t="s">
        <v>5</v>
      </c>
      <c r="L115" s="47"/>
      <c r="M115" s="210" t="s">
        <v>5</v>
      </c>
      <c r="N115" s="211" t="s">
        <v>43</v>
      </c>
      <c r="O115" s="48"/>
      <c r="P115" s="212">
        <f>O115*H115</f>
        <v>0</v>
      </c>
      <c r="Q115" s="212">
        <v>0</v>
      </c>
      <c r="R115" s="212">
        <f>Q115*H115</f>
        <v>0</v>
      </c>
      <c r="S115" s="212">
        <v>0</v>
      </c>
      <c r="T115" s="213">
        <f>S115*H115</f>
        <v>0</v>
      </c>
      <c r="AR115" s="25" t="s">
        <v>254</v>
      </c>
      <c r="AT115" s="25" t="s">
        <v>170</v>
      </c>
      <c r="AU115" s="25" t="s">
        <v>80</v>
      </c>
      <c r="AY115" s="25" t="s">
        <v>168</v>
      </c>
      <c r="BE115" s="214">
        <f>IF(N115="základní",J115,0)</f>
        <v>0</v>
      </c>
      <c r="BF115" s="214">
        <f>IF(N115="snížená",J115,0)</f>
        <v>0</v>
      </c>
      <c r="BG115" s="214">
        <f>IF(N115="zákl. přenesená",J115,0)</f>
        <v>0</v>
      </c>
      <c r="BH115" s="214">
        <f>IF(N115="sníž. přenesená",J115,0)</f>
        <v>0</v>
      </c>
      <c r="BI115" s="214">
        <f>IF(N115="nulová",J115,0)</f>
        <v>0</v>
      </c>
      <c r="BJ115" s="25" t="s">
        <v>17</v>
      </c>
      <c r="BK115" s="214">
        <f>ROUND(I115*H115,2)</f>
        <v>0</v>
      </c>
      <c r="BL115" s="25" t="s">
        <v>254</v>
      </c>
      <c r="BM115" s="25" t="s">
        <v>3266</v>
      </c>
    </row>
    <row r="116" s="1" customFormat="1" ht="16.5" customHeight="1">
      <c r="B116" s="202"/>
      <c r="C116" s="203" t="s">
        <v>304</v>
      </c>
      <c r="D116" s="203" t="s">
        <v>170</v>
      </c>
      <c r="E116" s="204" t="s">
        <v>3267</v>
      </c>
      <c r="F116" s="205" t="s">
        <v>3268</v>
      </c>
      <c r="G116" s="206" t="s">
        <v>198</v>
      </c>
      <c r="H116" s="207">
        <v>20</v>
      </c>
      <c r="I116" s="208"/>
      <c r="J116" s="209">
        <f>ROUND(I116*H116,2)</f>
        <v>0</v>
      </c>
      <c r="K116" s="205" t="s">
        <v>5</v>
      </c>
      <c r="L116" s="47"/>
      <c r="M116" s="210" t="s">
        <v>5</v>
      </c>
      <c r="N116" s="211" t="s">
        <v>43</v>
      </c>
      <c r="O116" s="48"/>
      <c r="P116" s="212">
        <f>O116*H116</f>
        <v>0</v>
      </c>
      <c r="Q116" s="212">
        <v>0</v>
      </c>
      <c r="R116" s="212">
        <f>Q116*H116</f>
        <v>0</v>
      </c>
      <c r="S116" s="212">
        <v>0</v>
      </c>
      <c r="T116" s="213">
        <f>S116*H116</f>
        <v>0</v>
      </c>
      <c r="AR116" s="25" t="s">
        <v>254</v>
      </c>
      <c r="AT116" s="25" t="s">
        <v>170</v>
      </c>
      <c r="AU116" s="25" t="s">
        <v>80</v>
      </c>
      <c r="AY116" s="25" t="s">
        <v>168</v>
      </c>
      <c r="BE116" s="214">
        <f>IF(N116="základní",J116,0)</f>
        <v>0</v>
      </c>
      <c r="BF116" s="214">
        <f>IF(N116="snížená",J116,0)</f>
        <v>0</v>
      </c>
      <c r="BG116" s="214">
        <f>IF(N116="zákl. přenesená",J116,0)</f>
        <v>0</v>
      </c>
      <c r="BH116" s="214">
        <f>IF(N116="sníž. přenesená",J116,0)</f>
        <v>0</v>
      </c>
      <c r="BI116" s="214">
        <f>IF(N116="nulová",J116,0)</f>
        <v>0</v>
      </c>
      <c r="BJ116" s="25" t="s">
        <v>17</v>
      </c>
      <c r="BK116" s="214">
        <f>ROUND(I116*H116,2)</f>
        <v>0</v>
      </c>
      <c r="BL116" s="25" t="s">
        <v>254</v>
      </c>
      <c r="BM116" s="25" t="s">
        <v>3269</v>
      </c>
    </row>
    <row r="117" s="1" customFormat="1" ht="25.5" customHeight="1">
      <c r="B117" s="202"/>
      <c r="C117" s="203" t="s">
        <v>308</v>
      </c>
      <c r="D117" s="203" t="s">
        <v>170</v>
      </c>
      <c r="E117" s="204" t="s">
        <v>3270</v>
      </c>
      <c r="F117" s="205" t="s">
        <v>3271</v>
      </c>
      <c r="G117" s="206" t="s">
        <v>198</v>
      </c>
      <c r="H117" s="207">
        <v>10</v>
      </c>
      <c r="I117" s="208"/>
      <c r="J117" s="209">
        <f>ROUND(I117*H117,2)</f>
        <v>0</v>
      </c>
      <c r="K117" s="205" t="s">
        <v>5</v>
      </c>
      <c r="L117" s="47"/>
      <c r="M117" s="210" t="s">
        <v>5</v>
      </c>
      <c r="N117" s="211" t="s">
        <v>43</v>
      </c>
      <c r="O117" s="48"/>
      <c r="P117" s="212">
        <f>O117*H117</f>
        <v>0</v>
      </c>
      <c r="Q117" s="212">
        <v>0</v>
      </c>
      <c r="R117" s="212">
        <f>Q117*H117</f>
        <v>0</v>
      </c>
      <c r="S117" s="212">
        <v>0</v>
      </c>
      <c r="T117" s="213">
        <f>S117*H117</f>
        <v>0</v>
      </c>
      <c r="AR117" s="25" t="s">
        <v>254</v>
      </c>
      <c r="AT117" s="25" t="s">
        <v>170</v>
      </c>
      <c r="AU117" s="25" t="s">
        <v>80</v>
      </c>
      <c r="AY117" s="25" t="s">
        <v>168</v>
      </c>
      <c r="BE117" s="214">
        <f>IF(N117="základní",J117,0)</f>
        <v>0</v>
      </c>
      <c r="BF117" s="214">
        <f>IF(N117="snížená",J117,0)</f>
        <v>0</v>
      </c>
      <c r="BG117" s="214">
        <f>IF(N117="zákl. přenesená",J117,0)</f>
        <v>0</v>
      </c>
      <c r="BH117" s="214">
        <f>IF(N117="sníž. přenesená",J117,0)</f>
        <v>0</v>
      </c>
      <c r="BI117" s="214">
        <f>IF(N117="nulová",J117,0)</f>
        <v>0</v>
      </c>
      <c r="BJ117" s="25" t="s">
        <v>17</v>
      </c>
      <c r="BK117" s="214">
        <f>ROUND(I117*H117,2)</f>
        <v>0</v>
      </c>
      <c r="BL117" s="25" t="s">
        <v>254</v>
      </c>
      <c r="BM117" s="25" t="s">
        <v>3272</v>
      </c>
    </row>
    <row r="118" s="1" customFormat="1" ht="25.5" customHeight="1">
      <c r="B118" s="202"/>
      <c r="C118" s="203" t="s">
        <v>314</v>
      </c>
      <c r="D118" s="203" t="s">
        <v>170</v>
      </c>
      <c r="E118" s="204" t="s">
        <v>3273</v>
      </c>
      <c r="F118" s="205" t="s">
        <v>3274</v>
      </c>
      <c r="G118" s="206" t="s">
        <v>198</v>
      </c>
      <c r="H118" s="207">
        <v>10</v>
      </c>
      <c r="I118" s="208"/>
      <c r="J118" s="209">
        <f>ROUND(I118*H118,2)</f>
        <v>0</v>
      </c>
      <c r="K118" s="205" t="s">
        <v>5</v>
      </c>
      <c r="L118" s="47"/>
      <c r="M118" s="210" t="s">
        <v>5</v>
      </c>
      <c r="N118" s="211" t="s">
        <v>43</v>
      </c>
      <c r="O118" s="48"/>
      <c r="P118" s="212">
        <f>O118*H118</f>
        <v>0</v>
      </c>
      <c r="Q118" s="212">
        <v>0</v>
      </c>
      <c r="R118" s="212">
        <f>Q118*H118</f>
        <v>0</v>
      </c>
      <c r="S118" s="212">
        <v>0</v>
      </c>
      <c r="T118" s="213">
        <f>S118*H118</f>
        <v>0</v>
      </c>
      <c r="AR118" s="25" t="s">
        <v>254</v>
      </c>
      <c r="AT118" s="25" t="s">
        <v>170</v>
      </c>
      <c r="AU118" s="25" t="s">
        <v>80</v>
      </c>
      <c r="AY118" s="25" t="s">
        <v>168</v>
      </c>
      <c r="BE118" s="214">
        <f>IF(N118="základní",J118,0)</f>
        <v>0</v>
      </c>
      <c r="BF118" s="214">
        <f>IF(N118="snížená",J118,0)</f>
        <v>0</v>
      </c>
      <c r="BG118" s="214">
        <f>IF(N118="zákl. přenesená",J118,0)</f>
        <v>0</v>
      </c>
      <c r="BH118" s="214">
        <f>IF(N118="sníž. přenesená",J118,0)</f>
        <v>0</v>
      </c>
      <c r="BI118" s="214">
        <f>IF(N118="nulová",J118,0)</f>
        <v>0</v>
      </c>
      <c r="BJ118" s="25" t="s">
        <v>17</v>
      </c>
      <c r="BK118" s="214">
        <f>ROUND(I118*H118,2)</f>
        <v>0</v>
      </c>
      <c r="BL118" s="25" t="s">
        <v>254</v>
      </c>
      <c r="BM118" s="25" t="s">
        <v>3275</v>
      </c>
    </row>
    <row r="119" s="1" customFormat="1" ht="25.5" customHeight="1">
      <c r="B119" s="202"/>
      <c r="C119" s="203" t="s">
        <v>322</v>
      </c>
      <c r="D119" s="203" t="s">
        <v>170</v>
      </c>
      <c r="E119" s="204" t="s">
        <v>3276</v>
      </c>
      <c r="F119" s="205" t="s">
        <v>3277</v>
      </c>
      <c r="G119" s="206" t="s">
        <v>198</v>
      </c>
      <c r="H119" s="207">
        <v>20</v>
      </c>
      <c r="I119" s="208"/>
      <c r="J119" s="209">
        <f>ROUND(I119*H119,2)</f>
        <v>0</v>
      </c>
      <c r="K119" s="205" t="s">
        <v>5</v>
      </c>
      <c r="L119" s="47"/>
      <c r="M119" s="210" t="s">
        <v>5</v>
      </c>
      <c r="N119" s="211" t="s">
        <v>43</v>
      </c>
      <c r="O119" s="48"/>
      <c r="P119" s="212">
        <f>O119*H119</f>
        <v>0</v>
      </c>
      <c r="Q119" s="212">
        <v>0</v>
      </c>
      <c r="R119" s="212">
        <f>Q119*H119</f>
        <v>0</v>
      </c>
      <c r="S119" s="212">
        <v>0</v>
      </c>
      <c r="T119" s="213">
        <f>S119*H119</f>
        <v>0</v>
      </c>
      <c r="AR119" s="25" t="s">
        <v>254</v>
      </c>
      <c r="AT119" s="25" t="s">
        <v>170</v>
      </c>
      <c r="AU119" s="25" t="s">
        <v>80</v>
      </c>
      <c r="AY119" s="25" t="s">
        <v>168</v>
      </c>
      <c r="BE119" s="214">
        <f>IF(N119="základní",J119,0)</f>
        <v>0</v>
      </c>
      <c r="BF119" s="214">
        <f>IF(N119="snížená",J119,0)</f>
        <v>0</v>
      </c>
      <c r="BG119" s="214">
        <f>IF(N119="zákl. přenesená",J119,0)</f>
        <v>0</v>
      </c>
      <c r="BH119" s="214">
        <f>IF(N119="sníž. přenesená",J119,0)</f>
        <v>0</v>
      </c>
      <c r="BI119" s="214">
        <f>IF(N119="nulová",J119,0)</f>
        <v>0</v>
      </c>
      <c r="BJ119" s="25" t="s">
        <v>17</v>
      </c>
      <c r="BK119" s="214">
        <f>ROUND(I119*H119,2)</f>
        <v>0</v>
      </c>
      <c r="BL119" s="25" t="s">
        <v>254</v>
      </c>
      <c r="BM119" s="25" t="s">
        <v>3278</v>
      </c>
    </row>
    <row r="120" s="1" customFormat="1" ht="25.5" customHeight="1">
      <c r="B120" s="202"/>
      <c r="C120" s="203" t="s">
        <v>327</v>
      </c>
      <c r="D120" s="203" t="s">
        <v>170</v>
      </c>
      <c r="E120" s="204" t="s">
        <v>3279</v>
      </c>
      <c r="F120" s="205" t="s">
        <v>3280</v>
      </c>
      <c r="G120" s="206" t="s">
        <v>198</v>
      </c>
      <c r="H120" s="207">
        <v>30</v>
      </c>
      <c r="I120" s="208"/>
      <c r="J120" s="209">
        <f>ROUND(I120*H120,2)</f>
        <v>0</v>
      </c>
      <c r="K120" s="205" t="s">
        <v>5</v>
      </c>
      <c r="L120" s="47"/>
      <c r="M120" s="210" t="s">
        <v>5</v>
      </c>
      <c r="N120" s="211" t="s">
        <v>43</v>
      </c>
      <c r="O120" s="48"/>
      <c r="P120" s="212">
        <f>O120*H120</f>
        <v>0</v>
      </c>
      <c r="Q120" s="212">
        <v>0</v>
      </c>
      <c r="R120" s="212">
        <f>Q120*H120</f>
        <v>0</v>
      </c>
      <c r="S120" s="212">
        <v>0</v>
      </c>
      <c r="T120" s="213">
        <f>S120*H120</f>
        <v>0</v>
      </c>
      <c r="AR120" s="25" t="s">
        <v>254</v>
      </c>
      <c r="AT120" s="25" t="s">
        <v>170</v>
      </c>
      <c r="AU120" s="25" t="s">
        <v>80</v>
      </c>
      <c r="AY120" s="25" t="s">
        <v>168</v>
      </c>
      <c r="BE120" s="214">
        <f>IF(N120="základní",J120,0)</f>
        <v>0</v>
      </c>
      <c r="BF120" s="214">
        <f>IF(N120="snížená",J120,0)</f>
        <v>0</v>
      </c>
      <c r="BG120" s="214">
        <f>IF(N120="zákl. přenesená",J120,0)</f>
        <v>0</v>
      </c>
      <c r="BH120" s="214">
        <f>IF(N120="sníž. přenesená",J120,0)</f>
        <v>0</v>
      </c>
      <c r="BI120" s="214">
        <f>IF(N120="nulová",J120,0)</f>
        <v>0</v>
      </c>
      <c r="BJ120" s="25" t="s">
        <v>17</v>
      </c>
      <c r="BK120" s="214">
        <f>ROUND(I120*H120,2)</f>
        <v>0</v>
      </c>
      <c r="BL120" s="25" t="s">
        <v>254</v>
      </c>
      <c r="BM120" s="25" t="s">
        <v>3281</v>
      </c>
    </row>
    <row r="121" s="1" customFormat="1" ht="25.5" customHeight="1">
      <c r="B121" s="202"/>
      <c r="C121" s="203" t="s">
        <v>332</v>
      </c>
      <c r="D121" s="203" t="s">
        <v>170</v>
      </c>
      <c r="E121" s="204" t="s">
        <v>3282</v>
      </c>
      <c r="F121" s="205" t="s">
        <v>3283</v>
      </c>
      <c r="G121" s="206" t="s">
        <v>198</v>
      </c>
      <c r="H121" s="207">
        <v>10</v>
      </c>
      <c r="I121" s="208"/>
      <c r="J121" s="209">
        <f>ROUND(I121*H121,2)</f>
        <v>0</v>
      </c>
      <c r="K121" s="205" t="s">
        <v>5</v>
      </c>
      <c r="L121" s="47"/>
      <c r="M121" s="210" t="s">
        <v>5</v>
      </c>
      <c r="N121" s="211" t="s">
        <v>43</v>
      </c>
      <c r="O121" s="48"/>
      <c r="P121" s="212">
        <f>O121*H121</f>
        <v>0</v>
      </c>
      <c r="Q121" s="212">
        <v>0</v>
      </c>
      <c r="R121" s="212">
        <f>Q121*H121</f>
        <v>0</v>
      </c>
      <c r="S121" s="212">
        <v>0</v>
      </c>
      <c r="T121" s="213">
        <f>S121*H121</f>
        <v>0</v>
      </c>
      <c r="AR121" s="25" t="s">
        <v>254</v>
      </c>
      <c r="AT121" s="25" t="s">
        <v>170</v>
      </c>
      <c r="AU121" s="25" t="s">
        <v>80</v>
      </c>
      <c r="AY121" s="25" t="s">
        <v>168</v>
      </c>
      <c r="BE121" s="214">
        <f>IF(N121="základní",J121,0)</f>
        <v>0</v>
      </c>
      <c r="BF121" s="214">
        <f>IF(N121="snížená",J121,0)</f>
        <v>0</v>
      </c>
      <c r="BG121" s="214">
        <f>IF(N121="zákl. přenesená",J121,0)</f>
        <v>0</v>
      </c>
      <c r="BH121" s="214">
        <f>IF(N121="sníž. přenesená",J121,0)</f>
        <v>0</v>
      </c>
      <c r="BI121" s="214">
        <f>IF(N121="nulová",J121,0)</f>
        <v>0</v>
      </c>
      <c r="BJ121" s="25" t="s">
        <v>17</v>
      </c>
      <c r="BK121" s="214">
        <f>ROUND(I121*H121,2)</f>
        <v>0</v>
      </c>
      <c r="BL121" s="25" t="s">
        <v>254</v>
      </c>
      <c r="BM121" s="25" t="s">
        <v>3284</v>
      </c>
    </row>
    <row r="122" s="1" customFormat="1" ht="25.5" customHeight="1">
      <c r="B122" s="202"/>
      <c r="C122" s="203" t="s">
        <v>336</v>
      </c>
      <c r="D122" s="203" t="s">
        <v>170</v>
      </c>
      <c r="E122" s="204" t="s">
        <v>3285</v>
      </c>
      <c r="F122" s="205" t="s">
        <v>3286</v>
      </c>
      <c r="G122" s="206" t="s">
        <v>198</v>
      </c>
      <c r="H122" s="207">
        <v>10</v>
      </c>
      <c r="I122" s="208"/>
      <c r="J122" s="209">
        <f>ROUND(I122*H122,2)</f>
        <v>0</v>
      </c>
      <c r="K122" s="205" t="s">
        <v>5</v>
      </c>
      <c r="L122" s="47"/>
      <c r="M122" s="210" t="s">
        <v>5</v>
      </c>
      <c r="N122" s="211" t="s">
        <v>43</v>
      </c>
      <c r="O122" s="48"/>
      <c r="P122" s="212">
        <f>O122*H122</f>
        <v>0</v>
      </c>
      <c r="Q122" s="212">
        <v>0</v>
      </c>
      <c r="R122" s="212">
        <f>Q122*H122</f>
        <v>0</v>
      </c>
      <c r="S122" s="212">
        <v>0</v>
      </c>
      <c r="T122" s="213">
        <f>S122*H122</f>
        <v>0</v>
      </c>
      <c r="AR122" s="25" t="s">
        <v>254</v>
      </c>
      <c r="AT122" s="25" t="s">
        <v>170</v>
      </c>
      <c r="AU122" s="25" t="s">
        <v>80</v>
      </c>
      <c r="AY122" s="25" t="s">
        <v>168</v>
      </c>
      <c r="BE122" s="214">
        <f>IF(N122="základní",J122,0)</f>
        <v>0</v>
      </c>
      <c r="BF122" s="214">
        <f>IF(N122="snížená",J122,0)</f>
        <v>0</v>
      </c>
      <c r="BG122" s="214">
        <f>IF(N122="zákl. přenesená",J122,0)</f>
        <v>0</v>
      </c>
      <c r="BH122" s="214">
        <f>IF(N122="sníž. přenesená",J122,0)</f>
        <v>0</v>
      </c>
      <c r="BI122" s="214">
        <f>IF(N122="nulová",J122,0)</f>
        <v>0</v>
      </c>
      <c r="BJ122" s="25" t="s">
        <v>17</v>
      </c>
      <c r="BK122" s="214">
        <f>ROUND(I122*H122,2)</f>
        <v>0</v>
      </c>
      <c r="BL122" s="25" t="s">
        <v>254</v>
      </c>
      <c r="BM122" s="25" t="s">
        <v>3287</v>
      </c>
    </row>
    <row r="123" s="1" customFormat="1" ht="16.5" customHeight="1">
      <c r="B123" s="202"/>
      <c r="C123" s="203" t="s">
        <v>343</v>
      </c>
      <c r="D123" s="203" t="s">
        <v>170</v>
      </c>
      <c r="E123" s="204" t="s">
        <v>3288</v>
      </c>
      <c r="F123" s="205" t="s">
        <v>3289</v>
      </c>
      <c r="G123" s="206" t="s">
        <v>198</v>
      </c>
      <c r="H123" s="207">
        <v>40</v>
      </c>
      <c r="I123" s="208"/>
      <c r="J123" s="209">
        <f>ROUND(I123*H123,2)</f>
        <v>0</v>
      </c>
      <c r="K123" s="205" t="s">
        <v>5</v>
      </c>
      <c r="L123" s="47"/>
      <c r="M123" s="210" t="s">
        <v>5</v>
      </c>
      <c r="N123" s="211" t="s">
        <v>43</v>
      </c>
      <c r="O123" s="48"/>
      <c r="P123" s="212">
        <f>O123*H123</f>
        <v>0</v>
      </c>
      <c r="Q123" s="212">
        <v>0</v>
      </c>
      <c r="R123" s="212">
        <f>Q123*H123</f>
        <v>0</v>
      </c>
      <c r="S123" s="212">
        <v>0</v>
      </c>
      <c r="T123" s="213">
        <f>S123*H123</f>
        <v>0</v>
      </c>
      <c r="AR123" s="25" t="s">
        <v>254</v>
      </c>
      <c r="AT123" s="25" t="s">
        <v>170</v>
      </c>
      <c r="AU123" s="25" t="s">
        <v>80</v>
      </c>
      <c r="AY123" s="25" t="s">
        <v>168</v>
      </c>
      <c r="BE123" s="214">
        <f>IF(N123="základní",J123,0)</f>
        <v>0</v>
      </c>
      <c r="BF123" s="214">
        <f>IF(N123="snížená",J123,0)</f>
        <v>0</v>
      </c>
      <c r="BG123" s="214">
        <f>IF(N123="zákl. přenesená",J123,0)</f>
        <v>0</v>
      </c>
      <c r="BH123" s="214">
        <f>IF(N123="sníž. přenesená",J123,0)</f>
        <v>0</v>
      </c>
      <c r="BI123" s="214">
        <f>IF(N123="nulová",J123,0)</f>
        <v>0</v>
      </c>
      <c r="BJ123" s="25" t="s">
        <v>17</v>
      </c>
      <c r="BK123" s="214">
        <f>ROUND(I123*H123,2)</f>
        <v>0</v>
      </c>
      <c r="BL123" s="25" t="s">
        <v>254</v>
      </c>
      <c r="BM123" s="25" t="s">
        <v>3290</v>
      </c>
    </row>
    <row r="124" s="10" customFormat="1" ht="29.88" customHeight="1">
      <c r="B124" s="189"/>
      <c r="D124" s="190" t="s">
        <v>71</v>
      </c>
      <c r="E124" s="200" t="s">
        <v>3291</v>
      </c>
      <c r="F124" s="200" t="s">
        <v>3292</v>
      </c>
      <c r="I124" s="192"/>
      <c r="J124" s="201">
        <f>BK124</f>
        <v>0</v>
      </c>
      <c r="L124" s="189"/>
      <c r="M124" s="194"/>
      <c r="N124" s="195"/>
      <c r="O124" s="195"/>
      <c r="P124" s="196">
        <f>SUM(P125:P142)</f>
        <v>0</v>
      </c>
      <c r="Q124" s="195"/>
      <c r="R124" s="196">
        <f>SUM(R125:R142)</f>
        <v>0</v>
      </c>
      <c r="S124" s="195"/>
      <c r="T124" s="197">
        <f>SUM(T125:T142)</f>
        <v>0</v>
      </c>
      <c r="AR124" s="190" t="s">
        <v>80</v>
      </c>
      <c r="AT124" s="198" t="s">
        <v>71</v>
      </c>
      <c r="AU124" s="198" t="s">
        <v>17</v>
      </c>
      <c r="AY124" s="190" t="s">
        <v>168</v>
      </c>
      <c r="BK124" s="199">
        <f>SUM(BK125:BK142)</f>
        <v>0</v>
      </c>
    </row>
    <row r="125" s="1" customFormat="1" ht="16.5" customHeight="1">
      <c r="B125" s="202"/>
      <c r="C125" s="203" t="s">
        <v>347</v>
      </c>
      <c r="D125" s="203" t="s">
        <v>170</v>
      </c>
      <c r="E125" s="204" t="s">
        <v>3293</v>
      </c>
      <c r="F125" s="205" t="s">
        <v>3294</v>
      </c>
      <c r="G125" s="206" t="s">
        <v>1519</v>
      </c>
      <c r="H125" s="207">
        <v>1</v>
      </c>
      <c r="I125" s="208"/>
      <c r="J125" s="209">
        <f>ROUND(I125*H125,2)</f>
        <v>0</v>
      </c>
      <c r="K125" s="205" t="s">
        <v>5</v>
      </c>
      <c r="L125" s="47"/>
      <c r="M125" s="210" t="s">
        <v>5</v>
      </c>
      <c r="N125" s="211" t="s">
        <v>43</v>
      </c>
      <c r="O125" s="48"/>
      <c r="P125" s="212">
        <f>O125*H125</f>
        <v>0</v>
      </c>
      <c r="Q125" s="212">
        <v>0</v>
      </c>
      <c r="R125" s="212">
        <f>Q125*H125</f>
        <v>0</v>
      </c>
      <c r="S125" s="212">
        <v>0</v>
      </c>
      <c r="T125" s="213">
        <f>S125*H125</f>
        <v>0</v>
      </c>
      <c r="AR125" s="25" t="s">
        <v>254</v>
      </c>
      <c r="AT125" s="25" t="s">
        <v>170</v>
      </c>
      <c r="AU125" s="25" t="s">
        <v>80</v>
      </c>
      <c r="AY125" s="25" t="s">
        <v>168</v>
      </c>
      <c r="BE125" s="214">
        <f>IF(N125="základní",J125,0)</f>
        <v>0</v>
      </c>
      <c r="BF125" s="214">
        <f>IF(N125="snížená",J125,0)</f>
        <v>0</v>
      </c>
      <c r="BG125" s="214">
        <f>IF(N125="zákl. přenesená",J125,0)</f>
        <v>0</v>
      </c>
      <c r="BH125" s="214">
        <f>IF(N125="sníž. přenesená",J125,0)</f>
        <v>0</v>
      </c>
      <c r="BI125" s="214">
        <f>IF(N125="nulová",J125,0)</f>
        <v>0</v>
      </c>
      <c r="BJ125" s="25" t="s">
        <v>17</v>
      </c>
      <c r="BK125" s="214">
        <f>ROUND(I125*H125,2)</f>
        <v>0</v>
      </c>
      <c r="BL125" s="25" t="s">
        <v>254</v>
      </c>
      <c r="BM125" s="25" t="s">
        <v>3295</v>
      </c>
    </row>
    <row r="126" s="1" customFormat="1" ht="16.5" customHeight="1">
      <c r="B126" s="202"/>
      <c r="C126" s="203" t="s">
        <v>352</v>
      </c>
      <c r="D126" s="203" t="s">
        <v>170</v>
      </c>
      <c r="E126" s="204" t="s">
        <v>3296</v>
      </c>
      <c r="F126" s="205" t="s">
        <v>3297</v>
      </c>
      <c r="G126" s="206" t="s">
        <v>1519</v>
      </c>
      <c r="H126" s="207">
        <v>1</v>
      </c>
      <c r="I126" s="208"/>
      <c r="J126" s="209">
        <f>ROUND(I126*H126,2)</f>
        <v>0</v>
      </c>
      <c r="K126" s="205" t="s">
        <v>5</v>
      </c>
      <c r="L126" s="47"/>
      <c r="M126" s="210" t="s">
        <v>5</v>
      </c>
      <c r="N126" s="211" t="s">
        <v>43</v>
      </c>
      <c r="O126" s="48"/>
      <c r="P126" s="212">
        <f>O126*H126</f>
        <v>0</v>
      </c>
      <c r="Q126" s="212">
        <v>0</v>
      </c>
      <c r="R126" s="212">
        <f>Q126*H126</f>
        <v>0</v>
      </c>
      <c r="S126" s="212">
        <v>0</v>
      </c>
      <c r="T126" s="213">
        <f>S126*H126</f>
        <v>0</v>
      </c>
      <c r="AR126" s="25" t="s">
        <v>254</v>
      </c>
      <c r="AT126" s="25" t="s">
        <v>170</v>
      </c>
      <c r="AU126" s="25" t="s">
        <v>80</v>
      </c>
      <c r="AY126" s="25" t="s">
        <v>168</v>
      </c>
      <c r="BE126" s="214">
        <f>IF(N126="základní",J126,0)</f>
        <v>0</v>
      </c>
      <c r="BF126" s="214">
        <f>IF(N126="snížená",J126,0)</f>
        <v>0</v>
      </c>
      <c r="BG126" s="214">
        <f>IF(N126="zákl. přenesená",J126,0)</f>
        <v>0</v>
      </c>
      <c r="BH126" s="214">
        <f>IF(N126="sníž. přenesená",J126,0)</f>
        <v>0</v>
      </c>
      <c r="BI126" s="214">
        <f>IF(N126="nulová",J126,0)</f>
        <v>0</v>
      </c>
      <c r="BJ126" s="25" t="s">
        <v>17</v>
      </c>
      <c r="BK126" s="214">
        <f>ROUND(I126*H126,2)</f>
        <v>0</v>
      </c>
      <c r="BL126" s="25" t="s">
        <v>254</v>
      </c>
      <c r="BM126" s="25" t="s">
        <v>3298</v>
      </c>
    </row>
    <row r="127" s="1" customFormat="1" ht="16.5" customHeight="1">
      <c r="B127" s="202"/>
      <c r="C127" s="203" t="s">
        <v>356</v>
      </c>
      <c r="D127" s="203" t="s">
        <v>170</v>
      </c>
      <c r="E127" s="204" t="s">
        <v>3299</v>
      </c>
      <c r="F127" s="205" t="s">
        <v>3300</v>
      </c>
      <c r="G127" s="206" t="s">
        <v>1519</v>
      </c>
      <c r="H127" s="207">
        <v>1</v>
      </c>
      <c r="I127" s="208"/>
      <c r="J127" s="209">
        <f>ROUND(I127*H127,2)</f>
        <v>0</v>
      </c>
      <c r="K127" s="205" t="s">
        <v>5</v>
      </c>
      <c r="L127" s="47"/>
      <c r="M127" s="210" t="s">
        <v>5</v>
      </c>
      <c r="N127" s="211" t="s">
        <v>43</v>
      </c>
      <c r="O127" s="48"/>
      <c r="P127" s="212">
        <f>O127*H127</f>
        <v>0</v>
      </c>
      <c r="Q127" s="212">
        <v>0</v>
      </c>
      <c r="R127" s="212">
        <f>Q127*H127</f>
        <v>0</v>
      </c>
      <c r="S127" s="212">
        <v>0</v>
      </c>
      <c r="T127" s="213">
        <f>S127*H127</f>
        <v>0</v>
      </c>
      <c r="AR127" s="25" t="s">
        <v>254</v>
      </c>
      <c r="AT127" s="25" t="s">
        <v>170</v>
      </c>
      <c r="AU127" s="25" t="s">
        <v>80</v>
      </c>
      <c r="AY127" s="25" t="s">
        <v>168</v>
      </c>
      <c r="BE127" s="214">
        <f>IF(N127="základní",J127,0)</f>
        <v>0</v>
      </c>
      <c r="BF127" s="214">
        <f>IF(N127="snížená",J127,0)</f>
        <v>0</v>
      </c>
      <c r="BG127" s="214">
        <f>IF(N127="zákl. přenesená",J127,0)</f>
        <v>0</v>
      </c>
      <c r="BH127" s="214">
        <f>IF(N127="sníž. přenesená",J127,0)</f>
        <v>0</v>
      </c>
      <c r="BI127" s="214">
        <f>IF(N127="nulová",J127,0)</f>
        <v>0</v>
      </c>
      <c r="BJ127" s="25" t="s">
        <v>17</v>
      </c>
      <c r="BK127" s="214">
        <f>ROUND(I127*H127,2)</f>
        <v>0</v>
      </c>
      <c r="BL127" s="25" t="s">
        <v>254</v>
      </c>
      <c r="BM127" s="25" t="s">
        <v>3301</v>
      </c>
    </row>
    <row r="128" s="1" customFormat="1" ht="25.5" customHeight="1">
      <c r="B128" s="202"/>
      <c r="C128" s="203" t="s">
        <v>360</v>
      </c>
      <c r="D128" s="203" t="s">
        <v>170</v>
      </c>
      <c r="E128" s="204" t="s">
        <v>3302</v>
      </c>
      <c r="F128" s="205" t="s">
        <v>3303</v>
      </c>
      <c r="G128" s="206" t="s">
        <v>1519</v>
      </c>
      <c r="H128" s="207">
        <v>1</v>
      </c>
      <c r="I128" s="208"/>
      <c r="J128" s="209">
        <f>ROUND(I128*H128,2)</f>
        <v>0</v>
      </c>
      <c r="K128" s="205" t="s">
        <v>5</v>
      </c>
      <c r="L128" s="47"/>
      <c r="M128" s="210" t="s">
        <v>5</v>
      </c>
      <c r="N128" s="211" t="s">
        <v>43</v>
      </c>
      <c r="O128" s="48"/>
      <c r="P128" s="212">
        <f>O128*H128</f>
        <v>0</v>
      </c>
      <c r="Q128" s="212">
        <v>0</v>
      </c>
      <c r="R128" s="212">
        <f>Q128*H128</f>
        <v>0</v>
      </c>
      <c r="S128" s="212">
        <v>0</v>
      </c>
      <c r="T128" s="213">
        <f>S128*H128</f>
        <v>0</v>
      </c>
      <c r="AR128" s="25" t="s">
        <v>254</v>
      </c>
      <c r="AT128" s="25" t="s">
        <v>170</v>
      </c>
      <c r="AU128" s="25" t="s">
        <v>80</v>
      </c>
      <c r="AY128" s="25" t="s">
        <v>168</v>
      </c>
      <c r="BE128" s="214">
        <f>IF(N128="základní",J128,0)</f>
        <v>0</v>
      </c>
      <c r="BF128" s="214">
        <f>IF(N128="snížená",J128,0)</f>
        <v>0</v>
      </c>
      <c r="BG128" s="214">
        <f>IF(N128="zákl. přenesená",J128,0)</f>
        <v>0</v>
      </c>
      <c r="BH128" s="214">
        <f>IF(N128="sníž. přenesená",J128,0)</f>
        <v>0</v>
      </c>
      <c r="BI128" s="214">
        <f>IF(N128="nulová",J128,0)</f>
        <v>0</v>
      </c>
      <c r="BJ128" s="25" t="s">
        <v>17</v>
      </c>
      <c r="BK128" s="214">
        <f>ROUND(I128*H128,2)</f>
        <v>0</v>
      </c>
      <c r="BL128" s="25" t="s">
        <v>254</v>
      </c>
      <c r="BM128" s="25" t="s">
        <v>3304</v>
      </c>
    </row>
    <row r="129" s="1" customFormat="1" ht="16.5" customHeight="1">
      <c r="B129" s="202"/>
      <c r="C129" s="203" t="s">
        <v>366</v>
      </c>
      <c r="D129" s="203" t="s">
        <v>170</v>
      </c>
      <c r="E129" s="204" t="s">
        <v>3305</v>
      </c>
      <c r="F129" s="205" t="s">
        <v>3306</v>
      </c>
      <c r="G129" s="206" t="s">
        <v>1519</v>
      </c>
      <c r="H129" s="207">
        <v>1</v>
      </c>
      <c r="I129" s="208"/>
      <c r="J129" s="209">
        <f>ROUND(I129*H129,2)</f>
        <v>0</v>
      </c>
      <c r="K129" s="205" t="s">
        <v>5</v>
      </c>
      <c r="L129" s="47"/>
      <c r="M129" s="210" t="s">
        <v>5</v>
      </c>
      <c r="N129" s="211" t="s">
        <v>43</v>
      </c>
      <c r="O129" s="48"/>
      <c r="P129" s="212">
        <f>O129*H129</f>
        <v>0</v>
      </c>
      <c r="Q129" s="212">
        <v>0</v>
      </c>
      <c r="R129" s="212">
        <f>Q129*H129</f>
        <v>0</v>
      </c>
      <c r="S129" s="212">
        <v>0</v>
      </c>
      <c r="T129" s="213">
        <f>S129*H129</f>
        <v>0</v>
      </c>
      <c r="AR129" s="25" t="s">
        <v>254</v>
      </c>
      <c r="AT129" s="25" t="s">
        <v>170</v>
      </c>
      <c r="AU129" s="25" t="s">
        <v>80</v>
      </c>
      <c r="AY129" s="25" t="s">
        <v>168</v>
      </c>
      <c r="BE129" s="214">
        <f>IF(N129="základní",J129,0)</f>
        <v>0</v>
      </c>
      <c r="BF129" s="214">
        <f>IF(N129="snížená",J129,0)</f>
        <v>0</v>
      </c>
      <c r="BG129" s="214">
        <f>IF(N129="zákl. přenesená",J129,0)</f>
        <v>0</v>
      </c>
      <c r="BH129" s="214">
        <f>IF(N129="sníž. přenesená",J129,0)</f>
        <v>0</v>
      </c>
      <c r="BI129" s="214">
        <f>IF(N129="nulová",J129,0)</f>
        <v>0</v>
      </c>
      <c r="BJ129" s="25" t="s">
        <v>17</v>
      </c>
      <c r="BK129" s="214">
        <f>ROUND(I129*H129,2)</f>
        <v>0</v>
      </c>
      <c r="BL129" s="25" t="s">
        <v>254</v>
      </c>
      <c r="BM129" s="25" t="s">
        <v>3307</v>
      </c>
    </row>
    <row r="130" s="1" customFormat="1" ht="16.5" customHeight="1">
      <c r="B130" s="202"/>
      <c r="C130" s="203" t="s">
        <v>370</v>
      </c>
      <c r="D130" s="203" t="s">
        <v>170</v>
      </c>
      <c r="E130" s="204" t="s">
        <v>3308</v>
      </c>
      <c r="F130" s="205" t="s">
        <v>3309</v>
      </c>
      <c r="G130" s="206" t="s">
        <v>1519</v>
      </c>
      <c r="H130" s="207">
        <v>1</v>
      </c>
      <c r="I130" s="208"/>
      <c r="J130" s="209">
        <f>ROUND(I130*H130,2)</f>
        <v>0</v>
      </c>
      <c r="K130" s="205" t="s">
        <v>5</v>
      </c>
      <c r="L130" s="47"/>
      <c r="M130" s="210" t="s">
        <v>5</v>
      </c>
      <c r="N130" s="211" t="s">
        <v>43</v>
      </c>
      <c r="O130" s="48"/>
      <c r="P130" s="212">
        <f>O130*H130</f>
        <v>0</v>
      </c>
      <c r="Q130" s="212">
        <v>0</v>
      </c>
      <c r="R130" s="212">
        <f>Q130*H130</f>
        <v>0</v>
      </c>
      <c r="S130" s="212">
        <v>0</v>
      </c>
      <c r="T130" s="213">
        <f>S130*H130</f>
        <v>0</v>
      </c>
      <c r="AR130" s="25" t="s">
        <v>254</v>
      </c>
      <c r="AT130" s="25" t="s">
        <v>170</v>
      </c>
      <c r="AU130" s="25" t="s">
        <v>80</v>
      </c>
      <c r="AY130" s="25" t="s">
        <v>168</v>
      </c>
      <c r="BE130" s="214">
        <f>IF(N130="základní",J130,0)</f>
        <v>0</v>
      </c>
      <c r="BF130" s="214">
        <f>IF(N130="snížená",J130,0)</f>
        <v>0</v>
      </c>
      <c r="BG130" s="214">
        <f>IF(N130="zákl. přenesená",J130,0)</f>
        <v>0</v>
      </c>
      <c r="BH130" s="214">
        <f>IF(N130="sníž. přenesená",J130,0)</f>
        <v>0</v>
      </c>
      <c r="BI130" s="214">
        <f>IF(N130="nulová",J130,0)</f>
        <v>0</v>
      </c>
      <c r="BJ130" s="25" t="s">
        <v>17</v>
      </c>
      <c r="BK130" s="214">
        <f>ROUND(I130*H130,2)</f>
        <v>0</v>
      </c>
      <c r="BL130" s="25" t="s">
        <v>254</v>
      </c>
      <c r="BM130" s="25" t="s">
        <v>3310</v>
      </c>
    </row>
    <row r="131" s="1" customFormat="1" ht="25.5" customHeight="1">
      <c r="B131" s="202"/>
      <c r="C131" s="203" t="s">
        <v>375</v>
      </c>
      <c r="D131" s="203" t="s">
        <v>170</v>
      </c>
      <c r="E131" s="204" t="s">
        <v>3311</v>
      </c>
      <c r="F131" s="205" t="s">
        <v>3312</v>
      </c>
      <c r="G131" s="206" t="s">
        <v>1519</v>
      </c>
      <c r="H131" s="207">
        <v>1</v>
      </c>
      <c r="I131" s="208"/>
      <c r="J131" s="209">
        <f>ROUND(I131*H131,2)</f>
        <v>0</v>
      </c>
      <c r="K131" s="205" t="s">
        <v>5</v>
      </c>
      <c r="L131" s="47"/>
      <c r="M131" s="210" t="s">
        <v>5</v>
      </c>
      <c r="N131" s="211" t="s">
        <v>43</v>
      </c>
      <c r="O131" s="48"/>
      <c r="P131" s="212">
        <f>O131*H131</f>
        <v>0</v>
      </c>
      <c r="Q131" s="212">
        <v>0</v>
      </c>
      <c r="R131" s="212">
        <f>Q131*H131</f>
        <v>0</v>
      </c>
      <c r="S131" s="212">
        <v>0</v>
      </c>
      <c r="T131" s="213">
        <f>S131*H131</f>
        <v>0</v>
      </c>
      <c r="AR131" s="25" t="s">
        <v>254</v>
      </c>
      <c r="AT131" s="25" t="s">
        <v>170</v>
      </c>
      <c r="AU131" s="25" t="s">
        <v>80</v>
      </c>
      <c r="AY131" s="25" t="s">
        <v>168</v>
      </c>
      <c r="BE131" s="214">
        <f>IF(N131="základní",J131,0)</f>
        <v>0</v>
      </c>
      <c r="BF131" s="214">
        <f>IF(N131="snížená",J131,0)</f>
        <v>0</v>
      </c>
      <c r="BG131" s="214">
        <f>IF(N131="zákl. přenesená",J131,0)</f>
        <v>0</v>
      </c>
      <c r="BH131" s="214">
        <f>IF(N131="sníž. přenesená",J131,0)</f>
        <v>0</v>
      </c>
      <c r="BI131" s="214">
        <f>IF(N131="nulová",J131,0)</f>
        <v>0</v>
      </c>
      <c r="BJ131" s="25" t="s">
        <v>17</v>
      </c>
      <c r="BK131" s="214">
        <f>ROUND(I131*H131,2)</f>
        <v>0</v>
      </c>
      <c r="BL131" s="25" t="s">
        <v>254</v>
      </c>
      <c r="BM131" s="25" t="s">
        <v>3313</v>
      </c>
    </row>
    <row r="132" s="1" customFormat="1" ht="16.5" customHeight="1">
      <c r="B132" s="202"/>
      <c r="C132" s="203" t="s">
        <v>382</v>
      </c>
      <c r="D132" s="203" t="s">
        <v>170</v>
      </c>
      <c r="E132" s="204" t="s">
        <v>3314</v>
      </c>
      <c r="F132" s="205" t="s">
        <v>3315</v>
      </c>
      <c r="G132" s="206" t="s">
        <v>1519</v>
      </c>
      <c r="H132" s="207">
        <v>1</v>
      </c>
      <c r="I132" s="208"/>
      <c r="J132" s="209">
        <f>ROUND(I132*H132,2)</f>
        <v>0</v>
      </c>
      <c r="K132" s="205" t="s">
        <v>5</v>
      </c>
      <c r="L132" s="47"/>
      <c r="M132" s="210" t="s">
        <v>5</v>
      </c>
      <c r="N132" s="211" t="s">
        <v>43</v>
      </c>
      <c r="O132" s="48"/>
      <c r="P132" s="212">
        <f>O132*H132</f>
        <v>0</v>
      </c>
      <c r="Q132" s="212">
        <v>0</v>
      </c>
      <c r="R132" s="212">
        <f>Q132*H132</f>
        <v>0</v>
      </c>
      <c r="S132" s="212">
        <v>0</v>
      </c>
      <c r="T132" s="213">
        <f>S132*H132</f>
        <v>0</v>
      </c>
      <c r="AR132" s="25" t="s">
        <v>254</v>
      </c>
      <c r="AT132" s="25" t="s">
        <v>170</v>
      </c>
      <c r="AU132" s="25" t="s">
        <v>80</v>
      </c>
      <c r="AY132" s="25" t="s">
        <v>168</v>
      </c>
      <c r="BE132" s="214">
        <f>IF(N132="základní",J132,0)</f>
        <v>0</v>
      </c>
      <c r="BF132" s="214">
        <f>IF(N132="snížená",J132,0)</f>
        <v>0</v>
      </c>
      <c r="BG132" s="214">
        <f>IF(N132="zákl. přenesená",J132,0)</f>
        <v>0</v>
      </c>
      <c r="BH132" s="214">
        <f>IF(N132="sníž. přenesená",J132,0)</f>
        <v>0</v>
      </c>
      <c r="BI132" s="214">
        <f>IF(N132="nulová",J132,0)</f>
        <v>0</v>
      </c>
      <c r="BJ132" s="25" t="s">
        <v>17</v>
      </c>
      <c r="BK132" s="214">
        <f>ROUND(I132*H132,2)</f>
        <v>0</v>
      </c>
      <c r="BL132" s="25" t="s">
        <v>254</v>
      </c>
      <c r="BM132" s="25" t="s">
        <v>3316</v>
      </c>
    </row>
    <row r="133" s="1" customFormat="1" ht="16.5" customHeight="1">
      <c r="B133" s="202"/>
      <c r="C133" s="203" t="s">
        <v>392</v>
      </c>
      <c r="D133" s="203" t="s">
        <v>170</v>
      </c>
      <c r="E133" s="204" t="s">
        <v>3317</v>
      </c>
      <c r="F133" s="205" t="s">
        <v>3318</v>
      </c>
      <c r="G133" s="206" t="s">
        <v>1519</v>
      </c>
      <c r="H133" s="207">
        <v>1</v>
      </c>
      <c r="I133" s="208"/>
      <c r="J133" s="209">
        <f>ROUND(I133*H133,2)</f>
        <v>0</v>
      </c>
      <c r="K133" s="205" t="s">
        <v>5</v>
      </c>
      <c r="L133" s="47"/>
      <c r="M133" s="210" t="s">
        <v>5</v>
      </c>
      <c r="N133" s="211" t="s">
        <v>43</v>
      </c>
      <c r="O133" s="48"/>
      <c r="P133" s="212">
        <f>O133*H133</f>
        <v>0</v>
      </c>
      <c r="Q133" s="212">
        <v>0</v>
      </c>
      <c r="R133" s="212">
        <f>Q133*H133</f>
        <v>0</v>
      </c>
      <c r="S133" s="212">
        <v>0</v>
      </c>
      <c r="T133" s="213">
        <f>S133*H133</f>
        <v>0</v>
      </c>
      <c r="AR133" s="25" t="s">
        <v>254</v>
      </c>
      <c r="AT133" s="25" t="s">
        <v>170</v>
      </c>
      <c r="AU133" s="25" t="s">
        <v>80</v>
      </c>
      <c r="AY133" s="25" t="s">
        <v>168</v>
      </c>
      <c r="BE133" s="214">
        <f>IF(N133="základní",J133,0)</f>
        <v>0</v>
      </c>
      <c r="BF133" s="214">
        <f>IF(N133="snížená",J133,0)</f>
        <v>0</v>
      </c>
      <c r="BG133" s="214">
        <f>IF(N133="zákl. přenesená",J133,0)</f>
        <v>0</v>
      </c>
      <c r="BH133" s="214">
        <f>IF(N133="sníž. přenesená",J133,0)</f>
        <v>0</v>
      </c>
      <c r="BI133" s="214">
        <f>IF(N133="nulová",J133,0)</f>
        <v>0</v>
      </c>
      <c r="BJ133" s="25" t="s">
        <v>17</v>
      </c>
      <c r="BK133" s="214">
        <f>ROUND(I133*H133,2)</f>
        <v>0</v>
      </c>
      <c r="BL133" s="25" t="s">
        <v>254</v>
      </c>
      <c r="BM133" s="25" t="s">
        <v>3319</v>
      </c>
    </row>
    <row r="134" s="1" customFormat="1" ht="16.5" customHeight="1">
      <c r="B134" s="202"/>
      <c r="C134" s="203" t="s">
        <v>398</v>
      </c>
      <c r="D134" s="203" t="s">
        <v>170</v>
      </c>
      <c r="E134" s="204" t="s">
        <v>3320</v>
      </c>
      <c r="F134" s="205" t="s">
        <v>3321</v>
      </c>
      <c r="G134" s="206" t="s">
        <v>1519</v>
      </c>
      <c r="H134" s="207">
        <v>1</v>
      </c>
      <c r="I134" s="208"/>
      <c r="J134" s="209">
        <f>ROUND(I134*H134,2)</f>
        <v>0</v>
      </c>
      <c r="K134" s="205" t="s">
        <v>5</v>
      </c>
      <c r="L134" s="47"/>
      <c r="M134" s="210" t="s">
        <v>5</v>
      </c>
      <c r="N134" s="211" t="s">
        <v>43</v>
      </c>
      <c r="O134" s="48"/>
      <c r="P134" s="212">
        <f>O134*H134</f>
        <v>0</v>
      </c>
      <c r="Q134" s="212">
        <v>0</v>
      </c>
      <c r="R134" s="212">
        <f>Q134*H134</f>
        <v>0</v>
      </c>
      <c r="S134" s="212">
        <v>0</v>
      </c>
      <c r="T134" s="213">
        <f>S134*H134</f>
        <v>0</v>
      </c>
      <c r="AR134" s="25" t="s">
        <v>254</v>
      </c>
      <c r="AT134" s="25" t="s">
        <v>170</v>
      </c>
      <c r="AU134" s="25" t="s">
        <v>80</v>
      </c>
      <c r="AY134" s="25" t="s">
        <v>168</v>
      </c>
      <c r="BE134" s="214">
        <f>IF(N134="základní",J134,0)</f>
        <v>0</v>
      </c>
      <c r="BF134" s="214">
        <f>IF(N134="snížená",J134,0)</f>
        <v>0</v>
      </c>
      <c r="BG134" s="214">
        <f>IF(N134="zákl. přenesená",J134,0)</f>
        <v>0</v>
      </c>
      <c r="BH134" s="214">
        <f>IF(N134="sníž. přenesená",J134,0)</f>
        <v>0</v>
      </c>
      <c r="BI134" s="214">
        <f>IF(N134="nulová",J134,0)</f>
        <v>0</v>
      </c>
      <c r="BJ134" s="25" t="s">
        <v>17</v>
      </c>
      <c r="BK134" s="214">
        <f>ROUND(I134*H134,2)</f>
        <v>0</v>
      </c>
      <c r="BL134" s="25" t="s">
        <v>254</v>
      </c>
      <c r="BM134" s="25" t="s">
        <v>3322</v>
      </c>
    </row>
    <row r="135" s="1" customFormat="1" ht="16.5" customHeight="1">
      <c r="B135" s="202"/>
      <c r="C135" s="203" t="s">
        <v>407</v>
      </c>
      <c r="D135" s="203" t="s">
        <v>170</v>
      </c>
      <c r="E135" s="204" t="s">
        <v>3323</v>
      </c>
      <c r="F135" s="205" t="s">
        <v>3324</v>
      </c>
      <c r="G135" s="206" t="s">
        <v>1519</v>
      </c>
      <c r="H135" s="207">
        <v>1</v>
      </c>
      <c r="I135" s="208"/>
      <c r="J135" s="209">
        <f>ROUND(I135*H135,2)</f>
        <v>0</v>
      </c>
      <c r="K135" s="205" t="s">
        <v>5</v>
      </c>
      <c r="L135" s="47"/>
      <c r="M135" s="210" t="s">
        <v>5</v>
      </c>
      <c r="N135" s="211" t="s">
        <v>43</v>
      </c>
      <c r="O135" s="48"/>
      <c r="P135" s="212">
        <f>O135*H135</f>
        <v>0</v>
      </c>
      <c r="Q135" s="212">
        <v>0</v>
      </c>
      <c r="R135" s="212">
        <f>Q135*H135</f>
        <v>0</v>
      </c>
      <c r="S135" s="212">
        <v>0</v>
      </c>
      <c r="T135" s="213">
        <f>S135*H135</f>
        <v>0</v>
      </c>
      <c r="AR135" s="25" t="s">
        <v>254</v>
      </c>
      <c r="AT135" s="25" t="s">
        <v>170</v>
      </c>
      <c r="AU135" s="25" t="s">
        <v>80</v>
      </c>
      <c r="AY135" s="25" t="s">
        <v>168</v>
      </c>
      <c r="BE135" s="214">
        <f>IF(N135="základní",J135,0)</f>
        <v>0</v>
      </c>
      <c r="BF135" s="214">
        <f>IF(N135="snížená",J135,0)</f>
        <v>0</v>
      </c>
      <c r="BG135" s="214">
        <f>IF(N135="zákl. přenesená",J135,0)</f>
        <v>0</v>
      </c>
      <c r="BH135" s="214">
        <f>IF(N135="sníž. přenesená",J135,0)</f>
        <v>0</v>
      </c>
      <c r="BI135" s="214">
        <f>IF(N135="nulová",J135,0)</f>
        <v>0</v>
      </c>
      <c r="BJ135" s="25" t="s">
        <v>17</v>
      </c>
      <c r="BK135" s="214">
        <f>ROUND(I135*H135,2)</f>
        <v>0</v>
      </c>
      <c r="BL135" s="25" t="s">
        <v>254</v>
      </c>
      <c r="BM135" s="25" t="s">
        <v>3325</v>
      </c>
    </row>
    <row r="136" s="1" customFormat="1" ht="16.5" customHeight="1">
      <c r="B136" s="202"/>
      <c r="C136" s="203" t="s">
        <v>413</v>
      </c>
      <c r="D136" s="203" t="s">
        <v>170</v>
      </c>
      <c r="E136" s="204" t="s">
        <v>3326</v>
      </c>
      <c r="F136" s="205" t="s">
        <v>3327</v>
      </c>
      <c r="G136" s="206" t="s">
        <v>1519</v>
      </c>
      <c r="H136" s="207">
        <v>1</v>
      </c>
      <c r="I136" s="208"/>
      <c r="J136" s="209">
        <f>ROUND(I136*H136,2)</f>
        <v>0</v>
      </c>
      <c r="K136" s="205" t="s">
        <v>5</v>
      </c>
      <c r="L136" s="47"/>
      <c r="M136" s="210" t="s">
        <v>5</v>
      </c>
      <c r="N136" s="211" t="s">
        <v>43</v>
      </c>
      <c r="O136" s="48"/>
      <c r="P136" s="212">
        <f>O136*H136</f>
        <v>0</v>
      </c>
      <c r="Q136" s="212">
        <v>0</v>
      </c>
      <c r="R136" s="212">
        <f>Q136*H136</f>
        <v>0</v>
      </c>
      <c r="S136" s="212">
        <v>0</v>
      </c>
      <c r="T136" s="213">
        <f>S136*H136</f>
        <v>0</v>
      </c>
      <c r="AR136" s="25" t="s">
        <v>254</v>
      </c>
      <c r="AT136" s="25" t="s">
        <v>170</v>
      </c>
      <c r="AU136" s="25" t="s">
        <v>80</v>
      </c>
      <c r="AY136" s="25" t="s">
        <v>168</v>
      </c>
      <c r="BE136" s="214">
        <f>IF(N136="základní",J136,0)</f>
        <v>0</v>
      </c>
      <c r="BF136" s="214">
        <f>IF(N136="snížená",J136,0)</f>
        <v>0</v>
      </c>
      <c r="BG136" s="214">
        <f>IF(N136="zákl. přenesená",J136,0)</f>
        <v>0</v>
      </c>
      <c r="BH136" s="214">
        <f>IF(N136="sníž. přenesená",J136,0)</f>
        <v>0</v>
      </c>
      <c r="BI136" s="214">
        <f>IF(N136="nulová",J136,0)</f>
        <v>0</v>
      </c>
      <c r="BJ136" s="25" t="s">
        <v>17</v>
      </c>
      <c r="BK136" s="214">
        <f>ROUND(I136*H136,2)</f>
        <v>0</v>
      </c>
      <c r="BL136" s="25" t="s">
        <v>254</v>
      </c>
      <c r="BM136" s="25" t="s">
        <v>3328</v>
      </c>
    </row>
    <row r="137" s="1" customFormat="1" ht="16.5" customHeight="1">
      <c r="B137" s="202"/>
      <c r="C137" s="203" t="s">
        <v>419</v>
      </c>
      <c r="D137" s="203" t="s">
        <v>170</v>
      </c>
      <c r="E137" s="204" t="s">
        <v>3329</v>
      </c>
      <c r="F137" s="205" t="s">
        <v>3330</v>
      </c>
      <c r="G137" s="206" t="s">
        <v>1519</v>
      </c>
      <c r="H137" s="207">
        <v>1</v>
      </c>
      <c r="I137" s="208"/>
      <c r="J137" s="209">
        <f>ROUND(I137*H137,2)</f>
        <v>0</v>
      </c>
      <c r="K137" s="205" t="s">
        <v>5</v>
      </c>
      <c r="L137" s="47"/>
      <c r="M137" s="210" t="s">
        <v>5</v>
      </c>
      <c r="N137" s="211" t="s">
        <v>43</v>
      </c>
      <c r="O137" s="48"/>
      <c r="P137" s="212">
        <f>O137*H137</f>
        <v>0</v>
      </c>
      <c r="Q137" s="212">
        <v>0</v>
      </c>
      <c r="R137" s="212">
        <f>Q137*H137</f>
        <v>0</v>
      </c>
      <c r="S137" s="212">
        <v>0</v>
      </c>
      <c r="T137" s="213">
        <f>S137*H137</f>
        <v>0</v>
      </c>
      <c r="AR137" s="25" t="s">
        <v>254</v>
      </c>
      <c r="AT137" s="25" t="s">
        <v>170</v>
      </c>
      <c r="AU137" s="25" t="s">
        <v>80</v>
      </c>
      <c r="AY137" s="25" t="s">
        <v>168</v>
      </c>
      <c r="BE137" s="214">
        <f>IF(N137="základní",J137,0)</f>
        <v>0</v>
      </c>
      <c r="BF137" s="214">
        <f>IF(N137="snížená",J137,0)</f>
        <v>0</v>
      </c>
      <c r="BG137" s="214">
        <f>IF(N137="zákl. přenesená",J137,0)</f>
        <v>0</v>
      </c>
      <c r="BH137" s="214">
        <f>IF(N137="sníž. přenesená",J137,0)</f>
        <v>0</v>
      </c>
      <c r="BI137" s="214">
        <f>IF(N137="nulová",J137,0)</f>
        <v>0</v>
      </c>
      <c r="BJ137" s="25" t="s">
        <v>17</v>
      </c>
      <c r="BK137" s="214">
        <f>ROUND(I137*H137,2)</f>
        <v>0</v>
      </c>
      <c r="BL137" s="25" t="s">
        <v>254</v>
      </c>
      <c r="BM137" s="25" t="s">
        <v>3331</v>
      </c>
    </row>
    <row r="138" s="1" customFormat="1" ht="16.5" customHeight="1">
      <c r="B138" s="202"/>
      <c r="C138" s="203" t="s">
        <v>430</v>
      </c>
      <c r="D138" s="203" t="s">
        <v>170</v>
      </c>
      <c r="E138" s="204" t="s">
        <v>3332</v>
      </c>
      <c r="F138" s="205" t="s">
        <v>3333</v>
      </c>
      <c r="G138" s="206" t="s">
        <v>1519</v>
      </c>
      <c r="H138" s="207">
        <v>1</v>
      </c>
      <c r="I138" s="208"/>
      <c r="J138" s="209">
        <f>ROUND(I138*H138,2)</f>
        <v>0</v>
      </c>
      <c r="K138" s="205" t="s">
        <v>5</v>
      </c>
      <c r="L138" s="47"/>
      <c r="M138" s="210" t="s">
        <v>5</v>
      </c>
      <c r="N138" s="211" t="s">
        <v>43</v>
      </c>
      <c r="O138" s="48"/>
      <c r="P138" s="212">
        <f>O138*H138</f>
        <v>0</v>
      </c>
      <c r="Q138" s="212">
        <v>0</v>
      </c>
      <c r="R138" s="212">
        <f>Q138*H138</f>
        <v>0</v>
      </c>
      <c r="S138" s="212">
        <v>0</v>
      </c>
      <c r="T138" s="213">
        <f>S138*H138</f>
        <v>0</v>
      </c>
      <c r="AR138" s="25" t="s">
        <v>254</v>
      </c>
      <c r="AT138" s="25" t="s">
        <v>170</v>
      </c>
      <c r="AU138" s="25" t="s">
        <v>80</v>
      </c>
      <c r="AY138" s="25" t="s">
        <v>168</v>
      </c>
      <c r="BE138" s="214">
        <f>IF(N138="základní",J138,0)</f>
        <v>0</v>
      </c>
      <c r="BF138" s="214">
        <f>IF(N138="snížená",J138,0)</f>
        <v>0</v>
      </c>
      <c r="BG138" s="214">
        <f>IF(N138="zákl. přenesená",J138,0)</f>
        <v>0</v>
      </c>
      <c r="BH138" s="214">
        <f>IF(N138="sníž. přenesená",J138,0)</f>
        <v>0</v>
      </c>
      <c r="BI138" s="214">
        <f>IF(N138="nulová",J138,0)</f>
        <v>0</v>
      </c>
      <c r="BJ138" s="25" t="s">
        <v>17</v>
      </c>
      <c r="BK138" s="214">
        <f>ROUND(I138*H138,2)</f>
        <v>0</v>
      </c>
      <c r="BL138" s="25" t="s">
        <v>254</v>
      </c>
      <c r="BM138" s="25" t="s">
        <v>3334</v>
      </c>
    </row>
    <row r="139" s="1" customFormat="1" ht="38.25" customHeight="1">
      <c r="B139" s="202"/>
      <c r="C139" s="203" t="s">
        <v>460</v>
      </c>
      <c r="D139" s="203" t="s">
        <v>170</v>
      </c>
      <c r="E139" s="204" t="s">
        <v>3335</v>
      </c>
      <c r="F139" s="205" t="s">
        <v>3336</v>
      </c>
      <c r="G139" s="206" t="s">
        <v>1519</v>
      </c>
      <c r="H139" s="207">
        <v>1</v>
      </c>
      <c r="I139" s="208"/>
      <c r="J139" s="209">
        <f>ROUND(I139*H139,2)</f>
        <v>0</v>
      </c>
      <c r="K139" s="205" t="s">
        <v>5</v>
      </c>
      <c r="L139" s="47"/>
      <c r="M139" s="210" t="s">
        <v>5</v>
      </c>
      <c r="N139" s="211" t="s">
        <v>43</v>
      </c>
      <c r="O139" s="48"/>
      <c r="P139" s="212">
        <f>O139*H139</f>
        <v>0</v>
      </c>
      <c r="Q139" s="212">
        <v>0</v>
      </c>
      <c r="R139" s="212">
        <f>Q139*H139</f>
        <v>0</v>
      </c>
      <c r="S139" s="212">
        <v>0</v>
      </c>
      <c r="T139" s="213">
        <f>S139*H139</f>
        <v>0</v>
      </c>
      <c r="AR139" s="25" t="s">
        <v>254</v>
      </c>
      <c r="AT139" s="25" t="s">
        <v>170</v>
      </c>
      <c r="AU139" s="25" t="s">
        <v>80</v>
      </c>
      <c r="AY139" s="25" t="s">
        <v>168</v>
      </c>
      <c r="BE139" s="214">
        <f>IF(N139="základní",J139,0)</f>
        <v>0</v>
      </c>
      <c r="BF139" s="214">
        <f>IF(N139="snížená",J139,0)</f>
        <v>0</v>
      </c>
      <c r="BG139" s="214">
        <f>IF(N139="zákl. přenesená",J139,0)</f>
        <v>0</v>
      </c>
      <c r="BH139" s="214">
        <f>IF(N139="sníž. přenesená",J139,0)</f>
        <v>0</v>
      </c>
      <c r="BI139" s="214">
        <f>IF(N139="nulová",J139,0)</f>
        <v>0</v>
      </c>
      <c r="BJ139" s="25" t="s">
        <v>17</v>
      </c>
      <c r="BK139" s="214">
        <f>ROUND(I139*H139,2)</f>
        <v>0</v>
      </c>
      <c r="BL139" s="25" t="s">
        <v>254</v>
      </c>
      <c r="BM139" s="25" t="s">
        <v>3337</v>
      </c>
    </row>
    <row r="140" s="1" customFormat="1" ht="25.5" customHeight="1">
      <c r="B140" s="202"/>
      <c r="C140" s="203" t="s">
        <v>471</v>
      </c>
      <c r="D140" s="203" t="s">
        <v>170</v>
      </c>
      <c r="E140" s="204" t="s">
        <v>3338</v>
      </c>
      <c r="F140" s="205" t="s">
        <v>3339</v>
      </c>
      <c r="G140" s="206" t="s">
        <v>325</v>
      </c>
      <c r="H140" s="207">
        <v>1</v>
      </c>
      <c r="I140" s="208"/>
      <c r="J140" s="209">
        <f>ROUND(I140*H140,2)</f>
        <v>0</v>
      </c>
      <c r="K140" s="205" t="s">
        <v>5</v>
      </c>
      <c r="L140" s="47"/>
      <c r="M140" s="210" t="s">
        <v>5</v>
      </c>
      <c r="N140" s="211" t="s">
        <v>43</v>
      </c>
      <c r="O140" s="48"/>
      <c r="P140" s="212">
        <f>O140*H140</f>
        <v>0</v>
      </c>
      <c r="Q140" s="212">
        <v>0</v>
      </c>
      <c r="R140" s="212">
        <f>Q140*H140</f>
        <v>0</v>
      </c>
      <c r="S140" s="212">
        <v>0</v>
      </c>
      <c r="T140" s="213">
        <f>S140*H140</f>
        <v>0</v>
      </c>
      <c r="AR140" s="25" t="s">
        <v>254</v>
      </c>
      <c r="AT140" s="25" t="s">
        <v>170</v>
      </c>
      <c r="AU140" s="25" t="s">
        <v>80</v>
      </c>
      <c r="AY140" s="25" t="s">
        <v>168</v>
      </c>
      <c r="BE140" s="214">
        <f>IF(N140="základní",J140,0)</f>
        <v>0</v>
      </c>
      <c r="BF140" s="214">
        <f>IF(N140="snížená",J140,0)</f>
        <v>0</v>
      </c>
      <c r="BG140" s="214">
        <f>IF(N140="zákl. přenesená",J140,0)</f>
        <v>0</v>
      </c>
      <c r="BH140" s="214">
        <f>IF(N140="sníž. přenesená",J140,0)</f>
        <v>0</v>
      </c>
      <c r="BI140" s="214">
        <f>IF(N140="nulová",J140,0)</f>
        <v>0</v>
      </c>
      <c r="BJ140" s="25" t="s">
        <v>17</v>
      </c>
      <c r="BK140" s="214">
        <f>ROUND(I140*H140,2)</f>
        <v>0</v>
      </c>
      <c r="BL140" s="25" t="s">
        <v>254</v>
      </c>
      <c r="BM140" s="25" t="s">
        <v>3340</v>
      </c>
    </row>
    <row r="141" s="1" customFormat="1" ht="16.5" customHeight="1">
      <c r="B141" s="202"/>
      <c r="C141" s="203" t="s">
        <v>476</v>
      </c>
      <c r="D141" s="203" t="s">
        <v>170</v>
      </c>
      <c r="E141" s="204" t="s">
        <v>3341</v>
      </c>
      <c r="F141" s="205" t="s">
        <v>3342</v>
      </c>
      <c r="G141" s="206" t="s">
        <v>1519</v>
      </c>
      <c r="H141" s="207">
        <v>1</v>
      </c>
      <c r="I141" s="208"/>
      <c r="J141" s="209">
        <f>ROUND(I141*H141,2)</f>
        <v>0</v>
      </c>
      <c r="K141" s="205" t="s">
        <v>5</v>
      </c>
      <c r="L141" s="47"/>
      <c r="M141" s="210" t="s">
        <v>5</v>
      </c>
      <c r="N141" s="211" t="s">
        <v>43</v>
      </c>
      <c r="O141" s="48"/>
      <c r="P141" s="212">
        <f>O141*H141</f>
        <v>0</v>
      </c>
      <c r="Q141" s="212">
        <v>0</v>
      </c>
      <c r="R141" s="212">
        <f>Q141*H141</f>
        <v>0</v>
      </c>
      <c r="S141" s="212">
        <v>0</v>
      </c>
      <c r="T141" s="213">
        <f>S141*H141</f>
        <v>0</v>
      </c>
      <c r="AR141" s="25" t="s">
        <v>254</v>
      </c>
      <c r="AT141" s="25" t="s">
        <v>170</v>
      </c>
      <c r="AU141" s="25" t="s">
        <v>80</v>
      </c>
      <c r="AY141" s="25" t="s">
        <v>168</v>
      </c>
      <c r="BE141" s="214">
        <f>IF(N141="základní",J141,0)</f>
        <v>0</v>
      </c>
      <c r="BF141" s="214">
        <f>IF(N141="snížená",J141,0)</f>
        <v>0</v>
      </c>
      <c r="BG141" s="214">
        <f>IF(N141="zákl. přenesená",J141,0)</f>
        <v>0</v>
      </c>
      <c r="BH141" s="214">
        <f>IF(N141="sníž. přenesená",J141,0)</f>
        <v>0</v>
      </c>
      <c r="BI141" s="214">
        <f>IF(N141="nulová",J141,0)</f>
        <v>0</v>
      </c>
      <c r="BJ141" s="25" t="s">
        <v>17</v>
      </c>
      <c r="BK141" s="214">
        <f>ROUND(I141*H141,2)</f>
        <v>0</v>
      </c>
      <c r="BL141" s="25" t="s">
        <v>254</v>
      </c>
      <c r="BM141" s="25" t="s">
        <v>3343</v>
      </c>
    </row>
    <row r="142" s="1" customFormat="1" ht="16.5" customHeight="1">
      <c r="B142" s="202"/>
      <c r="C142" s="203" t="s">
        <v>488</v>
      </c>
      <c r="D142" s="203" t="s">
        <v>170</v>
      </c>
      <c r="E142" s="204" t="s">
        <v>3344</v>
      </c>
      <c r="F142" s="205" t="s">
        <v>2939</v>
      </c>
      <c r="G142" s="206" t="s">
        <v>1519</v>
      </c>
      <c r="H142" s="207">
        <v>1</v>
      </c>
      <c r="I142" s="208"/>
      <c r="J142" s="209">
        <f>ROUND(I142*H142,2)</f>
        <v>0</v>
      </c>
      <c r="K142" s="205" t="s">
        <v>5</v>
      </c>
      <c r="L142" s="47"/>
      <c r="M142" s="210" t="s">
        <v>5</v>
      </c>
      <c r="N142" s="261" t="s">
        <v>43</v>
      </c>
      <c r="O142" s="262"/>
      <c r="P142" s="263">
        <f>O142*H142</f>
        <v>0</v>
      </c>
      <c r="Q142" s="263">
        <v>0</v>
      </c>
      <c r="R142" s="263">
        <f>Q142*H142</f>
        <v>0</v>
      </c>
      <c r="S142" s="263">
        <v>0</v>
      </c>
      <c r="T142" s="264">
        <f>S142*H142</f>
        <v>0</v>
      </c>
      <c r="AR142" s="25" t="s">
        <v>254</v>
      </c>
      <c r="AT142" s="25" t="s">
        <v>170</v>
      </c>
      <c r="AU142" s="25" t="s">
        <v>80</v>
      </c>
      <c r="AY142" s="25" t="s">
        <v>168</v>
      </c>
      <c r="BE142" s="214">
        <f>IF(N142="základní",J142,0)</f>
        <v>0</v>
      </c>
      <c r="BF142" s="214">
        <f>IF(N142="snížená",J142,0)</f>
        <v>0</v>
      </c>
      <c r="BG142" s="214">
        <f>IF(N142="zákl. přenesená",J142,0)</f>
        <v>0</v>
      </c>
      <c r="BH142" s="214">
        <f>IF(N142="sníž. přenesená",J142,0)</f>
        <v>0</v>
      </c>
      <c r="BI142" s="214">
        <f>IF(N142="nulová",J142,0)</f>
        <v>0</v>
      </c>
      <c r="BJ142" s="25" t="s">
        <v>17</v>
      </c>
      <c r="BK142" s="214">
        <f>ROUND(I142*H142,2)</f>
        <v>0</v>
      </c>
      <c r="BL142" s="25" t="s">
        <v>254</v>
      </c>
      <c r="BM142" s="25" t="s">
        <v>3345</v>
      </c>
    </row>
    <row r="143" s="1" customFormat="1" ht="6.96" customHeight="1">
      <c r="B143" s="68"/>
      <c r="C143" s="69"/>
      <c r="D143" s="69"/>
      <c r="E143" s="69"/>
      <c r="F143" s="69"/>
      <c r="G143" s="69"/>
      <c r="H143" s="69"/>
      <c r="I143" s="153"/>
      <c r="J143" s="69"/>
      <c r="K143" s="69"/>
      <c r="L143" s="47"/>
    </row>
  </sheetData>
  <autoFilter ref="C82:K142"/>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104</v>
      </c>
      <c r="G1" s="126" t="s">
        <v>105</v>
      </c>
      <c r="H1" s="126"/>
      <c r="I1" s="127"/>
      <c r="J1" s="126" t="s">
        <v>106</v>
      </c>
      <c r="K1" s="125" t="s">
        <v>107</v>
      </c>
      <c r="L1" s="126" t="s">
        <v>108</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91</v>
      </c>
    </row>
    <row r="3" ht="6.96" customHeight="1">
      <c r="B3" s="26"/>
      <c r="C3" s="27"/>
      <c r="D3" s="27"/>
      <c r="E3" s="27"/>
      <c r="F3" s="27"/>
      <c r="G3" s="27"/>
      <c r="H3" s="27"/>
      <c r="I3" s="128"/>
      <c r="J3" s="27"/>
      <c r="K3" s="28"/>
      <c r="AT3" s="25" t="s">
        <v>80</v>
      </c>
    </row>
    <row r="4" ht="36.96" customHeight="1">
      <c r="B4" s="29"/>
      <c r="C4" s="30"/>
      <c r="D4" s="31" t="s">
        <v>109</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STAVEBNÍ ÚPRAVY A PŘÍSTAVBA OBJ. Č. 22 KOMPLEMENT – AMBULANCE V AREÁLU NEMOCNICE PRACHATICE</v>
      </c>
      <c r="F7" s="41"/>
      <c r="G7" s="41"/>
      <c r="H7" s="41"/>
      <c r="I7" s="129"/>
      <c r="J7" s="30"/>
      <c r="K7" s="32"/>
    </row>
    <row r="8" s="1" customFormat="1">
      <c r="B8" s="47"/>
      <c r="C8" s="48"/>
      <c r="D8" s="41" t="s">
        <v>110</v>
      </c>
      <c r="E8" s="48"/>
      <c r="F8" s="48"/>
      <c r="G8" s="48"/>
      <c r="H8" s="48"/>
      <c r="I8" s="131"/>
      <c r="J8" s="48"/>
      <c r="K8" s="52"/>
    </row>
    <row r="9" s="1" customFormat="1" ht="36.96" customHeight="1">
      <c r="B9" s="47"/>
      <c r="C9" s="48"/>
      <c r="D9" s="48"/>
      <c r="E9" s="132" t="s">
        <v>3346</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22</v>
      </c>
      <c r="J11" s="36" t="s">
        <v>5</v>
      </c>
      <c r="K11" s="52"/>
    </row>
    <row r="12" s="1" customFormat="1" ht="14.4" customHeight="1">
      <c r="B12" s="47"/>
      <c r="C12" s="48"/>
      <c r="D12" s="41" t="s">
        <v>23</v>
      </c>
      <c r="E12" s="48"/>
      <c r="F12" s="36" t="s">
        <v>24</v>
      </c>
      <c r="G12" s="48"/>
      <c r="H12" s="48"/>
      <c r="I12" s="133" t="s">
        <v>25</v>
      </c>
      <c r="J12" s="134" t="str">
        <f>'Rekapitulace stavby'!AN8</f>
        <v>24.8.2018</v>
      </c>
      <c r="K12" s="52"/>
    </row>
    <row r="13" s="1" customFormat="1" ht="10.8" customHeight="1">
      <c r="B13" s="47"/>
      <c r="C13" s="48"/>
      <c r="D13" s="48"/>
      <c r="E13" s="48"/>
      <c r="F13" s="48"/>
      <c r="G13" s="48"/>
      <c r="H13" s="48"/>
      <c r="I13" s="131"/>
      <c r="J13" s="48"/>
      <c r="K13" s="52"/>
    </row>
    <row r="14" s="1" customFormat="1" ht="14.4" customHeight="1">
      <c r="B14" s="47"/>
      <c r="C14" s="48"/>
      <c r="D14" s="41" t="s">
        <v>27</v>
      </c>
      <c r="E14" s="48"/>
      <c r="F14" s="48"/>
      <c r="G14" s="48"/>
      <c r="H14" s="48"/>
      <c r="I14" s="133" t="s">
        <v>28</v>
      </c>
      <c r="J14" s="36" t="s">
        <v>5</v>
      </c>
      <c r="K14" s="52"/>
    </row>
    <row r="15" s="1" customFormat="1" ht="18" customHeight="1">
      <c r="B15" s="47"/>
      <c r="C15" s="48"/>
      <c r="D15" s="48"/>
      <c r="E15" s="36" t="s">
        <v>29</v>
      </c>
      <c r="F15" s="48"/>
      <c r="G15" s="48"/>
      <c r="H15" s="48"/>
      <c r="I15" s="133" t="s">
        <v>30</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31</v>
      </c>
      <c r="E17" s="48"/>
      <c r="F17" s="48"/>
      <c r="G17" s="48"/>
      <c r="H17" s="48"/>
      <c r="I17" s="133"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30</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33</v>
      </c>
      <c r="E20" s="48"/>
      <c r="F20" s="48"/>
      <c r="G20" s="48"/>
      <c r="H20" s="48"/>
      <c r="I20" s="133" t="s">
        <v>28</v>
      </c>
      <c r="J20" s="36" t="s">
        <v>5</v>
      </c>
      <c r="K20" s="52"/>
    </row>
    <row r="21" s="1" customFormat="1" ht="18" customHeight="1">
      <c r="B21" s="47"/>
      <c r="C21" s="48"/>
      <c r="D21" s="48"/>
      <c r="E21" s="36" t="s">
        <v>34</v>
      </c>
      <c r="F21" s="48"/>
      <c r="G21" s="48"/>
      <c r="H21" s="48"/>
      <c r="I21" s="133" t="s">
        <v>30</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36</v>
      </c>
      <c r="E23" s="48"/>
      <c r="F23" s="48"/>
      <c r="G23" s="48"/>
      <c r="H23" s="48"/>
      <c r="I23" s="131"/>
      <c r="J23" s="48"/>
      <c r="K23" s="52"/>
    </row>
    <row r="24" s="6" customFormat="1" ht="16.5" customHeight="1">
      <c r="B24" s="135"/>
      <c r="C24" s="136"/>
      <c r="D24" s="136"/>
      <c r="E24" s="45" t="s">
        <v>5</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38</v>
      </c>
      <c r="E27" s="48"/>
      <c r="F27" s="48"/>
      <c r="G27" s="48"/>
      <c r="H27" s="48"/>
      <c r="I27" s="131"/>
      <c r="J27" s="142">
        <f>ROUND(J82,2)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40</v>
      </c>
      <c r="G29" s="48"/>
      <c r="H29" s="48"/>
      <c r="I29" s="143" t="s">
        <v>39</v>
      </c>
      <c r="J29" s="53" t="s">
        <v>41</v>
      </c>
      <c r="K29" s="52"/>
    </row>
    <row r="30" s="1" customFormat="1" ht="14.4" customHeight="1">
      <c r="B30" s="47"/>
      <c r="C30" s="48"/>
      <c r="D30" s="56" t="s">
        <v>42</v>
      </c>
      <c r="E30" s="56" t="s">
        <v>43</v>
      </c>
      <c r="F30" s="144">
        <f>ROUND(SUM(BE82:BE268), 2)</f>
        <v>0</v>
      </c>
      <c r="G30" s="48"/>
      <c r="H30" s="48"/>
      <c r="I30" s="145">
        <v>0.20999999999999999</v>
      </c>
      <c r="J30" s="144">
        <f>ROUND(ROUND((SUM(BE82:BE268)), 2)*I30, 2)</f>
        <v>0</v>
      </c>
      <c r="K30" s="52"/>
    </row>
    <row r="31" s="1" customFormat="1" ht="14.4" customHeight="1">
      <c r="B31" s="47"/>
      <c r="C31" s="48"/>
      <c r="D31" s="48"/>
      <c r="E31" s="56" t="s">
        <v>44</v>
      </c>
      <c r="F31" s="144">
        <f>ROUND(SUM(BF82:BF268), 2)</f>
        <v>0</v>
      </c>
      <c r="G31" s="48"/>
      <c r="H31" s="48"/>
      <c r="I31" s="145">
        <v>0.14999999999999999</v>
      </c>
      <c r="J31" s="144">
        <f>ROUND(ROUND((SUM(BF82:BF268)), 2)*I31, 2)</f>
        <v>0</v>
      </c>
      <c r="K31" s="52"/>
    </row>
    <row r="32" hidden="1" s="1" customFormat="1" ht="14.4" customHeight="1">
      <c r="B32" s="47"/>
      <c r="C32" s="48"/>
      <c r="D32" s="48"/>
      <c r="E32" s="56" t="s">
        <v>45</v>
      </c>
      <c r="F32" s="144">
        <f>ROUND(SUM(BG82:BG268), 2)</f>
        <v>0</v>
      </c>
      <c r="G32" s="48"/>
      <c r="H32" s="48"/>
      <c r="I32" s="145">
        <v>0.20999999999999999</v>
      </c>
      <c r="J32" s="144">
        <v>0</v>
      </c>
      <c r="K32" s="52"/>
    </row>
    <row r="33" hidden="1" s="1" customFormat="1" ht="14.4" customHeight="1">
      <c r="B33" s="47"/>
      <c r="C33" s="48"/>
      <c r="D33" s="48"/>
      <c r="E33" s="56" t="s">
        <v>46</v>
      </c>
      <c r="F33" s="144">
        <f>ROUND(SUM(BH82:BH268), 2)</f>
        <v>0</v>
      </c>
      <c r="G33" s="48"/>
      <c r="H33" s="48"/>
      <c r="I33" s="145">
        <v>0.14999999999999999</v>
      </c>
      <c r="J33" s="144">
        <v>0</v>
      </c>
      <c r="K33" s="52"/>
    </row>
    <row r="34" hidden="1" s="1" customFormat="1" ht="14.4" customHeight="1">
      <c r="B34" s="47"/>
      <c r="C34" s="48"/>
      <c r="D34" s="48"/>
      <c r="E34" s="56" t="s">
        <v>47</v>
      </c>
      <c r="F34" s="144">
        <f>ROUND(SUM(BI82:BI268),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48</v>
      </c>
      <c r="E36" s="89"/>
      <c r="F36" s="89"/>
      <c r="G36" s="148" t="s">
        <v>49</v>
      </c>
      <c r="H36" s="149" t="s">
        <v>50</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113</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STAVEBNÍ ÚPRAVY A PŘÍSTAVBA OBJ. Č. 22 KOMPLEMENT – AMBULANCE V AREÁLU NEMOCNICE PRACHATICE</v>
      </c>
      <c r="F45" s="41"/>
      <c r="G45" s="41"/>
      <c r="H45" s="41"/>
      <c r="I45" s="131"/>
      <c r="J45" s="48"/>
      <c r="K45" s="52"/>
    </row>
    <row r="46" s="1" customFormat="1" ht="14.4" customHeight="1">
      <c r="B46" s="47"/>
      <c r="C46" s="41" t="s">
        <v>110</v>
      </c>
      <c r="D46" s="48"/>
      <c r="E46" s="48"/>
      <c r="F46" s="48"/>
      <c r="G46" s="48"/>
      <c r="H46" s="48"/>
      <c r="I46" s="131"/>
      <c r="J46" s="48"/>
      <c r="K46" s="52"/>
    </row>
    <row r="47" s="1" customFormat="1" ht="17.25" customHeight="1">
      <c r="B47" s="47"/>
      <c r="C47" s="48"/>
      <c r="D47" s="48"/>
      <c r="E47" s="132" t="str">
        <f>E9</f>
        <v>5 - Zdravotní instalace</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23</v>
      </c>
      <c r="D49" s="48"/>
      <c r="E49" s="48"/>
      <c r="F49" s="36" t="str">
        <f>F12</f>
        <v xml:space="preserve"> </v>
      </c>
      <c r="G49" s="48"/>
      <c r="H49" s="48"/>
      <c r="I49" s="133" t="s">
        <v>25</v>
      </c>
      <c r="J49" s="134" t="str">
        <f>IF(J12="","",J12)</f>
        <v>24.8.2018</v>
      </c>
      <c r="K49" s="52"/>
    </row>
    <row r="50" s="1" customFormat="1" ht="6.96" customHeight="1">
      <c r="B50" s="47"/>
      <c r="C50" s="48"/>
      <c r="D50" s="48"/>
      <c r="E50" s="48"/>
      <c r="F50" s="48"/>
      <c r="G50" s="48"/>
      <c r="H50" s="48"/>
      <c r="I50" s="131"/>
      <c r="J50" s="48"/>
      <c r="K50" s="52"/>
    </row>
    <row r="51" s="1" customFormat="1">
      <c r="B51" s="47"/>
      <c r="C51" s="41" t="s">
        <v>27</v>
      </c>
      <c r="D51" s="48"/>
      <c r="E51" s="48"/>
      <c r="F51" s="36" t="str">
        <f>E15</f>
        <v>ALFAPLAN s.r.o.</v>
      </c>
      <c r="G51" s="48"/>
      <c r="H51" s="48"/>
      <c r="I51" s="133" t="s">
        <v>33</v>
      </c>
      <c r="J51" s="45" t="str">
        <f>E21</f>
        <v>Nemocnice Prachatice a.s.</v>
      </c>
      <c r="K51" s="52"/>
    </row>
    <row r="52" s="1" customFormat="1" ht="14.4" customHeight="1">
      <c r="B52" s="47"/>
      <c r="C52" s="41" t="s">
        <v>31</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114</v>
      </c>
      <c r="D54" s="146"/>
      <c r="E54" s="146"/>
      <c r="F54" s="146"/>
      <c r="G54" s="146"/>
      <c r="H54" s="146"/>
      <c r="I54" s="158"/>
      <c r="J54" s="159" t="s">
        <v>115</v>
      </c>
      <c r="K54" s="160"/>
    </row>
    <row r="55" s="1" customFormat="1" ht="10.32" customHeight="1">
      <c r="B55" s="47"/>
      <c r="C55" s="48"/>
      <c r="D55" s="48"/>
      <c r="E55" s="48"/>
      <c r="F55" s="48"/>
      <c r="G55" s="48"/>
      <c r="H55" s="48"/>
      <c r="I55" s="131"/>
      <c r="J55" s="48"/>
      <c r="K55" s="52"/>
    </row>
    <row r="56" s="1" customFormat="1" ht="29.28" customHeight="1">
      <c r="B56" s="47"/>
      <c r="C56" s="161" t="s">
        <v>116</v>
      </c>
      <c r="D56" s="48"/>
      <c r="E56" s="48"/>
      <c r="F56" s="48"/>
      <c r="G56" s="48"/>
      <c r="H56" s="48"/>
      <c r="I56" s="131"/>
      <c r="J56" s="142">
        <f>J82</f>
        <v>0</v>
      </c>
      <c r="K56" s="52"/>
      <c r="AU56" s="25" t="s">
        <v>117</v>
      </c>
    </row>
    <row r="57" s="7" customFormat="1" ht="24.96" customHeight="1">
      <c r="B57" s="162"/>
      <c r="C57" s="163"/>
      <c r="D57" s="164" t="s">
        <v>138</v>
      </c>
      <c r="E57" s="165"/>
      <c r="F57" s="165"/>
      <c r="G57" s="165"/>
      <c r="H57" s="165"/>
      <c r="I57" s="166"/>
      <c r="J57" s="167">
        <f>J83</f>
        <v>0</v>
      </c>
      <c r="K57" s="168"/>
    </row>
    <row r="58" s="8" customFormat="1" ht="19.92" customHeight="1">
      <c r="B58" s="169"/>
      <c r="C58" s="170"/>
      <c r="D58" s="171" t="s">
        <v>3347</v>
      </c>
      <c r="E58" s="172"/>
      <c r="F58" s="172"/>
      <c r="G58" s="172"/>
      <c r="H58" s="172"/>
      <c r="I58" s="173"/>
      <c r="J58" s="174">
        <f>J84</f>
        <v>0</v>
      </c>
      <c r="K58" s="175"/>
    </row>
    <row r="59" s="8" customFormat="1" ht="19.92" customHeight="1">
      <c r="B59" s="169"/>
      <c r="C59" s="170"/>
      <c r="D59" s="171" t="s">
        <v>3348</v>
      </c>
      <c r="E59" s="172"/>
      <c r="F59" s="172"/>
      <c r="G59" s="172"/>
      <c r="H59" s="172"/>
      <c r="I59" s="173"/>
      <c r="J59" s="174">
        <f>J147</f>
        <v>0</v>
      </c>
      <c r="K59" s="175"/>
    </row>
    <row r="60" s="8" customFormat="1" ht="19.92" customHeight="1">
      <c r="B60" s="169"/>
      <c r="C60" s="170"/>
      <c r="D60" s="171" t="s">
        <v>3349</v>
      </c>
      <c r="E60" s="172"/>
      <c r="F60" s="172"/>
      <c r="G60" s="172"/>
      <c r="H60" s="172"/>
      <c r="I60" s="173"/>
      <c r="J60" s="174">
        <f>J172</f>
        <v>0</v>
      </c>
      <c r="K60" s="175"/>
    </row>
    <row r="61" s="8" customFormat="1" ht="19.92" customHeight="1">
      <c r="B61" s="169"/>
      <c r="C61" s="170"/>
      <c r="D61" s="171" t="s">
        <v>3350</v>
      </c>
      <c r="E61" s="172"/>
      <c r="F61" s="172"/>
      <c r="G61" s="172"/>
      <c r="H61" s="172"/>
      <c r="I61" s="173"/>
      <c r="J61" s="174">
        <f>J222</f>
        <v>0</v>
      </c>
      <c r="K61" s="175"/>
    </row>
    <row r="62" s="8" customFormat="1" ht="19.92" customHeight="1">
      <c r="B62" s="169"/>
      <c r="C62" s="170"/>
      <c r="D62" s="171" t="s">
        <v>3351</v>
      </c>
      <c r="E62" s="172"/>
      <c r="F62" s="172"/>
      <c r="G62" s="172"/>
      <c r="H62" s="172"/>
      <c r="I62" s="173"/>
      <c r="J62" s="174">
        <f>J236</f>
        <v>0</v>
      </c>
      <c r="K62" s="175"/>
    </row>
    <row r="63" s="1" customFormat="1" ht="21.84" customHeight="1">
      <c r="B63" s="47"/>
      <c r="C63" s="48"/>
      <c r="D63" s="48"/>
      <c r="E63" s="48"/>
      <c r="F63" s="48"/>
      <c r="G63" s="48"/>
      <c r="H63" s="48"/>
      <c r="I63" s="131"/>
      <c r="J63" s="48"/>
      <c r="K63" s="52"/>
    </row>
    <row r="64" s="1" customFormat="1" ht="6.96" customHeight="1">
      <c r="B64" s="68"/>
      <c r="C64" s="69"/>
      <c r="D64" s="69"/>
      <c r="E64" s="69"/>
      <c r="F64" s="69"/>
      <c r="G64" s="69"/>
      <c r="H64" s="69"/>
      <c r="I64" s="153"/>
      <c r="J64" s="69"/>
      <c r="K64" s="70"/>
    </row>
    <row r="68" s="1" customFormat="1" ht="6.96" customHeight="1">
      <c r="B68" s="71"/>
      <c r="C68" s="72"/>
      <c r="D68" s="72"/>
      <c r="E68" s="72"/>
      <c r="F68" s="72"/>
      <c r="G68" s="72"/>
      <c r="H68" s="72"/>
      <c r="I68" s="154"/>
      <c r="J68" s="72"/>
      <c r="K68" s="72"/>
      <c r="L68" s="47"/>
    </row>
    <row r="69" s="1" customFormat="1" ht="36.96" customHeight="1">
      <c r="B69" s="47"/>
      <c r="C69" s="73" t="s">
        <v>152</v>
      </c>
      <c r="I69" s="176"/>
      <c r="L69" s="47"/>
    </row>
    <row r="70" s="1" customFormat="1" ht="6.96" customHeight="1">
      <c r="B70" s="47"/>
      <c r="I70" s="176"/>
      <c r="L70" s="47"/>
    </row>
    <row r="71" s="1" customFormat="1" ht="14.4" customHeight="1">
      <c r="B71" s="47"/>
      <c r="C71" s="75" t="s">
        <v>19</v>
      </c>
      <c r="I71" s="176"/>
      <c r="L71" s="47"/>
    </row>
    <row r="72" s="1" customFormat="1" ht="16.5" customHeight="1">
      <c r="B72" s="47"/>
      <c r="E72" s="177" t="str">
        <f>E7</f>
        <v>STAVEBNÍ ÚPRAVY A PŘÍSTAVBA OBJ. Č. 22 KOMPLEMENT – AMBULANCE V AREÁLU NEMOCNICE PRACHATICE</v>
      </c>
      <c r="F72" s="75"/>
      <c r="G72" s="75"/>
      <c r="H72" s="75"/>
      <c r="I72" s="176"/>
      <c r="L72" s="47"/>
    </row>
    <row r="73" s="1" customFormat="1" ht="14.4" customHeight="1">
      <c r="B73" s="47"/>
      <c r="C73" s="75" t="s">
        <v>110</v>
      </c>
      <c r="I73" s="176"/>
      <c r="L73" s="47"/>
    </row>
    <row r="74" s="1" customFormat="1" ht="17.25" customHeight="1">
      <c r="B74" s="47"/>
      <c r="E74" s="78" t="str">
        <f>E9</f>
        <v>5 - Zdravotní instalace</v>
      </c>
      <c r="F74" s="1"/>
      <c r="G74" s="1"/>
      <c r="H74" s="1"/>
      <c r="I74" s="176"/>
      <c r="L74" s="47"/>
    </row>
    <row r="75" s="1" customFormat="1" ht="6.96" customHeight="1">
      <c r="B75" s="47"/>
      <c r="I75" s="176"/>
      <c r="L75" s="47"/>
    </row>
    <row r="76" s="1" customFormat="1" ht="18" customHeight="1">
      <c r="B76" s="47"/>
      <c r="C76" s="75" t="s">
        <v>23</v>
      </c>
      <c r="F76" s="178" t="str">
        <f>F12</f>
        <v xml:space="preserve"> </v>
      </c>
      <c r="I76" s="179" t="s">
        <v>25</v>
      </c>
      <c r="J76" s="80" t="str">
        <f>IF(J12="","",J12)</f>
        <v>24.8.2018</v>
      </c>
      <c r="L76" s="47"/>
    </row>
    <row r="77" s="1" customFormat="1" ht="6.96" customHeight="1">
      <c r="B77" s="47"/>
      <c r="I77" s="176"/>
      <c r="L77" s="47"/>
    </row>
    <row r="78" s="1" customFormat="1">
      <c r="B78" s="47"/>
      <c r="C78" s="75" t="s">
        <v>27</v>
      </c>
      <c r="F78" s="178" t="str">
        <f>E15</f>
        <v>ALFAPLAN s.r.o.</v>
      </c>
      <c r="I78" s="179" t="s">
        <v>33</v>
      </c>
      <c r="J78" s="178" t="str">
        <f>E21</f>
        <v>Nemocnice Prachatice a.s.</v>
      </c>
      <c r="L78" s="47"/>
    </row>
    <row r="79" s="1" customFormat="1" ht="14.4" customHeight="1">
      <c r="B79" s="47"/>
      <c r="C79" s="75" t="s">
        <v>31</v>
      </c>
      <c r="F79" s="178" t="str">
        <f>IF(E18="","",E18)</f>
        <v/>
      </c>
      <c r="I79" s="176"/>
      <c r="L79" s="47"/>
    </row>
    <row r="80" s="1" customFormat="1" ht="10.32" customHeight="1">
      <c r="B80" s="47"/>
      <c r="I80" s="176"/>
      <c r="L80" s="47"/>
    </row>
    <row r="81" s="9" customFormat="1" ht="29.28" customHeight="1">
      <c r="B81" s="180"/>
      <c r="C81" s="181" t="s">
        <v>153</v>
      </c>
      <c r="D81" s="182" t="s">
        <v>57</v>
      </c>
      <c r="E81" s="182" t="s">
        <v>53</v>
      </c>
      <c r="F81" s="182" t="s">
        <v>154</v>
      </c>
      <c r="G81" s="182" t="s">
        <v>155</v>
      </c>
      <c r="H81" s="182" t="s">
        <v>156</v>
      </c>
      <c r="I81" s="183" t="s">
        <v>157</v>
      </c>
      <c r="J81" s="182" t="s">
        <v>115</v>
      </c>
      <c r="K81" s="184" t="s">
        <v>158</v>
      </c>
      <c r="L81" s="180"/>
      <c r="M81" s="93" t="s">
        <v>159</v>
      </c>
      <c r="N81" s="94" t="s">
        <v>42</v>
      </c>
      <c r="O81" s="94" t="s">
        <v>160</v>
      </c>
      <c r="P81" s="94" t="s">
        <v>161</v>
      </c>
      <c r="Q81" s="94" t="s">
        <v>162</v>
      </c>
      <c r="R81" s="94" t="s">
        <v>163</v>
      </c>
      <c r="S81" s="94" t="s">
        <v>164</v>
      </c>
      <c r="T81" s="95" t="s">
        <v>165</v>
      </c>
    </row>
    <row r="82" s="1" customFormat="1" ht="29.28" customHeight="1">
      <c r="B82" s="47"/>
      <c r="C82" s="97" t="s">
        <v>116</v>
      </c>
      <c r="I82" s="176"/>
      <c r="J82" s="185">
        <f>BK82</f>
        <v>0</v>
      </c>
      <c r="L82" s="47"/>
      <c r="M82" s="96"/>
      <c r="N82" s="83"/>
      <c r="O82" s="83"/>
      <c r="P82" s="186">
        <f>P83</f>
        <v>0</v>
      </c>
      <c r="Q82" s="83"/>
      <c r="R82" s="186">
        <f>R83</f>
        <v>0</v>
      </c>
      <c r="S82" s="83"/>
      <c r="T82" s="187">
        <f>T83</f>
        <v>0</v>
      </c>
      <c r="AT82" s="25" t="s">
        <v>71</v>
      </c>
      <c r="AU82" s="25" t="s">
        <v>117</v>
      </c>
      <c r="BK82" s="188">
        <f>BK83</f>
        <v>0</v>
      </c>
    </row>
    <row r="83" s="10" customFormat="1" ht="37.44001" customHeight="1">
      <c r="B83" s="189"/>
      <c r="D83" s="190" t="s">
        <v>71</v>
      </c>
      <c r="E83" s="191" t="s">
        <v>1782</v>
      </c>
      <c r="F83" s="191" t="s">
        <v>1783</v>
      </c>
      <c r="I83" s="192"/>
      <c r="J83" s="193">
        <f>BK83</f>
        <v>0</v>
      </c>
      <c r="L83" s="189"/>
      <c r="M83" s="194"/>
      <c r="N83" s="195"/>
      <c r="O83" s="195"/>
      <c r="P83" s="196">
        <f>P84+P147+P172+P222+P236</f>
        <v>0</v>
      </c>
      <c r="Q83" s="195"/>
      <c r="R83" s="196">
        <f>R84+R147+R172+R222+R236</f>
        <v>0</v>
      </c>
      <c r="S83" s="195"/>
      <c r="T83" s="197">
        <f>T84+T147+T172+T222+T236</f>
        <v>0</v>
      </c>
      <c r="AR83" s="190" t="s">
        <v>80</v>
      </c>
      <c r="AT83" s="198" t="s">
        <v>71</v>
      </c>
      <c r="AU83" s="198" t="s">
        <v>72</v>
      </c>
      <c r="AY83" s="190" t="s">
        <v>168</v>
      </c>
      <c r="BK83" s="199">
        <f>BK84+BK147+BK172+BK222+BK236</f>
        <v>0</v>
      </c>
    </row>
    <row r="84" s="10" customFormat="1" ht="19.92" customHeight="1">
      <c r="B84" s="189"/>
      <c r="D84" s="190" t="s">
        <v>71</v>
      </c>
      <c r="E84" s="200" t="s">
        <v>2787</v>
      </c>
      <c r="F84" s="200" t="s">
        <v>3352</v>
      </c>
      <c r="I84" s="192"/>
      <c r="J84" s="201">
        <f>BK84</f>
        <v>0</v>
      </c>
      <c r="L84" s="189"/>
      <c r="M84" s="194"/>
      <c r="N84" s="195"/>
      <c r="O84" s="195"/>
      <c r="P84" s="196">
        <f>SUM(P85:P146)</f>
        <v>0</v>
      </c>
      <c r="Q84" s="195"/>
      <c r="R84" s="196">
        <f>SUM(R85:R146)</f>
        <v>0</v>
      </c>
      <c r="S84" s="195"/>
      <c r="T84" s="197">
        <f>SUM(T85:T146)</f>
        <v>0</v>
      </c>
      <c r="AR84" s="190" t="s">
        <v>80</v>
      </c>
      <c r="AT84" s="198" t="s">
        <v>71</v>
      </c>
      <c r="AU84" s="198" t="s">
        <v>17</v>
      </c>
      <c r="AY84" s="190" t="s">
        <v>168</v>
      </c>
      <c r="BK84" s="199">
        <f>SUM(BK85:BK146)</f>
        <v>0</v>
      </c>
    </row>
    <row r="85" s="1" customFormat="1" ht="25.5" customHeight="1">
      <c r="B85" s="202"/>
      <c r="C85" s="203" t="s">
        <v>17</v>
      </c>
      <c r="D85" s="203" t="s">
        <v>170</v>
      </c>
      <c r="E85" s="204" t="s">
        <v>3353</v>
      </c>
      <c r="F85" s="205" t="s">
        <v>3354</v>
      </c>
      <c r="G85" s="206" t="s">
        <v>198</v>
      </c>
      <c r="H85" s="207">
        <v>4.7999999999999998</v>
      </c>
      <c r="I85" s="208"/>
      <c r="J85" s="209">
        <f>ROUND(I85*H85,2)</f>
        <v>0</v>
      </c>
      <c r="K85" s="205" t="s">
        <v>5</v>
      </c>
      <c r="L85" s="47"/>
      <c r="M85" s="210" t="s">
        <v>5</v>
      </c>
      <c r="N85" s="211" t="s">
        <v>43</v>
      </c>
      <c r="O85" s="48"/>
      <c r="P85" s="212">
        <f>O85*H85</f>
        <v>0</v>
      </c>
      <c r="Q85" s="212">
        <v>0</v>
      </c>
      <c r="R85" s="212">
        <f>Q85*H85</f>
        <v>0</v>
      </c>
      <c r="S85" s="212">
        <v>0</v>
      </c>
      <c r="T85" s="213">
        <f>S85*H85</f>
        <v>0</v>
      </c>
      <c r="AR85" s="25" t="s">
        <v>254</v>
      </c>
      <c r="AT85" s="25" t="s">
        <v>170</v>
      </c>
      <c r="AU85" s="25" t="s">
        <v>80</v>
      </c>
      <c r="AY85" s="25" t="s">
        <v>168</v>
      </c>
      <c r="BE85" s="214">
        <f>IF(N85="základní",J85,0)</f>
        <v>0</v>
      </c>
      <c r="BF85" s="214">
        <f>IF(N85="snížená",J85,0)</f>
        <v>0</v>
      </c>
      <c r="BG85" s="214">
        <f>IF(N85="zákl. přenesená",J85,0)</f>
        <v>0</v>
      </c>
      <c r="BH85" s="214">
        <f>IF(N85="sníž. přenesená",J85,0)</f>
        <v>0</v>
      </c>
      <c r="BI85" s="214">
        <f>IF(N85="nulová",J85,0)</f>
        <v>0</v>
      </c>
      <c r="BJ85" s="25" t="s">
        <v>17</v>
      </c>
      <c r="BK85" s="214">
        <f>ROUND(I85*H85,2)</f>
        <v>0</v>
      </c>
      <c r="BL85" s="25" t="s">
        <v>254</v>
      </c>
      <c r="BM85" s="25" t="s">
        <v>3355</v>
      </c>
    </row>
    <row r="86" s="1" customFormat="1" ht="25.5" customHeight="1">
      <c r="B86" s="202"/>
      <c r="C86" s="203" t="s">
        <v>80</v>
      </c>
      <c r="D86" s="203" t="s">
        <v>170</v>
      </c>
      <c r="E86" s="204" t="s">
        <v>3356</v>
      </c>
      <c r="F86" s="205" t="s">
        <v>3357</v>
      </c>
      <c r="G86" s="206" t="s">
        <v>198</v>
      </c>
      <c r="H86" s="207">
        <v>9.5999999999999996</v>
      </c>
      <c r="I86" s="208"/>
      <c r="J86" s="209">
        <f>ROUND(I86*H86,2)</f>
        <v>0</v>
      </c>
      <c r="K86" s="205" t="s">
        <v>5</v>
      </c>
      <c r="L86" s="47"/>
      <c r="M86" s="210" t="s">
        <v>5</v>
      </c>
      <c r="N86" s="211" t="s">
        <v>43</v>
      </c>
      <c r="O86" s="48"/>
      <c r="P86" s="212">
        <f>O86*H86</f>
        <v>0</v>
      </c>
      <c r="Q86" s="212">
        <v>0</v>
      </c>
      <c r="R86" s="212">
        <f>Q86*H86</f>
        <v>0</v>
      </c>
      <c r="S86" s="212">
        <v>0</v>
      </c>
      <c r="T86" s="213">
        <f>S86*H86</f>
        <v>0</v>
      </c>
      <c r="AR86" s="25" t="s">
        <v>254</v>
      </c>
      <c r="AT86" s="25" t="s">
        <v>170</v>
      </c>
      <c r="AU86" s="25" t="s">
        <v>80</v>
      </c>
      <c r="AY86" s="25" t="s">
        <v>168</v>
      </c>
      <c r="BE86" s="214">
        <f>IF(N86="základní",J86,0)</f>
        <v>0</v>
      </c>
      <c r="BF86" s="214">
        <f>IF(N86="snížená",J86,0)</f>
        <v>0</v>
      </c>
      <c r="BG86" s="214">
        <f>IF(N86="zákl. přenesená",J86,0)</f>
        <v>0</v>
      </c>
      <c r="BH86" s="214">
        <f>IF(N86="sníž. přenesená",J86,0)</f>
        <v>0</v>
      </c>
      <c r="BI86" s="214">
        <f>IF(N86="nulová",J86,0)</f>
        <v>0</v>
      </c>
      <c r="BJ86" s="25" t="s">
        <v>17</v>
      </c>
      <c r="BK86" s="214">
        <f>ROUND(I86*H86,2)</f>
        <v>0</v>
      </c>
      <c r="BL86" s="25" t="s">
        <v>254</v>
      </c>
      <c r="BM86" s="25" t="s">
        <v>3358</v>
      </c>
    </row>
    <row r="87" s="1" customFormat="1" ht="25.5" customHeight="1">
      <c r="B87" s="202"/>
      <c r="C87" s="203" t="s">
        <v>83</v>
      </c>
      <c r="D87" s="203" t="s">
        <v>170</v>
      </c>
      <c r="E87" s="204" t="s">
        <v>3359</v>
      </c>
      <c r="F87" s="205" t="s">
        <v>3360</v>
      </c>
      <c r="G87" s="206" t="s">
        <v>198</v>
      </c>
      <c r="H87" s="207">
        <v>19.199999999999999</v>
      </c>
      <c r="I87" s="208"/>
      <c r="J87" s="209">
        <f>ROUND(I87*H87,2)</f>
        <v>0</v>
      </c>
      <c r="K87" s="205" t="s">
        <v>5</v>
      </c>
      <c r="L87" s="47"/>
      <c r="M87" s="210" t="s">
        <v>5</v>
      </c>
      <c r="N87" s="211" t="s">
        <v>43</v>
      </c>
      <c r="O87" s="48"/>
      <c r="P87" s="212">
        <f>O87*H87</f>
        <v>0</v>
      </c>
      <c r="Q87" s="212">
        <v>0</v>
      </c>
      <c r="R87" s="212">
        <f>Q87*H87</f>
        <v>0</v>
      </c>
      <c r="S87" s="212">
        <v>0</v>
      </c>
      <c r="T87" s="213">
        <f>S87*H87</f>
        <v>0</v>
      </c>
      <c r="AR87" s="25" t="s">
        <v>254</v>
      </c>
      <c r="AT87" s="25" t="s">
        <v>170</v>
      </c>
      <c r="AU87" s="25" t="s">
        <v>80</v>
      </c>
      <c r="AY87" s="25" t="s">
        <v>168</v>
      </c>
      <c r="BE87" s="214">
        <f>IF(N87="základní",J87,0)</f>
        <v>0</v>
      </c>
      <c r="BF87" s="214">
        <f>IF(N87="snížená",J87,0)</f>
        <v>0</v>
      </c>
      <c r="BG87" s="214">
        <f>IF(N87="zákl. přenesená",J87,0)</f>
        <v>0</v>
      </c>
      <c r="BH87" s="214">
        <f>IF(N87="sníž. přenesená",J87,0)</f>
        <v>0</v>
      </c>
      <c r="BI87" s="214">
        <f>IF(N87="nulová",J87,0)</f>
        <v>0</v>
      </c>
      <c r="BJ87" s="25" t="s">
        <v>17</v>
      </c>
      <c r="BK87" s="214">
        <f>ROUND(I87*H87,2)</f>
        <v>0</v>
      </c>
      <c r="BL87" s="25" t="s">
        <v>254</v>
      </c>
      <c r="BM87" s="25" t="s">
        <v>3361</v>
      </c>
    </row>
    <row r="88" s="1" customFormat="1" ht="16.5" customHeight="1">
      <c r="B88" s="202"/>
      <c r="C88" s="203" t="s">
        <v>86</v>
      </c>
      <c r="D88" s="203" t="s">
        <v>170</v>
      </c>
      <c r="E88" s="204" t="s">
        <v>3362</v>
      </c>
      <c r="F88" s="205" t="s">
        <v>3363</v>
      </c>
      <c r="G88" s="206" t="s">
        <v>198</v>
      </c>
      <c r="H88" s="207">
        <v>12</v>
      </c>
      <c r="I88" s="208"/>
      <c r="J88" s="209">
        <f>ROUND(I88*H88,2)</f>
        <v>0</v>
      </c>
      <c r="K88" s="205" t="s">
        <v>5</v>
      </c>
      <c r="L88" s="47"/>
      <c r="M88" s="210" t="s">
        <v>5</v>
      </c>
      <c r="N88" s="211" t="s">
        <v>43</v>
      </c>
      <c r="O88" s="48"/>
      <c r="P88" s="212">
        <f>O88*H88</f>
        <v>0</v>
      </c>
      <c r="Q88" s="212">
        <v>0</v>
      </c>
      <c r="R88" s="212">
        <f>Q88*H88</f>
        <v>0</v>
      </c>
      <c r="S88" s="212">
        <v>0</v>
      </c>
      <c r="T88" s="213">
        <f>S88*H88</f>
        <v>0</v>
      </c>
      <c r="AR88" s="25" t="s">
        <v>254</v>
      </c>
      <c r="AT88" s="25" t="s">
        <v>170</v>
      </c>
      <c r="AU88" s="25" t="s">
        <v>80</v>
      </c>
      <c r="AY88" s="25" t="s">
        <v>168</v>
      </c>
      <c r="BE88" s="214">
        <f>IF(N88="základní",J88,0)</f>
        <v>0</v>
      </c>
      <c r="BF88" s="214">
        <f>IF(N88="snížená",J88,0)</f>
        <v>0</v>
      </c>
      <c r="BG88" s="214">
        <f>IF(N88="zákl. přenesená",J88,0)</f>
        <v>0</v>
      </c>
      <c r="BH88" s="214">
        <f>IF(N88="sníž. přenesená",J88,0)</f>
        <v>0</v>
      </c>
      <c r="BI88" s="214">
        <f>IF(N88="nulová",J88,0)</f>
        <v>0</v>
      </c>
      <c r="BJ88" s="25" t="s">
        <v>17</v>
      </c>
      <c r="BK88" s="214">
        <f>ROUND(I88*H88,2)</f>
        <v>0</v>
      </c>
      <c r="BL88" s="25" t="s">
        <v>254</v>
      </c>
      <c r="BM88" s="25" t="s">
        <v>3364</v>
      </c>
    </row>
    <row r="89" s="1" customFormat="1" ht="25.5" customHeight="1">
      <c r="B89" s="202"/>
      <c r="C89" s="203" t="s">
        <v>89</v>
      </c>
      <c r="D89" s="203" t="s">
        <v>170</v>
      </c>
      <c r="E89" s="204" t="s">
        <v>3365</v>
      </c>
      <c r="F89" s="205" t="s">
        <v>3366</v>
      </c>
      <c r="G89" s="206" t="s">
        <v>198</v>
      </c>
      <c r="H89" s="207">
        <v>26.399999999999999</v>
      </c>
      <c r="I89" s="208"/>
      <c r="J89" s="209">
        <f>ROUND(I89*H89,2)</f>
        <v>0</v>
      </c>
      <c r="K89" s="205" t="s">
        <v>5</v>
      </c>
      <c r="L89" s="47"/>
      <c r="M89" s="210" t="s">
        <v>5</v>
      </c>
      <c r="N89" s="211" t="s">
        <v>43</v>
      </c>
      <c r="O89" s="48"/>
      <c r="P89" s="212">
        <f>O89*H89</f>
        <v>0</v>
      </c>
      <c r="Q89" s="212">
        <v>0</v>
      </c>
      <c r="R89" s="212">
        <f>Q89*H89</f>
        <v>0</v>
      </c>
      <c r="S89" s="212">
        <v>0</v>
      </c>
      <c r="T89" s="213">
        <f>S89*H89</f>
        <v>0</v>
      </c>
      <c r="AR89" s="25" t="s">
        <v>254</v>
      </c>
      <c r="AT89" s="25" t="s">
        <v>170</v>
      </c>
      <c r="AU89" s="25" t="s">
        <v>80</v>
      </c>
      <c r="AY89" s="25" t="s">
        <v>168</v>
      </c>
      <c r="BE89" s="214">
        <f>IF(N89="základní",J89,0)</f>
        <v>0</v>
      </c>
      <c r="BF89" s="214">
        <f>IF(N89="snížená",J89,0)</f>
        <v>0</v>
      </c>
      <c r="BG89" s="214">
        <f>IF(N89="zákl. přenesená",J89,0)</f>
        <v>0</v>
      </c>
      <c r="BH89" s="214">
        <f>IF(N89="sníž. přenesená",J89,0)</f>
        <v>0</v>
      </c>
      <c r="BI89" s="214">
        <f>IF(N89="nulová",J89,0)</f>
        <v>0</v>
      </c>
      <c r="BJ89" s="25" t="s">
        <v>17</v>
      </c>
      <c r="BK89" s="214">
        <f>ROUND(I89*H89,2)</f>
        <v>0</v>
      </c>
      <c r="BL89" s="25" t="s">
        <v>254</v>
      </c>
      <c r="BM89" s="25" t="s">
        <v>3367</v>
      </c>
    </row>
    <row r="90" s="1" customFormat="1" ht="25.5" customHeight="1">
      <c r="B90" s="202"/>
      <c r="C90" s="203" t="s">
        <v>92</v>
      </c>
      <c r="D90" s="203" t="s">
        <v>170</v>
      </c>
      <c r="E90" s="204" t="s">
        <v>3368</v>
      </c>
      <c r="F90" s="205" t="s">
        <v>3369</v>
      </c>
      <c r="G90" s="206" t="s">
        <v>198</v>
      </c>
      <c r="H90" s="207">
        <v>15.6</v>
      </c>
      <c r="I90" s="208"/>
      <c r="J90" s="209">
        <f>ROUND(I90*H90,2)</f>
        <v>0</v>
      </c>
      <c r="K90" s="205" t="s">
        <v>5</v>
      </c>
      <c r="L90" s="47"/>
      <c r="M90" s="210" t="s">
        <v>5</v>
      </c>
      <c r="N90" s="211" t="s">
        <v>43</v>
      </c>
      <c r="O90" s="48"/>
      <c r="P90" s="212">
        <f>O90*H90</f>
        <v>0</v>
      </c>
      <c r="Q90" s="212">
        <v>0</v>
      </c>
      <c r="R90" s="212">
        <f>Q90*H90</f>
        <v>0</v>
      </c>
      <c r="S90" s="212">
        <v>0</v>
      </c>
      <c r="T90" s="213">
        <f>S90*H90</f>
        <v>0</v>
      </c>
      <c r="AR90" s="25" t="s">
        <v>254</v>
      </c>
      <c r="AT90" s="25" t="s">
        <v>170</v>
      </c>
      <c r="AU90" s="25" t="s">
        <v>80</v>
      </c>
      <c r="AY90" s="25" t="s">
        <v>168</v>
      </c>
      <c r="BE90" s="214">
        <f>IF(N90="základní",J90,0)</f>
        <v>0</v>
      </c>
      <c r="BF90" s="214">
        <f>IF(N90="snížená",J90,0)</f>
        <v>0</v>
      </c>
      <c r="BG90" s="214">
        <f>IF(N90="zákl. přenesená",J90,0)</f>
        <v>0</v>
      </c>
      <c r="BH90" s="214">
        <f>IF(N90="sníž. přenesená",J90,0)</f>
        <v>0</v>
      </c>
      <c r="BI90" s="214">
        <f>IF(N90="nulová",J90,0)</f>
        <v>0</v>
      </c>
      <c r="BJ90" s="25" t="s">
        <v>17</v>
      </c>
      <c r="BK90" s="214">
        <f>ROUND(I90*H90,2)</f>
        <v>0</v>
      </c>
      <c r="BL90" s="25" t="s">
        <v>254</v>
      </c>
      <c r="BM90" s="25" t="s">
        <v>3370</v>
      </c>
    </row>
    <row r="91" s="1" customFormat="1" ht="25.5" customHeight="1">
      <c r="B91" s="202"/>
      <c r="C91" s="203" t="s">
        <v>95</v>
      </c>
      <c r="D91" s="203" t="s">
        <v>170</v>
      </c>
      <c r="E91" s="204" t="s">
        <v>3371</v>
      </c>
      <c r="F91" s="205" t="s">
        <v>3372</v>
      </c>
      <c r="G91" s="206" t="s">
        <v>198</v>
      </c>
      <c r="H91" s="207">
        <v>10.800000000000001</v>
      </c>
      <c r="I91" s="208"/>
      <c r="J91" s="209">
        <f>ROUND(I91*H91,2)</f>
        <v>0</v>
      </c>
      <c r="K91" s="205" t="s">
        <v>5</v>
      </c>
      <c r="L91" s="47"/>
      <c r="M91" s="210" t="s">
        <v>5</v>
      </c>
      <c r="N91" s="211" t="s">
        <v>43</v>
      </c>
      <c r="O91" s="48"/>
      <c r="P91" s="212">
        <f>O91*H91</f>
        <v>0</v>
      </c>
      <c r="Q91" s="212">
        <v>0</v>
      </c>
      <c r="R91" s="212">
        <f>Q91*H91</f>
        <v>0</v>
      </c>
      <c r="S91" s="212">
        <v>0</v>
      </c>
      <c r="T91" s="213">
        <f>S91*H91</f>
        <v>0</v>
      </c>
      <c r="AR91" s="25" t="s">
        <v>254</v>
      </c>
      <c r="AT91" s="25" t="s">
        <v>170</v>
      </c>
      <c r="AU91" s="25" t="s">
        <v>80</v>
      </c>
      <c r="AY91" s="25" t="s">
        <v>168</v>
      </c>
      <c r="BE91" s="214">
        <f>IF(N91="základní",J91,0)</f>
        <v>0</v>
      </c>
      <c r="BF91" s="214">
        <f>IF(N91="snížená",J91,0)</f>
        <v>0</v>
      </c>
      <c r="BG91" s="214">
        <f>IF(N91="zákl. přenesená",J91,0)</f>
        <v>0</v>
      </c>
      <c r="BH91" s="214">
        <f>IF(N91="sníž. přenesená",J91,0)</f>
        <v>0</v>
      </c>
      <c r="BI91" s="214">
        <f>IF(N91="nulová",J91,0)</f>
        <v>0</v>
      </c>
      <c r="BJ91" s="25" t="s">
        <v>17</v>
      </c>
      <c r="BK91" s="214">
        <f>ROUND(I91*H91,2)</f>
        <v>0</v>
      </c>
      <c r="BL91" s="25" t="s">
        <v>254</v>
      </c>
      <c r="BM91" s="25" t="s">
        <v>3373</v>
      </c>
    </row>
    <row r="92" s="1" customFormat="1" ht="25.5" customHeight="1">
      <c r="B92" s="202"/>
      <c r="C92" s="203" t="s">
        <v>98</v>
      </c>
      <c r="D92" s="203" t="s">
        <v>170</v>
      </c>
      <c r="E92" s="204" t="s">
        <v>3374</v>
      </c>
      <c r="F92" s="205" t="s">
        <v>3375</v>
      </c>
      <c r="G92" s="206" t="s">
        <v>198</v>
      </c>
      <c r="H92" s="207">
        <v>25.800000000000001</v>
      </c>
      <c r="I92" s="208"/>
      <c r="J92" s="209">
        <f>ROUND(I92*H92,2)</f>
        <v>0</v>
      </c>
      <c r="K92" s="205" t="s">
        <v>5</v>
      </c>
      <c r="L92" s="47"/>
      <c r="M92" s="210" t="s">
        <v>5</v>
      </c>
      <c r="N92" s="211" t="s">
        <v>43</v>
      </c>
      <c r="O92" s="48"/>
      <c r="P92" s="212">
        <f>O92*H92</f>
        <v>0</v>
      </c>
      <c r="Q92" s="212">
        <v>0</v>
      </c>
      <c r="R92" s="212">
        <f>Q92*H92</f>
        <v>0</v>
      </c>
      <c r="S92" s="212">
        <v>0</v>
      </c>
      <c r="T92" s="213">
        <f>S92*H92</f>
        <v>0</v>
      </c>
      <c r="AR92" s="25" t="s">
        <v>254</v>
      </c>
      <c r="AT92" s="25" t="s">
        <v>170</v>
      </c>
      <c r="AU92" s="25" t="s">
        <v>80</v>
      </c>
      <c r="AY92" s="25" t="s">
        <v>168</v>
      </c>
      <c r="BE92" s="214">
        <f>IF(N92="základní",J92,0)</f>
        <v>0</v>
      </c>
      <c r="BF92" s="214">
        <f>IF(N92="snížená",J92,0)</f>
        <v>0</v>
      </c>
      <c r="BG92" s="214">
        <f>IF(N92="zákl. přenesená",J92,0)</f>
        <v>0</v>
      </c>
      <c r="BH92" s="214">
        <f>IF(N92="sníž. přenesená",J92,0)</f>
        <v>0</v>
      </c>
      <c r="BI92" s="214">
        <f>IF(N92="nulová",J92,0)</f>
        <v>0</v>
      </c>
      <c r="BJ92" s="25" t="s">
        <v>17</v>
      </c>
      <c r="BK92" s="214">
        <f>ROUND(I92*H92,2)</f>
        <v>0</v>
      </c>
      <c r="BL92" s="25" t="s">
        <v>254</v>
      </c>
      <c r="BM92" s="25" t="s">
        <v>3376</v>
      </c>
    </row>
    <row r="93" s="1" customFormat="1" ht="25.5" customHeight="1">
      <c r="B93" s="202"/>
      <c r="C93" s="203" t="s">
        <v>219</v>
      </c>
      <c r="D93" s="203" t="s">
        <v>170</v>
      </c>
      <c r="E93" s="204" t="s">
        <v>3377</v>
      </c>
      <c r="F93" s="205" t="s">
        <v>3378</v>
      </c>
      <c r="G93" s="206" t="s">
        <v>198</v>
      </c>
      <c r="H93" s="207">
        <v>10.800000000000001</v>
      </c>
      <c r="I93" s="208"/>
      <c r="J93" s="209">
        <f>ROUND(I93*H93,2)</f>
        <v>0</v>
      </c>
      <c r="K93" s="205" t="s">
        <v>5</v>
      </c>
      <c r="L93" s="47"/>
      <c r="M93" s="210" t="s">
        <v>5</v>
      </c>
      <c r="N93" s="211" t="s">
        <v>43</v>
      </c>
      <c r="O93" s="48"/>
      <c r="P93" s="212">
        <f>O93*H93</f>
        <v>0</v>
      </c>
      <c r="Q93" s="212">
        <v>0</v>
      </c>
      <c r="R93" s="212">
        <f>Q93*H93</f>
        <v>0</v>
      </c>
      <c r="S93" s="212">
        <v>0</v>
      </c>
      <c r="T93" s="213">
        <f>S93*H93</f>
        <v>0</v>
      </c>
      <c r="AR93" s="25" t="s">
        <v>254</v>
      </c>
      <c r="AT93" s="25" t="s">
        <v>170</v>
      </c>
      <c r="AU93" s="25" t="s">
        <v>80</v>
      </c>
      <c r="AY93" s="25" t="s">
        <v>168</v>
      </c>
      <c r="BE93" s="214">
        <f>IF(N93="základní",J93,0)</f>
        <v>0</v>
      </c>
      <c r="BF93" s="214">
        <f>IF(N93="snížená",J93,0)</f>
        <v>0</v>
      </c>
      <c r="BG93" s="214">
        <f>IF(N93="zákl. přenesená",J93,0)</f>
        <v>0</v>
      </c>
      <c r="BH93" s="214">
        <f>IF(N93="sníž. přenesená",J93,0)</f>
        <v>0</v>
      </c>
      <c r="BI93" s="214">
        <f>IF(N93="nulová",J93,0)</f>
        <v>0</v>
      </c>
      <c r="BJ93" s="25" t="s">
        <v>17</v>
      </c>
      <c r="BK93" s="214">
        <f>ROUND(I93*H93,2)</f>
        <v>0</v>
      </c>
      <c r="BL93" s="25" t="s">
        <v>254</v>
      </c>
      <c r="BM93" s="25" t="s">
        <v>3379</v>
      </c>
    </row>
    <row r="94" s="1" customFormat="1" ht="25.5" customHeight="1">
      <c r="B94" s="202"/>
      <c r="C94" s="203" t="s">
        <v>223</v>
      </c>
      <c r="D94" s="203" t="s">
        <v>170</v>
      </c>
      <c r="E94" s="204" t="s">
        <v>3380</v>
      </c>
      <c r="F94" s="205" t="s">
        <v>3381</v>
      </c>
      <c r="G94" s="206" t="s">
        <v>198</v>
      </c>
      <c r="H94" s="207">
        <v>26.399999999999999</v>
      </c>
      <c r="I94" s="208"/>
      <c r="J94" s="209">
        <f>ROUND(I94*H94,2)</f>
        <v>0</v>
      </c>
      <c r="K94" s="205" t="s">
        <v>5</v>
      </c>
      <c r="L94" s="47"/>
      <c r="M94" s="210" t="s">
        <v>5</v>
      </c>
      <c r="N94" s="211" t="s">
        <v>43</v>
      </c>
      <c r="O94" s="48"/>
      <c r="P94" s="212">
        <f>O94*H94</f>
        <v>0</v>
      </c>
      <c r="Q94" s="212">
        <v>0</v>
      </c>
      <c r="R94" s="212">
        <f>Q94*H94</f>
        <v>0</v>
      </c>
      <c r="S94" s="212">
        <v>0</v>
      </c>
      <c r="T94" s="213">
        <f>S94*H94</f>
        <v>0</v>
      </c>
      <c r="AR94" s="25" t="s">
        <v>254</v>
      </c>
      <c r="AT94" s="25" t="s">
        <v>170</v>
      </c>
      <c r="AU94" s="25" t="s">
        <v>80</v>
      </c>
      <c r="AY94" s="25" t="s">
        <v>168</v>
      </c>
      <c r="BE94" s="214">
        <f>IF(N94="základní",J94,0)</f>
        <v>0</v>
      </c>
      <c r="BF94" s="214">
        <f>IF(N94="snížená",J94,0)</f>
        <v>0</v>
      </c>
      <c r="BG94" s="214">
        <f>IF(N94="zákl. přenesená",J94,0)</f>
        <v>0</v>
      </c>
      <c r="BH94" s="214">
        <f>IF(N94="sníž. přenesená",J94,0)</f>
        <v>0</v>
      </c>
      <c r="BI94" s="214">
        <f>IF(N94="nulová",J94,0)</f>
        <v>0</v>
      </c>
      <c r="BJ94" s="25" t="s">
        <v>17</v>
      </c>
      <c r="BK94" s="214">
        <f>ROUND(I94*H94,2)</f>
        <v>0</v>
      </c>
      <c r="BL94" s="25" t="s">
        <v>254</v>
      </c>
      <c r="BM94" s="25" t="s">
        <v>3382</v>
      </c>
    </row>
    <row r="95" s="1" customFormat="1" ht="25.5" customHeight="1">
      <c r="B95" s="202"/>
      <c r="C95" s="203" t="s">
        <v>229</v>
      </c>
      <c r="D95" s="203" t="s">
        <v>170</v>
      </c>
      <c r="E95" s="204" t="s">
        <v>3383</v>
      </c>
      <c r="F95" s="205" t="s">
        <v>3384</v>
      </c>
      <c r="G95" s="206" t="s">
        <v>198</v>
      </c>
      <c r="H95" s="207">
        <v>13.800000000000001</v>
      </c>
      <c r="I95" s="208"/>
      <c r="J95" s="209">
        <f>ROUND(I95*H95,2)</f>
        <v>0</v>
      </c>
      <c r="K95" s="205" t="s">
        <v>5</v>
      </c>
      <c r="L95" s="47"/>
      <c r="M95" s="210" t="s">
        <v>5</v>
      </c>
      <c r="N95" s="211" t="s">
        <v>43</v>
      </c>
      <c r="O95" s="48"/>
      <c r="P95" s="212">
        <f>O95*H95</f>
        <v>0</v>
      </c>
      <c r="Q95" s="212">
        <v>0</v>
      </c>
      <c r="R95" s="212">
        <f>Q95*H95</f>
        <v>0</v>
      </c>
      <c r="S95" s="212">
        <v>0</v>
      </c>
      <c r="T95" s="213">
        <f>S95*H95</f>
        <v>0</v>
      </c>
      <c r="AR95" s="25" t="s">
        <v>254</v>
      </c>
      <c r="AT95" s="25" t="s">
        <v>170</v>
      </c>
      <c r="AU95" s="25" t="s">
        <v>80</v>
      </c>
      <c r="AY95" s="25" t="s">
        <v>168</v>
      </c>
      <c r="BE95" s="214">
        <f>IF(N95="základní",J95,0)</f>
        <v>0</v>
      </c>
      <c r="BF95" s="214">
        <f>IF(N95="snížená",J95,0)</f>
        <v>0</v>
      </c>
      <c r="BG95" s="214">
        <f>IF(N95="zákl. přenesená",J95,0)</f>
        <v>0</v>
      </c>
      <c r="BH95" s="214">
        <f>IF(N95="sníž. přenesená",J95,0)</f>
        <v>0</v>
      </c>
      <c r="BI95" s="214">
        <f>IF(N95="nulová",J95,0)</f>
        <v>0</v>
      </c>
      <c r="BJ95" s="25" t="s">
        <v>17</v>
      </c>
      <c r="BK95" s="214">
        <f>ROUND(I95*H95,2)</f>
        <v>0</v>
      </c>
      <c r="BL95" s="25" t="s">
        <v>254</v>
      </c>
      <c r="BM95" s="25" t="s">
        <v>3385</v>
      </c>
    </row>
    <row r="96" s="1" customFormat="1" ht="25.5" customHeight="1">
      <c r="B96" s="202"/>
      <c r="C96" s="203" t="s">
        <v>233</v>
      </c>
      <c r="D96" s="203" t="s">
        <v>170</v>
      </c>
      <c r="E96" s="204" t="s">
        <v>3386</v>
      </c>
      <c r="F96" s="205" t="s">
        <v>3387</v>
      </c>
      <c r="G96" s="206" t="s">
        <v>198</v>
      </c>
      <c r="H96" s="207">
        <v>34.200000000000003</v>
      </c>
      <c r="I96" s="208"/>
      <c r="J96" s="209">
        <f>ROUND(I96*H96,2)</f>
        <v>0</v>
      </c>
      <c r="K96" s="205" t="s">
        <v>5</v>
      </c>
      <c r="L96" s="47"/>
      <c r="M96" s="210" t="s">
        <v>5</v>
      </c>
      <c r="N96" s="211" t="s">
        <v>43</v>
      </c>
      <c r="O96" s="48"/>
      <c r="P96" s="212">
        <f>O96*H96</f>
        <v>0</v>
      </c>
      <c r="Q96" s="212">
        <v>0</v>
      </c>
      <c r="R96" s="212">
        <f>Q96*H96</f>
        <v>0</v>
      </c>
      <c r="S96" s="212">
        <v>0</v>
      </c>
      <c r="T96" s="213">
        <f>S96*H96</f>
        <v>0</v>
      </c>
      <c r="AR96" s="25" t="s">
        <v>254</v>
      </c>
      <c r="AT96" s="25" t="s">
        <v>170</v>
      </c>
      <c r="AU96" s="25" t="s">
        <v>80</v>
      </c>
      <c r="AY96" s="25" t="s">
        <v>168</v>
      </c>
      <c r="BE96" s="214">
        <f>IF(N96="základní",J96,0)</f>
        <v>0</v>
      </c>
      <c r="BF96" s="214">
        <f>IF(N96="snížená",J96,0)</f>
        <v>0</v>
      </c>
      <c r="BG96" s="214">
        <f>IF(N96="zákl. přenesená",J96,0)</f>
        <v>0</v>
      </c>
      <c r="BH96" s="214">
        <f>IF(N96="sníž. přenesená",J96,0)</f>
        <v>0</v>
      </c>
      <c r="BI96" s="214">
        <f>IF(N96="nulová",J96,0)</f>
        <v>0</v>
      </c>
      <c r="BJ96" s="25" t="s">
        <v>17</v>
      </c>
      <c r="BK96" s="214">
        <f>ROUND(I96*H96,2)</f>
        <v>0</v>
      </c>
      <c r="BL96" s="25" t="s">
        <v>254</v>
      </c>
      <c r="BM96" s="25" t="s">
        <v>3388</v>
      </c>
    </row>
    <row r="97" s="1" customFormat="1" ht="25.5" customHeight="1">
      <c r="B97" s="202"/>
      <c r="C97" s="203" t="s">
        <v>239</v>
      </c>
      <c r="D97" s="203" t="s">
        <v>170</v>
      </c>
      <c r="E97" s="204" t="s">
        <v>3389</v>
      </c>
      <c r="F97" s="205" t="s">
        <v>3390</v>
      </c>
      <c r="G97" s="206" t="s">
        <v>198</v>
      </c>
      <c r="H97" s="207">
        <v>6.5999999999999996</v>
      </c>
      <c r="I97" s="208"/>
      <c r="J97" s="209">
        <f>ROUND(I97*H97,2)</f>
        <v>0</v>
      </c>
      <c r="K97" s="205" t="s">
        <v>5</v>
      </c>
      <c r="L97" s="47"/>
      <c r="M97" s="210" t="s">
        <v>5</v>
      </c>
      <c r="N97" s="211" t="s">
        <v>43</v>
      </c>
      <c r="O97" s="48"/>
      <c r="P97" s="212">
        <f>O97*H97</f>
        <v>0</v>
      </c>
      <c r="Q97" s="212">
        <v>0</v>
      </c>
      <c r="R97" s="212">
        <f>Q97*H97</f>
        <v>0</v>
      </c>
      <c r="S97" s="212">
        <v>0</v>
      </c>
      <c r="T97" s="213">
        <f>S97*H97</f>
        <v>0</v>
      </c>
      <c r="AR97" s="25" t="s">
        <v>254</v>
      </c>
      <c r="AT97" s="25" t="s">
        <v>170</v>
      </c>
      <c r="AU97" s="25" t="s">
        <v>80</v>
      </c>
      <c r="AY97" s="25" t="s">
        <v>168</v>
      </c>
      <c r="BE97" s="214">
        <f>IF(N97="základní",J97,0)</f>
        <v>0</v>
      </c>
      <c r="BF97" s="214">
        <f>IF(N97="snížená",J97,0)</f>
        <v>0</v>
      </c>
      <c r="BG97" s="214">
        <f>IF(N97="zákl. přenesená",J97,0)</f>
        <v>0</v>
      </c>
      <c r="BH97" s="214">
        <f>IF(N97="sníž. přenesená",J97,0)</f>
        <v>0</v>
      </c>
      <c r="BI97" s="214">
        <f>IF(N97="nulová",J97,0)</f>
        <v>0</v>
      </c>
      <c r="BJ97" s="25" t="s">
        <v>17</v>
      </c>
      <c r="BK97" s="214">
        <f>ROUND(I97*H97,2)</f>
        <v>0</v>
      </c>
      <c r="BL97" s="25" t="s">
        <v>254</v>
      </c>
      <c r="BM97" s="25" t="s">
        <v>3391</v>
      </c>
    </row>
    <row r="98" s="1" customFormat="1" ht="25.5" customHeight="1">
      <c r="B98" s="202"/>
      <c r="C98" s="203" t="s">
        <v>243</v>
      </c>
      <c r="D98" s="203" t="s">
        <v>170</v>
      </c>
      <c r="E98" s="204" t="s">
        <v>3392</v>
      </c>
      <c r="F98" s="205" t="s">
        <v>3393</v>
      </c>
      <c r="G98" s="206" t="s">
        <v>198</v>
      </c>
      <c r="H98" s="207">
        <v>13.199999999999999</v>
      </c>
      <c r="I98" s="208"/>
      <c r="J98" s="209">
        <f>ROUND(I98*H98,2)</f>
        <v>0</v>
      </c>
      <c r="K98" s="205" t="s">
        <v>5</v>
      </c>
      <c r="L98" s="47"/>
      <c r="M98" s="210" t="s">
        <v>5</v>
      </c>
      <c r="N98" s="211" t="s">
        <v>43</v>
      </c>
      <c r="O98" s="48"/>
      <c r="P98" s="212">
        <f>O98*H98</f>
        <v>0</v>
      </c>
      <c r="Q98" s="212">
        <v>0</v>
      </c>
      <c r="R98" s="212">
        <f>Q98*H98</f>
        <v>0</v>
      </c>
      <c r="S98" s="212">
        <v>0</v>
      </c>
      <c r="T98" s="213">
        <f>S98*H98</f>
        <v>0</v>
      </c>
      <c r="AR98" s="25" t="s">
        <v>254</v>
      </c>
      <c r="AT98" s="25" t="s">
        <v>170</v>
      </c>
      <c r="AU98" s="25" t="s">
        <v>80</v>
      </c>
      <c r="AY98" s="25" t="s">
        <v>168</v>
      </c>
      <c r="BE98" s="214">
        <f>IF(N98="základní",J98,0)</f>
        <v>0</v>
      </c>
      <c r="BF98" s="214">
        <f>IF(N98="snížená",J98,0)</f>
        <v>0</v>
      </c>
      <c r="BG98" s="214">
        <f>IF(N98="zákl. přenesená",J98,0)</f>
        <v>0</v>
      </c>
      <c r="BH98" s="214">
        <f>IF(N98="sníž. přenesená",J98,0)</f>
        <v>0</v>
      </c>
      <c r="BI98" s="214">
        <f>IF(N98="nulová",J98,0)</f>
        <v>0</v>
      </c>
      <c r="BJ98" s="25" t="s">
        <v>17</v>
      </c>
      <c r="BK98" s="214">
        <f>ROUND(I98*H98,2)</f>
        <v>0</v>
      </c>
      <c r="BL98" s="25" t="s">
        <v>254</v>
      </c>
      <c r="BM98" s="25" t="s">
        <v>3394</v>
      </c>
    </row>
    <row r="99" s="1" customFormat="1" ht="25.5" customHeight="1">
      <c r="B99" s="202"/>
      <c r="C99" s="203" t="s">
        <v>11</v>
      </c>
      <c r="D99" s="203" t="s">
        <v>170</v>
      </c>
      <c r="E99" s="204" t="s">
        <v>3395</v>
      </c>
      <c r="F99" s="205" t="s">
        <v>3396</v>
      </c>
      <c r="G99" s="206" t="s">
        <v>198</v>
      </c>
      <c r="H99" s="207">
        <v>14.4</v>
      </c>
      <c r="I99" s="208"/>
      <c r="J99" s="209">
        <f>ROUND(I99*H99,2)</f>
        <v>0</v>
      </c>
      <c r="K99" s="205" t="s">
        <v>5</v>
      </c>
      <c r="L99" s="47"/>
      <c r="M99" s="210" t="s">
        <v>5</v>
      </c>
      <c r="N99" s="211" t="s">
        <v>43</v>
      </c>
      <c r="O99" s="48"/>
      <c r="P99" s="212">
        <f>O99*H99</f>
        <v>0</v>
      </c>
      <c r="Q99" s="212">
        <v>0</v>
      </c>
      <c r="R99" s="212">
        <f>Q99*H99</f>
        <v>0</v>
      </c>
      <c r="S99" s="212">
        <v>0</v>
      </c>
      <c r="T99" s="213">
        <f>S99*H99</f>
        <v>0</v>
      </c>
      <c r="AR99" s="25" t="s">
        <v>254</v>
      </c>
      <c r="AT99" s="25" t="s">
        <v>170</v>
      </c>
      <c r="AU99" s="25" t="s">
        <v>80</v>
      </c>
      <c r="AY99" s="25" t="s">
        <v>168</v>
      </c>
      <c r="BE99" s="214">
        <f>IF(N99="základní",J99,0)</f>
        <v>0</v>
      </c>
      <c r="BF99" s="214">
        <f>IF(N99="snížená",J99,0)</f>
        <v>0</v>
      </c>
      <c r="BG99" s="214">
        <f>IF(N99="zákl. přenesená",J99,0)</f>
        <v>0</v>
      </c>
      <c r="BH99" s="214">
        <f>IF(N99="sníž. přenesená",J99,0)</f>
        <v>0</v>
      </c>
      <c r="BI99" s="214">
        <f>IF(N99="nulová",J99,0)</f>
        <v>0</v>
      </c>
      <c r="BJ99" s="25" t="s">
        <v>17</v>
      </c>
      <c r="BK99" s="214">
        <f>ROUND(I99*H99,2)</f>
        <v>0</v>
      </c>
      <c r="BL99" s="25" t="s">
        <v>254</v>
      </c>
      <c r="BM99" s="25" t="s">
        <v>3397</v>
      </c>
    </row>
    <row r="100" s="1" customFormat="1" ht="25.5" customHeight="1">
      <c r="B100" s="202"/>
      <c r="C100" s="203" t="s">
        <v>254</v>
      </c>
      <c r="D100" s="203" t="s">
        <v>170</v>
      </c>
      <c r="E100" s="204" t="s">
        <v>3398</v>
      </c>
      <c r="F100" s="205" t="s">
        <v>3399</v>
      </c>
      <c r="G100" s="206" t="s">
        <v>198</v>
      </c>
      <c r="H100" s="207">
        <v>19.199999999999999</v>
      </c>
      <c r="I100" s="208"/>
      <c r="J100" s="209">
        <f>ROUND(I100*H100,2)</f>
        <v>0</v>
      </c>
      <c r="K100" s="205" t="s">
        <v>5</v>
      </c>
      <c r="L100" s="47"/>
      <c r="M100" s="210" t="s">
        <v>5</v>
      </c>
      <c r="N100" s="211" t="s">
        <v>43</v>
      </c>
      <c r="O100" s="48"/>
      <c r="P100" s="212">
        <f>O100*H100</f>
        <v>0</v>
      </c>
      <c r="Q100" s="212">
        <v>0</v>
      </c>
      <c r="R100" s="212">
        <f>Q100*H100</f>
        <v>0</v>
      </c>
      <c r="S100" s="212">
        <v>0</v>
      </c>
      <c r="T100" s="213">
        <f>S100*H100</f>
        <v>0</v>
      </c>
      <c r="AR100" s="25" t="s">
        <v>254</v>
      </c>
      <c r="AT100" s="25" t="s">
        <v>170</v>
      </c>
      <c r="AU100" s="25" t="s">
        <v>80</v>
      </c>
      <c r="AY100" s="25" t="s">
        <v>168</v>
      </c>
      <c r="BE100" s="214">
        <f>IF(N100="základní",J100,0)</f>
        <v>0</v>
      </c>
      <c r="BF100" s="214">
        <f>IF(N100="snížená",J100,0)</f>
        <v>0</v>
      </c>
      <c r="BG100" s="214">
        <f>IF(N100="zákl. přenesená",J100,0)</f>
        <v>0</v>
      </c>
      <c r="BH100" s="214">
        <f>IF(N100="sníž. přenesená",J100,0)</f>
        <v>0</v>
      </c>
      <c r="BI100" s="214">
        <f>IF(N100="nulová",J100,0)</f>
        <v>0</v>
      </c>
      <c r="BJ100" s="25" t="s">
        <v>17</v>
      </c>
      <c r="BK100" s="214">
        <f>ROUND(I100*H100,2)</f>
        <v>0</v>
      </c>
      <c r="BL100" s="25" t="s">
        <v>254</v>
      </c>
      <c r="BM100" s="25" t="s">
        <v>3400</v>
      </c>
    </row>
    <row r="101" s="1" customFormat="1" ht="25.5" customHeight="1">
      <c r="B101" s="202"/>
      <c r="C101" s="203" t="s">
        <v>260</v>
      </c>
      <c r="D101" s="203" t="s">
        <v>170</v>
      </c>
      <c r="E101" s="204" t="s">
        <v>3401</v>
      </c>
      <c r="F101" s="205" t="s">
        <v>3402</v>
      </c>
      <c r="G101" s="206" t="s">
        <v>198</v>
      </c>
      <c r="H101" s="207">
        <v>21.600000000000001</v>
      </c>
      <c r="I101" s="208"/>
      <c r="J101" s="209">
        <f>ROUND(I101*H101,2)</f>
        <v>0</v>
      </c>
      <c r="K101" s="205" t="s">
        <v>5</v>
      </c>
      <c r="L101" s="47"/>
      <c r="M101" s="210" t="s">
        <v>5</v>
      </c>
      <c r="N101" s="211" t="s">
        <v>43</v>
      </c>
      <c r="O101" s="48"/>
      <c r="P101" s="212">
        <f>O101*H101</f>
        <v>0</v>
      </c>
      <c r="Q101" s="212">
        <v>0</v>
      </c>
      <c r="R101" s="212">
        <f>Q101*H101</f>
        <v>0</v>
      </c>
      <c r="S101" s="212">
        <v>0</v>
      </c>
      <c r="T101" s="213">
        <f>S101*H101</f>
        <v>0</v>
      </c>
      <c r="AR101" s="25" t="s">
        <v>254</v>
      </c>
      <c r="AT101" s="25" t="s">
        <v>170</v>
      </c>
      <c r="AU101" s="25" t="s">
        <v>80</v>
      </c>
      <c r="AY101" s="25" t="s">
        <v>168</v>
      </c>
      <c r="BE101" s="214">
        <f>IF(N101="základní",J101,0)</f>
        <v>0</v>
      </c>
      <c r="BF101" s="214">
        <f>IF(N101="snížená",J101,0)</f>
        <v>0</v>
      </c>
      <c r="BG101" s="214">
        <f>IF(N101="zákl. přenesená",J101,0)</f>
        <v>0</v>
      </c>
      <c r="BH101" s="214">
        <f>IF(N101="sníž. přenesená",J101,0)</f>
        <v>0</v>
      </c>
      <c r="BI101" s="214">
        <f>IF(N101="nulová",J101,0)</f>
        <v>0</v>
      </c>
      <c r="BJ101" s="25" t="s">
        <v>17</v>
      </c>
      <c r="BK101" s="214">
        <f>ROUND(I101*H101,2)</f>
        <v>0</v>
      </c>
      <c r="BL101" s="25" t="s">
        <v>254</v>
      </c>
      <c r="BM101" s="25" t="s">
        <v>3403</v>
      </c>
    </row>
    <row r="102" s="1" customFormat="1" ht="25.5" customHeight="1">
      <c r="B102" s="202"/>
      <c r="C102" s="203" t="s">
        <v>264</v>
      </c>
      <c r="D102" s="203" t="s">
        <v>170</v>
      </c>
      <c r="E102" s="204" t="s">
        <v>3404</v>
      </c>
      <c r="F102" s="205" t="s">
        <v>3405</v>
      </c>
      <c r="G102" s="206" t="s">
        <v>198</v>
      </c>
      <c r="H102" s="207">
        <v>2.3999999999999999</v>
      </c>
      <c r="I102" s="208"/>
      <c r="J102" s="209">
        <f>ROUND(I102*H102,2)</f>
        <v>0</v>
      </c>
      <c r="K102" s="205" t="s">
        <v>5</v>
      </c>
      <c r="L102" s="47"/>
      <c r="M102" s="210" t="s">
        <v>5</v>
      </c>
      <c r="N102" s="211" t="s">
        <v>43</v>
      </c>
      <c r="O102" s="48"/>
      <c r="P102" s="212">
        <f>O102*H102</f>
        <v>0</v>
      </c>
      <c r="Q102" s="212">
        <v>0</v>
      </c>
      <c r="R102" s="212">
        <f>Q102*H102</f>
        <v>0</v>
      </c>
      <c r="S102" s="212">
        <v>0</v>
      </c>
      <c r="T102" s="213">
        <f>S102*H102</f>
        <v>0</v>
      </c>
      <c r="AR102" s="25" t="s">
        <v>254</v>
      </c>
      <c r="AT102" s="25" t="s">
        <v>170</v>
      </c>
      <c r="AU102" s="25" t="s">
        <v>80</v>
      </c>
      <c r="AY102" s="25" t="s">
        <v>168</v>
      </c>
      <c r="BE102" s="214">
        <f>IF(N102="základní",J102,0)</f>
        <v>0</v>
      </c>
      <c r="BF102" s="214">
        <f>IF(N102="snížená",J102,0)</f>
        <v>0</v>
      </c>
      <c r="BG102" s="214">
        <f>IF(N102="zákl. přenesená",J102,0)</f>
        <v>0</v>
      </c>
      <c r="BH102" s="214">
        <f>IF(N102="sníž. přenesená",J102,0)</f>
        <v>0</v>
      </c>
      <c r="BI102" s="214">
        <f>IF(N102="nulová",J102,0)</f>
        <v>0</v>
      </c>
      <c r="BJ102" s="25" t="s">
        <v>17</v>
      </c>
      <c r="BK102" s="214">
        <f>ROUND(I102*H102,2)</f>
        <v>0</v>
      </c>
      <c r="BL102" s="25" t="s">
        <v>254</v>
      </c>
      <c r="BM102" s="25" t="s">
        <v>3406</v>
      </c>
    </row>
    <row r="103" s="1" customFormat="1" ht="25.5" customHeight="1">
      <c r="B103" s="202"/>
      <c r="C103" s="203" t="s">
        <v>270</v>
      </c>
      <c r="D103" s="203" t="s">
        <v>170</v>
      </c>
      <c r="E103" s="204" t="s">
        <v>3407</v>
      </c>
      <c r="F103" s="205" t="s">
        <v>3408</v>
      </c>
      <c r="G103" s="206" t="s">
        <v>198</v>
      </c>
      <c r="H103" s="207">
        <v>2.3999999999999999</v>
      </c>
      <c r="I103" s="208"/>
      <c r="J103" s="209">
        <f>ROUND(I103*H103,2)</f>
        <v>0</v>
      </c>
      <c r="K103" s="205" t="s">
        <v>5</v>
      </c>
      <c r="L103" s="47"/>
      <c r="M103" s="210" t="s">
        <v>5</v>
      </c>
      <c r="N103" s="211" t="s">
        <v>43</v>
      </c>
      <c r="O103" s="48"/>
      <c r="P103" s="212">
        <f>O103*H103</f>
        <v>0</v>
      </c>
      <c r="Q103" s="212">
        <v>0</v>
      </c>
      <c r="R103" s="212">
        <f>Q103*H103</f>
        <v>0</v>
      </c>
      <c r="S103" s="212">
        <v>0</v>
      </c>
      <c r="T103" s="213">
        <f>S103*H103</f>
        <v>0</v>
      </c>
      <c r="AR103" s="25" t="s">
        <v>254</v>
      </c>
      <c r="AT103" s="25" t="s">
        <v>170</v>
      </c>
      <c r="AU103" s="25" t="s">
        <v>80</v>
      </c>
      <c r="AY103" s="25" t="s">
        <v>168</v>
      </c>
      <c r="BE103" s="214">
        <f>IF(N103="základní",J103,0)</f>
        <v>0</v>
      </c>
      <c r="BF103" s="214">
        <f>IF(N103="snížená",J103,0)</f>
        <v>0</v>
      </c>
      <c r="BG103" s="214">
        <f>IF(N103="zákl. přenesená",J103,0)</f>
        <v>0</v>
      </c>
      <c r="BH103" s="214">
        <f>IF(N103="sníž. přenesená",J103,0)</f>
        <v>0</v>
      </c>
      <c r="BI103" s="214">
        <f>IF(N103="nulová",J103,0)</f>
        <v>0</v>
      </c>
      <c r="BJ103" s="25" t="s">
        <v>17</v>
      </c>
      <c r="BK103" s="214">
        <f>ROUND(I103*H103,2)</f>
        <v>0</v>
      </c>
      <c r="BL103" s="25" t="s">
        <v>254</v>
      </c>
      <c r="BM103" s="25" t="s">
        <v>3409</v>
      </c>
    </row>
    <row r="104" s="1" customFormat="1" ht="16.5" customHeight="1">
      <c r="B104" s="202"/>
      <c r="C104" s="203" t="s">
        <v>274</v>
      </c>
      <c r="D104" s="203" t="s">
        <v>170</v>
      </c>
      <c r="E104" s="204" t="s">
        <v>3410</v>
      </c>
      <c r="F104" s="205" t="s">
        <v>3411</v>
      </c>
      <c r="G104" s="206" t="s">
        <v>1519</v>
      </c>
      <c r="H104" s="207">
        <v>36</v>
      </c>
      <c r="I104" s="208"/>
      <c r="J104" s="209">
        <f>ROUND(I104*H104,2)</f>
        <v>0</v>
      </c>
      <c r="K104" s="205" t="s">
        <v>5</v>
      </c>
      <c r="L104" s="47"/>
      <c r="M104" s="210" t="s">
        <v>5</v>
      </c>
      <c r="N104" s="211" t="s">
        <v>43</v>
      </c>
      <c r="O104" s="48"/>
      <c r="P104" s="212">
        <f>O104*H104</f>
        <v>0</v>
      </c>
      <c r="Q104" s="212">
        <v>0</v>
      </c>
      <c r="R104" s="212">
        <f>Q104*H104</f>
        <v>0</v>
      </c>
      <c r="S104" s="212">
        <v>0</v>
      </c>
      <c r="T104" s="213">
        <f>S104*H104</f>
        <v>0</v>
      </c>
      <c r="AR104" s="25" t="s">
        <v>254</v>
      </c>
      <c r="AT104" s="25" t="s">
        <v>170</v>
      </c>
      <c r="AU104" s="25" t="s">
        <v>80</v>
      </c>
      <c r="AY104" s="25" t="s">
        <v>168</v>
      </c>
      <c r="BE104" s="214">
        <f>IF(N104="základní",J104,0)</f>
        <v>0</v>
      </c>
      <c r="BF104" s="214">
        <f>IF(N104="snížená",J104,0)</f>
        <v>0</v>
      </c>
      <c r="BG104" s="214">
        <f>IF(N104="zákl. přenesená",J104,0)</f>
        <v>0</v>
      </c>
      <c r="BH104" s="214">
        <f>IF(N104="sníž. přenesená",J104,0)</f>
        <v>0</v>
      </c>
      <c r="BI104" s="214">
        <f>IF(N104="nulová",J104,0)</f>
        <v>0</v>
      </c>
      <c r="BJ104" s="25" t="s">
        <v>17</v>
      </c>
      <c r="BK104" s="214">
        <f>ROUND(I104*H104,2)</f>
        <v>0</v>
      </c>
      <c r="BL104" s="25" t="s">
        <v>254</v>
      </c>
      <c r="BM104" s="25" t="s">
        <v>3412</v>
      </c>
    </row>
    <row r="105" s="1" customFormat="1" ht="16.5" customHeight="1">
      <c r="B105" s="202"/>
      <c r="C105" s="203" t="s">
        <v>10</v>
      </c>
      <c r="D105" s="203" t="s">
        <v>170</v>
      </c>
      <c r="E105" s="204" t="s">
        <v>3413</v>
      </c>
      <c r="F105" s="205" t="s">
        <v>3414</v>
      </c>
      <c r="G105" s="206" t="s">
        <v>1519</v>
      </c>
      <c r="H105" s="207">
        <v>25.199999999999999</v>
      </c>
      <c r="I105" s="208"/>
      <c r="J105" s="209">
        <f>ROUND(I105*H105,2)</f>
        <v>0</v>
      </c>
      <c r="K105" s="205" t="s">
        <v>5</v>
      </c>
      <c r="L105" s="47"/>
      <c r="M105" s="210" t="s">
        <v>5</v>
      </c>
      <c r="N105" s="211" t="s">
        <v>43</v>
      </c>
      <c r="O105" s="48"/>
      <c r="P105" s="212">
        <f>O105*H105</f>
        <v>0</v>
      </c>
      <c r="Q105" s="212">
        <v>0</v>
      </c>
      <c r="R105" s="212">
        <f>Q105*H105</f>
        <v>0</v>
      </c>
      <c r="S105" s="212">
        <v>0</v>
      </c>
      <c r="T105" s="213">
        <f>S105*H105</f>
        <v>0</v>
      </c>
      <c r="AR105" s="25" t="s">
        <v>254</v>
      </c>
      <c r="AT105" s="25" t="s">
        <v>170</v>
      </c>
      <c r="AU105" s="25" t="s">
        <v>80</v>
      </c>
      <c r="AY105" s="25" t="s">
        <v>168</v>
      </c>
      <c r="BE105" s="214">
        <f>IF(N105="základní",J105,0)</f>
        <v>0</v>
      </c>
      <c r="BF105" s="214">
        <f>IF(N105="snížená",J105,0)</f>
        <v>0</v>
      </c>
      <c r="BG105" s="214">
        <f>IF(N105="zákl. přenesená",J105,0)</f>
        <v>0</v>
      </c>
      <c r="BH105" s="214">
        <f>IF(N105="sníž. přenesená",J105,0)</f>
        <v>0</v>
      </c>
      <c r="BI105" s="214">
        <f>IF(N105="nulová",J105,0)</f>
        <v>0</v>
      </c>
      <c r="BJ105" s="25" t="s">
        <v>17</v>
      </c>
      <c r="BK105" s="214">
        <f>ROUND(I105*H105,2)</f>
        <v>0</v>
      </c>
      <c r="BL105" s="25" t="s">
        <v>254</v>
      </c>
      <c r="BM105" s="25" t="s">
        <v>3415</v>
      </c>
    </row>
    <row r="106" s="1" customFormat="1" ht="16.5" customHeight="1">
      <c r="B106" s="202"/>
      <c r="C106" s="203" t="s">
        <v>284</v>
      </c>
      <c r="D106" s="203" t="s">
        <v>170</v>
      </c>
      <c r="E106" s="204" t="s">
        <v>3416</v>
      </c>
      <c r="F106" s="205" t="s">
        <v>3417</v>
      </c>
      <c r="G106" s="206" t="s">
        <v>198</v>
      </c>
      <c r="H106" s="207">
        <v>216</v>
      </c>
      <c r="I106" s="208"/>
      <c r="J106" s="209">
        <f>ROUND(I106*H106,2)</f>
        <v>0</v>
      </c>
      <c r="K106" s="205" t="s">
        <v>5</v>
      </c>
      <c r="L106" s="47"/>
      <c r="M106" s="210" t="s">
        <v>5</v>
      </c>
      <c r="N106" s="211" t="s">
        <v>43</v>
      </c>
      <c r="O106" s="48"/>
      <c r="P106" s="212">
        <f>O106*H106</f>
        <v>0</v>
      </c>
      <c r="Q106" s="212">
        <v>0</v>
      </c>
      <c r="R106" s="212">
        <f>Q106*H106</f>
        <v>0</v>
      </c>
      <c r="S106" s="212">
        <v>0</v>
      </c>
      <c r="T106" s="213">
        <f>S106*H106</f>
        <v>0</v>
      </c>
      <c r="AR106" s="25" t="s">
        <v>254</v>
      </c>
      <c r="AT106" s="25" t="s">
        <v>170</v>
      </c>
      <c r="AU106" s="25" t="s">
        <v>80</v>
      </c>
      <c r="AY106" s="25" t="s">
        <v>168</v>
      </c>
      <c r="BE106" s="214">
        <f>IF(N106="základní",J106,0)</f>
        <v>0</v>
      </c>
      <c r="BF106" s="214">
        <f>IF(N106="snížená",J106,0)</f>
        <v>0</v>
      </c>
      <c r="BG106" s="214">
        <f>IF(N106="zákl. přenesená",J106,0)</f>
        <v>0</v>
      </c>
      <c r="BH106" s="214">
        <f>IF(N106="sníž. přenesená",J106,0)</f>
        <v>0</v>
      </c>
      <c r="BI106" s="214">
        <f>IF(N106="nulová",J106,0)</f>
        <v>0</v>
      </c>
      <c r="BJ106" s="25" t="s">
        <v>17</v>
      </c>
      <c r="BK106" s="214">
        <f>ROUND(I106*H106,2)</f>
        <v>0</v>
      </c>
      <c r="BL106" s="25" t="s">
        <v>254</v>
      </c>
      <c r="BM106" s="25" t="s">
        <v>3418</v>
      </c>
    </row>
    <row r="107" s="1" customFormat="1" ht="16.5" customHeight="1">
      <c r="B107" s="202"/>
      <c r="C107" s="203" t="s">
        <v>288</v>
      </c>
      <c r="D107" s="203" t="s">
        <v>170</v>
      </c>
      <c r="E107" s="204" t="s">
        <v>3419</v>
      </c>
      <c r="F107" s="205" t="s">
        <v>3420</v>
      </c>
      <c r="G107" s="206" t="s">
        <v>198</v>
      </c>
      <c r="H107" s="207">
        <v>73.200000000000003</v>
      </c>
      <c r="I107" s="208"/>
      <c r="J107" s="209">
        <f>ROUND(I107*H107,2)</f>
        <v>0</v>
      </c>
      <c r="K107" s="205" t="s">
        <v>5</v>
      </c>
      <c r="L107" s="47"/>
      <c r="M107" s="210" t="s">
        <v>5</v>
      </c>
      <c r="N107" s="211" t="s">
        <v>43</v>
      </c>
      <c r="O107" s="48"/>
      <c r="P107" s="212">
        <f>O107*H107</f>
        <v>0</v>
      </c>
      <c r="Q107" s="212">
        <v>0</v>
      </c>
      <c r="R107" s="212">
        <f>Q107*H107</f>
        <v>0</v>
      </c>
      <c r="S107" s="212">
        <v>0</v>
      </c>
      <c r="T107" s="213">
        <f>S107*H107</f>
        <v>0</v>
      </c>
      <c r="AR107" s="25" t="s">
        <v>254</v>
      </c>
      <c r="AT107" s="25" t="s">
        <v>170</v>
      </c>
      <c r="AU107" s="25" t="s">
        <v>80</v>
      </c>
      <c r="AY107" s="25" t="s">
        <v>168</v>
      </c>
      <c r="BE107" s="214">
        <f>IF(N107="základní",J107,0)</f>
        <v>0</v>
      </c>
      <c r="BF107" s="214">
        <f>IF(N107="snížená",J107,0)</f>
        <v>0</v>
      </c>
      <c r="BG107" s="214">
        <f>IF(N107="zákl. přenesená",J107,0)</f>
        <v>0</v>
      </c>
      <c r="BH107" s="214">
        <f>IF(N107="sníž. přenesená",J107,0)</f>
        <v>0</v>
      </c>
      <c r="BI107" s="214">
        <f>IF(N107="nulová",J107,0)</f>
        <v>0</v>
      </c>
      <c r="BJ107" s="25" t="s">
        <v>17</v>
      </c>
      <c r="BK107" s="214">
        <f>ROUND(I107*H107,2)</f>
        <v>0</v>
      </c>
      <c r="BL107" s="25" t="s">
        <v>254</v>
      </c>
      <c r="BM107" s="25" t="s">
        <v>3421</v>
      </c>
    </row>
    <row r="108" s="1" customFormat="1" ht="16.5" customHeight="1">
      <c r="B108" s="202"/>
      <c r="C108" s="203" t="s">
        <v>292</v>
      </c>
      <c r="D108" s="203" t="s">
        <v>170</v>
      </c>
      <c r="E108" s="204" t="s">
        <v>3422</v>
      </c>
      <c r="F108" s="205" t="s">
        <v>3423</v>
      </c>
      <c r="G108" s="206" t="s">
        <v>198</v>
      </c>
      <c r="H108" s="207">
        <v>243.59999999999999</v>
      </c>
      <c r="I108" s="208"/>
      <c r="J108" s="209">
        <f>ROUND(I108*H108,2)</f>
        <v>0</v>
      </c>
      <c r="K108" s="205" t="s">
        <v>5</v>
      </c>
      <c r="L108" s="47"/>
      <c r="M108" s="210" t="s">
        <v>5</v>
      </c>
      <c r="N108" s="211" t="s">
        <v>43</v>
      </c>
      <c r="O108" s="48"/>
      <c r="P108" s="212">
        <f>O108*H108</f>
        <v>0</v>
      </c>
      <c r="Q108" s="212">
        <v>0</v>
      </c>
      <c r="R108" s="212">
        <f>Q108*H108</f>
        <v>0</v>
      </c>
      <c r="S108" s="212">
        <v>0</v>
      </c>
      <c r="T108" s="213">
        <f>S108*H108</f>
        <v>0</v>
      </c>
      <c r="AR108" s="25" t="s">
        <v>254</v>
      </c>
      <c r="AT108" s="25" t="s">
        <v>170</v>
      </c>
      <c r="AU108" s="25" t="s">
        <v>80</v>
      </c>
      <c r="AY108" s="25" t="s">
        <v>168</v>
      </c>
      <c r="BE108" s="214">
        <f>IF(N108="základní",J108,0)</f>
        <v>0</v>
      </c>
      <c r="BF108" s="214">
        <f>IF(N108="snížená",J108,0)</f>
        <v>0</v>
      </c>
      <c r="BG108" s="214">
        <f>IF(N108="zákl. přenesená",J108,0)</f>
        <v>0</v>
      </c>
      <c r="BH108" s="214">
        <f>IF(N108="sníž. přenesená",J108,0)</f>
        <v>0</v>
      </c>
      <c r="BI108" s="214">
        <f>IF(N108="nulová",J108,0)</f>
        <v>0</v>
      </c>
      <c r="BJ108" s="25" t="s">
        <v>17</v>
      </c>
      <c r="BK108" s="214">
        <f>ROUND(I108*H108,2)</f>
        <v>0</v>
      </c>
      <c r="BL108" s="25" t="s">
        <v>254</v>
      </c>
      <c r="BM108" s="25" t="s">
        <v>3424</v>
      </c>
    </row>
    <row r="109" s="1" customFormat="1" ht="16.5" customHeight="1">
      <c r="B109" s="202"/>
      <c r="C109" s="203" t="s">
        <v>296</v>
      </c>
      <c r="D109" s="203" t="s">
        <v>170</v>
      </c>
      <c r="E109" s="204" t="s">
        <v>3425</v>
      </c>
      <c r="F109" s="205" t="s">
        <v>3426</v>
      </c>
      <c r="G109" s="206" t="s">
        <v>198</v>
      </c>
      <c r="H109" s="207">
        <v>160</v>
      </c>
      <c r="I109" s="208"/>
      <c r="J109" s="209">
        <f>ROUND(I109*H109,2)</f>
        <v>0</v>
      </c>
      <c r="K109" s="205" t="s">
        <v>5</v>
      </c>
      <c r="L109" s="47"/>
      <c r="M109" s="210" t="s">
        <v>5</v>
      </c>
      <c r="N109" s="211" t="s">
        <v>43</v>
      </c>
      <c r="O109" s="48"/>
      <c r="P109" s="212">
        <f>O109*H109</f>
        <v>0</v>
      </c>
      <c r="Q109" s="212">
        <v>0</v>
      </c>
      <c r="R109" s="212">
        <f>Q109*H109</f>
        <v>0</v>
      </c>
      <c r="S109" s="212">
        <v>0</v>
      </c>
      <c r="T109" s="213">
        <f>S109*H109</f>
        <v>0</v>
      </c>
      <c r="AR109" s="25" t="s">
        <v>254</v>
      </c>
      <c r="AT109" s="25" t="s">
        <v>170</v>
      </c>
      <c r="AU109" s="25" t="s">
        <v>80</v>
      </c>
      <c r="AY109" s="25" t="s">
        <v>168</v>
      </c>
      <c r="BE109" s="214">
        <f>IF(N109="základní",J109,0)</f>
        <v>0</v>
      </c>
      <c r="BF109" s="214">
        <f>IF(N109="snížená",J109,0)</f>
        <v>0</v>
      </c>
      <c r="BG109" s="214">
        <f>IF(N109="zákl. přenesená",J109,0)</f>
        <v>0</v>
      </c>
      <c r="BH109" s="214">
        <f>IF(N109="sníž. přenesená",J109,0)</f>
        <v>0</v>
      </c>
      <c r="BI109" s="214">
        <f>IF(N109="nulová",J109,0)</f>
        <v>0</v>
      </c>
      <c r="BJ109" s="25" t="s">
        <v>17</v>
      </c>
      <c r="BK109" s="214">
        <f>ROUND(I109*H109,2)</f>
        <v>0</v>
      </c>
      <c r="BL109" s="25" t="s">
        <v>254</v>
      </c>
      <c r="BM109" s="25" t="s">
        <v>3427</v>
      </c>
    </row>
    <row r="110" s="1" customFormat="1" ht="25.5" customHeight="1">
      <c r="B110" s="202"/>
      <c r="C110" s="203" t="s">
        <v>300</v>
      </c>
      <c r="D110" s="203" t="s">
        <v>170</v>
      </c>
      <c r="E110" s="204" t="s">
        <v>3428</v>
      </c>
      <c r="F110" s="205" t="s">
        <v>3429</v>
      </c>
      <c r="G110" s="206" t="s">
        <v>1519</v>
      </c>
      <c r="H110" s="207">
        <v>1</v>
      </c>
      <c r="I110" s="208"/>
      <c r="J110" s="209">
        <f>ROUND(I110*H110,2)</f>
        <v>0</v>
      </c>
      <c r="K110" s="205" t="s">
        <v>5</v>
      </c>
      <c r="L110" s="47"/>
      <c r="M110" s="210" t="s">
        <v>5</v>
      </c>
      <c r="N110" s="211" t="s">
        <v>43</v>
      </c>
      <c r="O110" s="48"/>
      <c r="P110" s="212">
        <f>O110*H110</f>
        <v>0</v>
      </c>
      <c r="Q110" s="212">
        <v>0</v>
      </c>
      <c r="R110" s="212">
        <f>Q110*H110</f>
        <v>0</v>
      </c>
      <c r="S110" s="212">
        <v>0</v>
      </c>
      <c r="T110" s="213">
        <f>S110*H110</f>
        <v>0</v>
      </c>
      <c r="AR110" s="25" t="s">
        <v>254</v>
      </c>
      <c r="AT110" s="25" t="s">
        <v>170</v>
      </c>
      <c r="AU110" s="25" t="s">
        <v>80</v>
      </c>
      <c r="AY110" s="25" t="s">
        <v>168</v>
      </c>
      <c r="BE110" s="214">
        <f>IF(N110="základní",J110,0)</f>
        <v>0</v>
      </c>
      <c r="BF110" s="214">
        <f>IF(N110="snížená",J110,0)</f>
        <v>0</v>
      </c>
      <c r="BG110" s="214">
        <f>IF(N110="zákl. přenesená",J110,0)</f>
        <v>0</v>
      </c>
      <c r="BH110" s="214">
        <f>IF(N110="sníž. přenesená",J110,0)</f>
        <v>0</v>
      </c>
      <c r="BI110" s="214">
        <f>IF(N110="nulová",J110,0)</f>
        <v>0</v>
      </c>
      <c r="BJ110" s="25" t="s">
        <v>17</v>
      </c>
      <c r="BK110" s="214">
        <f>ROUND(I110*H110,2)</f>
        <v>0</v>
      </c>
      <c r="BL110" s="25" t="s">
        <v>254</v>
      </c>
      <c r="BM110" s="25" t="s">
        <v>3430</v>
      </c>
    </row>
    <row r="111" s="1" customFormat="1" ht="25.5" customHeight="1">
      <c r="B111" s="202"/>
      <c r="C111" s="203" t="s">
        <v>304</v>
      </c>
      <c r="D111" s="203" t="s">
        <v>170</v>
      </c>
      <c r="E111" s="204" t="s">
        <v>3431</v>
      </c>
      <c r="F111" s="205" t="s">
        <v>3432</v>
      </c>
      <c r="G111" s="206" t="s">
        <v>1519</v>
      </c>
      <c r="H111" s="207">
        <v>2</v>
      </c>
      <c r="I111" s="208"/>
      <c r="J111" s="209">
        <f>ROUND(I111*H111,2)</f>
        <v>0</v>
      </c>
      <c r="K111" s="205" t="s">
        <v>5</v>
      </c>
      <c r="L111" s="47"/>
      <c r="M111" s="210" t="s">
        <v>5</v>
      </c>
      <c r="N111" s="211" t="s">
        <v>43</v>
      </c>
      <c r="O111" s="48"/>
      <c r="P111" s="212">
        <f>O111*H111</f>
        <v>0</v>
      </c>
      <c r="Q111" s="212">
        <v>0</v>
      </c>
      <c r="R111" s="212">
        <f>Q111*H111</f>
        <v>0</v>
      </c>
      <c r="S111" s="212">
        <v>0</v>
      </c>
      <c r="T111" s="213">
        <f>S111*H111</f>
        <v>0</v>
      </c>
      <c r="AR111" s="25" t="s">
        <v>254</v>
      </c>
      <c r="AT111" s="25" t="s">
        <v>170</v>
      </c>
      <c r="AU111" s="25" t="s">
        <v>80</v>
      </c>
      <c r="AY111" s="25" t="s">
        <v>168</v>
      </c>
      <c r="BE111" s="214">
        <f>IF(N111="základní",J111,0)</f>
        <v>0</v>
      </c>
      <c r="BF111" s="214">
        <f>IF(N111="snížená",J111,0)</f>
        <v>0</v>
      </c>
      <c r="BG111" s="214">
        <f>IF(N111="zákl. přenesená",J111,0)</f>
        <v>0</v>
      </c>
      <c r="BH111" s="214">
        <f>IF(N111="sníž. přenesená",J111,0)</f>
        <v>0</v>
      </c>
      <c r="BI111" s="214">
        <f>IF(N111="nulová",J111,0)</f>
        <v>0</v>
      </c>
      <c r="BJ111" s="25" t="s">
        <v>17</v>
      </c>
      <c r="BK111" s="214">
        <f>ROUND(I111*H111,2)</f>
        <v>0</v>
      </c>
      <c r="BL111" s="25" t="s">
        <v>254</v>
      </c>
      <c r="BM111" s="25" t="s">
        <v>3433</v>
      </c>
    </row>
    <row r="112" s="1" customFormat="1" ht="25.5" customHeight="1">
      <c r="B112" s="202"/>
      <c r="C112" s="203" t="s">
        <v>308</v>
      </c>
      <c r="D112" s="203" t="s">
        <v>170</v>
      </c>
      <c r="E112" s="204" t="s">
        <v>3434</v>
      </c>
      <c r="F112" s="205" t="s">
        <v>3435</v>
      </c>
      <c r="G112" s="206" t="s">
        <v>1519</v>
      </c>
      <c r="H112" s="207">
        <v>2</v>
      </c>
      <c r="I112" s="208"/>
      <c r="J112" s="209">
        <f>ROUND(I112*H112,2)</f>
        <v>0</v>
      </c>
      <c r="K112" s="205" t="s">
        <v>5</v>
      </c>
      <c r="L112" s="47"/>
      <c r="M112" s="210" t="s">
        <v>5</v>
      </c>
      <c r="N112" s="211" t="s">
        <v>43</v>
      </c>
      <c r="O112" s="48"/>
      <c r="P112" s="212">
        <f>O112*H112</f>
        <v>0</v>
      </c>
      <c r="Q112" s="212">
        <v>0</v>
      </c>
      <c r="R112" s="212">
        <f>Q112*H112</f>
        <v>0</v>
      </c>
      <c r="S112" s="212">
        <v>0</v>
      </c>
      <c r="T112" s="213">
        <f>S112*H112</f>
        <v>0</v>
      </c>
      <c r="AR112" s="25" t="s">
        <v>254</v>
      </c>
      <c r="AT112" s="25" t="s">
        <v>170</v>
      </c>
      <c r="AU112" s="25" t="s">
        <v>80</v>
      </c>
      <c r="AY112" s="25" t="s">
        <v>168</v>
      </c>
      <c r="BE112" s="214">
        <f>IF(N112="základní",J112,0)</f>
        <v>0</v>
      </c>
      <c r="BF112" s="214">
        <f>IF(N112="snížená",J112,0)</f>
        <v>0</v>
      </c>
      <c r="BG112" s="214">
        <f>IF(N112="zákl. přenesená",J112,0)</f>
        <v>0</v>
      </c>
      <c r="BH112" s="214">
        <f>IF(N112="sníž. přenesená",J112,0)</f>
        <v>0</v>
      </c>
      <c r="BI112" s="214">
        <f>IF(N112="nulová",J112,0)</f>
        <v>0</v>
      </c>
      <c r="BJ112" s="25" t="s">
        <v>17</v>
      </c>
      <c r="BK112" s="214">
        <f>ROUND(I112*H112,2)</f>
        <v>0</v>
      </c>
      <c r="BL112" s="25" t="s">
        <v>254</v>
      </c>
      <c r="BM112" s="25" t="s">
        <v>3436</v>
      </c>
    </row>
    <row r="113" s="1" customFormat="1" ht="25.5" customHeight="1">
      <c r="B113" s="202"/>
      <c r="C113" s="203" t="s">
        <v>314</v>
      </c>
      <c r="D113" s="203" t="s">
        <v>170</v>
      </c>
      <c r="E113" s="204" t="s">
        <v>3437</v>
      </c>
      <c r="F113" s="205" t="s">
        <v>3438</v>
      </c>
      <c r="G113" s="206" t="s">
        <v>1519</v>
      </c>
      <c r="H113" s="207">
        <v>1</v>
      </c>
      <c r="I113" s="208"/>
      <c r="J113" s="209">
        <f>ROUND(I113*H113,2)</f>
        <v>0</v>
      </c>
      <c r="K113" s="205" t="s">
        <v>5</v>
      </c>
      <c r="L113" s="47"/>
      <c r="M113" s="210" t="s">
        <v>5</v>
      </c>
      <c r="N113" s="211" t="s">
        <v>43</v>
      </c>
      <c r="O113" s="48"/>
      <c r="P113" s="212">
        <f>O113*H113</f>
        <v>0</v>
      </c>
      <c r="Q113" s="212">
        <v>0</v>
      </c>
      <c r="R113" s="212">
        <f>Q113*H113</f>
        <v>0</v>
      </c>
      <c r="S113" s="212">
        <v>0</v>
      </c>
      <c r="T113" s="213">
        <f>S113*H113</f>
        <v>0</v>
      </c>
      <c r="AR113" s="25" t="s">
        <v>254</v>
      </c>
      <c r="AT113" s="25" t="s">
        <v>170</v>
      </c>
      <c r="AU113" s="25" t="s">
        <v>80</v>
      </c>
      <c r="AY113" s="25" t="s">
        <v>168</v>
      </c>
      <c r="BE113" s="214">
        <f>IF(N113="základní",J113,0)</f>
        <v>0</v>
      </c>
      <c r="BF113" s="214">
        <f>IF(N113="snížená",J113,0)</f>
        <v>0</v>
      </c>
      <c r="BG113" s="214">
        <f>IF(N113="zákl. přenesená",J113,0)</f>
        <v>0</v>
      </c>
      <c r="BH113" s="214">
        <f>IF(N113="sníž. přenesená",J113,0)</f>
        <v>0</v>
      </c>
      <c r="BI113" s="214">
        <f>IF(N113="nulová",J113,0)</f>
        <v>0</v>
      </c>
      <c r="BJ113" s="25" t="s">
        <v>17</v>
      </c>
      <c r="BK113" s="214">
        <f>ROUND(I113*H113,2)</f>
        <v>0</v>
      </c>
      <c r="BL113" s="25" t="s">
        <v>254</v>
      </c>
      <c r="BM113" s="25" t="s">
        <v>3439</v>
      </c>
    </row>
    <row r="114" s="1" customFormat="1" ht="25.5" customHeight="1">
      <c r="B114" s="202"/>
      <c r="C114" s="203" t="s">
        <v>322</v>
      </c>
      <c r="D114" s="203" t="s">
        <v>170</v>
      </c>
      <c r="E114" s="204" t="s">
        <v>3440</v>
      </c>
      <c r="F114" s="205" t="s">
        <v>3441</v>
      </c>
      <c r="G114" s="206" t="s">
        <v>1519</v>
      </c>
      <c r="H114" s="207">
        <v>2</v>
      </c>
      <c r="I114" s="208"/>
      <c r="J114" s="209">
        <f>ROUND(I114*H114,2)</f>
        <v>0</v>
      </c>
      <c r="K114" s="205" t="s">
        <v>5</v>
      </c>
      <c r="L114" s="47"/>
      <c r="M114" s="210" t="s">
        <v>5</v>
      </c>
      <c r="N114" s="211" t="s">
        <v>43</v>
      </c>
      <c r="O114" s="48"/>
      <c r="P114" s="212">
        <f>O114*H114</f>
        <v>0</v>
      </c>
      <c r="Q114" s="212">
        <v>0</v>
      </c>
      <c r="R114" s="212">
        <f>Q114*H114</f>
        <v>0</v>
      </c>
      <c r="S114" s="212">
        <v>0</v>
      </c>
      <c r="T114" s="213">
        <f>S114*H114</f>
        <v>0</v>
      </c>
      <c r="AR114" s="25" t="s">
        <v>254</v>
      </c>
      <c r="AT114" s="25" t="s">
        <v>170</v>
      </c>
      <c r="AU114" s="25" t="s">
        <v>80</v>
      </c>
      <c r="AY114" s="25" t="s">
        <v>168</v>
      </c>
      <c r="BE114" s="214">
        <f>IF(N114="základní",J114,0)</f>
        <v>0</v>
      </c>
      <c r="BF114" s="214">
        <f>IF(N114="snížená",J114,0)</f>
        <v>0</v>
      </c>
      <c r="BG114" s="214">
        <f>IF(N114="zákl. přenesená",J114,0)</f>
        <v>0</v>
      </c>
      <c r="BH114" s="214">
        <f>IF(N114="sníž. přenesená",J114,0)</f>
        <v>0</v>
      </c>
      <c r="BI114" s="214">
        <f>IF(N114="nulová",J114,0)</f>
        <v>0</v>
      </c>
      <c r="BJ114" s="25" t="s">
        <v>17</v>
      </c>
      <c r="BK114" s="214">
        <f>ROUND(I114*H114,2)</f>
        <v>0</v>
      </c>
      <c r="BL114" s="25" t="s">
        <v>254</v>
      </c>
      <c r="BM114" s="25" t="s">
        <v>3442</v>
      </c>
    </row>
    <row r="115" s="1" customFormat="1" ht="25.5" customHeight="1">
      <c r="B115" s="202"/>
      <c r="C115" s="203" t="s">
        <v>327</v>
      </c>
      <c r="D115" s="203" t="s">
        <v>170</v>
      </c>
      <c r="E115" s="204" t="s">
        <v>3443</v>
      </c>
      <c r="F115" s="205" t="s">
        <v>3444</v>
      </c>
      <c r="G115" s="206" t="s">
        <v>1519</v>
      </c>
      <c r="H115" s="207">
        <v>3</v>
      </c>
      <c r="I115" s="208"/>
      <c r="J115" s="209">
        <f>ROUND(I115*H115,2)</f>
        <v>0</v>
      </c>
      <c r="K115" s="205" t="s">
        <v>5</v>
      </c>
      <c r="L115" s="47"/>
      <c r="M115" s="210" t="s">
        <v>5</v>
      </c>
      <c r="N115" s="211" t="s">
        <v>43</v>
      </c>
      <c r="O115" s="48"/>
      <c r="P115" s="212">
        <f>O115*H115</f>
        <v>0</v>
      </c>
      <c r="Q115" s="212">
        <v>0</v>
      </c>
      <c r="R115" s="212">
        <f>Q115*H115</f>
        <v>0</v>
      </c>
      <c r="S115" s="212">
        <v>0</v>
      </c>
      <c r="T115" s="213">
        <f>S115*H115</f>
        <v>0</v>
      </c>
      <c r="AR115" s="25" t="s">
        <v>254</v>
      </c>
      <c r="AT115" s="25" t="s">
        <v>170</v>
      </c>
      <c r="AU115" s="25" t="s">
        <v>80</v>
      </c>
      <c r="AY115" s="25" t="s">
        <v>168</v>
      </c>
      <c r="BE115" s="214">
        <f>IF(N115="základní",J115,0)</f>
        <v>0</v>
      </c>
      <c r="BF115" s="214">
        <f>IF(N115="snížená",J115,0)</f>
        <v>0</v>
      </c>
      <c r="BG115" s="214">
        <f>IF(N115="zákl. přenesená",J115,0)</f>
        <v>0</v>
      </c>
      <c r="BH115" s="214">
        <f>IF(N115="sníž. přenesená",J115,0)</f>
        <v>0</v>
      </c>
      <c r="BI115" s="214">
        <f>IF(N115="nulová",J115,0)</f>
        <v>0</v>
      </c>
      <c r="BJ115" s="25" t="s">
        <v>17</v>
      </c>
      <c r="BK115" s="214">
        <f>ROUND(I115*H115,2)</f>
        <v>0</v>
      </c>
      <c r="BL115" s="25" t="s">
        <v>254</v>
      </c>
      <c r="BM115" s="25" t="s">
        <v>3445</v>
      </c>
    </row>
    <row r="116" s="1" customFormat="1" ht="51" customHeight="1">
      <c r="B116" s="202"/>
      <c r="C116" s="203" t="s">
        <v>332</v>
      </c>
      <c r="D116" s="203" t="s">
        <v>170</v>
      </c>
      <c r="E116" s="204" t="s">
        <v>3446</v>
      </c>
      <c r="F116" s="205" t="s">
        <v>3447</v>
      </c>
      <c r="G116" s="206" t="s">
        <v>1519</v>
      </c>
      <c r="H116" s="207">
        <v>2</v>
      </c>
      <c r="I116" s="208"/>
      <c r="J116" s="209">
        <f>ROUND(I116*H116,2)</f>
        <v>0</v>
      </c>
      <c r="K116" s="205" t="s">
        <v>5</v>
      </c>
      <c r="L116" s="47"/>
      <c r="M116" s="210" t="s">
        <v>5</v>
      </c>
      <c r="N116" s="211" t="s">
        <v>43</v>
      </c>
      <c r="O116" s="48"/>
      <c r="P116" s="212">
        <f>O116*H116</f>
        <v>0</v>
      </c>
      <c r="Q116" s="212">
        <v>0</v>
      </c>
      <c r="R116" s="212">
        <f>Q116*H116</f>
        <v>0</v>
      </c>
      <c r="S116" s="212">
        <v>0</v>
      </c>
      <c r="T116" s="213">
        <f>S116*H116</f>
        <v>0</v>
      </c>
      <c r="AR116" s="25" t="s">
        <v>254</v>
      </c>
      <c r="AT116" s="25" t="s">
        <v>170</v>
      </c>
      <c r="AU116" s="25" t="s">
        <v>80</v>
      </c>
      <c r="AY116" s="25" t="s">
        <v>168</v>
      </c>
      <c r="BE116" s="214">
        <f>IF(N116="základní",J116,0)</f>
        <v>0</v>
      </c>
      <c r="BF116" s="214">
        <f>IF(N116="snížená",J116,0)</f>
        <v>0</v>
      </c>
      <c r="BG116" s="214">
        <f>IF(N116="zákl. přenesená",J116,0)</f>
        <v>0</v>
      </c>
      <c r="BH116" s="214">
        <f>IF(N116="sníž. přenesená",J116,0)</f>
        <v>0</v>
      </c>
      <c r="BI116" s="214">
        <f>IF(N116="nulová",J116,0)</f>
        <v>0</v>
      </c>
      <c r="BJ116" s="25" t="s">
        <v>17</v>
      </c>
      <c r="BK116" s="214">
        <f>ROUND(I116*H116,2)</f>
        <v>0</v>
      </c>
      <c r="BL116" s="25" t="s">
        <v>254</v>
      </c>
      <c r="BM116" s="25" t="s">
        <v>3448</v>
      </c>
    </row>
    <row r="117" s="1" customFormat="1" ht="38.25" customHeight="1">
      <c r="B117" s="202"/>
      <c r="C117" s="203" t="s">
        <v>336</v>
      </c>
      <c r="D117" s="203" t="s">
        <v>170</v>
      </c>
      <c r="E117" s="204" t="s">
        <v>3449</v>
      </c>
      <c r="F117" s="205" t="s">
        <v>3450</v>
      </c>
      <c r="G117" s="206" t="s">
        <v>1519</v>
      </c>
      <c r="H117" s="207">
        <v>4</v>
      </c>
      <c r="I117" s="208"/>
      <c r="J117" s="209">
        <f>ROUND(I117*H117,2)</f>
        <v>0</v>
      </c>
      <c r="K117" s="205" t="s">
        <v>5</v>
      </c>
      <c r="L117" s="47"/>
      <c r="M117" s="210" t="s">
        <v>5</v>
      </c>
      <c r="N117" s="211" t="s">
        <v>43</v>
      </c>
      <c r="O117" s="48"/>
      <c r="P117" s="212">
        <f>O117*H117</f>
        <v>0</v>
      </c>
      <c r="Q117" s="212">
        <v>0</v>
      </c>
      <c r="R117" s="212">
        <f>Q117*H117</f>
        <v>0</v>
      </c>
      <c r="S117" s="212">
        <v>0</v>
      </c>
      <c r="T117" s="213">
        <f>S117*H117</f>
        <v>0</v>
      </c>
      <c r="AR117" s="25" t="s">
        <v>254</v>
      </c>
      <c r="AT117" s="25" t="s">
        <v>170</v>
      </c>
      <c r="AU117" s="25" t="s">
        <v>80</v>
      </c>
      <c r="AY117" s="25" t="s">
        <v>168</v>
      </c>
      <c r="BE117" s="214">
        <f>IF(N117="základní",J117,0)</f>
        <v>0</v>
      </c>
      <c r="BF117" s="214">
        <f>IF(N117="snížená",J117,0)</f>
        <v>0</v>
      </c>
      <c r="BG117" s="214">
        <f>IF(N117="zákl. přenesená",J117,0)</f>
        <v>0</v>
      </c>
      <c r="BH117" s="214">
        <f>IF(N117="sníž. přenesená",J117,0)</f>
        <v>0</v>
      </c>
      <c r="BI117" s="214">
        <f>IF(N117="nulová",J117,0)</f>
        <v>0</v>
      </c>
      <c r="BJ117" s="25" t="s">
        <v>17</v>
      </c>
      <c r="BK117" s="214">
        <f>ROUND(I117*H117,2)</f>
        <v>0</v>
      </c>
      <c r="BL117" s="25" t="s">
        <v>254</v>
      </c>
      <c r="BM117" s="25" t="s">
        <v>3451</v>
      </c>
    </row>
    <row r="118" s="1" customFormat="1" ht="16.5" customHeight="1">
      <c r="B118" s="202"/>
      <c r="C118" s="203" t="s">
        <v>343</v>
      </c>
      <c r="D118" s="203" t="s">
        <v>170</v>
      </c>
      <c r="E118" s="204" t="s">
        <v>3452</v>
      </c>
      <c r="F118" s="205" t="s">
        <v>3453</v>
      </c>
      <c r="G118" s="206" t="s">
        <v>1519</v>
      </c>
      <c r="H118" s="207">
        <v>1</v>
      </c>
      <c r="I118" s="208"/>
      <c r="J118" s="209">
        <f>ROUND(I118*H118,2)</f>
        <v>0</v>
      </c>
      <c r="K118" s="205" t="s">
        <v>5</v>
      </c>
      <c r="L118" s="47"/>
      <c r="M118" s="210" t="s">
        <v>5</v>
      </c>
      <c r="N118" s="211" t="s">
        <v>43</v>
      </c>
      <c r="O118" s="48"/>
      <c r="P118" s="212">
        <f>O118*H118</f>
        <v>0</v>
      </c>
      <c r="Q118" s="212">
        <v>0</v>
      </c>
      <c r="R118" s="212">
        <f>Q118*H118</f>
        <v>0</v>
      </c>
      <c r="S118" s="212">
        <v>0</v>
      </c>
      <c r="T118" s="213">
        <f>S118*H118</f>
        <v>0</v>
      </c>
      <c r="AR118" s="25" t="s">
        <v>254</v>
      </c>
      <c r="AT118" s="25" t="s">
        <v>170</v>
      </c>
      <c r="AU118" s="25" t="s">
        <v>80</v>
      </c>
      <c r="AY118" s="25" t="s">
        <v>168</v>
      </c>
      <c r="BE118" s="214">
        <f>IF(N118="základní",J118,0)</f>
        <v>0</v>
      </c>
      <c r="BF118" s="214">
        <f>IF(N118="snížená",J118,0)</f>
        <v>0</v>
      </c>
      <c r="BG118" s="214">
        <f>IF(N118="zákl. přenesená",J118,0)</f>
        <v>0</v>
      </c>
      <c r="BH118" s="214">
        <f>IF(N118="sníž. přenesená",J118,0)</f>
        <v>0</v>
      </c>
      <c r="BI118" s="214">
        <f>IF(N118="nulová",J118,0)</f>
        <v>0</v>
      </c>
      <c r="BJ118" s="25" t="s">
        <v>17</v>
      </c>
      <c r="BK118" s="214">
        <f>ROUND(I118*H118,2)</f>
        <v>0</v>
      </c>
      <c r="BL118" s="25" t="s">
        <v>254</v>
      </c>
      <c r="BM118" s="25" t="s">
        <v>3454</v>
      </c>
    </row>
    <row r="119" s="1" customFormat="1" ht="25.5" customHeight="1">
      <c r="B119" s="202"/>
      <c r="C119" s="203" t="s">
        <v>347</v>
      </c>
      <c r="D119" s="203" t="s">
        <v>170</v>
      </c>
      <c r="E119" s="204" t="s">
        <v>3455</v>
      </c>
      <c r="F119" s="205" t="s">
        <v>3456</v>
      </c>
      <c r="G119" s="206" t="s">
        <v>1519</v>
      </c>
      <c r="H119" s="207">
        <v>1</v>
      </c>
      <c r="I119" s="208"/>
      <c r="J119" s="209">
        <f>ROUND(I119*H119,2)</f>
        <v>0</v>
      </c>
      <c r="K119" s="205" t="s">
        <v>5</v>
      </c>
      <c r="L119" s="47"/>
      <c r="M119" s="210" t="s">
        <v>5</v>
      </c>
      <c r="N119" s="211" t="s">
        <v>43</v>
      </c>
      <c r="O119" s="48"/>
      <c r="P119" s="212">
        <f>O119*H119</f>
        <v>0</v>
      </c>
      <c r="Q119" s="212">
        <v>0</v>
      </c>
      <c r="R119" s="212">
        <f>Q119*H119</f>
        <v>0</v>
      </c>
      <c r="S119" s="212">
        <v>0</v>
      </c>
      <c r="T119" s="213">
        <f>S119*H119</f>
        <v>0</v>
      </c>
      <c r="AR119" s="25" t="s">
        <v>254</v>
      </c>
      <c r="AT119" s="25" t="s">
        <v>170</v>
      </c>
      <c r="AU119" s="25" t="s">
        <v>80</v>
      </c>
      <c r="AY119" s="25" t="s">
        <v>168</v>
      </c>
      <c r="BE119" s="214">
        <f>IF(N119="základní",J119,0)</f>
        <v>0</v>
      </c>
      <c r="BF119" s="214">
        <f>IF(N119="snížená",J119,0)</f>
        <v>0</v>
      </c>
      <c r="BG119" s="214">
        <f>IF(N119="zákl. přenesená",J119,0)</f>
        <v>0</v>
      </c>
      <c r="BH119" s="214">
        <f>IF(N119="sníž. přenesená",J119,0)</f>
        <v>0</v>
      </c>
      <c r="BI119" s="214">
        <f>IF(N119="nulová",J119,0)</f>
        <v>0</v>
      </c>
      <c r="BJ119" s="25" t="s">
        <v>17</v>
      </c>
      <c r="BK119" s="214">
        <f>ROUND(I119*H119,2)</f>
        <v>0</v>
      </c>
      <c r="BL119" s="25" t="s">
        <v>254</v>
      </c>
      <c r="BM119" s="25" t="s">
        <v>3457</v>
      </c>
    </row>
    <row r="120" s="1" customFormat="1" ht="25.5" customHeight="1">
      <c r="B120" s="202"/>
      <c r="C120" s="203" t="s">
        <v>352</v>
      </c>
      <c r="D120" s="203" t="s">
        <v>170</v>
      </c>
      <c r="E120" s="204" t="s">
        <v>3458</v>
      </c>
      <c r="F120" s="205" t="s">
        <v>3459</v>
      </c>
      <c r="G120" s="206" t="s">
        <v>1519</v>
      </c>
      <c r="H120" s="207">
        <v>2</v>
      </c>
      <c r="I120" s="208"/>
      <c r="J120" s="209">
        <f>ROUND(I120*H120,2)</f>
        <v>0</v>
      </c>
      <c r="K120" s="205" t="s">
        <v>5</v>
      </c>
      <c r="L120" s="47"/>
      <c r="M120" s="210" t="s">
        <v>5</v>
      </c>
      <c r="N120" s="211" t="s">
        <v>43</v>
      </c>
      <c r="O120" s="48"/>
      <c r="P120" s="212">
        <f>O120*H120</f>
        <v>0</v>
      </c>
      <c r="Q120" s="212">
        <v>0</v>
      </c>
      <c r="R120" s="212">
        <f>Q120*H120</f>
        <v>0</v>
      </c>
      <c r="S120" s="212">
        <v>0</v>
      </c>
      <c r="T120" s="213">
        <f>S120*H120</f>
        <v>0</v>
      </c>
      <c r="AR120" s="25" t="s">
        <v>254</v>
      </c>
      <c r="AT120" s="25" t="s">
        <v>170</v>
      </c>
      <c r="AU120" s="25" t="s">
        <v>80</v>
      </c>
      <c r="AY120" s="25" t="s">
        <v>168</v>
      </c>
      <c r="BE120" s="214">
        <f>IF(N120="základní",J120,0)</f>
        <v>0</v>
      </c>
      <c r="BF120" s="214">
        <f>IF(N120="snížená",J120,0)</f>
        <v>0</v>
      </c>
      <c r="BG120" s="214">
        <f>IF(N120="zákl. přenesená",J120,0)</f>
        <v>0</v>
      </c>
      <c r="BH120" s="214">
        <f>IF(N120="sníž. přenesená",J120,0)</f>
        <v>0</v>
      </c>
      <c r="BI120" s="214">
        <f>IF(N120="nulová",J120,0)</f>
        <v>0</v>
      </c>
      <c r="BJ120" s="25" t="s">
        <v>17</v>
      </c>
      <c r="BK120" s="214">
        <f>ROUND(I120*H120,2)</f>
        <v>0</v>
      </c>
      <c r="BL120" s="25" t="s">
        <v>254</v>
      </c>
      <c r="BM120" s="25" t="s">
        <v>3460</v>
      </c>
    </row>
    <row r="121" s="1" customFormat="1" ht="25.5" customHeight="1">
      <c r="B121" s="202"/>
      <c r="C121" s="203" t="s">
        <v>356</v>
      </c>
      <c r="D121" s="203" t="s">
        <v>170</v>
      </c>
      <c r="E121" s="204" t="s">
        <v>3461</v>
      </c>
      <c r="F121" s="205" t="s">
        <v>3462</v>
      </c>
      <c r="G121" s="206" t="s">
        <v>1519</v>
      </c>
      <c r="H121" s="207">
        <v>6</v>
      </c>
      <c r="I121" s="208"/>
      <c r="J121" s="209">
        <f>ROUND(I121*H121,2)</f>
        <v>0</v>
      </c>
      <c r="K121" s="205" t="s">
        <v>5</v>
      </c>
      <c r="L121" s="47"/>
      <c r="M121" s="210" t="s">
        <v>5</v>
      </c>
      <c r="N121" s="211" t="s">
        <v>43</v>
      </c>
      <c r="O121" s="48"/>
      <c r="P121" s="212">
        <f>O121*H121</f>
        <v>0</v>
      </c>
      <c r="Q121" s="212">
        <v>0</v>
      </c>
      <c r="R121" s="212">
        <f>Q121*H121</f>
        <v>0</v>
      </c>
      <c r="S121" s="212">
        <v>0</v>
      </c>
      <c r="T121" s="213">
        <f>S121*H121</f>
        <v>0</v>
      </c>
      <c r="AR121" s="25" t="s">
        <v>254</v>
      </c>
      <c r="AT121" s="25" t="s">
        <v>170</v>
      </c>
      <c r="AU121" s="25" t="s">
        <v>80</v>
      </c>
      <c r="AY121" s="25" t="s">
        <v>168</v>
      </c>
      <c r="BE121" s="214">
        <f>IF(N121="základní",J121,0)</f>
        <v>0</v>
      </c>
      <c r="BF121" s="214">
        <f>IF(N121="snížená",J121,0)</f>
        <v>0</v>
      </c>
      <c r="BG121" s="214">
        <f>IF(N121="zákl. přenesená",J121,0)</f>
        <v>0</v>
      </c>
      <c r="BH121" s="214">
        <f>IF(N121="sníž. přenesená",J121,0)</f>
        <v>0</v>
      </c>
      <c r="BI121" s="214">
        <f>IF(N121="nulová",J121,0)</f>
        <v>0</v>
      </c>
      <c r="BJ121" s="25" t="s">
        <v>17</v>
      </c>
      <c r="BK121" s="214">
        <f>ROUND(I121*H121,2)</f>
        <v>0</v>
      </c>
      <c r="BL121" s="25" t="s">
        <v>254</v>
      </c>
      <c r="BM121" s="25" t="s">
        <v>3463</v>
      </c>
    </row>
    <row r="122" s="1" customFormat="1" ht="25.5" customHeight="1">
      <c r="B122" s="202"/>
      <c r="C122" s="203" t="s">
        <v>360</v>
      </c>
      <c r="D122" s="203" t="s">
        <v>170</v>
      </c>
      <c r="E122" s="204" t="s">
        <v>3464</v>
      </c>
      <c r="F122" s="205" t="s">
        <v>3465</v>
      </c>
      <c r="G122" s="206" t="s">
        <v>198</v>
      </c>
      <c r="H122" s="207">
        <v>2</v>
      </c>
      <c r="I122" s="208"/>
      <c r="J122" s="209">
        <f>ROUND(I122*H122,2)</f>
        <v>0</v>
      </c>
      <c r="K122" s="205" t="s">
        <v>5</v>
      </c>
      <c r="L122" s="47"/>
      <c r="M122" s="210" t="s">
        <v>5</v>
      </c>
      <c r="N122" s="211" t="s">
        <v>43</v>
      </c>
      <c r="O122" s="48"/>
      <c r="P122" s="212">
        <f>O122*H122</f>
        <v>0</v>
      </c>
      <c r="Q122" s="212">
        <v>0</v>
      </c>
      <c r="R122" s="212">
        <f>Q122*H122</f>
        <v>0</v>
      </c>
      <c r="S122" s="212">
        <v>0</v>
      </c>
      <c r="T122" s="213">
        <f>S122*H122</f>
        <v>0</v>
      </c>
      <c r="AR122" s="25" t="s">
        <v>254</v>
      </c>
      <c r="AT122" s="25" t="s">
        <v>170</v>
      </c>
      <c r="AU122" s="25" t="s">
        <v>80</v>
      </c>
      <c r="AY122" s="25" t="s">
        <v>168</v>
      </c>
      <c r="BE122" s="214">
        <f>IF(N122="základní",J122,0)</f>
        <v>0</v>
      </c>
      <c r="BF122" s="214">
        <f>IF(N122="snížená",J122,0)</f>
        <v>0</v>
      </c>
      <c r="BG122" s="214">
        <f>IF(N122="zákl. přenesená",J122,0)</f>
        <v>0</v>
      </c>
      <c r="BH122" s="214">
        <f>IF(N122="sníž. přenesená",J122,0)</f>
        <v>0</v>
      </c>
      <c r="BI122" s="214">
        <f>IF(N122="nulová",J122,0)</f>
        <v>0</v>
      </c>
      <c r="BJ122" s="25" t="s">
        <v>17</v>
      </c>
      <c r="BK122" s="214">
        <f>ROUND(I122*H122,2)</f>
        <v>0</v>
      </c>
      <c r="BL122" s="25" t="s">
        <v>254</v>
      </c>
      <c r="BM122" s="25" t="s">
        <v>3466</v>
      </c>
    </row>
    <row r="123" s="1" customFormat="1" ht="25.5" customHeight="1">
      <c r="B123" s="202"/>
      <c r="C123" s="203" t="s">
        <v>366</v>
      </c>
      <c r="D123" s="203" t="s">
        <v>170</v>
      </c>
      <c r="E123" s="204" t="s">
        <v>3467</v>
      </c>
      <c r="F123" s="205" t="s">
        <v>3468</v>
      </c>
      <c r="G123" s="206" t="s">
        <v>1519</v>
      </c>
      <c r="H123" s="207">
        <v>1</v>
      </c>
      <c r="I123" s="208"/>
      <c r="J123" s="209">
        <f>ROUND(I123*H123,2)</f>
        <v>0</v>
      </c>
      <c r="K123" s="205" t="s">
        <v>5</v>
      </c>
      <c r="L123" s="47"/>
      <c r="M123" s="210" t="s">
        <v>5</v>
      </c>
      <c r="N123" s="211" t="s">
        <v>43</v>
      </c>
      <c r="O123" s="48"/>
      <c r="P123" s="212">
        <f>O123*H123</f>
        <v>0</v>
      </c>
      <c r="Q123" s="212">
        <v>0</v>
      </c>
      <c r="R123" s="212">
        <f>Q123*H123</f>
        <v>0</v>
      </c>
      <c r="S123" s="212">
        <v>0</v>
      </c>
      <c r="T123" s="213">
        <f>S123*H123</f>
        <v>0</v>
      </c>
      <c r="AR123" s="25" t="s">
        <v>254</v>
      </c>
      <c r="AT123" s="25" t="s">
        <v>170</v>
      </c>
      <c r="AU123" s="25" t="s">
        <v>80</v>
      </c>
      <c r="AY123" s="25" t="s">
        <v>168</v>
      </c>
      <c r="BE123" s="214">
        <f>IF(N123="základní",J123,0)</f>
        <v>0</v>
      </c>
      <c r="BF123" s="214">
        <f>IF(N123="snížená",J123,0)</f>
        <v>0</v>
      </c>
      <c r="BG123" s="214">
        <f>IF(N123="zákl. přenesená",J123,0)</f>
        <v>0</v>
      </c>
      <c r="BH123" s="214">
        <f>IF(N123="sníž. přenesená",J123,0)</f>
        <v>0</v>
      </c>
      <c r="BI123" s="214">
        <f>IF(N123="nulová",J123,0)</f>
        <v>0</v>
      </c>
      <c r="BJ123" s="25" t="s">
        <v>17</v>
      </c>
      <c r="BK123" s="214">
        <f>ROUND(I123*H123,2)</f>
        <v>0</v>
      </c>
      <c r="BL123" s="25" t="s">
        <v>254</v>
      </c>
      <c r="BM123" s="25" t="s">
        <v>3469</v>
      </c>
    </row>
    <row r="124" s="1" customFormat="1" ht="25.5" customHeight="1">
      <c r="B124" s="202"/>
      <c r="C124" s="203" t="s">
        <v>370</v>
      </c>
      <c r="D124" s="203" t="s">
        <v>170</v>
      </c>
      <c r="E124" s="204" t="s">
        <v>3470</v>
      </c>
      <c r="F124" s="205" t="s">
        <v>3471</v>
      </c>
      <c r="G124" s="206" t="s">
        <v>1519</v>
      </c>
      <c r="H124" s="207">
        <v>1</v>
      </c>
      <c r="I124" s="208"/>
      <c r="J124" s="209">
        <f>ROUND(I124*H124,2)</f>
        <v>0</v>
      </c>
      <c r="K124" s="205" t="s">
        <v>5</v>
      </c>
      <c r="L124" s="47"/>
      <c r="M124" s="210" t="s">
        <v>5</v>
      </c>
      <c r="N124" s="211" t="s">
        <v>43</v>
      </c>
      <c r="O124" s="48"/>
      <c r="P124" s="212">
        <f>O124*H124</f>
        <v>0</v>
      </c>
      <c r="Q124" s="212">
        <v>0</v>
      </c>
      <c r="R124" s="212">
        <f>Q124*H124</f>
        <v>0</v>
      </c>
      <c r="S124" s="212">
        <v>0</v>
      </c>
      <c r="T124" s="213">
        <f>S124*H124</f>
        <v>0</v>
      </c>
      <c r="AR124" s="25" t="s">
        <v>254</v>
      </c>
      <c r="AT124" s="25" t="s">
        <v>170</v>
      </c>
      <c r="AU124" s="25" t="s">
        <v>80</v>
      </c>
      <c r="AY124" s="25" t="s">
        <v>168</v>
      </c>
      <c r="BE124" s="214">
        <f>IF(N124="základní",J124,0)</f>
        <v>0</v>
      </c>
      <c r="BF124" s="214">
        <f>IF(N124="snížená",J124,0)</f>
        <v>0</v>
      </c>
      <c r="BG124" s="214">
        <f>IF(N124="zákl. přenesená",J124,0)</f>
        <v>0</v>
      </c>
      <c r="BH124" s="214">
        <f>IF(N124="sníž. přenesená",J124,0)</f>
        <v>0</v>
      </c>
      <c r="BI124" s="214">
        <f>IF(N124="nulová",J124,0)</f>
        <v>0</v>
      </c>
      <c r="BJ124" s="25" t="s">
        <v>17</v>
      </c>
      <c r="BK124" s="214">
        <f>ROUND(I124*H124,2)</f>
        <v>0</v>
      </c>
      <c r="BL124" s="25" t="s">
        <v>254</v>
      </c>
      <c r="BM124" s="25" t="s">
        <v>3472</v>
      </c>
    </row>
    <row r="125" s="1" customFormat="1" ht="51" customHeight="1">
      <c r="B125" s="202"/>
      <c r="C125" s="203" t="s">
        <v>375</v>
      </c>
      <c r="D125" s="203" t="s">
        <v>170</v>
      </c>
      <c r="E125" s="204" t="s">
        <v>3473</v>
      </c>
      <c r="F125" s="205" t="s">
        <v>3474</v>
      </c>
      <c r="G125" s="206" t="s">
        <v>1519</v>
      </c>
      <c r="H125" s="207">
        <v>1</v>
      </c>
      <c r="I125" s="208"/>
      <c r="J125" s="209">
        <f>ROUND(I125*H125,2)</f>
        <v>0</v>
      </c>
      <c r="K125" s="205" t="s">
        <v>5</v>
      </c>
      <c r="L125" s="47"/>
      <c r="M125" s="210" t="s">
        <v>5</v>
      </c>
      <c r="N125" s="211" t="s">
        <v>43</v>
      </c>
      <c r="O125" s="48"/>
      <c r="P125" s="212">
        <f>O125*H125</f>
        <v>0</v>
      </c>
      <c r="Q125" s="212">
        <v>0</v>
      </c>
      <c r="R125" s="212">
        <f>Q125*H125</f>
        <v>0</v>
      </c>
      <c r="S125" s="212">
        <v>0</v>
      </c>
      <c r="T125" s="213">
        <f>S125*H125</f>
        <v>0</v>
      </c>
      <c r="AR125" s="25" t="s">
        <v>254</v>
      </c>
      <c r="AT125" s="25" t="s">
        <v>170</v>
      </c>
      <c r="AU125" s="25" t="s">
        <v>80</v>
      </c>
      <c r="AY125" s="25" t="s">
        <v>168</v>
      </c>
      <c r="BE125" s="214">
        <f>IF(N125="základní",J125,0)</f>
        <v>0</v>
      </c>
      <c r="BF125" s="214">
        <f>IF(N125="snížená",J125,0)</f>
        <v>0</v>
      </c>
      <c r="BG125" s="214">
        <f>IF(N125="zákl. přenesená",J125,0)</f>
        <v>0</v>
      </c>
      <c r="BH125" s="214">
        <f>IF(N125="sníž. přenesená",J125,0)</f>
        <v>0</v>
      </c>
      <c r="BI125" s="214">
        <f>IF(N125="nulová",J125,0)</f>
        <v>0</v>
      </c>
      <c r="BJ125" s="25" t="s">
        <v>17</v>
      </c>
      <c r="BK125" s="214">
        <f>ROUND(I125*H125,2)</f>
        <v>0</v>
      </c>
      <c r="BL125" s="25" t="s">
        <v>254</v>
      </c>
      <c r="BM125" s="25" t="s">
        <v>3475</v>
      </c>
    </row>
    <row r="126" s="1" customFormat="1" ht="51" customHeight="1">
      <c r="B126" s="202"/>
      <c r="C126" s="203" t="s">
        <v>382</v>
      </c>
      <c r="D126" s="203" t="s">
        <v>170</v>
      </c>
      <c r="E126" s="204" t="s">
        <v>3476</v>
      </c>
      <c r="F126" s="205" t="s">
        <v>3477</v>
      </c>
      <c r="G126" s="206" t="s">
        <v>203</v>
      </c>
      <c r="H126" s="207">
        <v>435.69999999999999</v>
      </c>
      <c r="I126" s="208"/>
      <c r="J126" s="209">
        <f>ROUND(I126*H126,2)</f>
        <v>0</v>
      </c>
      <c r="K126" s="205" t="s">
        <v>5</v>
      </c>
      <c r="L126" s="47"/>
      <c r="M126" s="210" t="s">
        <v>5</v>
      </c>
      <c r="N126" s="211" t="s">
        <v>43</v>
      </c>
      <c r="O126" s="48"/>
      <c r="P126" s="212">
        <f>O126*H126</f>
        <v>0</v>
      </c>
      <c r="Q126" s="212">
        <v>0</v>
      </c>
      <c r="R126" s="212">
        <f>Q126*H126</f>
        <v>0</v>
      </c>
      <c r="S126" s="212">
        <v>0</v>
      </c>
      <c r="T126" s="213">
        <f>S126*H126</f>
        <v>0</v>
      </c>
      <c r="AR126" s="25" t="s">
        <v>254</v>
      </c>
      <c r="AT126" s="25" t="s">
        <v>170</v>
      </c>
      <c r="AU126" s="25" t="s">
        <v>80</v>
      </c>
      <c r="AY126" s="25" t="s">
        <v>168</v>
      </c>
      <c r="BE126" s="214">
        <f>IF(N126="základní",J126,0)</f>
        <v>0</v>
      </c>
      <c r="BF126" s="214">
        <f>IF(N126="snížená",J126,0)</f>
        <v>0</v>
      </c>
      <c r="BG126" s="214">
        <f>IF(N126="zákl. přenesená",J126,0)</f>
        <v>0</v>
      </c>
      <c r="BH126" s="214">
        <f>IF(N126="sníž. přenesená",J126,0)</f>
        <v>0</v>
      </c>
      <c r="BI126" s="214">
        <f>IF(N126="nulová",J126,0)</f>
        <v>0</v>
      </c>
      <c r="BJ126" s="25" t="s">
        <v>17</v>
      </c>
      <c r="BK126" s="214">
        <f>ROUND(I126*H126,2)</f>
        <v>0</v>
      </c>
      <c r="BL126" s="25" t="s">
        <v>254</v>
      </c>
      <c r="BM126" s="25" t="s">
        <v>3478</v>
      </c>
    </row>
    <row r="127" s="1" customFormat="1" ht="51" customHeight="1">
      <c r="B127" s="202"/>
      <c r="C127" s="203" t="s">
        <v>392</v>
      </c>
      <c r="D127" s="203" t="s">
        <v>170</v>
      </c>
      <c r="E127" s="204" t="s">
        <v>3479</v>
      </c>
      <c r="F127" s="205" t="s">
        <v>3480</v>
      </c>
      <c r="G127" s="206" t="s">
        <v>203</v>
      </c>
      <c r="H127" s="207">
        <v>48.700000000000003</v>
      </c>
      <c r="I127" s="208"/>
      <c r="J127" s="209">
        <f>ROUND(I127*H127,2)</f>
        <v>0</v>
      </c>
      <c r="K127" s="205" t="s">
        <v>5</v>
      </c>
      <c r="L127" s="47"/>
      <c r="M127" s="210" t="s">
        <v>5</v>
      </c>
      <c r="N127" s="211" t="s">
        <v>43</v>
      </c>
      <c r="O127" s="48"/>
      <c r="P127" s="212">
        <f>O127*H127</f>
        <v>0</v>
      </c>
      <c r="Q127" s="212">
        <v>0</v>
      </c>
      <c r="R127" s="212">
        <f>Q127*H127</f>
        <v>0</v>
      </c>
      <c r="S127" s="212">
        <v>0</v>
      </c>
      <c r="T127" s="213">
        <f>S127*H127</f>
        <v>0</v>
      </c>
      <c r="AR127" s="25" t="s">
        <v>254</v>
      </c>
      <c r="AT127" s="25" t="s">
        <v>170</v>
      </c>
      <c r="AU127" s="25" t="s">
        <v>80</v>
      </c>
      <c r="AY127" s="25" t="s">
        <v>168</v>
      </c>
      <c r="BE127" s="214">
        <f>IF(N127="základní",J127,0)</f>
        <v>0</v>
      </c>
      <c r="BF127" s="214">
        <f>IF(N127="snížená",J127,0)</f>
        <v>0</v>
      </c>
      <c r="BG127" s="214">
        <f>IF(N127="zákl. přenesená",J127,0)</f>
        <v>0</v>
      </c>
      <c r="BH127" s="214">
        <f>IF(N127="sníž. přenesená",J127,0)</f>
        <v>0</v>
      </c>
      <c r="BI127" s="214">
        <f>IF(N127="nulová",J127,0)</f>
        <v>0</v>
      </c>
      <c r="BJ127" s="25" t="s">
        <v>17</v>
      </c>
      <c r="BK127" s="214">
        <f>ROUND(I127*H127,2)</f>
        <v>0</v>
      </c>
      <c r="BL127" s="25" t="s">
        <v>254</v>
      </c>
      <c r="BM127" s="25" t="s">
        <v>3481</v>
      </c>
    </row>
    <row r="128" s="1" customFormat="1" ht="25.5" customHeight="1">
      <c r="B128" s="202"/>
      <c r="C128" s="203" t="s">
        <v>398</v>
      </c>
      <c r="D128" s="203" t="s">
        <v>170</v>
      </c>
      <c r="E128" s="204" t="s">
        <v>3482</v>
      </c>
      <c r="F128" s="205" t="s">
        <v>3483</v>
      </c>
      <c r="G128" s="206" t="s">
        <v>203</v>
      </c>
      <c r="H128" s="207">
        <v>151.40000000000001</v>
      </c>
      <c r="I128" s="208"/>
      <c r="J128" s="209">
        <f>ROUND(I128*H128,2)</f>
        <v>0</v>
      </c>
      <c r="K128" s="205" t="s">
        <v>5</v>
      </c>
      <c r="L128" s="47"/>
      <c r="M128" s="210" t="s">
        <v>5</v>
      </c>
      <c r="N128" s="211" t="s">
        <v>43</v>
      </c>
      <c r="O128" s="48"/>
      <c r="P128" s="212">
        <f>O128*H128</f>
        <v>0</v>
      </c>
      <c r="Q128" s="212">
        <v>0</v>
      </c>
      <c r="R128" s="212">
        <f>Q128*H128</f>
        <v>0</v>
      </c>
      <c r="S128" s="212">
        <v>0</v>
      </c>
      <c r="T128" s="213">
        <f>S128*H128</f>
        <v>0</v>
      </c>
      <c r="AR128" s="25" t="s">
        <v>254</v>
      </c>
      <c r="AT128" s="25" t="s">
        <v>170</v>
      </c>
      <c r="AU128" s="25" t="s">
        <v>80</v>
      </c>
      <c r="AY128" s="25" t="s">
        <v>168</v>
      </c>
      <c r="BE128" s="214">
        <f>IF(N128="základní",J128,0)</f>
        <v>0</v>
      </c>
      <c r="BF128" s="214">
        <f>IF(N128="snížená",J128,0)</f>
        <v>0</v>
      </c>
      <c r="BG128" s="214">
        <f>IF(N128="zákl. přenesená",J128,0)</f>
        <v>0</v>
      </c>
      <c r="BH128" s="214">
        <f>IF(N128="sníž. přenesená",J128,0)</f>
        <v>0</v>
      </c>
      <c r="BI128" s="214">
        <f>IF(N128="nulová",J128,0)</f>
        <v>0</v>
      </c>
      <c r="BJ128" s="25" t="s">
        <v>17</v>
      </c>
      <c r="BK128" s="214">
        <f>ROUND(I128*H128,2)</f>
        <v>0</v>
      </c>
      <c r="BL128" s="25" t="s">
        <v>254</v>
      </c>
      <c r="BM128" s="25" t="s">
        <v>3484</v>
      </c>
    </row>
    <row r="129" s="1" customFormat="1" ht="25.5" customHeight="1">
      <c r="B129" s="202"/>
      <c r="C129" s="203" t="s">
        <v>407</v>
      </c>
      <c r="D129" s="203" t="s">
        <v>170</v>
      </c>
      <c r="E129" s="204" t="s">
        <v>3485</v>
      </c>
      <c r="F129" s="205" t="s">
        <v>3486</v>
      </c>
      <c r="G129" s="206" t="s">
        <v>203</v>
      </c>
      <c r="H129" s="207">
        <v>333</v>
      </c>
      <c r="I129" s="208"/>
      <c r="J129" s="209">
        <f>ROUND(I129*H129,2)</f>
        <v>0</v>
      </c>
      <c r="K129" s="205" t="s">
        <v>5</v>
      </c>
      <c r="L129" s="47"/>
      <c r="M129" s="210" t="s">
        <v>5</v>
      </c>
      <c r="N129" s="211" t="s">
        <v>43</v>
      </c>
      <c r="O129" s="48"/>
      <c r="P129" s="212">
        <f>O129*H129</f>
        <v>0</v>
      </c>
      <c r="Q129" s="212">
        <v>0</v>
      </c>
      <c r="R129" s="212">
        <f>Q129*H129</f>
        <v>0</v>
      </c>
      <c r="S129" s="212">
        <v>0</v>
      </c>
      <c r="T129" s="213">
        <f>S129*H129</f>
        <v>0</v>
      </c>
      <c r="AR129" s="25" t="s">
        <v>254</v>
      </c>
      <c r="AT129" s="25" t="s">
        <v>170</v>
      </c>
      <c r="AU129" s="25" t="s">
        <v>80</v>
      </c>
      <c r="AY129" s="25" t="s">
        <v>168</v>
      </c>
      <c r="BE129" s="214">
        <f>IF(N129="základní",J129,0)</f>
        <v>0</v>
      </c>
      <c r="BF129" s="214">
        <f>IF(N129="snížená",J129,0)</f>
        <v>0</v>
      </c>
      <c r="BG129" s="214">
        <f>IF(N129="zákl. přenesená",J129,0)</f>
        <v>0</v>
      </c>
      <c r="BH129" s="214">
        <f>IF(N129="sníž. přenesená",J129,0)</f>
        <v>0</v>
      </c>
      <c r="BI129" s="214">
        <f>IF(N129="nulová",J129,0)</f>
        <v>0</v>
      </c>
      <c r="BJ129" s="25" t="s">
        <v>17</v>
      </c>
      <c r="BK129" s="214">
        <f>ROUND(I129*H129,2)</f>
        <v>0</v>
      </c>
      <c r="BL129" s="25" t="s">
        <v>254</v>
      </c>
      <c r="BM129" s="25" t="s">
        <v>3487</v>
      </c>
    </row>
    <row r="130" s="1" customFormat="1" ht="16.5" customHeight="1">
      <c r="B130" s="202"/>
      <c r="C130" s="203" t="s">
        <v>413</v>
      </c>
      <c r="D130" s="203" t="s">
        <v>170</v>
      </c>
      <c r="E130" s="204" t="s">
        <v>3488</v>
      </c>
      <c r="F130" s="205" t="s">
        <v>3489</v>
      </c>
      <c r="G130" s="206" t="s">
        <v>203</v>
      </c>
      <c r="H130" s="207">
        <v>484.39999999999998</v>
      </c>
      <c r="I130" s="208"/>
      <c r="J130" s="209">
        <f>ROUND(I130*H130,2)</f>
        <v>0</v>
      </c>
      <c r="K130" s="205" t="s">
        <v>5</v>
      </c>
      <c r="L130" s="47"/>
      <c r="M130" s="210" t="s">
        <v>5</v>
      </c>
      <c r="N130" s="211" t="s">
        <v>43</v>
      </c>
      <c r="O130" s="48"/>
      <c r="P130" s="212">
        <f>O130*H130</f>
        <v>0</v>
      </c>
      <c r="Q130" s="212">
        <v>0</v>
      </c>
      <c r="R130" s="212">
        <f>Q130*H130</f>
        <v>0</v>
      </c>
      <c r="S130" s="212">
        <v>0</v>
      </c>
      <c r="T130" s="213">
        <f>S130*H130</f>
        <v>0</v>
      </c>
      <c r="AR130" s="25" t="s">
        <v>254</v>
      </c>
      <c r="AT130" s="25" t="s">
        <v>170</v>
      </c>
      <c r="AU130" s="25" t="s">
        <v>80</v>
      </c>
      <c r="AY130" s="25" t="s">
        <v>168</v>
      </c>
      <c r="BE130" s="214">
        <f>IF(N130="základní",J130,0)</f>
        <v>0</v>
      </c>
      <c r="BF130" s="214">
        <f>IF(N130="snížená",J130,0)</f>
        <v>0</v>
      </c>
      <c r="BG130" s="214">
        <f>IF(N130="zákl. přenesená",J130,0)</f>
        <v>0</v>
      </c>
      <c r="BH130" s="214">
        <f>IF(N130="sníž. přenesená",J130,0)</f>
        <v>0</v>
      </c>
      <c r="BI130" s="214">
        <f>IF(N130="nulová",J130,0)</f>
        <v>0</v>
      </c>
      <c r="BJ130" s="25" t="s">
        <v>17</v>
      </c>
      <c r="BK130" s="214">
        <f>ROUND(I130*H130,2)</f>
        <v>0</v>
      </c>
      <c r="BL130" s="25" t="s">
        <v>254</v>
      </c>
      <c r="BM130" s="25" t="s">
        <v>3490</v>
      </c>
    </row>
    <row r="131" s="1" customFormat="1" ht="25.5" customHeight="1">
      <c r="B131" s="202"/>
      <c r="C131" s="203" t="s">
        <v>419</v>
      </c>
      <c r="D131" s="203" t="s">
        <v>170</v>
      </c>
      <c r="E131" s="204" t="s">
        <v>3491</v>
      </c>
      <c r="F131" s="205" t="s">
        <v>3492</v>
      </c>
      <c r="G131" s="206" t="s">
        <v>203</v>
      </c>
      <c r="H131" s="207">
        <v>484.39999999999998</v>
      </c>
      <c r="I131" s="208"/>
      <c r="J131" s="209">
        <f>ROUND(I131*H131,2)</f>
        <v>0</v>
      </c>
      <c r="K131" s="205" t="s">
        <v>5</v>
      </c>
      <c r="L131" s="47"/>
      <c r="M131" s="210" t="s">
        <v>5</v>
      </c>
      <c r="N131" s="211" t="s">
        <v>43</v>
      </c>
      <c r="O131" s="48"/>
      <c r="P131" s="212">
        <f>O131*H131</f>
        <v>0</v>
      </c>
      <c r="Q131" s="212">
        <v>0</v>
      </c>
      <c r="R131" s="212">
        <f>Q131*H131</f>
        <v>0</v>
      </c>
      <c r="S131" s="212">
        <v>0</v>
      </c>
      <c r="T131" s="213">
        <f>S131*H131</f>
        <v>0</v>
      </c>
      <c r="AR131" s="25" t="s">
        <v>254</v>
      </c>
      <c r="AT131" s="25" t="s">
        <v>170</v>
      </c>
      <c r="AU131" s="25" t="s">
        <v>80</v>
      </c>
      <c r="AY131" s="25" t="s">
        <v>168</v>
      </c>
      <c r="BE131" s="214">
        <f>IF(N131="základní",J131,0)</f>
        <v>0</v>
      </c>
      <c r="BF131" s="214">
        <f>IF(N131="snížená",J131,0)</f>
        <v>0</v>
      </c>
      <c r="BG131" s="214">
        <f>IF(N131="zákl. přenesená",J131,0)</f>
        <v>0</v>
      </c>
      <c r="BH131" s="214">
        <f>IF(N131="sníž. přenesená",J131,0)</f>
        <v>0</v>
      </c>
      <c r="BI131" s="214">
        <f>IF(N131="nulová",J131,0)</f>
        <v>0</v>
      </c>
      <c r="BJ131" s="25" t="s">
        <v>17</v>
      </c>
      <c r="BK131" s="214">
        <f>ROUND(I131*H131,2)</f>
        <v>0</v>
      </c>
      <c r="BL131" s="25" t="s">
        <v>254</v>
      </c>
      <c r="BM131" s="25" t="s">
        <v>3493</v>
      </c>
    </row>
    <row r="132" s="1" customFormat="1" ht="16.5" customHeight="1">
      <c r="B132" s="202"/>
      <c r="C132" s="203" t="s">
        <v>430</v>
      </c>
      <c r="D132" s="203" t="s">
        <v>170</v>
      </c>
      <c r="E132" s="204" t="s">
        <v>3494</v>
      </c>
      <c r="F132" s="205" t="s">
        <v>3495</v>
      </c>
      <c r="G132" s="206" t="s">
        <v>203</v>
      </c>
      <c r="H132" s="207">
        <v>25.699999999999999</v>
      </c>
      <c r="I132" s="208"/>
      <c r="J132" s="209">
        <f>ROUND(I132*H132,2)</f>
        <v>0</v>
      </c>
      <c r="K132" s="205" t="s">
        <v>5</v>
      </c>
      <c r="L132" s="47"/>
      <c r="M132" s="210" t="s">
        <v>5</v>
      </c>
      <c r="N132" s="211" t="s">
        <v>43</v>
      </c>
      <c r="O132" s="48"/>
      <c r="P132" s="212">
        <f>O132*H132</f>
        <v>0</v>
      </c>
      <c r="Q132" s="212">
        <v>0</v>
      </c>
      <c r="R132" s="212">
        <f>Q132*H132</f>
        <v>0</v>
      </c>
      <c r="S132" s="212">
        <v>0</v>
      </c>
      <c r="T132" s="213">
        <f>S132*H132</f>
        <v>0</v>
      </c>
      <c r="AR132" s="25" t="s">
        <v>254</v>
      </c>
      <c r="AT132" s="25" t="s">
        <v>170</v>
      </c>
      <c r="AU132" s="25" t="s">
        <v>80</v>
      </c>
      <c r="AY132" s="25" t="s">
        <v>168</v>
      </c>
      <c r="BE132" s="214">
        <f>IF(N132="základní",J132,0)</f>
        <v>0</v>
      </c>
      <c r="BF132" s="214">
        <f>IF(N132="snížená",J132,0)</f>
        <v>0</v>
      </c>
      <c r="BG132" s="214">
        <f>IF(N132="zákl. přenesená",J132,0)</f>
        <v>0</v>
      </c>
      <c r="BH132" s="214">
        <f>IF(N132="sníž. přenesená",J132,0)</f>
        <v>0</v>
      </c>
      <c r="BI132" s="214">
        <f>IF(N132="nulová",J132,0)</f>
        <v>0</v>
      </c>
      <c r="BJ132" s="25" t="s">
        <v>17</v>
      </c>
      <c r="BK132" s="214">
        <f>ROUND(I132*H132,2)</f>
        <v>0</v>
      </c>
      <c r="BL132" s="25" t="s">
        <v>254</v>
      </c>
      <c r="BM132" s="25" t="s">
        <v>3496</v>
      </c>
    </row>
    <row r="133" s="1" customFormat="1" ht="16.5" customHeight="1">
      <c r="B133" s="202"/>
      <c r="C133" s="203" t="s">
        <v>460</v>
      </c>
      <c r="D133" s="203" t="s">
        <v>170</v>
      </c>
      <c r="E133" s="204" t="s">
        <v>3497</v>
      </c>
      <c r="F133" s="205" t="s">
        <v>3498</v>
      </c>
      <c r="G133" s="206" t="s">
        <v>203</v>
      </c>
      <c r="H133" s="207">
        <v>37.399999999999999</v>
      </c>
      <c r="I133" s="208"/>
      <c r="J133" s="209">
        <f>ROUND(I133*H133,2)</f>
        <v>0</v>
      </c>
      <c r="K133" s="205" t="s">
        <v>5</v>
      </c>
      <c r="L133" s="47"/>
      <c r="M133" s="210" t="s">
        <v>5</v>
      </c>
      <c r="N133" s="211" t="s">
        <v>43</v>
      </c>
      <c r="O133" s="48"/>
      <c r="P133" s="212">
        <f>O133*H133</f>
        <v>0</v>
      </c>
      <c r="Q133" s="212">
        <v>0</v>
      </c>
      <c r="R133" s="212">
        <f>Q133*H133</f>
        <v>0</v>
      </c>
      <c r="S133" s="212">
        <v>0</v>
      </c>
      <c r="T133" s="213">
        <f>S133*H133</f>
        <v>0</v>
      </c>
      <c r="AR133" s="25" t="s">
        <v>254</v>
      </c>
      <c r="AT133" s="25" t="s">
        <v>170</v>
      </c>
      <c r="AU133" s="25" t="s">
        <v>80</v>
      </c>
      <c r="AY133" s="25" t="s">
        <v>168</v>
      </c>
      <c r="BE133" s="214">
        <f>IF(N133="základní",J133,0)</f>
        <v>0</v>
      </c>
      <c r="BF133" s="214">
        <f>IF(N133="snížená",J133,0)</f>
        <v>0</v>
      </c>
      <c r="BG133" s="214">
        <f>IF(N133="zákl. přenesená",J133,0)</f>
        <v>0</v>
      </c>
      <c r="BH133" s="214">
        <f>IF(N133="sníž. přenesená",J133,0)</f>
        <v>0</v>
      </c>
      <c r="BI133" s="214">
        <f>IF(N133="nulová",J133,0)</f>
        <v>0</v>
      </c>
      <c r="BJ133" s="25" t="s">
        <v>17</v>
      </c>
      <c r="BK133" s="214">
        <f>ROUND(I133*H133,2)</f>
        <v>0</v>
      </c>
      <c r="BL133" s="25" t="s">
        <v>254</v>
      </c>
      <c r="BM133" s="25" t="s">
        <v>3499</v>
      </c>
    </row>
    <row r="134" s="1" customFormat="1" ht="16.5" customHeight="1">
      <c r="B134" s="202"/>
      <c r="C134" s="203" t="s">
        <v>471</v>
      </c>
      <c r="D134" s="203" t="s">
        <v>170</v>
      </c>
      <c r="E134" s="204" t="s">
        <v>3500</v>
      </c>
      <c r="F134" s="205" t="s">
        <v>3501</v>
      </c>
      <c r="G134" s="206" t="s">
        <v>203</v>
      </c>
      <c r="H134" s="207">
        <v>458.69999999999999</v>
      </c>
      <c r="I134" s="208"/>
      <c r="J134" s="209">
        <f>ROUND(I134*H134,2)</f>
        <v>0</v>
      </c>
      <c r="K134" s="205" t="s">
        <v>5</v>
      </c>
      <c r="L134" s="47"/>
      <c r="M134" s="210" t="s">
        <v>5</v>
      </c>
      <c r="N134" s="211" t="s">
        <v>43</v>
      </c>
      <c r="O134" s="48"/>
      <c r="P134" s="212">
        <f>O134*H134</f>
        <v>0</v>
      </c>
      <c r="Q134" s="212">
        <v>0</v>
      </c>
      <c r="R134" s="212">
        <f>Q134*H134</f>
        <v>0</v>
      </c>
      <c r="S134" s="212">
        <v>0</v>
      </c>
      <c r="T134" s="213">
        <f>S134*H134</f>
        <v>0</v>
      </c>
      <c r="AR134" s="25" t="s">
        <v>254</v>
      </c>
      <c r="AT134" s="25" t="s">
        <v>170</v>
      </c>
      <c r="AU134" s="25" t="s">
        <v>80</v>
      </c>
      <c r="AY134" s="25" t="s">
        <v>168</v>
      </c>
      <c r="BE134" s="214">
        <f>IF(N134="základní",J134,0)</f>
        <v>0</v>
      </c>
      <c r="BF134" s="214">
        <f>IF(N134="snížená",J134,0)</f>
        <v>0</v>
      </c>
      <c r="BG134" s="214">
        <f>IF(N134="zákl. přenesená",J134,0)</f>
        <v>0</v>
      </c>
      <c r="BH134" s="214">
        <f>IF(N134="sníž. přenesená",J134,0)</f>
        <v>0</v>
      </c>
      <c r="BI134" s="214">
        <f>IF(N134="nulová",J134,0)</f>
        <v>0</v>
      </c>
      <c r="BJ134" s="25" t="s">
        <v>17</v>
      </c>
      <c r="BK134" s="214">
        <f>ROUND(I134*H134,2)</f>
        <v>0</v>
      </c>
      <c r="BL134" s="25" t="s">
        <v>254</v>
      </c>
      <c r="BM134" s="25" t="s">
        <v>3502</v>
      </c>
    </row>
    <row r="135" s="1" customFormat="1" ht="16.5" customHeight="1">
      <c r="B135" s="202"/>
      <c r="C135" s="203" t="s">
        <v>476</v>
      </c>
      <c r="D135" s="203" t="s">
        <v>170</v>
      </c>
      <c r="E135" s="204" t="s">
        <v>3503</v>
      </c>
      <c r="F135" s="205" t="s">
        <v>3504</v>
      </c>
      <c r="G135" s="206" t="s">
        <v>173</v>
      </c>
      <c r="H135" s="207">
        <v>230</v>
      </c>
      <c r="I135" s="208"/>
      <c r="J135" s="209">
        <f>ROUND(I135*H135,2)</f>
        <v>0</v>
      </c>
      <c r="K135" s="205" t="s">
        <v>5</v>
      </c>
      <c r="L135" s="47"/>
      <c r="M135" s="210" t="s">
        <v>5</v>
      </c>
      <c r="N135" s="211" t="s">
        <v>43</v>
      </c>
      <c r="O135" s="48"/>
      <c r="P135" s="212">
        <f>O135*H135</f>
        <v>0</v>
      </c>
      <c r="Q135" s="212">
        <v>0</v>
      </c>
      <c r="R135" s="212">
        <f>Q135*H135</f>
        <v>0</v>
      </c>
      <c r="S135" s="212">
        <v>0</v>
      </c>
      <c r="T135" s="213">
        <f>S135*H135</f>
        <v>0</v>
      </c>
      <c r="AR135" s="25" t="s">
        <v>254</v>
      </c>
      <c r="AT135" s="25" t="s">
        <v>170</v>
      </c>
      <c r="AU135" s="25" t="s">
        <v>80</v>
      </c>
      <c r="AY135" s="25" t="s">
        <v>168</v>
      </c>
      <c r="BE135" s="214">
        <f>IF(N135="základní",J135,0)</f>
        <v>0</v>
      </c>
      <c r="BF135" s="214">
        <f>IF(N135="snížená",J135,0)</f>
        <v>0</v>
      </c>
      <c r="BG135" s="214">
        <f>IF(N135="zákl. přenesená",J135,0)</f>
        <v>0</v>
      </c>
      <c r="BH135" s="214">
        <f>IF(N135="sníž. přenesená",J135,0)</f>
        <v>0</v>
      </c>
      <c r="BI135" s="214">
        <f>IF(N135="nulová",J135,0)</f>
        <v>0</v>
      </c>
      <c r="BJ135" s="25" t="s">
        <v>17</v>
      </c>
      <c r="BK135" s="214">
        <f>ROUND(I135*H135,2)</f>
        <v>0</v>
      </c>
      <c r="BL135" s="25" t="s">
        <v>254</v>
      </c>
      <c r="BM135" s="25" t="s">
        <v>3505</v>
      </c>
    </row>
    <row r="136" s="1" customFormat="1" ht="16.5" customHeight="1">
      <c r="B136" s="202"/>
      <c r="C136" s="203" t="s">
        <v>488</v>
      </c>
      <c r="D136" s="203" t="s">
        <v>170</v>
      </c>
      <c r="E136" s="204" t="s">
        <v>3506</v>
      </c>
      <c r="F136" s="205" t="s">
        <v>3507</v>
      </c>
      <c r="G136" s="206" t="s">
        <v>173</v>
      </c>
      <c r="H136" s="207">
        <v>230</v>
      </c>
      <c r="I136" s="208"/>
      <c r="J136" s="209">
        <f>ROUND(I136*H136,2)</f>
        <v>0</v>
      </c>
      <c r="K136" s="205" t="s">
        <v>5</v>
      </c>
      <c r="L136" s="47"/>
      <c r="M136" s="210" t="s">
        <v>5</v>
      </c>
      <c r="N136" s="211" t="s">
        <v>43</v>
      </c>
      <c r="O136" s="48"/>
      <c r="P136" s="212">
        <f>O136*H136</f>
        <v>0</v>
      </c>
      <c r="Q136" s="212">
        <v>0</v>
      </c>
      <c r="R136" s="212">
        <f>Q136*H136</f>
        <v>0</v>
      </c>
      <c r="S136" s="212">
        <v>0</v>
      </c>
      <c r="T136" s="213">
        <f>S136*H136</f>
        <v>0</v>
      </c>
      <c r="AR136" s="25" t="s">
        <v>254</v>
      </c>
      <c r="AT136" s="25" t="s">
        <v>170</v>
      </c>
      <c r="AU136" s="25" t="s">
        <v>80</v>
      </c>
      <c r="AY136" s="25" t="s">
        <v>168</v>
      </c>
      <c r="BE136" s="214">
        <f>IF(N136="základní",J136,0)</f>
        <v>0</v>
      </c>
      <c r="BF136" s="214">
        <f>IF(N136="snížená",J136,0)</f>
        <v>0</v>
      </c>
      <c r="BG136" s="214">
        <f>IF(N136="zákl. přenesená",J136,0)</f>
        <v>0</v>
      </c>
      <c r="BH136" s="214">
        <f>IF(N136="sníž. přenesená",J136,0)</f>
        <v>0</v>
      </c>
      <c r="BI136" s="214">
        <f>IF(N136="nulová",J136,0)</f>
        <v>0</v>
      </c>
      <c r="BJ136" s="25" t="s">
        <v>17</v>
      </c>
      <c r="BK136" s="214">
        <f>ROUND(I136*H136,2)</f>
        <v>0</v>
      </c>
      <c r="BL136" s="25" t="s">
        <v>254</v>
      </c>
      <c r="BM136" s="25" t="s">
        <v>3508</v>
      </c>
    </row>
    <row r="137" s="1" customFormat="1" ht="16.5" customHeight="1">
      <c r="B137" s="202"/>
      <c r="C137" s="203" t="s">
        <v>496</v>
      </c>
      <c r="D137" s="203" t="s">
        <v>170</v>
      </c>
      <c r="E137" s="204" t="s">
        <v>3509</v>
      </c>
      <c r="F137" s="205" t="s">
        <v>3510</v>
      </c>
      <c r="G137" s="206" t="s">
        <v>173</v>
      </c>
      <c r="H137" s="207">
        <v>367.19999999999999</v>
      </c>
      <c r="I137" s="208"/>
      <c r="J137" s="209">
        <f>ROUND(I137*H137,2)</f>
        <v>0</v>
      </c>
      <c r="K137" s="205" t="s">
        <v>5</v>
      </c>
      <c r="L137" s="47"/>
      <c r="M137" s="210" t="s">
        <v>5</v>
      </c>
      <c r="N137" s="211" t="s">
        <v>43</v>
      </c>
      <c r="O137" s="48"/>
      <c r="P137" s="212">
        <f>O137*H137</f>
        <v>0</v>
      </c>
      <c r="Q137" s="212">
        <v>0</v>
      </c>
      <c r="R137" s="212">
        <f>Q137*H137</f>
        <v>0</v>
      </c>
      <c r="S137" s="212">
        <v>0</v>
      </c>
      <c r="T137" s="213">
        <f>S137*H137</f>
        <v>0</v>
      </c>
      <c r="AR137" s="25" t="s">
        <v>254</v>
      </c>
      <c r="AT137" s="25" t="s">
        <v>170</v>
      </c>
      <c r="AU137" s="25" t="s">
        <v>80</v>
      </c>
      <c r="AY137" s="25" t="s">
        <v>168</v>
      </c>
      <c r="BE137" s="214">
        <f>IF(N137="základní",J137,0)</f>
        <v>0</v>
      </c>
      <c r="BF137" s="214">
        <f>IF(N137="snížená",J137,0)</f>
        <v>0</v>
      </c>
      <c r="BG137" s="214">
        <f>IF(N137="zákl. přenesená",J137,0)</f>
        <v>0</v>
      </c>
      <c r="BH137" s="214">
        <f>IF(N137="sníž. přenesená",J137,0)</f>
        <v>0</v>
      </c>
      <c r="BI137" s="214">
        <f>IF(N137="nulová",J137,0)</f>
        <v>0</v>
      </c>
      <c r="BJ137" s="25" t="s">
        <v>17</v>
      </c>
      <c r="BK137" s="214">
        <f>ROUND(I137*H137,2)</f>
        <v>0</v>
      </c>
      <c r="BL137" s="25" t="s">
        <v>254</v>
      </c>
      <c r="BM137" s="25" t="s">
        <v>3511</v>
      </c>
    </row>
    <row r="138" s="1" customFormat="1" ht="16.5" customHeight="1">
      <c r="B138" s="202"/>
      <c r="C138" s="203" t="s">
        <v>517</v>
      </c>
      <c r="D138" s="203" t="s">
        <v>170</v>
      </c>
      <c r="E138" s="204" t="s">
        <v>3512</v>
      </c>
      <c r="F138" s="205" t="s">
        <v>3513</v>
      </c>
      <c r="G138" s="206" t="s">
        <v>173</v>
      </c>
      <c r="H138" s="207">
        <v>367.19999999999999</v>
      </c>
      <c r="I138" s="208"/>
      <c r="J138" s="209">
        <f>ROUND(I138*H138,2)</f>
        <v>0</v>
      </c>
      <c r="K138" s="205" t="s">
        <v>5</v>
      </c>
      <c r="L138" s="47"/>
      <c r="M138" s="210" t="s">
        <v>5</v>
      </c>
      <c r="N138" s="211" t="s">
        <v>43</v>
      </c>
      <c r="O138" s="48"/>
      <c r="P138" s="212">
        <f>O138*H138</f>
        <v>0</v>
      </c>
      <c r="Q138" s="212">
        <v>0</v>
      </c>
      <c r="R138" s="212">
        <f>Q138*H138</f>
        <v>0</v>
      </c>
      <c r="S138" s="212">
        <v>0</v>
      </c>
      <c r="T138" s="213">
        <f>S138*H138</f>
        <v>0</v>
      </c>
      <c r="AR138" s="25" t="s">
        <v>254</v>
      </c>
      <c r="AT138" s="25" t="s">
        <v>170</v>
      </c>
      <c r="AU138" s="25" t="s">
        <v>80</v>
      </c>
      <c r="AY138" s="25" t="s">
        <v>168</v>
      </c>
      <c r="BE138" s="214">
        <f>IF(N138="základní",J138,0)</f>
        <v>0</v>
      </c>
      <c r="BF138" s="214">
        <f>IF(N138="snížená",J138,0)</f>
        <v>0</v>
      </c>
      <c r="BG138" s="214">
        <f>IF(N138="zákl. přenesená",J138,0)</f>
        <v>0</v>
      </c>
      <c r="BH138" s="214">
        <f>IF(N138="sníž. přenesená",J138,0)</f>
        <v>0</v>
      </c>
      <c r="BI138" s="214">
        <f>IF(N138="nulová",J138,0)</f>
        <v>0</v>
      </c>
      <c r="BJ138" s="25" t="s">
        <v>17</v>
      </c>
      <c r="BK138" s="214">
        <f>ROUND(I138*H138,2)</f>
        <v>0</v>
      </c>
      <c r="BL138" s="25" t="s">
        <v>254</v>
      </c>
      <c r="BM138" s="25" t="s">
        <v>3514</v>
      </c>
    </row>
    <row r="139" s="1" customFormat="1" ht="16.5" customHeight="1">
      <c r="B139" s="202"/>
      <c r="C139" s="203" t="s">
        <v>541</v>
      </c>
      <c r="D139" s="203" t="s">
        <v>170</v>
      </c>
      <c r="E139" s="204" t="s">
        <v>3515</v>
      </c>
      <c r="F139" s="205" t="s">
        <v>3510</v>
      </c>
      <c r="G139" s="206" t="s">
        <v>173</v>
      </c>
      <c r="H139" s="207">
        <v>100</v>
      </c>
      <c r="I139" s="208"/>
      <c r="J139" s="209">
        <f>ROUND(I139*H139,2)</f>
        <v>0</v>
      </c>
      <c r="K139" s="205" t="s">
        <v>5</v>
      </c>
      <c r="L139" s="47"/>
      <c r="M139" s="210" t="s">
        <v>5</v>
      </c>
      <c r="N139" s="211" t="s">
        <v>43</v>
      </c>
      <c r="O139" s="48"/>
      <c r="P139" s="212">
        <f>O139*H139</f>
        <v>0</v>
      </c>
      <c r="Q139" s="212">
        <v>0</v>
      </c>
      <c r="R139" s="212">
        <f>Q139*H139</f>
        <v>0</v>
      </c>
      <c r="S139" s="212">
        <v>0</v>
      </c>
      <c r="T139" s="213">
        <f>S139*H139</f>
        <v>0</v>
      </c>
      <c r="AR139" s="25" t="s">
        <v>254</v>
      </c>
      <c r="AT139" s="25" t="s">
        <v>170</v>
      </c>
      <c r="AU139" s="25" t="s">
        <v>80</v>
      </c>
      <c r="AY139" s="25" t="s">
        <v>168</v>
      </c>
      <c r="BE139" s="214">
        <f>IF(N139="základní",J139,0)</f>
        <v>0</v>
      </c>
      <c r="BF139" s="214">
        <f>IF(N139="snížená",J139,0)</f>
        <v>0</v>
      </c>
      <c r="BG139" s="214">
        <f>IF(N139="zákl. přenesená",J139,0)</f>
        <v>0</v>
      </c>
      <c r="BH139" s="214">
        <f>IF(N139="sníž. přenesená",J139,0)</f>
        <v>0</v>
      </c>
      <c r="BI139" s="214">
        <f>IF(N139="nulová",J139,0)</f>
        <v>0</v>
      </c>
      <c r="BJ139" s="25" t="s">
        <v>17</v>
      </c>
      <c r="BK139" s="214">
        <f>ROUND(I139*H139,2)</f>
        <v>0</v>
      </c>
      <c r="BL139" s="25" t="s">
        <v>254</v>
      </c>
      <c r="BM139" s="25" t="s">
        <v>3516</v>
      </c>
    </row>
    <row r="140" s="1" customFormat="1" ht="16.5" customHeight="1">
      <c r="B140" s="202"/>
      <c r="C140" s="203" t="s">
        <v>546</v>
      </c>
      <c r="D140" s="203" t="s">
        <v>170</v>
      </c>
      <c r="E140" s="204" t="s">
        <v>3517</v>
      </c>
      <c r="F140" s="205" t="s">
        <v>3513</v>
      </c>
      <c r="G140" s="206" t="s">
        <v>173</v>
      </c>
      <c r="H140" s="207">
        <v>100</v>
      </c>
      <c r="I140" s="208"/>
      <c r="J140" s="209">
        <f>ROUND(I140*H140,2)</f>
        <v>0</v>
      </c>
      <c r="K140" s="205" t="s">
        <v>5</v>
      </c>
      <c r="L140" s="47"/>
      <c r="M140" s="210" t="s">
        <v>5</v>
      </c>
      <c r="N140" s="211" t="s">
        <v>43</v>
      </c>
      <c r="O140" s="48"/>
      <c r="P140" s="212">
        <f>O140*H140</f>
        <v>0</v>
      </c>
      <c r="Q140" s="212">
        <v>0</v>
      </c>
      <c r="R140" s="212">
        <f>Q140*H140</f>
        <v>0</v>
      </c>
      <c r="S140" s="212">
        <v>0</v>
      </c>
      <c r="T140" s="213">
        <f>S140*H140</f>
        <v>0</v>
      </c>
      <c r="AR140" s="25" t="s">
        <v>254</v>
      </c>
      <c r="AT140" s="25" t="s">
        <v>170</v>
      </c>
      <c r="AU140" s="25" t="s">
        <v>80</v>
      </c>
      <c r="AY140" s="25" t="s">
        <v>168</v>
      </c>
      <c r="BE140" s="214">
        <f>IF(N140="základní",J140,0)</f>
        <v>0</v>
      </c>
      <c r="BF140" s="214">
        <f>IF(N140="snížená",J140,0)</f>
        <v>0</v>
      </c>
      <c r="BG140" s="214">
        <f>IF(N140="zákl. přenesená",J140,0)</f>
        <v>0</v>
      </c>
      <c r="BH140" s="214">
        <f>IF(N140="sníž. přenesená",J140,0)</f>
        <v>0</v>
      </c>
      <c r="BI140" s="214">
        <f>IF(N140="nulová",J140,0)</f>
        <v>0</v>
      </c>
      <c r="BJ140" s="25" t="s">
        <v>17</v>
      </c>
      <c r="BK140" s="214">
        <f>ROUND(I140*H140,2)</f>
        <v>0</v>
      </c>
      <c r="BL140" s="25" t="s">
        <v>254</v>
      </c>
      <c r="BM140" s="25" t="s">
        <v>3518</v>
      </c>
    </row>
    <row r="141" s="1" customFormat="1" ht="16.5" customHeight="1">
      <c r="B141" s="202"/>
      <c r="C141" s="203" t="s">
        <v>550</v>
      </c>
      <c r="D141" s="203" t="s">
        <v>170</v>
      </c>
      <c r="E141" s="204" t="s">
        <v>3519</v>
      </c>
      <c r="F141" s="205" t="s">
        <v>3520</v>
      </c>
      <c r="G141" s="206" t="s">
        <v>277</v>
      </c>
      <c r="H141" s="207">
        <v>51.5</v>
      </c>
      <c r="I141" s="208"/>
      <c r="J141" s="209">
        <f>ROUND(I141*H141,2)</f>
        <v>0</v>
      </c>
      <c r="K141" s="205" t="s">
        <v>5</v>
      </c>
      <c r="L141" s="47"/>
      <c r="M141" s="210" t="s">
        <v>5</v>
      </c>
      <c r="N141" s="211" t="s">
        <v>43</v>
      </c>
      <c r="O141" s="48"/>
      <c r="P141" s="212">
        <f>O141*H141</f>
        <v>0</v>
      </c>
      <c r="Q141" s="212">
        <v>0</v>
      </c>
      <c r="R141" s="212">
        <f>Q141*H141</f>
        <v>0</v>
      </c>
      <c r="S141" s="212">
        <v>0</v>
      </c>
      <c r="T141" s="213">
        <f>S141*H141</f>
        <v>0</v>
      </c>
      <c r="AR141" s="25" t="s">
        <v>254</v>
      </c>
      <c r="AT141" s="25" t="s">
        <v>170</v>
      </c>
      <c r="AU141" s="25" t="s">
        <v>80</v>
      </c>
      <c r="AY141" s="25" t="s">
        <v>168</v>
      </c>
      <c r="BE141" s="214">
        <f>IF(N141="základní",J141,0)</f>
        <v>0</v>
      </c>
      <c r="BF141" s="214">
        <f>IF(N141="snížená",J141,0)</f>
        <v>0</v>
      </c>
      <c r="BG141" s="214">
        <f>IF(N141="zákl. přenesená",J141,0)</f>
        <v>0</v>
      </c>
      <c r="BH141" s="214">
        <f>IF(N141="sníž. přenesená",J141,0)</f>
        <v>0</v>
      </c>
      <c r="BI141" s="214">
        <f>IF(N141="nulová",J141,0)</f>
        <v>0</v>
      </c>
      <c r="BJ141" s="25" t="s">
        <v>17</v>
      </c>
      <c r="BK141" s="214">
        <f>ROUND(I141*H141,2)</f>
        <v>0</v>
      </c>
      <c r="BL141" s="25" t="s">
        <v>254</v>
      </c>
      <c r="BM141" s="25" t="s">
        <v>3521</v>
      </c>
    </row>
    <row r="142" s="1" customFormat="1" ht="16.5" customHeight="1">
      <c r="B142" s="202"/>
      <c r="C142" s="203" t="s">
        <v>554</v>
      </c>
      <c r="D142" s="203" t="s">
        <v>170</v>
      </c>
      <c r="E142" s="204" t="s">
        <v>3522</v>
      </c>
      <c r="F142" s="205" t="s">
        <v>3523</v>
      </c>
      <c r="G142" s="206" t="s">
        <v>1519</v>
      </c>
      <c r="H142" s="207">
        <v>2</v>
      </c>
      <c r="I142" s="208"/>
      <c r="J142" s="209">
        <f>ROUND(I142*H142,2)</f>
        <v>0</v>
      </c>
      <c r="K142" s="205" t="s">
        <v>5</v>
      </c>
      <c r="L142" s="47"/>
      <c r="M142" s="210" t="s">
        <v>5</v>
      </c>
      <c r="N142" s="211" t="s">
        <v>43</v>
      </c>
      <c r="O142" s="48"/>
      <c r="P142" s="212">
        <f>O142*H142</f>
        <v>0</v>
      </c>
      <c r="Q142" s="212">
        <v>0</v>
      </c>
      <c r="R142" s="212">
        <f>Q142*H142</f>
        <v>0</v>
      </c>
      <c r="S142" s="212">
        <v>0</v>
      </c>
      <c r="T142" s="213">
        <f>S142*H142</f>
        <v>0</v>
      </c>
      <c r="AR142" s="25" t="s">
        <v>254</v>
      </c>
      <c r="AT142" s="25" t="s">
        <v>170</v>
      </c>
      <c r="AU142" s="25" t="s">
        <v>80</v>
      </c>
      <c r="AY142" s="25" t="s">
        <v>168</v>
      </c>
      <c r="BE142" s="214">
        <f>IF(N142="základní",J142,0)</f>
        <v>0</v>
      </c>
      <c r="BF142" s="214">
        <f>IF(N142="snížená",J142,0)</f>
        <v>0</v>
      </c>
      <c r="BG142" s="214">
        <f>IF(N142="zákl. přenesená",J142,0)</f>
        <v>0</v>
      </c>
      <c r="BH142" s="214">
        <f>IF(N142="sníž. přenesená",J142,0)</f>
        <v>0</v>
      </c>
      <c r="BI142" s="214">
        <f>IF(N142="nulová",J142,0)</f>
        <v>0</v>
      </c>
      <c r="BJ142" s="25" t="s">
        <v>17</v>
      </c>
      <c r="BK142" s="214">
        <f>ROUND(I142*H142,2)</f>
        <v>0</v>
      </c>
      <c r="BL142" s="25" t="s">
        <v>254</v>
      </c>
      <c r="BM142" s="25" t="s">
        <v>3524</v>
      </c>
    </row>
    <row r="143" s="1" customFormat="1" ht="16.5" customHeight="1">
      <c r="B143" s="202"/>
      <c r="C143" s="203" t="s">
        <v>558</v>
      </c>
      <c r="D143" s="203" t="s">
        <v>170</v>
      </c>
      <c r="E143" s="204" t="s">
        <v>3525</v>
      </c>
      <c r="F143" s="205" t="s">
        <v>3526</v>
      </c>
      <c r="G143" s="206" t="s">
        <v>198</v>
      </c>
      <c r="H143" s="207">
        <v>40.799999999999997</v>
      </c>
      <c r="I143" s="208"/>
      <c r="J143" s="209">
        <f>ROUND(I143*H143,2)</f>
        <v>0</v>
      </c>
      <c r="K143" s="205" t="s">
        <v>5</v>
      </c>
      <c r="L143" s="47"/>
      <c r="M143" s="210" t="s">
        <v>5</v>
      </c>
      <c r="N143" s="211" t="s">
        <v>43</v>
      </c>
      <c r="O143" s="48"/>
      <c r="P143" s="212">
        <f>O143*H143</f>
        <v>0</v>
      </c>
      <c r="Q143" s="212">
        <v>0</v>
      </c>
      <c r="R143" s="212">
        <f>Q143*H143</f>
        <v>0</v>
      </c>
      <c r="S143" s="212">
        <v>0</v>
      </c>
      <c r="T143" s="213">
        <f>S143*H143</f>
        <v>0</v>
      </c>
      <c r="AR143" s="25" t="s">
        <v>254</v>
      </c>
      <c r="AT143" s="25" t="s">
        <v>170</v>
      </c>
      <c r="AU143" s="25" t="s">
        <v>80</v>
      </c>
      <c r="AY143" s="25" t="s">
        <v>168</v>
      </c>
      <c r="BE143" s="214">
        <f>IF(N143="základní",J143,0)</f>
        <v>0</v>
      </c>
      <c r="BF143" s="214">
        <f>IF(N143="snížená",J143,0)</f>
        <v>0</v>
      </c>
      <c r="BG143" s="214">
        <f>IF(N143="zákl. přenesená",J143,0)</f>
        <v>0</v>
      </c>
      <c r="BH143" s="214">
        <f>IF(N143="sníž. přenesená",J143,0)</f>
        <v>0</v>
      </c>
      <c r="BI143" s="214">
        <f>IF(N143="nulová",J143,0)</f>
        <v>0</v>
      </c>
      <c r="BJ143" s="25" t="s">
        <v>17</v>
      </c>
      <c r="BK143" s="214">
        <f>ROUND(I143*H143,2)</f>
        <v>0</v>
      </c>
      <c r="BL143" s="25" t="s">
        <v>254</v>
      </c>
      <c r="BM143" s="25" t="s">
        <v>3527</v>
      </c>
    </row>
    <row r="144" s="1" customFormat="1" ht="25.5" customHeight="1">
      <c r="B144" s="202"/>
      <c r="C144" s="203" t="s">
        <v>562</v>
      </c>
      <c r="D144" s="203" t="s">
        <v>170</v>
      </c>
      <c r="E144" s="204" t="s">
        <v>3528</v>
      </c>
      <c r="F144" s="205" t="s">
        <v>3529</v>
      </c>
      <c r="G144" s="206" t="s">
        <v>1519</v>
      </c>
      <c r="H144" s="207">
        <v>2</v>
      </c>
      <c r="I144" s="208"/>
      <c r="J144" s="209">
        <f>ROUND(I144*H144,2)</f>
        <v>0</v>
      </c>
      <c r="K144" s="205" t="s">
        <v>5</v>
      </c>
      <c r="L144" s="47"/>
      <c r="M144" s="210" t="s">
        <v>5</v>
      </c>
      <c r="N144" s="211" t="s">
        <v>43</v>
      </c>
      <c r="O144" s="48"/>
      <c r="P144" s="212">
        <f>O144*H144</f>
        <v>0</v>
      </c>
      <c r="Q144" s="212">
        <v>0</v>
      </c>
      <c r="R144" s="212">
        <f>Q144*H144</f>
        <v>0</v>
      </c>
      <c r="S144" s="212">
        <v>0</v>
      </c>
      <c r="T144" s="213">
        <f>S144*H144</f>
        <v>0</v>
      </c>
      <c r="AR144" s="25" t="s">
        <v>254</v>
      </c>
      <c r="AT144" s="25" t="s">
        <v>170</v>
      </c>
      <c r="AU144" s="25" t="s">
        <v>80</v>
      </c>
      <c r="AY144" s="25" t="s">
        <v>168</v>
      </c>
      <c r="BE144" s="214">
        <f>IF(N144="základní",J144,0)</f>
        <v>0</v>
      </c>
      <c r="BF144" s="214">
        <f>IF(N144="snížená",J144,0)</f>
        <v>0</v>
      </c>
      <c r="BG144" s="214">
        <f>IF(N144="zákl. přenesená",J144,0)</f>
        <v>0</v>
      </c>
      <c r="BH144" s="214">
        <f>IF(N144="sníž. přenesená",J144,0)</f>
        <v>0</v>
      </c>
      <c r="BI144" s="214">
        <f>IF(N144="nulová",J144,0)</f>
        <v>0</v>
      </c>
      <c r="BJ144" s="25" t="s">
        <v>17</v>
      </c>
      <c r="BK144" s="214">
        <f>ROUND(I144*H144,2)</f>
        <v>0</v>
      </c>
      <c r="BL144" s="25" t="s">
        <v>254</v>
      </c>
      <c r="BM144" s="25" t="s">
        <v>3530</v>
      </c>
    </row>
    <row r="145" s="1" customFormat="1" ht="16.5" customHeight="1">
      <c r="B145" s="202"/>
      <c r="C145" s="203" t="s">
        <v>571</v>
      </c>
      <c r="D145" s="203" t="s">
        <v>170</v>
      </c>
      <c r="E145" s="204" t="s">
        <v>3531</v>
      </c>
      <c r="F145" s="205" t="s">
        <v>3532</v>
      </c>
      <c r="G145" s="206" t="s">
        <v>3533</v>
      </c>
      <c r="H145" s="207">
        <v>0</v>
      </c>
      <c r="I145" s="208"/>
      <c r="J145" s="209">
        <f>ROUND(I145*H145,2)</f>
        <v>0</v>
      </c>
      <c r="K145" s="205" t="s">
        <v>5</v>
      </c>
      <c r="L145" s="47"/>
      <c r="M145" s="210" t="s">
        <v>5</v>
      </c>
      <c r="N145" s="211" t="s">
        <v>43</v>
      </c>
      <c r="O145" s="48"/>
      <c r="P145" s="212">
        <f>O145*H145</f>
        <v>0</v>
      </c>
      <c r="Q145" s="212">
        <v>0</v>
      </c>
      <c r="R145" s="212">
        <f>Q145*H145</f>
        <v>0</v>
      </c>
      <c r="S145" s="212">
        <v>0</v>
      </c>
      <c r="T145" s="213">
        <f>S145*H145</f>
        <v>0</v>
      </c>
      <c r="AR145" s="25" t="s">
        <v>254</v>
      </c>
      <c r="AT145" s="25" t="s">
        <v>170</v>
      </c>
      <c r="AU145" s="25" t="s">
        <v>80</v>
      </c>
      <c r="AY145" s="25" t="s">
        <v>168</v>
      </c>
      <c r="BE145" s="214">
        <f>IF(N145="základní",J145,0)</f>
        <v>0</v>
      </c>
      <c r="BF145" s="214">
        <f>IF(N145="snížená",J145,0)</f>
        <v>0</v>
      </c>
      <c r="BG145" s="214">
        <f>IF(N145="zákl. přenesená",J145,0)</f>
        <v>0</v>
      </c>
      <c r="BH145" s="214">
        <f>IF(N145="sníž. přenesená",J145,0)</f>
        <v>0</v>
      </c>
      <c r="BI145" s="214">
        <f>IF(N145="nulová",J145,0)</f>
        <v>0</v>
      </c>
      <c r="BJ145" s="25" t="s">
        <v>17</v>
      </c>
      <c r="BK145" s="214">
        <f>ROUND(I145*H145,2)</f>
        <v>0</v>
      </c>
      <c r="BL145" s="25" t="s">
        <v>254</v>
      </c>
      <c r="BM145" s="25" t="s">
        <v>3534</v>
      </c>
    </row>
    <row r="146" s="1" customFormat="1" ht="16.5" customHeight="1">
      <c r="B146" s="202"/>
      <c r="C146" s="203" t="s">
        <v>590</v>
      </c>
      <c r="D146" s="203" t="s">
        <v>170</v>
      </c>
      <c r="E146" s="204" t="s">
        <v>3535</v>
      </c>
      <c r="F146" s="205" t="s">
        <v>1777</v>
      </c>
      <c r="G146" s="206" t="s">
        <v>1890</v>
      </c>
      <c r="H146" s="257"/>
      <c r="I146" s="208"/>
      <c r="J146" s="209">
        <f>ROUND(I146*H146,2)</f>
        <v>0</v>
      </c>
      <c r="K146" s="205" t="s">
        <v>5</v>
      </c>
      <c r="L146" s="47"/>
      <c r="M146" s="210" t="s">
        <v>5</v>
      </c>
      <c r="N146" s="211" t="s">
        <v>43</v>
      </c>
      <c r="O146" s="48"/>
      <c r="P146" s="212">
        <f>O146*H146</f>
        <v>0</v>
      </c>
      <c r="Q146" s="212">
        <v>0</v>
      </c>
      <c r="R146" s="212">
        <f>Q146*H146</f>
        <v>0</v>
      </c>
      <c r="S146" s="212">
        <v>0</v>
      </c>
      <c r="T146" s="213">
        <f>S146*H146</f>
        <v>0</v>
      </c>
      <c r="AR146" s="25" t="s">
        <v>254</v>
      </c>
      <c r="AT146" s="25" t="s">
        <v>170</v>
      </c>
      <c r="AU146" s="25" t="s">
        <v>80</v>
      </c>
      <c r="AY146" s="25" t="s">
        <v>168</v>
      </c>
      <c r="BE146" s="214">
        <f>IF(N146="základní",J146,0)</f>
        <v>0</v>
      </c>
      <c r="BF146" s="214">
        <f>IF(N146="snížená",J146,0)</f>
        <v>0</v>
      </c>
      <c r="BG146" s="214">
        <f>IF(N146="zákl. přenesená",J146,0)</f>
        <v>0</v>
      </c>
      <c r="BH146" s="214">
        <f>IF(N146="sníž. přenesená",J146,0)</f>
        <v>0</v>
      </c>
      <c r="BI146" s="214">
        <f>IF(N146="nulová",J146,0)</f>
        <v>0</v>
      </c>
      <c r="BJ146" s="25" t="s">
        <v>17</v>
      </c>
      <c r="BK146" s="214">
        <f>ROUND(I146*H146,2)</f>
        <v>0</v>
      </c>
      <c r="BL146" s="25" t="s">
        <v>254</v>
      </c>
      <c r="BM146" s="25" t="s">
        <v>3536</v>
      </c>
    </row>
    <row r="147" s="10" customFormat="1" ht="29.88" customHeight="1">
      <c r="B147" s="189"/>
      <c r="D147" s="190" t="s">
        <v>71</v>
      </c>
      <c r="E147" s="200" t="s">
        <v>2806</v>
      </c>
      <c r="F147" s="200" t="s">
        <v>3537</v>
      </c>
      <c r="I147" s="192"/>
      <c r="J147" s="201">
        <f>BK147</f>
        <v>0</v>
      </c>
      <c r="L147" s="189"/>
      <c r="M147" s="194"/>
      <c r="N147" s="195"/>
      <c r="O147" s="195"/>
      <c r="P147" s="196">
        <f>SUM(P148:P171)</f>
        <v>0</v>
      </c>
      <c r="Q147" s="195"/>
      <c r="R147" s="196">
        <f>SUM(R148:R171)</f>
        <v>0</v>
      </c>
      <c r="S147" s="195"/>
      <c r="T147" s="197">
        <f>SUM(T148:T171)</f>
        <v>0</v>
      </c>
      <c r="AR147" s="190" t="s">
        <v>80</v>
      </c>
      <c r="AT147" s="198" t="s">
        <v>71</v>
      </c>
      <c r="AU147" s="198" t="s">
        <v>17</v>
      </c>
      <c r="AY147" s="190" t="s">
        <v>168</v>
      </c>
      <c r="BK147" s="199">
        <f>SUM(BK148:BK171)</f>
        <v>0</v>
      </c>
    </row>
    <row r="148" s="1" customFormat="1" ht="16.5" customHeight="1">
      <c r="B148" s="202"/>
      <c r="C148" s="203" t="s">
        <v>596</v>
      </c>
      <c r="D148" s="203" t="s">
        <v>170</v>
      </c>
      <c r="E148" s="204" t="s">
        <v>3538</v>
      </c>
      <c r="F148" s="205" t="s">
        <v>3539</v>
      </c>
      <c r="G148" s="206" t="s">
        <v>198</v>
      </c>
      <c r="H148" s="207">
        <v>84.120000000000005</v>
      </c>
      <c r="I148" s="208"/>
      <c r="J148" s="209">
        <f>ROUND(I148*H148,2)</f>
        <v>0</v>
      </c>
      <c r="K148" s="205" t="s">
        <v>5</v>
      </c>
      <c r="L148" s="47"/>
      <c r="M148" s="210" t="s">
        <v>5</v>
      </c>
      <c r="N148" s="211" t="s">
        <v>43</v>
      </c>
      <c r="O148" s="48"/>
      <c r="P148" s="212">
        <f>O148*H148</f>
        <v>0</v>
      </c>
      <c r="Q148" s="212">
        <v>0</v>
      </c>
      <c r="R148" s="212">
        <f>Q148*H148</f>
        <v>0</v>
      </c>
      <c r="S148" s="212">
        <v>0</v>
      </c>
      <c r="T148" s="213">
        <f>S148*H148</f>
        <v>0</v>
      </c>
      <c r="AR148" s="25" t="s">
        <v>254</v>
      </c>
      <c r="AT148" s="25" t="s">
        <v>170</v>
      </c>
      <c r="AU148" s="25" t="s">
        <v>80</v>
      </c>
      <c r="AY148" s="25" t="s">
        <v>168</v>
      </c>
      <c r="BE148" s="214">
        <f>IF(N148="základní",J148,0)</f>
        <v>0</v>
      </c>
      <c r="BF148" s="214">
        <f>IF(N148="snížená",J148,0)</f>
        <v>0</v>
      </c>
      <c r="BG148" s="214">
        <f>IF(N148="zákl. přenesená",J148,0)</f>
        <v>0</v>
      </c>
      <c r="BH148" s="214">
        <f>IF(N148="sníž. přenesená",J148,0)</f>
        <v>0</v>
      </c>
      <c r="BI148" s="214">
        <f>IF(N148="nulová",J148,0)</f>
        <v>0</v>
      </c>
      <c r="BJ148" s="25" t="s">
        <v>17</v>
      </c>
      <c r="BK148" s="214">
        <f>ROUND(I148*H148,2)</f>
        <v>0</v>
      </c>
      <c r="BL148" s="25" t="s">
        <v>254</v>
      </c>
      <c r="BM148" s="25" t="s">
        <v>3540</v>
      </c>
    </row>
    <row r="149" s="1" customFormat="1" ht="16.5" customHeight="1">
      <c r="B149" s="202"/>
      <c r="C149" s="203" t="s">
        <v>602</v>
      </c>
      <c r="D149" s="203" t="s">
        <v>170</v>
      </c>
      <c r="E149" s="204" t="s">
        <v>3541</v>
      </c>
      <c r="F149" s="205" t="s">
        <v>3542</v>
      </c>
      <c r="G149" s="206" t="s">
        <v>198</v>
      </c>
      <c r="H149" s="207">
        <v>79.319999999999993</v>
      </c>
      <c r="I149" s="208"/>
      <c r="J149" s="209">
        <f>ROUND(I149*H149,2)</f>
        <v>0</v>
      </c>
      <c r="K149" s="205" t="s">
        <v>5</v>
      </c>
      <c r="L149" s="47"/>
      <c r="M149" s="210" t="s">
        <v>5</v>
      </c>
      <c r="N149" s="211" t="s">
        <v>43</v>
      </c>
      <c r="O149" s="48"/>
      <c r="P149" s="212">
        <f>O149*H149</f>
        <v>0</v>
      </c>
      <c r="Q149" s="212">
        <v>0</v>
      </c>
      <c r="R149" s="212">
        <f>Q149*H149</f>
        <v>0</v>
      </c>
      <c r="S149" s="212">
        <v>0</v>
      </c>
      <c r="T149" s="213">
        <f>S149*H149</f>
        <v>0</v>
      </c>
      <c r="AR149" s="25" t="s">
        <v>254</v>
      </c>
      <c r="AT149" s="25" t="s">
        <v>170</v>
      </c>
      <c r="AU149" s="25" t="s">
        <v>80</v>
      </c>
      <c r="AY149" s="25" t="s">
        <v>168</v>
      </c>
      <c r="BE149" s="214">
        <f>IF(N149="základní",J149,0)</f>
        <v>0</v>
      </c>
      <c r="BF149" s="214">
        <f>IF(N149="snížená",J149,0)</f>
        <v>0</v>
      </c>
      <c r="BG149" s="214">
        <f>IF(N149="zákl. přenesená",J149,0)</f>
        <v>0</v>
      </c>
      <c r="BH149" s="214">
        <f>IF(N149="sníž. přenesená",J149,0)</f>
        <v>0</v>
      </c>
      <c r="BI149" s="214">
        <f>IF(N149="nulová",J149,0)</f>
        <v>0</v>
      </c>
      <c r="BJ149" s="25" t="s">
        <v>17</v>
      </c>
      <c r="BK149" s="214">
        <f>ROUND(I149*H149,2)</f>
        <v>0</v>
      </c>
      <c r="BL149" s="25" t="s">
        <v>254</v>
      </c>
      <c r="BM149" s="25" t="s">
        <v>3543</v>
      </c>
    </row>
    <row r="150" s="1" customFormat="1" ht="16.5" customHeight="1">
      <c r="B150" s="202"/>
      <c r="C150" s="203" t="s">
        <v>612</v>
      </c>
      <c r="D150" s="203" t="s">
        <v>170</v>
      </c>
      <c r="E150" s="204" t="s">
        <v>3544</v>
      </c>
      <c r="F150" s="205" t="s">
        <v>3545</v>
      </c>
      <c r="G150" s="206" t="s">
        <v>198</v>
      </c>
      <c r="H150" s="207">
        <v>78</v>
      </c>
      <c r="I150" s="208"/>
      <c r="J150" s="209">
        <f>ROUND(I150*H150,2)</f>
        <v>0</v>
      </c>
      <c r="K150" s="205" t="s">
        <v>5</v>
      </c>
      <c r="L150" s="47"/>
      <c r="M150" s="210" t="s">
        <v>5</v>
      </c>
      <c r="N150" s="211" t="s">
        <v>43</v>
      </c>
      <c r="O150" s="48"/>
      <c r="P150" s="212">
        <f>O150*H150</f>
        <v>0</v>
      </c>
      <c r="Q150" s="212">
        <v>0</v>
      </c>
      <c r="R150" s="212">
        <f>Q150*H150</f>
        <v>0</v>
      </c>
      <c r="S150" s="212">
        <v>0</v>
      </c>
      <c r="T150" s="213">
        <f>S150*H150</f>
        <v>0</v>
      </c>
      <c r="AR150" s="25" t="s">
        <v>254</v>
      </c>
      <c r="AT150" s="25" t="s">
        <v>170</v>
      </c>
      <c r="AU150" s="25" t="s">
        <v>80</v>
      </c>
      <c r="AY150" s="25" t="s">
        <v>168</v>
      </c>
      <c r="BE150" s="214">
        <f>IF(N150="základní",J150,0)</f>
        <v>0</v>
      </c>
      <c r="BF150" s="214">
        <f>IF(N150="snížená",J150,0)</f>
        <v>0</v>
      </c>
      <c r="BG150" s="214">
        <f>IF(N150="zákl. přenesená",J150,0)</f>
        <v>0</v>
      </c>
      <c r="BH150" s="214">
        <f>IF(N150="sníž. přenesená",J150,0)</f>
        <v>0</v>
      </c>
      <c r="BI150" s="214">
        <f>IF(N150="nulová",J150,0)</f>
        <v>0</v>
      </c>
      <c r="BJ150" s="25" t="s">
        <v>17</v>
      </c>
      <c r="BK150" s="214">
        <f>ROUND(I150*H150,2)</f>
        <v>0</v>
      </c>
      <c r="BL150" s="25" t="s">
        <v>254</v>
      </c>
      <c r="BM150" s="25" t="s">
        <v>3546</v>
      </c>
    </row>
    <row r="151" s="1" customFormat="1" ht="16.5" customHeight="1">
      <c r="B151" s="202"/>
      <c r="C151" s="203" t="s">
        <v>620</v>
      </c>
      <c r="D151" s="203" t="s">
        <v>170</v>
      </c>
      <c r="E151" s="204" t="s">
        <v>3547</v>
      </c>
      <c r="F151" s="205" t="s">
        <v>3548</v>
      </c>
      <c r="G151" s="206" t="s">
        <v>198</v>
      </c>
      <c r="H151" s="207">
        <v>38.520000000000003</v>
      </c>
      <c r="I151" s="208"/>
      <c r="J151" s="209">
        <f>ROUND(I151*H151,2)</f>
        <v>0</v>
      </c>
      <c r="K151" s="205" t="s">
        <v>5</v>
      </c>
      <c r="L151" s="47"/>
      <c r="M151" s="210" t="s">
        <v>5</v>
      </c>
      <c r="N151" s="211" t="s">
        <v>43</v>
      </c>
      <c r="O151" s="48"/>
      <c r="P151" s="212">
        <f>O151*H151</f>
        <v>0</v>
      </c>
      <c r="Q151" s="212">
        <v>0</v>
      </c>
      <c r="R151" s="212">
        <f>Q151*H151</f>
        <v>0</v>
      </c>
      <c r="S151" s="212">
        <v>0</v>
      </c>
      <c r="T151" s="213">
        <f>S151*H151</f>
        <v>0</v>
      </c>
      <c r="AR151" s="25" t="s">
        <v>254</v>
      </c>
      <c r="AT151" s="25" t="s">
        <v>170</v>
      </c>
      <c r="AU151" s="25" t="s">
        <v>80</v>
      </c>
      <c r="AY151" s="25" t="s">
        <v>168</v>
      </c>
      <c r="BE151" s="214">
        <f>IF(N151="základní",J151,0)</f>
        <v>0</v>
      </c>
      <c r="BF151" s="214">
        <f>IF(N151="snížená",J151,0)</f>
        <v>0</v>
      </c>
      <c r="BG151" s="214">
        <f>IF(N151="zákl. přenesená",J151,0)</f>
        <v>0</v>
      </c>
      <c r="BH151" s="214">
        <f>IF(N151="sníž. přenesená",J151,0)</f>
        <v>0</v>
      </c>
      <c r="BI151" s="214">
        <f>IF(N151="nulová",J151,0)</f>
        <v>0</v>
      </c>
      <c r="BJ151" s="25" t="s">
        <v>17</v>
      </c>
      <c r="BK151" s="214">
        <f>ROUND(I151*H151,2)</f>
        <v>0</v>
      </c>
      <c r="BL151" s="25" t="s">
        <v>254</v>
      </c>
      <c r="BM151" s="25" t="s">
        <v>3549</v>
      </c>
    </row>
    <row r="152" s="1" customFormat="1" ht="16.5" customHeight="1">
      <c r="B152" s="202"/>
      <c r="C152" s="203" t="s">
        <v>627</v>
      </c>
      <c r="D152" s="203" t="s">
        <v>170</v>
      </c>
      <c r="E152" s="204" t="s">
        <v>3550</v>
      </c>
      <c r="F152" s="205" t="s">
        <v>3551</v>
      </c>
      <c r="G152" s="206" t="s">
        <v>198</v>
      </c>
      <c r="H152" s="207">
        <v>38.520000000000003</v>
      </c>
      <c r="I152" s="208"/>
      <c r="J152" s="209">
        <f>ROUND(I152*H152,2)</f>
        <v>0</v>
      </c>
      <c r="K152" s="205" t="s">
        <v>5</v>
      </c>
      <c r="L152" s="47"/>
      <c r="M152" s="210" t="s">
        <v>5</v>
      </c>
      <c r="N152" s="211" t="s">
        <v>43</v>
      </c>
      <c r="O152" s="48"/>
      <c r="P152" s="212">
        <f>O152*H152</f>
        <v>0</v>
      </c>
      <c r="Q152" s="212">
        <v>0</v>
      </c>
      <c r="R152" s="212">
        <f>Q152*H152</f>
        <v>0</v>
      </c>
      <c r="S152" s="212">
        <v>0</v>
      </c>
      <c r="T152" s="213">
        <f>S152*H152</f>
        <v>0</v>
      </c>
      <c r="AR152" s="25" t="s">
        <v>254</v>
      </c>
      <c r="AT152" s="25" t="s">
        <v>170</v>
      </c>
      <c r="AU152" s="25" t="s">
        <v>80</v>
      </c>
      <c r="AY152" s="25" t="s">
        <v>168</v>
      </c>
      <c r="BE152" s="214">
        <f>IF(N152="základní",J152,0)</f>
        <v>0</v>
      </c>
      <c r="BF152" s="214">
        <f>IF(N152="snížená",J152,0)</f>
        <v>0</v>
      </c>
      <c r="BG152" s="214">
        <f>IF(N152="zákl. přenesená",J152,0)</f>
        <v>0</v>
      </c>
      <c r="BH152" s="214">
        <f>IF(N152="sníž. přenesená",J152,0)</f>
        <v>0</v>
      </c>
      <c r="BI152" s="214">
        <f>IF(N152="nulová",J152,0)</f>
        <v>0</v>
      </c>
      <c r="BJ152" s="25" t="s">
        <v>17</v>
      </c>
      <c r="BK152" s="214">
        <f>ROUND(I152*H152,2)</f>
        <v>0</v>
      </c>
      <c r="BL152" s="25" t="s">
        <v>254</v>
      </c>
      <c r="BM152" s="25" t="s">
        <v>3552</v>
      </c>
    </row>
    <row r="153" s="1" customFormat="1" ht="16.5" customHeight="1">
      <c r="B153" s="202"/>
      <c r="C153" s="203" t="s">
        <v>634</v>
      </c>
      <c r="D153" s="203" t="s">
        <v>170</v>
      </c>
      <c r="E153" s="204" t="s">
        <v>3553</v>
      </c>
      <c r="F153" s="205" t="s">
        <v>3554</v>
      </c>
      <c r="G153" s="206" t="s">
        <v>198</v>
      </c>
      <c r="H153" s="207">
        <v>12.6</v>
      </c>
      <c r="I153" s="208"/>
      <c r="J153" s="209">
        <f>ROUND(I153*H153,2)</f>
        <v>0</v>
      </c>
      <c r="K153" s="205" t="s">
        <v>5</v>
      </c>
      <c r="L153" s="47"/>
      <c r="M153" s="210" t="s">
        <v>5</v>
      </c>
      <c r="N153" s="211" t="s">
        <v>43</v>
      </c>
      <c r="O153" s="48"/>
      <c r="P153" s="212">
        <f>O153*H153</f>
        <v>0</v>
      </c>
      <c r="Q153" s="212">
        <v>0</v>
      </c>
      <c r="R153" s="212">
        <f>Q153*H153</f>
        <v>0</v>
      </c>
      <c r="S153" s="212">
        <v>0</v>
      </c>
      <c r="T153" s="213">
        <f>S153*H153</f>
        <v>0</v>
      </c>
      <c r="AR153" s="25" t="s">
        <v>254</v>
      </c>
      <c r="AT153" s="25" t="s">
        <v>170</v>
      </c>
      <c r="AU153" s="25" t="s">
        <v>80</v>
      </c>
      <c r="AY153" s="25" t="s">
        <v>168</v>
      </c>
      <c r="BE153" s="214">
        <f>IF(N153="základní",J153,0)</f>
        <v>0</v>
      </c>
      <c r="BF153" s="214">
        <f>IF(N153="snížená",J153,0)</f>
        <v>0</v>
      </c>
      <c r="BG153" s="214">
        <f>IF(N153="zákl. přenesená",J153,0)</f>
        <v>0</v>
      </c>
      <c r="BH153" s="214">
        <f>IF(N153="sníž. přenesená",J153,0)</f>
        <v>0</v>
      </c>
      <c r="BI153" s="214">
        <f>IF(N153="nulová",J153,0)</f>
        <v>0</v>
      </c>
      <c r="BJ153" s="25" t="s">
        <v>17</v>
      </c>
      <c r="BK153" s="214">
        <f>ROUND(I153*H153,2)</f>
        <v>0</v>
      </c>
      <c r="BL153" s="25" t="s">
        <v>254</v>
      </c>
      <c r="BM153" s="25" t="s">
        <v>3555</v>
      </c>
    </row>
    <row r="154" s="1" customFormat="1" ht="16.5" customHeight="1">
      <c r="B154" s="202"/>
      <c r="C154" s="203" t="s">
        <v>639</v>
      </c>
      <c r="D154" s="203" t="s">
        <v>170</v>
      </c>
      <c r="E154" s="204" t="s">
        <v>3556</v>
      </c>
      <c r="F154" s="205" t="s">
        <v>3557</v>
      </c>
      <c r="G154" s="206" t="s">
        <v>198</v>
      </c>
      <c r="H154" s="207">
        <v>3</v>
      </c>
      <c r="I154" s="208"/>
      <c r="J154" s="209">
        <f>ROUND(I154*H154,2)</f>
        <v>0</v>
      </c>
      <c r="K154" s="205" t="s">
        <v>5</v>
      </c>
      <c r="L154" s="47"/>
      <c r="M154" s="210" t="s">
        <v>5</v>
      </c>
      <c r="N154" s="211" t="s">
        <v>43</v>
      </c>
      <c r="O154" s="48"/>
      <c r="P154" s="212">
        <f>O154*H154</f>
        <v>0</v>
      </c>
      <c r="Q154" s="212">
        <v>0</v>
      </c>
      <c r="R154" s="212">
        <f>Q154*H154</f>
        <v>0</v>
      </c>
      <c r="S154" s="212">
        <v>0</v>
      </c>
      <c r="T154" s="213">
        <f>S154*H154</f>
        <v>0</v>
      </c>
      <c r="AR154" s="25" t="s">
        <v>254</v>
      </c>
      <c r="AT154" s="25" t="s">
        <v>170</v>
      </c>
      <c r="AU154" s="25" t="s">
        <v>80</v>
      </c>
      <c r="AY154" s="25" t="s">
        <v>168</v>
      </c>
      <c r="BE154" s="214">
        <f>IF(N154="základní",J154,0)</f>
        <v>0</v>
      </c>
      <c r="BF154" s="214">
        <f>IF(N154="snížená",J154,0)</f>
        <v>0</v>
      </c>
      <c r="BG154" s="214">
        <f>IF(N154="zákl. přenesená",J154,0)</f>
        <v>0</v>
      </c>
      <c r="BH154" s="214">
        <f>IF(N154="sníž. přenesená",J154,0)</f>
        <v>0</v>
      </c>
      <c r="BI154" s="214">
        <f>IF(N154="nulová",J154,0)</f>
        <v>0</v>
      </c>
      <c r="BJ154" s="25" t="s">
        <v>17</v>
      </c>
      <c r="BK154" s="214">
        <f>ROUND(I154*H154,2)</f>
        <v>0</v>
      </c>
      <c r="BL154" s="25" t="s">
        <v>254</v>
      </c>
      <c r="BM154" s="25" t="s">
        <v>3558</v>
      </c>
    </row>
    <row r="155" s="1" customFormat="1" ht="16.5" customHeight="1">
      <c r="B155" s="202"/>
      <c r="C155" s="203" t="s">
        <v>645</v>
      </c>
      <c r="D155" s="203" t="s">
        <v>170</v>
      </c>
      <c r="E155" s="204" t="s">
        <v>3559</v>
      </c>
      <c r="F155" s="205" t="s">
        <v>3560</v>
      </c>
      <c r="G155" s="206" t="s">
        <v>198</v>
      </c>
      <c r="H155" s="207">
        <v>3</v>
      </c>
      <c r="I155" s="208"/>
      <c r="J155" s="209">
        <f>ROUND(I155*H155,2)</f>
        <v>0</v>
      </c>
      <c r="K155" s="205" t="s">
        <v>5</v>
      </c>
      <c r="L155" s="47"/>
      <c r="M155" s="210" t="s">
        <v>5</v>
      </c>
      <c r="N155" s="211" t="s">
        <v>43</v>
      </c>
      <c r="O155" s="48"/>
      <c r="P155" s="212">
        <f>O155*H155</f>
        <v>0</v>
      </c>
      <c r="Q155" s="212">
        <v>0</v>
      </c>
      <c r="R155" s="212">
        <f>Q155*H155</f>
        <v>0</v>
      </c>
      <c r="S155" s="212">
        <v>0</v>
      </c>
      <c r="T155" s="213">
        <f>S155*H155</f>
        <v>0</v>
      </c>
      <c r="AR155" s="25" t="s">
        <v>254</v>
      </c>
      <c r="AT155" s="25" t="s">
        <v>170</v>
      </c>
      <c r="AU155" s="25" t="s">
        <v>80</v>
      </c>
      <c r="AY155" s="25" t="s">
        <v>168</v>
      </c>
      <c r="BE155" s="214">
        <f>IF(N155="základní",J155,0)</f>
        <v>0</v>
      </c>
      <c r="BF155" s="214">
        <f>IF(N155="snížená",J155,0)</f>
        <v>0</v>
      </c>
      <c r="BG155" s="214">
        <f>IF(N155="zákl. přenesená",J155,0)</f>
        <v>0</v>
      </c>
      <c r="BH155" s="214">
        <f>IF(N155="sníž. přenesená",J155,0)</f>
        <v>0</v>
      </c>
      <c r="BI155" s="214">
        <f>IF(N155="nulová",J155,0)</f>
        <v>0</v>
      </c>
      <c r="BJ155" s="25" t="s">
        <v>17</v>
      </c>
      <c r="BK155" s="214">
        <f>ROUND(I155*H155,2)</f>
        <v>0</v>
      </c>
      <c r="BL155" s="25" t="s">
        <v>254</v>
      </c>
      <c r="BM155" s="25" t="s">
        <v>3561</v>
      </c>
    </row>
    <row r="156" s="1" customFormat="1" ht="16.5" customHeight="1">
      <c r="B156" s="202"/>
      <c r="C156" s="203" t="s">
        <v>650</v>
      </c>
      <c r="D156" s="203" t="s">
        <v>170</v>
      </c>
      <c r="E156" s="204" t="s">
        <v>3562</v>
      </c>
      <c r="F156" s="205" t="s">
        <v>3563</v>
      </c>
      <c r="G156" s="206" t="s">
        <v>198</v>
      </c>
      <c r="H156" s="207">
        <v>19.199999999999999</v>
      </c>
      <c r="I156" s="208"/>
      <c r="J156" s="209">
        <f>ROUND(I156*H156,2)</f>
        <v>0</v>
      </c>
      <c r="K156" s="205" t="s">
        <v>5</v>
      </c>
      <c r="L156" s="47"/>
      <c r="M156" s="210" t="s">
        <v>5</v>
      </c>
      <c r="N156" s="211" t="s">
        <v>43</v>
      </c>
      <c r="O156" s="48"/>
      <c r="P156" s="212">
        <f>O156*H156</f>
        <v>0</v>
      </c>
      <c r="Q156" s="212">
        <v>0</v>
      </c>
      <c r="R156" s="212">
        <f>Q156*H156</f>
        <v>0</v>
      </c>
      <c r="S156" s="212">
        <v>0</v>
      </c>
      <c r="T156" s="213">
        <f>S156*H156</f>
        <v>0</v>
      </c>
      <c r="AR156" s="25" t="s">
        <v>254</v>
      </c>
      <c r="AT156" s="25" t="s">
        <v>170</v>
      </c>
      <c r="AU156" s="25" t="s">
        <v>80</v>
      </c>
      <c r="AY156" s="25" t="s">
        <v>168</v>
      </c>
      <c r="BE156" s="214">
        <f>IF(N156="základní",J156,0)</f>
        <v>0</v>
      </c>
      <c r="BF156" s="214">
        <f>IF(N156="snížená",J156,0)</f>
        <v>0</v>
      </c>
      <c r="BG156" s="214">
        <f>IF(N156="zákl. přenesená",J156,0)</f>
        <v>0</v>
      </c>
      <c r="BH156" s="214">
        <f>IF(N156="sníž. přenesená",J156,0)</f>
        <v>0</v>
      </c>
      <c r="BI156" s="214">
        <f>IF(N156="nulová",J156,0)</f>
        <v>0</v>
      </c>
      <c r="BJ156" s="25" t="s">
        <v>17</v>
      </c>
      <c r="BK156" s="214">
        <f>ROUND(I156*H156,2)</f>
        <v>0</v>
      </c>
      <c r="BL156" s="25" t="s">
        <v>254</v>
      </c>
      <c r="BM156" s="25" t="s">
        <v>3564</v>
      </c>
    </row>
    <row r="157" s="1" customFormat="1" ht="16.5" customHeight="1">
      <c r="B157" s="202"/>
      <c r="C157" s="203" t="s">
        <v>656</v>
      </c>
      <c r="D157" s="203" t="s">
        <v>170</v>
      </c>
      <c r="E157" s="204" t="s">
        <v>3565</v>
      </c>
      <c r="F157" s="205" t="s">
        <v>3566</v>
      </c>
      <c r="G157" s="206" t="s">
        <v>198</v>
      </c>
      <c r="H157" s="207">
        <v>19.199999999999999</v>
      </c>
      <c r="I157" s="208"/>
      <c r="J157" s="209">
        <f>ROUND(I157*H157,2)</f>
        <v>0</v>
      </c>
      <c r="K157" s="205" t="s">
        <v>5</v>
      </c>
      <c r="L157" s="47"/>
      <c r="M157" s="210" t="s">
        <v>5</v>
      </c>
      <c r="N157" s="211" t="s">
        <v>43</v>
      </c>
      <c r="O157" s="48"/>
      <c r="P157" s="212">
        <f>O157*H157</f>
        <v>0</v>
      </c>
      <c r="Q157" s="212">
        <v>0</v>
      </c>
      <c r="R157" s="212">
        <f>Q157*H157</f>
        <v>0</v>
      </c>
      <c r="S157" s="212">
        <v>0</v>
      </c>
      <c r="T157" s="213">
        <f>S157*H157</f>
        <v>0</v>
      </c>
      <c r="AR157" s="25" t="s">
        <v>254</v>
      </c>
      <c r="AT157" s="25" t="s">
        <v>170</v>
      </c>
      <c r="AU157" s="25" t="s">
        <v>80</v>
      </c>
      <c r="AY157" s="25" t="s">
        <v>168</v>
      </c>
      <c r="BE157" s="214">
        <f>IF(N157="základní",J157,0)</f>
        <v>0</v>
      </c>
      <c r="BF157" s="214">
        <f>IF(N157="snížená",J157,0)</f>
        <v>0</v>
      </c>
      <c r="BG157" s="214">
        <f>IF(N157="zákl. přenesená",J157,0)</f>
        <v>0</v>
      </c>
      <c r="BH157" s="214">
        <f>IF(N157="sníž. přenesená",J157,0)</f>
        <v>0</v>
      </c>
      <c r="BI157" s="214">
        <f>IF(N157="nulová",J157,0)</f>
        <v>0</v>
      </c>
      <c r="BJ157" s="25" t="s">
        <v>17</v>
      </c>
      <c r="BK157" s="214">
        <f>ROUND(I157*H157,2)</f>
        <v>0</v>
      </c>
      <c r="BL157" s="25" t="s">
        <v>254</v>
      </c>
      <c r="BM157" s="25" t="s">
        <v>3567</v>
      </c>
    </row>
    <row r="158" s="1" customFormat="1" ht="16.5" customHeight="1">
      <c r="B158" s="202"/>
      <c r="C158" s="203" t="s">
        <v>662</v>
      </c>
      <c r="D158" s="203" t="s">
        <v>170</v>
      </c>
      <c r="E158" s="204" t="s">
        <v>3410</v>
      </c>
      <c r="F158" s="205" t="s">
        <v>3411</v>
      </c>
      <c r="G158" s="206" t="s">
        <v>1519</v>
      </c>
      <c r="H158" s="207">
        <v>417.19999999999999</v>
      </c>
      <c r="I158" s="208"/>
      <c r="J158" s="209">
        <f>ROUND(I158*H158,2)</f>
        <v>0</v>
      </c>
      <c r="K158" s="205" t="s">
        <v>5</v>
      </c>
      <c r="L158" s="47"/>
      <c r="M158" s="210" t="s">
        <v>5</v>
      </c>
      <c r="N158" s="211" t="s">
        <v>43</v>
      </c>
      <c r="O158" s="48"/>
      <c r="P158" s="212">
        <f>O158*H158</f>
        <v>0</v>
      </c>
      <c r="Q158" s="212">
        <v>0</v>
      </c>
      <c r="R158" s="212">
        <f>Q158*H158</f>
        <v>0</v>
      </c>
      <c r="S158" s="212">
        <v>0</v>
      </c>
      <c r="T158" s="213">
        <f>S158*H158</f>
        <v>0</v>
      </c>
      <c r="AR158" s="25" t="s">
        <v>254</v>
      </c>
      <c r="AT158" s="25" t="s">
        <v>170</v>
      </c>
      <c r="AU158" s="25" t="s">
        <v>80</v>
      </c>
      <c r="AY158" s="25" t="s">
        <v>168</v>
      </c>
      <c r="BE158" s="214">
        <f>IF(N158="základní",J158,0)</f>
        <v>0</v>
      </c>
      <c r="BF158" s="214">
        <f>IF(N158="snížená",J158,0)</f>
        <v>0</v>
      </c>
      <c r="BG158" s="214">
        <f>IF(N158="zákl. přenesená",J158,0)</f>
        <v>0</v>
      </c>
      <c r="BH158" s="214">
        <f>IF(N158="sníž. přenesená",J158,0)</f>
        <v>0</v>
      </c>
      <c r="BI158" s="214">
        <f>IF(N158="nulová",J158,0)</f>
        <v>0</v>
      </c>
      <c r="BJ158" s="25" t="s">
        <v>17</v>
      </c>
      <c r="BK158" s="214">
        <f>ROUND(I158*H158,2)</f>
        <v>0</v>
      </c>
      <c r="BL158" s="25" t="s">
        <v>254</v>
      </c>
      <c r="BM158" s="25" t="s">
        <v>3568</v>
      </c>
    </row>
    <row r="159" s="1" customFormat="1" ht="16.5" customHeight="1">
      <c r="B159" s="202"/>
      <c r="C159" s="203" t="s">
        <v>668</v>
      </c>
      <c r="D159" s="203" t="s">
        <v>170</v>
      </c>
      <c r="E159" s="204" t="s">
        <v>3569</v>
      </c>
      <c r="F159" s="205" t="s">
        <v>3570</v>
      </c>
      <c r="G159" s="206" t="s">
        <v>198</v>
      </c>
      <c r="H159" s="207">
        <v>375.48000000000002</v>
      </c>
      <c r="I159" s="208"/>
      <c r="J159" s="209">
        <f>ROUND(I159*H159,2)</f>
        <v>0</v>
      </c>
      <c r="K159" s="205" t="s">
        <v>5</v>
      </c>
      <c r="L159" s="47"/>
      <c r="M159" s="210" t="s">
        <v>5</v>
      </c>
      <c r="N159" s="211" t="s">
        <v>43</v>
      </c>
      <c r="O159" s="48"/>
      <c r="P159" s="212">
        <f>O159*H159</f>
        <v>0</v>
      </c>
      <c r="Q159" s="212">
        <v>0</v>
      </c>
      <c r="R159" s="212">
        <f>Q159*H159</f>
        <v>0</v>
      </c>
      <c r="S159" s="212">
        <v>0</v>
      </c>
      <c r="T159" s="213">
        <f>S159*H159</f>
        <v>0</v>
      </c>
      <c r="AR159" s="25" t="s">
        <v>254</v>
      </c>
      <c r="AT159" s="25" t="s">
        <v>170</v>
      </c>
      <c r="AU159" s="25" t="s">
        <v>80</v>
      </c>
      <c r="AY159" s="25" t="s">
        <v>168</v>
      </c>
      <c r="BE159" s="214">
        <f>IF(N159="základní",J159,0)</f>
        <v>0</v>
      </c>
      <c r="BF159" s="214">
        <f>IF(N159="snížená",J159,0)</f>
        <v>0</v>
      </c>
      <c r="BG159" s="214">
        <f>IF(N159="zákl. přenesená",J159,0)</f>
        <v>0</v>
      </c>
      <c r="BH159" s="214">
        <f>IF(N159="sníž. přenesená",J159,0)</f>
        <v>0</v>
      </c>
      <c r="BI159" s="214">
        <f>IF(N159="nulová",J159,0)</f>
        <v>0</v>
      </c>
      <c r="BJ159" s="25" t="s">
        <v>17</v>
      </c>
      <c r="BK159" s="214">
        <f>ROUND(I159*H159,2)</f>
        <v>0</v>
      </c>
      <c r="BL159" s="25" t="s">
        <v>254</v>
      </c>
      <c r="BM159" s="25" t="s">
        <v>3571</v>
      </c>
    </row>
    <row r="160" s="1" customFormat="1" ht="16.5" customHeight="1">
      <c r="B160" s="202"/>
      <c r="C160" s="203" t="s">
        <v>680</v>
      </c>
      <c r="D160" s="203" t="s">
        <v>170</v>
      </c>
      <c r="E160" s="204" t="s">
        <v>3572</v>
      </c>
      <c r="F160" s="205" t="s">
        <v>3573</v>
      </c>
      <c r="G160" s="206" t="s">
        <v>198</v>
      </c>
      <c r="H160" s="207">
        <v>375.48000000000002</v>
      </c>
      <c r="I160" s="208"/>
      <c r="J160" s="209">
        <f>ROUND(I160*H160,2)</f>
        <v>0</v>
      </c>
      <c r="K160" s="205" t="s">
        <v>5</v>
      </c>
      <c r="L160" s="47"/>
      <c r="M160" s="210" t="s">
        <v>5</v>
      </c>
      <c r="N160" s="211" t="s">
        <v>43</v>
      </c>
      <c r="O160" s="48"/>
      <c r="P160" s="212">
        <f>O160*H160</f>
        <v>0</v>
      </c>
      <c r="Q160" s="212">
        <v>0</v>
      </c>
      <c r="R160" s="212">
        <f>Q160*H160</f>
        <v>0</v>
      </c>
      <c r="S160" s="212">
        <v>0</v>
      </c>
      <c r="T160" s="213">
        <f>S160*H160</f>
        <v>0</v>
      </c>
      <c r="AR160" s="25" t="s">
        <v>254</v>
      </c>
      <c r="AT160" s="25" t="s">
        <v>170</v>
      </c>
      <c r="AU160" s="25" t="s">
        <v>80</v>
      </c>
      <c r="AY160" s="25" t="s">
        <v>168</v>
      </c>
      <c r="BE160" s="214">
        <f>IF(N160="základní",J160,0)</f>
        <v>0</v>
      </c>
      <c r="BF160" s="214">
        <f>IF(N160="snížená",J160,0)</f>
        <v>0</v>
      </c>
      <c r="BG160" s="214">
        <f>IF(N160="zákl. přenesená",J160,0)</f>
        <v>0</v>
      </c>
      <c r="BH160" s="214">
        <f>IF(N160="sníž. přenesená",J160,0)</f>
        <v>0</v>
      </c>
      <c r="BI160" s="214">
        <f>IF(N160="nulová",J160,0)</f>
        <v>0</v>
      </c>
      <c r="BJ160" s="25" t="s">
        <v>17</v>
      </c>
      <c r="BK160" s="214">
        <f>ROUND(I160*H160,2)</f>
        <v>0</v>
      </c>
      <c r="BL160" s="25" t="s">
        <v>254</v>
      </c>
      <c r="BM160" s="25" t="s">
        <v>3574</v>
      </c>
    </row>
    <row r="161" s="1" customFormat="1" ht="16.5" customHeight="1">
      <c r="B161" s="202"/>
      <c r="C161" s="203" t="s">
        <v>691</v>
      </c>
      <c r="D161" s="203" t="s">
        <v>170</v>
      </c>
      <c r="E161" s="204" t="s">
        <v>3575</v>
      </c>
      <c r="F161" s="205" t="s">
        <v>3576</v>
      </c>
      <c r="G161" s="206" t="s">
        <v>1519</v>
      </c>
      <c r="H161" s="207">
        <v>2</v>
      </c>
      <c r="I161" s="208"/>
      <c r="J161" s="209">
        <f>ROUND(I161*H161,2)</f>
        <v>0</v>
      </c>
      <c r="K161" s="205" t="s">
        <v>5</v>
      </c>
      <c r="L161" s="47"/>
      <c r="M161" s="210" t="s">
        <v>5</v>
      </c>
      <c r="N161" s="211" t="s">
        <v>43</v>
      </c>
      <c r="O161" s="48"/>
      <c r="P161" s="212">
        <f>O161*H161</f>
        <v>0</v>
      </c>
      <c r="Q161" s="212">
        <v>0</v>
      </c>
      <c r="R161" s="212">
        <f>Q161*H161</f>
        <v>0</v>
      </c>
      <c r="S161" s="212">
        <v>0</v>
      </c>
      <c r="T161" s="213">
        <f>S161*H161</f>
        <v>0</v>
      </c>
      <c r="AR161" s="25" t="s">
        <v>254</v>
      </c>
      <c r="AT161" s="25" t="s">
        <v>170</v>
      </c>
      <c r="AU161" s="25" t="s">
        <v>80</v>
      </c>
      <c r="AY161" s="25" t="s">
        <v>168</v>
      </c>
      <c r="BE161" s="214">
        <f>IF(N161="základní",J161,0)</f>
        <v>0</v>
      </c>
      <c r="BF161" s="214">
        <f>IF(N161="snížená",J161,0)</f>
        <v>0</v>
      </c>
      <c r="BG161" s="214">
        <f>IF(N161="zákl. přenesená",J161,0)</f>
        <v>0</v>
      </c>
      <c r="BH161" s="214">
        <f>IF(N161="sníž. přenesená",J161,0)</f>
        <v>0</v>
      </c>
      <c r="BI161" s="214">
        <f>IF(N161="nulová",J161,0)</f>
        <v>0</v>
      </c>
      <c r="BJ161" s="25" t="s">
        <v>17</v>
      </c>
      <c r="BK161" s="214">
        <f>ROUND(I161*H161,2)</f>
        <v>0</v>
      </c>
      <c r="BL161" s="25" t="s">
        <v>254</v>
      </c>
      <c r="BM161" s="25" t="s">
        <v>3577</v>
      </c>
    </row>
    <row r="162" s="1" customFormat="1" ht="16.5" customHeight="1">
      <c r="B162" s="202"/>
      <c r="C162" s="203" t="s">
        <v>696</v>
      </c>
      <c r="D162" s="203" t="s">
        <v>170</v>
      </c>
      <c r="E162" s="204" t="s">
        <v>3578</v>
      </c>
      <c r="F162" s="205" t="s">
        <v>3579</v>
      </c>
      <c r="G162" s="206" t="s">
        <v>1519</v>
      </c>
      <c r="H162" s="207">
        <v>10</v>
      </c>
      <c r="I162" s="208"/>
      <c r="J162" s="209">
        <f>ROUND(I162*H162,2)</f>
        <v>0</v>
      </c>
      <c r="K162" s="205" t="s">
        <v>5</v>
      </c>
      <c r="L162" s="47"/>
      <c r="M162" s="210" t="s">
        <v>5</v>
      </c>
      <c r="N162" s="211" t="s">
        <v>43</v>
      </c>
      <c r="O162" s="48"/>
      <c r="P162" s="212">
        <f>O162*H162</f>
        <v>0</v>
      </c>
      <c r="Q162" s="212">
        <v>0</v>
      </c>
      <c r="R162" s="212">
        <f>Q162*H162</f>
        <v>0</v>
      </c>
      <c r="S162" s="212">
        <v>0</v>
      </c>
      <c r="T162" s="213">
        <f>S162*H162</f>
        <v>0</v>
      </c>
      <c r="AR162" s="25" t="s">
        <v>254</v>
      </c>
      <c r="AT162" s="25" t="s">
        <v>170</v>
      </c>
      <c r="AU162" s="25" t="s">
        <v>80</v>
      </c>
      <c r="AY162" s="25" t="s">
        <v>168</v>
      </c>
      <c r="BE162" s="214">
        <f>IF(N162="základní",J162,0)</f>
        <v>0</v>
      </c>
      <c r="BF162" s="214">
        <f>IF(N162="snížená",J162,0)</f>
        <v>0</v>
      </c>
      <c r="BG162" s="214">
        <f>IF(N162="zákl. přenesená",J162,0)</f>
        <v>0</v>
      </c>
      <c r="BH162" s="214">
        <f>IF(N162="sníž. přenesená",J162,0)</f>
        <v>0</v>
      </c>
      <c r="BI162" s="214">
        <f>IF(N162="nulová",J162,0)</f>
        <v>0</v>
      </c>
      <c r="BJ162" s="25" t="s">
        <v>17</v>
      </c>
      <c r="BK162" s="214">
        <f>ROUND(I162*H162,2)</f>
        <v>0</v>
      </c>
      <c r="BL162" s="25" t="s">
        <v>254</v>
      </c>
      <c r="BM162" s="25" t="s">
        <v>3580</v>
      </c>
    </row>
    <row r="163" s="1" customFormat="1" ht="16.5" customHeight="1">
      <c r="B163" s="202"/>
      <c r="C163" s="203" t="s">
        <v>711</v>
      </c>
      <c r="D163" s="203" t="s">
        <v>170</v>
      </c>
      <c r="E163" s="204" t="s">
        <v>3581</v>
      </c>
      <c r="F163" s="205" t="s">
        <v>3582</v>
      </c>
      <c r="G163" s="206" t="s">
        <v>1519</v>
      </c>
      <c r="H163" s="207">
        <v>4</v>
      </c>
      <c r="I163" s="208"/>
      <c r="J163" s="209">
        <f>ROUND(I163*H163,2)</f>
        <v>0</v>
      </c>
      <c r="K163" s="205" t="s">
        <v>5</v>
      </c>
      <c r="L163" s="47"/>
      <c r="M163" s="210" t="s">
        <v>5</v>
      </c>
      <c r="N163" s="211" t="s">
        <v>43</v>
      </c>
      <c r="O163" s="48"/>
      <c r="P163" s="212">
        <f>O163*H163</f>
        <v>0</v>
      </c>
      <c r="Q163" s="212">
        <v>0</v>
      </c>
      <c r="R163" s="212">
        <f>Q163*H163</f>
        <v>0</v>
      </c>
      <c r="S163" s="212">
        <v>0</v>
      </c>
      <c r="T163" s="213">
        <f>S163*H163</f>
        <v>0</v>
      </c>
      <c r="AR163" s="25" t="s">
        <v>254</v>
      </c>
      <c r="AT163" s="25" t="s">
        <v>170</v>
      </c>
      <c r="AU163" s="25" t="s">
        <v>80</v>
      </c>
      <c r="AY163" s="25" t="s">
        <v>168</v>
      </c>
      <c r="BE163" s="214">
        <f>IF(N163="základní",J163,0)</f>
        <v>0</v>
      </c>
      <c r="BF163" s="214">
        <f>IF(N163="snížená",J163,0)</f>
        <v>0</v>
      </c>
      <c r="BG163" s="214">
        <f>IF(N163="zákl. přenesená",J163,0)</f>
        <v>0</v>
      </c>
      <c r="BH163" s="214">
        <f>IF(N163="sníž. přenesená",J163,0)</f>
        <v>0</v>
      </c>
      <c r="BI163" s="214">
        <f>IF(N163="nulová",J163,0)</f>
        <v>0</v>
      </c>
      <c r="BJ163" s="25" t="s">
        <v>17</v>
      </c>
      <c r="BK163" s="214">
        <f>ROUND(I163*H163,2)</f>
        <v>0</v>
      </c>
      <c r="BL163" s="25" t="s">
        <v>254</v>
      </c>
      <c r="BM163" s="25" t="s">
        <v>3583</v>
      </c>
    </row>
    <row r="164" s="1" customFormat="1" ht="16.5" customHeight="1">
      <c r="B164" s="202"/>
      <c r="C164" s="203" t="s">
        <v>716</v>
      </c>
      <c r="D164" s="203" t="s">
        <v>170</v>
      </c>
      <c r="E164" s="204" t="s">
        <v>3584</v>
      </c>
      <c r="F164" s="205" t="s">
        <v>3585</v>
      </c>
      <c r="G164" s="206" t="s">
        <v>1519</v>
      </c>
      <c r="H164" s="207">
        <v>2</v>
      </c>
      <c r="I164" s="208"/>
      <c r="J164" s="209">
        <f>ROUND(I164*H164,2)</f>
        <v>0</v>
      </c>
      <c r="K164" s="205" t="s">
        <v>5</v>
      </c>
      <c r="L164" s="47"/>
      <c r="M164" s="210" t="s">
        <v>5</v>
      </c>
      <c r="N164" s="211" t="s">
        <v>43</v>
      </c>
      <c r="O164" s="48"/>
      <c r="P164" s="212">
        <f>O164*H164</f>
        <v>0</v>
      </c>
      <c r="Q164" s="212">
        <v>0</v>
      </c>
      <c r="R164" s="212">
        <f>Q164*H164</f>
        <v>0</v>
      </c>
      <c r="S164" s="212">
        <v>0</v>
      </c>
      <c r="T164" s="213">
        <f>S164*H164</f>
        <v>0</v>
      </c>
      <c r="AR164" s="25" t="s">
        <v>254</v>
      </c>
      <c r="AT164" s="25" t="s">
        <v>170</v>
      </c>
      <c r="AU164" s="25" t="s">
        <v>80</v>
      </c>
      <c r="AY164" s="25" t="s">
        <v>168</v>
      </c>
      <c r="BE164" s="214">
        <f>IF(N164="základní",J164,0)</f>
        <v>0</v>
      </c>
      <c r="BF164" s="214">
        <f>IF(N164="snížená",J164,0)</f>
        <v>0</v>
      </c>
      <c r="BG164" s="214">
        <f>IF(N164="zákl. přenesená",J164,0)</f>
        <v>0</v>
      </c>
      <c r="BH164" s="214">
        <f>IF(N164="sníž. přenesená",J164,0)</f>
        <v>0</v>
      </c>
      <c r="BI164" s="214">
        <f>IF(N164="nulová",J164,0)</f>
        <v>0</v>
      </c>
      <c r="BJ164" s="25" t="s">
        <v>17</v>
      </c>
      <c r="BK164" s="214">
        <f>ROUND(I164*H164,2)</f>
        <v>0</v>
      </c>
      <c r="BL164" s="25" t="s">
        <v>254</v>
      </c>
      <c r="BM164" s="25" t="s">
        <v>3586</v>
      </c>
    </row>
    <row r="165" s="1" customFormat="1" ht="51" customHeight="1">
      <c r="B165" s="202"/>
      <c r="C165" s="203" t="s">
        <v>719</v>
      </c>
      <c r="D165" s="203" t="s">
        <v>170</v>
      </c>
      <c r="E165" s="204" t="s">
        <v>3587</v>
      </c>
      <c r="F165" s="205" t="s">
        <v>3588</v>
      </c>
      <c r="G165" s="206" t="s">
        <v>1519</v>
      </c>
      <c r="H165" s="207">
        <v>5</v>
      </c>
      <c r="I165" s="208"/>
      <c r="J165" s="209">
        <f>ROUND(I165*H165,2)</f>
        <v>0</v>
      </c>
      <c r="K165" s="205" t="s">
        <v>5</v>
      </c>
      <c r="L165" s="47"/>
      <c r="M165" s="210" t="s">
        <v>5</v>
      </c>
      <c r="N165" s="211" t="s">
        <v>43</v>
      </c>
      <c r="O165" s="48"/>
      <c r="P165" s="212">
        <f>O165*H165</f>
        <v>0</v>
      </c>
      <c r="Q165" s="212">
        <v>0</v>
      </c>
      <c r="R165" s="212">
        <f>Q165*H165</f>
        <v>0</v>
      </c>
      <c r="S165" s="212">
        <v>0</v>
      </c>
      <c r="T165" s="213">
        <f>S165*H165</f>
        <v>0</v>
      </c>
      <c r="AR165" s="25" t="s">
        <v>254</v>
      </c>
      <c r="AT165" s="25" t="s">
        <v>170</v>
      </c>
      <c r="AU165" s="25" t="s">
        <v>80</v>
      </c>
      <c r="AY165" s="25" t="s">
        <v>168</v>
      </c>
      <c r="BE165" s="214">
        <f>IF(N165="základní",J165,0)</f>
        <v>0</v>
      </c>
      <c r="BF165" s="214">
        <f>IF(N165="snížená",J165,0)</f>
        <v>0</v>
      </c>
      <c r="BG165" s="214">
        <f>IF(N165="zákl. přenesená",J165,0)</f>
        <v>0</v>
      </c>
      <c r="BH165" s="214">
        <f>IF(N165="sníž. přenesená",J165,0)</f>
        <v>0</v>
      </c>
      <c r="BI165" s="214">
        <f>IF(N165="nulová",J165,0)</f>
        <v>0</v>
      </c>
      <c r="BJ165" s="25" t="s">
        <v>17</v>
      </c>
      <c r="BK165" s="214">
        <f>ROUND(I165*H165,2)</f>
        <v>0</v>
      </c>
      <c r="BL165" s="25" t="s">
        <v>254</v>
      </c>
      <c r="BM165" s="25" t="s">
        <v>3589</v>
      </c>
    </row>
    <row r="166" s="1" customFormat="1" ht="51" customHeight="1">
      <c r="B166" s="202"/>
      <c r="C166" s="203" t="s">
        <v>724</v>
      </c>
      <c r="D166" s="203" t="s">
        <v>170</v>
      </c>
      <c r="E166" s="204" t="s">
        <v>3590</v>
      </c>
      <c r="F166" s="205" t="s">
        <v>3591</v>
      </c>
      <c r="G166" s="206" t="s">
        <v>1519</v>
      </c>
      <c r="H166" s="207">
        <v>1</v>
      </c>
      <c r="I166" s="208"/>
      <c r="J166" s="209">
        <f>ROUND(I166*H166,2)</f>
        <v>0</v>
      </c>
      <c r="K166" s="205" t="s">
        <v>5</v>
      </c>
      <c r="L166" s="47"/>
      <c r="M166" s="210" t="s">
        <v>5</v>
      </c>
      <c r="N166" s="211" t="s">
        <v>43</v>
      </c>
      <c r="O166" s="48"/>
      <c r="P166" s="212">
        <f>O166*H166</f>
        <v>0</v>
      </c>
      <c r="Q166" s="212">
        <v>0</v>
      </c>
      <c r="R166" s="212">
        <f>Q166*H166</f>
        <v>0</v>
      </c>
      <c r="S166" s="212">
        <v>0</v>
      </c>
      <c r="T166" s="213">
        <f>S166*H166</f>
        <v>0</v>
      </c>
      <c r="AR166" s="25" t="s">
        <v>254</v>
      </c>
      <c r="AT166" s="25" t="s">
        <v>170</v>
      </c>
      <c r="AU166" s="25" t="s">
        <v>80</v>
      </c>
      <c r="AY166" s="25" t="s">
        <v>168</v>
      </c>
      <c r="BE166" s="214">
        <f>IF(N166="základní",J166,0)</f>
        <v>0</v>
      </c>
      <c r="BF166" s="214">
        <f>IF(N166="snížená",J166,0)</f>
        <v>0</v>
      </c>
      <c r="BG166" s="214">
        <f>IF(N166="zákl. přenesená",J166,0)</f>
        <v>0</v>
      </c>
      <c r="BH166" s="214">
        <f>IF(N166="sníž. přenesená",J166,0)</f>
        <v>0</v>
      </c>
      <c r="BI166" s="214">
        <f>IF(N166="nulová",J166,0)</f>
        <v>0</v>
      </c>
      <c r="BJ166" s="25" t="s">
        <v>17</v>
      </c>
      <c r="BK166" s="214">
        <f>ROUND(I166*H166,2)</f>
        <v>0</v>
      </c>
      <c r="BL166" s="25" t="s">
        <v>254</v>
      </c>
      <c r="BM166" s="25" t="s">
        <v>3592</v>
      </c>
    </row>
    <row r="167" s="1" customFormat="1" ht="25.5" customHeight="1">
      <c r="B167" s="202"/>
      <c r="C167" s="203" t="s">
        <v>727</v>
      </c>
      <c r="D167" s="203" t="s">
        <v>170</v>
      </c>
      <c r="E167" s="204" t="s">
        <v>3593</v>
      </c>
      <c r="F167" s="205" t="s">
        <v>3594</v>
      </c>
      <c r="G167" s="206" t="s">
        <v>198</v>
      </c>
      <c r="H167" s="207">
        <v>1</v>
      </c>
      <c r="I167" s="208"/>
      <c r="J167" s="209">
        <f>ROUND(I167*H167,2)</f>
        <v>0</v>
      </c>
      <c r="K167" s="205" t="s">
        <v>5</v>
      </c>
      <c r="L167" s="47"/>
      <c r="M167" s="210" t="s">
        <v>5</v>
      </c>
      <c r="N167" s="211" t="s">
        <v>43</v>
      </c>
      <c r="O167" s="48"/>
      <c r="P167" s="212">
        <f>O167*H167</f>
        <v>0</v>
      </c>
      <c r="Q167" s="212">
        <v>0</v>
      </c>
      <c r="R167" s="212">
        <f>Q167*H167</f>
        <v>0</v>
      </c>
      <c r="S167" s="212">
        <v>0</v>
      </c>
      <c r="T167" s="213">
        <f>S167*H167</f>
        <v>0</v>
      </c>
      <c r="AR167" s="25" t="s">
        <v>254</v>
      </c>
      <c r="AT167" s="25" t="s">
        <v>170</v>
      </c>
      <c r="AU167" s="25" t="s">
        <v>80</v>
      </c>
      <c r="AY167" s="25" t="s">
        <v>168</v>
      </c>
      <c r="BE167" s="214">
        <f>IF(N167="základní",J167,0)</f>
        <v>0</v>
      </c>
      <c r="BF167" s="214">
        <f>IF(N167="snížená",J167,0)</f>
        <v>0</v>
      </c>
      <c r="BG167" s="214">
        <f>IF(N167="zákl. přenesená",J167,0)</f>
        <v>0</v>
      </c>
      <c r="BH167" s="214">
        <f>IF(N167="sníž. přenesená",J167,0)</f>
        <v>0</v>
      </c>
      <c r="BI167" s="214">
        <f>IF(N167="nulová",J167,0)</f>
        <v>0</v>
      </c>
      <c r="BJ167" s="25" t="s">
        <v>17</v>
      </c>
      <c r="BK167" s="214">
        <f>ROUND(I167*H167,2)</f>
        <v>0</v>
      </c>
      <c r="BL167" s="25" t="s">
        <v>254</v>
      </c>
      <c r="BM167" s="25" t="s">
        <v>3595</v>
      </c>
    </row>
    <row r="168" s="1" customFormat="1" ht="25.5" customHeight="1">
      <c r="B168" s="202"/>
      <c r="C168" s="203" t="s">
        <v>730</v>
      </c>
      <c r="D168" s="203" t="s">
        <v>170</v>
      </c>
      <c r="E168" s="204" t="s">
        <v>3596</v>
      </c>
      <c r="F168" s="205" t="s">
        <v>3597</v>
      </c>
      <c r="G168" s="206" t="s">
        <v>1519</v>
      </c>
      <c r="H168" s="207">
        <v>4</v>
      </c>
      <c r="I168" s="208"/>
      <c r="J168" s="209">
        <f>ROUND(I168*H168,2)</f>
        <v>0</v>
      </c>
      <c r="K168" s="205" t="s">
        <v>5</v>
      </c>
      <c r="L168" s="47"/>
      <c r="M168" s="210" t="s">
        <v>5</v>
      </c>
      <c r="N168" s="211" t="s">
        <v>43</v>
      </c>
      <c r="O168" s="48"/>
      <c r="P168" s="212">
        <f>O168*H168</f>
        <v>0</v>
      </c>
      <c r="Q168" s="212">
        <v>0</v>
      </c>
      <c r="R168" s="212">
        <f>Q168*H168</f>
        <v>0</v>
      </c>
      <c r="S168" s="212">
        <v>0</v>
      </c>
      <c r="T168" s="213">
        <f>S168*H168</f>
        <v>0</v>
      </c>
      <c r="AR168" s="25" t="s">
        <v>254</v>
      </c>
      <c r="AT168" s="25" t="s">
        <v>170</v>
      </c>
      <c r="AU168" s="25" t="s">
        <v>80</v>
      </c>
      <c r="AY168" s="25" t="s">
        <v>168</v>
      </c>
      <c r="BE168" s="214">
        <f>IF(N168="základní",J168,0)</f>
        <v>0</v>
      </c>
      <c r="BF168" s="214">
        <f>IF(N168="snížená",J168,0)</f>
        <v>0</v>
      </c>
      <c r="BG168" s="214">
        <f>IF(N168="zákl. přenesená",J168,0)</f>
        <v>0</v>
      </c>
      <c r="BH168" s="214">
        <f>IF(N168="sníž. přenesená",J168,0)</f>
        <v>0</v>
      </c>
      <c r="BI168" s="214">
        <f>IF(N168="nulová",J168,0)</f>
        <v>0</v>
      </c>
      <c r="BJ168" s="25" t="s">
        <v>17</v>
      </c>
      <c r="BK168" s="214">
        <f>ROUND(I168*H168,2)</f>
        <v>0</v>
      </c>
      <c r="BL168" s="25" t="s">
        <v>254</v>
      </c>
      <c r="BM168" s="25" t="s">
        <v>3598</v>
      </c>
    </row>
    <row r="169" s="1" customFormat="1" ht="16.5" customHeight="1">
      <c r="B169" s="202"/>
      <c r="C169" s="203" t="s">
        <v>735</v>
      </c>
      <c r="D169" s="203" t="s">
        <v>170</v>
      </c>
      <c r="E169" s="204" t="s">
        <v>3599</v>
      </c>
      <c r="F169" s="205" t="s">
        <v>3600</v>
      </c>
      <c r="G169" s="206" t="s">
        <v>3601</v>
      </c>
      <c r="H169" s="207">
        <v>16</v>
      </c>
      <c r="I169" s="208"/>
      <c r="J169" s="209">
        <f>ROUND(I169*H169,2)</f>
        <v>0</v>
      </c>
      <c r="K169" s="205" t="s">
        <v>5</v>
      </c>
      <c r="L169" s="47"/>
      <c r="M169" s="210" t="s">
        <v>5</v>
      </c>
      <c r="N169" s="211" t="s">
        <v>43</v>
      </c>
      <c r="O169" s="48"/>
      <c r="P169" s="212">
        <f>O169*H169</f>
        <v>0</v>
      </c>
      <c r="Q169" s="212">
        <v>0</v>
      </c>
      <c r="R169" s="212">
        <f>Q169*H169</f>
        <v>0</v>
      </c>
      <c r="S169" s="212">
        <v>0</v>
      </c>
      <c r="T169" s="213">
        <f>S169*H169</f>
        <v>0</v>
      </c>
      <c r="AR169" s="25" t="s">
        <v>254</v>
      </c>
      <c r="AT169" s="25" t="s">
        <v>170</v>
      </c>
      <c r="AU169" s="25" t="s">
        <v>80</v>
      </c>
      <c r="AY169" s="25" t="s">
        <v>168</v>
      </c>
      <c r="BE169" s="214">
        <f>IF(N169="základní",J169,0)</f>
        <v>0</v>
      </c>
      <c r="BF169" s="214">
        <f>IF(N169="snížená",J169,0)</f>
        <v>0</v>
      </c>
      <c r="BG169" s="214">
        <f>IF(N169="zákl. přenesená",J169,0)</f>
        <v>0</v>
      </c>
      <c r="BH169" s="214">
        <f>IF(N169="sníž. přenesená",J169,0)</f>
        <v>0</v>
      </c>
      <c r="BI169" s="214">
        <f>IF(N169="nulová",J169,0)</f>
        <v>0</v>
      </c>
      <c r="BJ169" s="25" t="s">
        <v>17</v>
      </c>
      <c r="BK169" s="214">
        <f>ROUND(I169*H169,2)</f>
        <v>0</v>
      </c>
      <c r="BL169" s="25" t="s">
        <v>254</v>
      </c>
      <c r="BM169" s="25" t="s">
        <v>3602</v>
      </c>
    </row>
    <row r="170" s="1" customFormat="1" ht="16.5" customHeight="1">
      <c r="B170" s="202"/>
      <c r="C170" s="203" t="s">
        <v>740</v>
      </c>
      <c r="D170" s="203" t="s">
        <v>170</v>
      </c>
      <c r="E170" s="204" t="s">
        <v>3531</v>
      </c>
      <c r="F170" s="205" t="s">
        <v>3532</v>
      </c>
      <c r="G170" s="206" t="s">
        <v>3533</v>
      </c>
      <c r="H170" s="207">
        <v>0</v>
      </c>
      <c r="I170" s="208"/>
      <c r="J170" s="209">
        <f>ROUND(I170*H170,2)</f>
        <v>0</v>
      </c>
      <c r="K170" s="205" t="s">
        <v>5</v>
      </c>
      <c r="L170" s="47"/>
      <c r="M170" s="210" t="s">
        <v>5</v>
      </c>
      <c r="N170" s="211" t="s">
        <v>43</v>
      </c>
      <c r="O170" s="48"/>
      <c r="P170" s="212">
        <f>O170*H170</f>
        <v>0</v>
      </c>
      <c r="Q170" s="212">
        <v>0</v>
      </c>
      <c r="R170" s="212">
        <f>Q170*H170</f>
        <v>0</v>
      </c>
      <c r="S170" s="212">
        <v>0</v>
      </c>
      <c r="T170" s="213">
        <f>S170*H170</f>
        <v>0</v>
      </c>
      <c r="AR170" s="25" t="s">
        <v>254</v>
      </c>
      <c r="AT170" s="25" t="s">
        <v>170</v>
      </c>
      <c r="AU170" s="25" t="s">
        <v>80</v>
      </c>
      <c r="AY170" s="25" t="s">
        <v>168</v>
      </c>
      <c r="BE170" s="214">
        <f>IF(N170="základní",J170,0)</f>
        <v>0</v>
      </c>
      <c r="BF170" s="214">
        <f>IF(N170="snížená",J170,0)</f>
        <v>0</v>
      </c>
      <c r="BG170" s="214">
        <f>IF(N170="zákl. přenesená",J170,0)</f>
        <v>0</v>
      </c>
      <c r="BH170" s="214">
        <f>IF(N170="sníž. přenesená",J170,0)</f>
        <v>0</v>
      </c>
      <c r="BI170" s="214">
        <f>IF(N170="nulová",J170,0)</f>
        <v>0</v>
      </c>
      <c r="BJ170" s="25" t="s">
        <v>17</v>
      </c>
      <c r="BK170" s="214">
        <f>ROUND(I170*H170,2)</f>
        <v>0</v>
      </c>
      <c r="BL170" s="25" t="s">
        <v>254</v>
      </c>
      <c r="BM170" s="25" t="s">
        <v>3603</v>
      </c>
    </row>
    <row r="171" s="1" customFormat="1" ht="16.5" customHeight="1">
      <c r="B171" s="202"/>
      <c r="C171" s="203" t="s">
        <v>743</v>
      </c>
      <c r="D171" s="203" t="s">
        <v>170</v>
      </c>
      <c r="E171" s="204" t="s">
        <v>3604</v>
      </c>
      <c r="F171" s="205" t="s">
        <v>1777</v>
      </c>
      <c r="G171" s="206" t="s">
        <v>1890</v>
      </c>
      <c r="H171" s="257"/>
      <c r="I171" s="208"/>
      <c r="J171" s="209">
        <f>ROUND(I171*H171,2)</f>
        <v>0</v>
      </c>
      <c r="K171" s="205" t="s">
        <v>5</v>
      </c>
      <c r="L171" s="47"/>
      <c r="M171" s="210" t="s">
        <v>5</v>
      </c>
      <c r="N171" s="211" t="s">
        <v>43</v>
      </c>
      <c r="O171" s="48"/>
      <c r="P171" s="212">
        <f>O171*H171</f>
        <v>0</v>
      </c>
      <c r="Q171" s="212">
        <v>0</v>
      </c>
      <c r="R171" s="212">
        <f>Q171*H171</f>
        <v>0</v>
      </c>
      <c r="S171" s="212">
        <v>0</v>
      </c>
      <c r="T171" s="213">
        <f>S171*H171</f>
        <v>0</v>
      </c>
      <c r="AR171" s="25" t="s">
        <v>254</v>
      </c>
      <c r="AT171" s="25" t="s">
        <v>170</v>
      </c>
      <c r="AU171" s="25" t="s">
        <v>80</v>
      </c>
      <c r="AY171" s="25" t="s">
        <v>168</v>
      </c>
      <c r="BE171" s="214">
        <f>IF(N171="základní",J171,0)</f>
        <v>0</v>
      </c>
      <c r="BF171" s="214">
        <f>IF(N171="snížená",J171,0)</f>
        <v>0</v>
      </c>
      <c r="BG171" s="214">
        <f>IF(N171="zákl. přenesená",J171,0)</f>
        <v>0</v>
      </c>
      <c r="BH171" s="214">
        <f>IF(N171="sníž. přenesená",J171,0)</f>
        <v>0</v>
      </c>
      <c r="BI171" s="214">
        <f>IF(N171="nulová",J171,0)</f>
        <v>0</v>
      </c>
      <c r="BJ171" s="25" t="s">
        <v>17</v>
      </c>
      <c r="BK171" s="214">
        <f>ROUND(I171*H171,2)</f>
        <v>0</v>
      </c>
      <c r="BL171" s="25" t="s">
        <v>254</v>
      </c>
      <c r="BM171" s="25" t="s">
        <v>3605</v>
      </c>
    </row>
    <row r="172" s="10" customFormat="1" ht="29.88" customHeight="1">
      <c r="B172" s="189"/>
      <c r="D172" s="190" t="s">
        <v>71</v>
      </c>
      <c r="E172" s="200" t="s">
        <v>2834</v>
      </c>
      <c r="F172" s="200" t="s">
        <v>3606</v>
      </c>
      <c r="I172" s="192"/>
      <c r="J172" s="201">
        <f>BK172</f>
        <v>0</v>
      </c>
      <c r="L172" s="189"/>
      <c r="M172" s="194"/>
      <c r="N172" s="195"/>
      <c r="O172" s="195"/>
      <c r="P172" s="196">
        <f>SUM(P173:P221)</f>
        <v>0</v>
      </c>
      <c r="Q172" s="195"/>
      <c r="R172" s="196">
        <f>SUM(R173:R221)</f>
        <v>0</v>
      </c>
      <c r="S172" s="195"/>
      <c r="T172" s="197">
        <f>SUM(T173:T221)</f>
        <v>0</v>
      </c>
      <c r="AR172" s="190" t="s">
        <v>80</v>
      </c>
      <c r="AT172" s="198" t="s">
        <v>71</v>
      </c>
      <c r="AU172" s="198" t="s">
        <v>17</v>
      </c>
      <c r="AY172" s="190" t="s">
        <v>168</v>
      </c>
      <c r="BK172" s="199">
        <f>SUM(BK173:BK221)</f>
        <v>0</v>
      </c>
    </row>
    <row r="173" s="1" customFormat="1" ht="38.25" customHeight="1">
      <c r="B173" s="202"/>
      <c r="C173" s="203" t="s">
        <v>748</v>
      </c>
      <c r="D173" s="203" t="s">
        <v>170</v>
      </c>
      <c r="E173" s="204" t="s">
        <v>3607</v>
      </c>
      <c r="F173" s="205" t="s">
        <v>3608</v>
      </c>
      <c r="G173" s="206" t="s">
        <v>325</v>
      </c>
      <c r="H173" s="207">
        <v>2</v>
      </c>
      <c r="I173" s="208"/>
      <c r="J173" s="209">
        <f>ROUND(I173*H173,2)</f>
        <v>0</v>
      </c>
      <c r="K173" s="205" t="s">
        <v>5</v>
      </c>
      <c r="L173" s="47"/>
      <c r="M173" s="210" t="s">
        <v>5</v>
      </c>
      <c r="N173" s="211" t="s">
        <v>43</v>
      </c>
      <c r="O173" s="48"/>
      <c r="P173" s="212">
        <f>O173*H173</f>
        <v>0</v>
      </c>
      <c r="Q173" s="212">
        <v>0</v>
      </c>
      <c r="R173" s="212">
        <f>Q173*H173</f>
        <v>0</v>
      </c>
      <c r="S173" s="212">
        <v>0</v>
      </c>
      <c r="T173" s="213">
        <f>S173*H173</f>
        <v>0</v>
      </c>
      <c r="AR173" s="25" t="s">
        <v>254</v>
      </c>
      <c r="AT173" s="25" t="s">
        <v>170</v>
      </c>
      <c r="AU173" s="25" t="s">
        <v>80</v>
      </c>
      <c r="AY173" s="25" t="s">
        <v>168</v>
      </c>
      <c r="BE173" s="214">
        <f>IF(N173="základní",J173,0)</f>
        <v>0</v>
      </c>
      <c r="BF173" s="214">
        <f>IF(N173="snížená",J173,0)</f>
        <v>0</v>
      </c>
      <c r="BG173" s="214">
        <f>IF(N173="zákl. přenesená",J173,0)</f>
        <v>0</v>
      </c>
      <c r="BH173" s="214">
        <f>IF(N173="sníž. přenesená",J173,0)</f>
        <v>0</v>
      </c>
      <c r="BI173" s="214">
        <f>IF(N173="nulová",J173,0)</f>
        <v>0</v>
      </c>
      <c r="BJ173" s="25" t="s">
        <v>17</v>
      </c>
      <c r="BK173" s="214">
        <f>ROUND(I173*H173,2)</f>
        <v>0</v>
      </c>
      <c r="BL173" s="25" t="s">
        <v>254</v>
      </c>
      <c r="BM173" s="25" t="s">
        <v>3609</v>
      </c>
    </row>
    <row r="174" s="1" customFormat="1" ht="38.25" customHeight="1">
      <c r="B174" s="202"/>
      <c r="C174" s="203" t="s">
        <v>751</v>
      </c>
      <c r="D174" s="203" t="s">
        <v>170</v>
      </c>
      <c r="E174" s="204" t="s">
        <v>3610</v>
      </c>
      <c r="F174" s="205" t="s">
        <v>3611</v>
      </c>
      <c r="G174" s="206" t="s">
        <v>325</v>
      </c>
      <c r="H174" s="207">
        <v>2</v>
      </c>
      <c r="I174" s="208"/>
      <c r="J174" s="209">
        <f>ROUND(I174*H174,2)</f>
        <v>0</v>
      </c>
      <c r="K174" s="205" t="s">
        <v>5</v>
      </c>
      <c r="L174" s="47"/>
      <c r="M174" s="210" t="s">
        <v>5</v>
      </c>
      <c r="N174" s="211" t="s">
        <v>43</v>
      </c>
      <c r="O174" s="48"/>
      <c r="P174" s="212">
        <f>O174*H174</f>
        <v>0</v>
      </c>
      <c r="Q174" s="212">
        <v>0</v>
      </c>
      <c r="R174" s="212">
        <f>Q174*H174</f>
        <v>0</v>
      </c>
      <c r="S174" s="212">
        <v>0</v>
      </c>
      <c r="T174" s="213">
        <f>S174*H174</f>
        <v>0</v>
      </c>
      <c r="AR174" s="25" t="s">
        <v>254</v>
      </c>
      <c r="AT174" s="25" t="s">
        <v>170</v>
      </c>
      <c r="AU174" s="25" t="s">
        <v>80</v>
      </c>
      <c r="AY174" s="25" t="s">
        <v>168</v>
      </c>
      <c r="BE174" s="214">
        <f>IF(N174="základní",J174,0)</f>
        <v>0</v>
      </c>
      <c r="BF174" s="214">
        <f>IF(N174="snížená",J174,0)</f>
        <v>0</v>
      </c>
      <c r="BG174" s="214">
        <f>IF(N174="zákl. přenesená",J174,0)</f>
        <v>0</v>
      </c>
      <c r="BH174" s="214">
        <f>IF(N174="sníž. přenesená",J174,0)</f>
        <v>0</v>
      </c>
      <c r="BI174" s="214">
        <f>IF(N174="nulová",J174,0)</f>
        <v>0</v>
      </c>
      <c r="BJ174" s="25" t="s">
        <v>17</v>
      </c>
      <c r="BK174" s="214">
        <f>ROUND(I174*H174,2)</f>
        <v>0</v>
      </c>
      <c r="BL174" s="25" t="s">
        <v>254</v>
      </c>
      <c r="BM174" s="25" t="s">
        <v>3612</v>
      </c>
    </row>
    <row r="175" s="1" customFormat="1" ht="16.5" customHeight="1">
      <c r="B175" s="202"/>
      <c r="C175" s="203" t="s">
        <v>756</v>
      </c>
      <c r="D175" s="203" t="s">
        <v>170</v>
      </c>
      <c r="E175" s="204" t="s">
        <v>3613</v>
      </c>
      <c r="F175" s="205" t="s">
        <v>3614</v>
      </c>
      <c r="G175" s="206" t="s">
        <v>325</v>
      </c>
      <c r="H175" s="207">
        <v>2</v>
      </c>
      <c r="I175" s="208"/>
      <c r="J175" s="209">
        <f>ROUND(I175*H175,2)</f>
        <v>0</v>
      </c>
      <c r="K175" s="205" t="s">
        <v>5</v>
      </c>
      <c r="L175" s="47"/>
      <c r="M175" s="210" t="s">
        <v>5</v>
      </c>
      <c r="N175" s="211" t="s">
        <v>43</v>
      </c>
      <c r="O175" s="48"/>
      <c r="P175" s="212">
        <f>O175*H175</f>
        <v>0</v>
      </c>
      <c r="Q175" s="212">
        <v>0</v>
      </c>
      <c r="R175" s="212">
        <f>Q175*H175</f>
        <v>0</v>
      </c>
      <c r="S175" s="212">
        <v>0</v>
      </c>
      <c r="T175" s="213">
        <f>S175*H175</f>
        <v>0</v>
      </c>
      <c r="AR175" s="25" t="s">
        <v>254</v>
      </c>
      <c r="AT175" s="25" t="s">
        <v>170</v>
      </c>
      <c r="AU175" s="25" t="s">
        <v>80</v>
      </c>
      <c r="AY175" s="25" t="s">
        <v>168</v>
      </c>
      <c r="BE175" s="214">
        <f>IF(N175="základní",J175,0)</f>
        <v>0</v>
      </c>
      <c r="BF175" s="214">
        <f>IF(N175="snížená",J175,0)</f>
        <v>0</v>
      </c>
      <c r="BG175" s="214">
        <f>IF(N175="zákl. přenesená",J175,0)</f>
        <v>0</v>
      </c>
      <c r="BH175" s="214">
        <f>IF(N175="sníž. přenesená",J175,0)</f>
        <v>0</v>
      </c>
      <c r="BI175" s="214">
        <f>IF(N175="nulová",J175,0)</f>
        <v>0</v>
      </c>
      <c r="BJ175" s="25" t="s">
        <v>17</v>
      </c>
      <c r="BK175" s="214">
        <f>ROUND(I175*H175,2)</f>
        <v>0</v>
      </c>
      <c r="BL175" s="25" t="s">
        <v>254</v>
      </c>
      <c r="BM175" s="25" t="s">
        <v>3615</v>
      </c>
    </row>
    <row r="176" s="1" customFormat="1" ht="16.5" customHeight="1">
      <c r="B176" s="202"/>
      <c r="C176" s="203" t="s">
        <v>761</v>
      </c>
      <c r="D176" s="203" t="s">
        <v>170</v>
      </c>
      <c r="E176" s="204" t="s">
        <v>3616</v>
      </c>
      <c r="F176" s="205" t="s">
        <v>3617</v>
      </c>
      <c r="G176" s="206" t="s">
        <v>325</v>
      </c>
      <c r="H176" s="207">
        <v>2</v>
      </c>
      <c r="I176" s="208"/>
      <c r="J176" s="209">
        <f>ROUND(I176*H176,2)</f>
        <v>0</v>
      </c>
      <c r="K176" s="205" t="s">
        <v>5</v>
      </c>
      <c r="L176" s="47"/>
      <c r="M176" s="210" t="s">
        <v>5</v>
      </c>
      <c r="N176" s="211" t="s">
        <v>43</v>
      </c>
      <c r="O176" s="48"/>
      <c r="P176" s="212">
        <f>O176*H176</f>
        <v>0</v>
      </c>
      <c r="Q176" s="212">
        <v>0</v>
      </c>
      <c r="R176" s="212">
        <f>Q176*H176</f>
        <v>0</v>
      </c>
      <c r="S176" s="212">
        <v>0</v>
      </c>
      <c r="T176" s="213">
        <f>S176*H176</f>
        <v>0</v>
      </c>
      <c r="AR176" s="25" t="s">
        <v>254</v>
      </c>
      <c r="AT176" s="25" t="s">
        <v>170</v>
      </c>
      <c r="AU176" s="25" t="s">
        <v>80</v>
      </c>
      <c r="AY176" s="25" t="s">
        <v>168</v>
      </c>
      <c r="BE176" s="214">
        <f>IF(N176="základní",J176,0)</f>
        <v>0</v>
      </c>
      <c r="BF176" s="214">
        <f>IF(N176="snížená",J176,0)</f>
        <v>0</v>
      </c>
      <c r="BG176" s="214">
        <f>IF(N176="zákl. přenesená",J176,0)</f>
        <v>0</v>
      </c>
      <c r="BH176" s="214">
        <f>IF(N176="sníž. přenesená",J176,0)</f>
        <v>0</v>
      </c>
      <c r="BI176" s="214">
        <f>IF(N176="nulová",J176,0)</f>
        <v>0</v>
      </c>
      <c r="BJ176" s="25" t="s">
        <v>17</v>
      </c>
      <c r="BK176" s="214">
        <f>ROUND(I176*H176,2)</f>
        <v>0</v>
      </c>
      <c r="BL176" s="25" t="s">
        <v>254</v>
      </c>
      <c r="BM176" s="25" t="s">
        <v>3618</v>
      </c>
    </row>
    <row r="177" s="1" customFormat="1" ht="16.5" customHeight="1">
      <c r="B177" s="202"/>
      <c r="C177" s="203" t="s">
        <v>766</v>
      </c>
      <c r="D177" s="203" t="s">
        <v>170</v>
      </c>
      <c r="E177" s="204" t="s">
        <v>3619</v>
      </c>
      <c r="F177" s="205" t="s">
        <v>3620</v>
      </c>
      <c r="G177" s="206" t="s">
        <v>325</v>
      </c>
      <c r="H177" s="207">
        <v>2</v>
      </c>
      <c r="I177" s="208"/>
      <c r="J177" s="209">
        <f>ROUND(I177*H177,2)</f>
        <v>0</v>
      </c>
      <c r="K177" s="205" t="s">
        <v>5</v>
      </c>
      <c r="L177" s="47"/>
      <c r="M177" s="210" t="s">
        <v>5</v>
      </c>
      <c r="N177" s="211" t="s">
        <v>43</v>
      </c>
      <c r="O177" s="48"/>
      <c r="P177" s="212">
        <f>O177*H177</f>
        <v>0</v>
      </c>
      <c r="Q177" s="212">
        <v>0</v>
      </c>
      <c r="R177" s="212">
        <f>Q177*H177</f>
        <v>0</v>
      </c>
      <c r="S177" s="212">
        <v>0</v>
      </c>
      <c r="T177" s="213">
        <f>S177*H177</f>
        <v>0</v>
      </c>
      <c r="AR177" s="25" t="s">
        <v>254</v>
      </c>
      <c r="AT177" s="25" t="s">
        <v>170</v>
      </c>
      <c r="AU177" s="25" t="s">
        <v>80</v>
      </c>
      <c r="AY177" s="25" t="s">
        <v>168</v>
      </c>
      <c r="BE177" s="214">
        <f>IF(N177="základní",J177,0)</f>
        <v>0</v>
      </c>
      <c r="BF177" s="214">
        <f>IF(N177="snížená",J177,0)</f>
        <v>0</v>
      </c>
      <c r="BG177" s="214">
        <f>IF(N177="zákl. přenesená",J177,0)</f>
        <v>0</v>
      </c>
      <c r="BH177" s="214">
        <f>IF(N177="sníž. přenesená",J177,0)</f>
        <v>0</v>
      </c>
      <c r="BI177" s="214">
        <f>IF(N177="nulová",J177,0)</f>
        <v>0</v>
      </c>
      <c r="BJ177" s="25" t="s">
        <v>17</v>
      </c>
      <c r="BK177" s="214">
        <f>ROUND(I177*H177,2)</f>
        <v>0</v>
      </c>
      <c r="BL177" s="25" t="s">
        <v>254</v>
      </c>
      <c r="BM177" s="25" t="s">
        <v>3621</v>
      </c>
    </row>
    <row r="178" s="1" customFormat="1" ht="16.5" customHeight="1">
      <c r="B178" s="202"/>
      <c r="C178" s="203" t="s">
        <v>769</v>
      </c>
      <c r="D178" s="203" t="s">
        <v>170</v>
      </c>
      <c r="E178" s="204" t="s">
        <v>3622</v>
      </c>
      <c r="F178" s="205" t="s">
        <v>3623</v>
      </c>
      <c r="G178" s="206" t="s">
        <v>325</v>
      </c>
      <c r="H178" s="207">
        <v>2</v>
      </c>
      <c r="I178" s="208"/>
      <c r="J178" s="209">
        <f>ROUND(I178*H178,2)</f>
        <v>0</v>
      </c>
      <c r="K178" s="205" t="s">
        <v>5</v>
      </c>
      <c r="L178" s="47"/>
      <c r="M178" s="210" t="s">
        <v>5</v>
      </c>
      <c r="N178" s="211" t="s">
        <v>43</v>
      </c>
      <c r="O178" s="48"/>
      <c r="P178" s="212">
        <f>O178*H178</f>
        <v>0</v>
      </c>
      <c r="Q178" s="212">
        <v>0</v>
      </c>
      <c r="R178" s="212">
        <f>Q178*H178</f>
        <v>0</v>
      </c>
      <c r="S178" s="212">
        <v>0</v>
      </c>
      <c r="T178" s="213">
        <f>S178*H178</f>
        <v>0</v>
      </c>
      <c r="AR178" s="25" t="s">
        <v>254</v>
      </c>
      <c r="AT178" s="25" t="s">
        <v>170</v>
      </c>
      <c r="AU178" s="25" t="s">
        <v>80</v>
      </c>
      <c r="AY178" s="25" t="s">
        <v>168</v>
      </c>
      <c r="BE178" s="214">
        <f>IF(N178="základní",J178,0)</f>
        <v>0</v>
      </c>
      <c r="BF178" s="214">
        <f>IF(N178="snížená",J178,0)</f>
        <v>0</v>
      </c>
      <c r="BG178" s="214">
        <f>IF(N178="zákl. přenesená",J178,0)</f>
        <v>0</v>
      </c>
      <c r="BH178" s="214">
        <f>IF(N178="sníž. přenesená",J178,0)</f>
        <v>0</v>
      </c>
      <c r="BI178" s="214">
        <f>IF(N178="nulová",J178,0)</f>
        <v>0</v>
      </c>
      <c r="BJ178" s="25" t="s">
        <v>17</v>
      </c>
      <c r="BK178" s="214">
        <f>ROUND(I178*H178,2)</f>
        <v>0</v>
      </c>
      <c r="BL178" s="25" t="s">
        <v>254</v>
      </c>
      <c r="BM178" s="25" t="s">
        <v>3624</v>
      </c>
    </row>
    <row r="179" s="1" customFormat="1" ht="25.5" customHeight="1">
      <c r="B179" s="202"/>
      <c r="C179" s="203" t="s">
        <v>774</v>
      </c>
      <c r="D179" s="203" t="s">
        <v>170</v>
      </c>
      <c r="E179" s="204" t="s">
        <v>3625</v>
      </c>
      <c r="F179" s="205" t="s">
        <v>3626</v>
      </c>
      <c r="G179" s="206" t="s">
        <v>325</v>
      </c>
      <c r="H179" s="207">
        <v>1</v>
      </c>
      <c r="I179" s="208"/>
      <c r="J179" s="209">
        <f>ROUND(I179*H179,2)</f>
        <v>0</v>
      </c>
      <c r="K179" s="205" t="s">
        <v>5</v>
      </c>
      <c r="L179" s="47"/>
      <c r="M179" s="210" t="s">
        <v>5</v>
      </c>
      <c r="N179" s="211" t="s">
        <v>43</v>
      </c>
      <c r="O179" s="48"/>
      <c r="P179" s="212">
        <f>O179*H179</f>
        <v>0</v>
      </c>
      <c r="Q179" s="212">
        <v>0</v>
      </c>
      <c r="R179" s="212">
        <f>Q179*H179</f>
        <v>0</v>
      </c>
      <c r="S179" s="212">
        <v>0</v>
      </c>
      <c r="T179" s="213">
        <f>S179*H179</f>
        <v>0</v>
      </c>
      <c r="AR179" s="25" t="s">
        <v>254</v>
      </c>
      <c r="AT179" s="25" t="s">
        <v>170</v>
      </c>
      <c r="AU179" s="25" t="s">
        <v>80</v>
      </c>
      <c r="AY179" s="25" t="s">
        <v>168</v>
      </c>
      <c r="BE179" s="214">
        <f>IF(N179="základní",J179,0)</f>
        <v>0</v>
      </c>
      <c r="BF179" s="214">
        <f>IF(N179="snížená",J179,0)</f>
        <v>0</v>
      </c>
      <c r="BG179" s="214">
        <f>IF(N179="zákl. přenesená",J179,0)</f>
        <v>0</v>
      </c>
      <c r="BH179" s="214">
        <f>IF(N179="sníž. přenesená",J179,0)</f>
        <v>0</v>
      </c>
      <c r="BI179" s="214">
        <f>IF(N179="nulová",J179,0)</f>
        <v>0</v>
      </c>
      <c r="BJ179" s="25" t="s">
        <v>17</v>
      </c>
      <c r="BK179" s="214">
        <f>ROUND(I179*H179,2)</f>
        <v>0</v>
      </c>
      <c r="BL179" s="25" t="s">
        <v>254</v>
      </c>
      <c r="BM179" s="25" t="s">
        <v>3627</v>
      </c>
    </row>
    <row r="180" s="1" customFormat="1" ht="38.25" customHeight="1">
      <c r="B180" s="202"/>
      <c r="C180" s="203" t="s">
        <v>777</v>
      </c>
      <c r="D180" s="203" t="s">
        <v>170</v>
      </c>
      <c r="E180" s="204" t="s">
        <v>3610</v>
      </c>
      <c r="F180" s="205" t="s">
        <v>3611</v>
      </c>
      <c r="G180" s="206" t="s">
        <v>325</v>
      </c>
      <c r="H180" s="207">
        <v>1</v>
      </c>
      <c r="I180" s="208"/>
      <c r="J180" s="209">
        <f>ROUND(I180*H180,2)</f>
        <v>0</v>
      </c>
      <c r="K180" s="205" t="s">
        <v>5</v>
      </c>
      <c r="L180" s="47"/>
      <c r="M180" s="210" t="s">
        <v>5</v>
      </c>
      <c r="N180" s="211" t="s">
        <v>43</v>
      </c>
      <c r="O180" s="48"/>
      <c r="P180" s="212">
        <f>O180*H180</f>
        <v>0</v>
      </c>
      <c r="Q180" s="212">
        <v>0</v>
      </c>
      <c r="R180" s="212">
        <f>Q180*H180</f>
        <v>0</v>
      </c>
      <c r="S180" s="212">
        <v>0</v>
      </c>
      <c r="T180" s="213">
        <f>S180*H180</f>
        <v>0</v>
      </c>
      <c r="AR180" s="25" t="s">
        <v>254</v>
      </c>
      <c r="AT180" s="25" t="s">
        <v>170</v>
      </c>
      <c r="AU180" s="25" t="s">
        <v>80</v>
      </c>
      <c r="AY180" s="25" t="s">
        <v>168</v>
      </c>
      <c r="BE180" s="214">
        <f>IF(N180="základní",J180,0)</f>
        <v>0</v>
      </c>
      <c r="BF180" s="214">
        <f>IF(N180="snížená",J180,0)</f>
        <v>0</v>
      </c>
      <c r="BG180" s="214">
        <f>IF(N180="zákl. přenesená",J180,0)</f>
        <v>0</v>
      </c>
      <c r="BH180" s="214">
        <f>IF(N180="sníž. přenesená",J180,0)</f>
        <v>0</v>
      </c>
      <c r="BI180" s="214">
        <f>IF(N180="nulová",J180,0)</f>
        <v>0</v>
      </c>
      <c r="BJ180" s="25" t="s">
        <v>17</v>
      </c>
      <c r="BK180" s="214">
        <f>ROUND(I180*H180,2)</f>
        <v>0</v>
      </c>
      <c r="BL180" s="25" t="s">
        <v>254</v>
      </c>
      <c r="BM180" s="25" t="s">
        <v>3628</v>
      </c>
    </row>
    <row r="181" s="1" customFormat="1" ht="16.5" customHeight="1">
      <c r="B181" s="202"/>
      <c r="C181" s="203" t="s">
        <v>782</v>
      </c>
      <c r="D181" s="203" t="s">
        <v>170</v>
      </c>
      <c r="E181" s="204" t="s">
        <v>3613</v>
      </c>
      <c r="F181" s="205" t="s">
        <v>3614</v>
      </c>
      <c r="G181" s="206" t="s">
        <v>325</v>
      </c>
      <c r="H181" s="207">
        <v>1</v>
      </c>
      <c r="I181" s="208"/>
      <c r="J181" s="209">
        <f>ROUND(I181*H181,2)</f>
        <v>0</v>
      </c>
      <c r="K181" s="205" t="s">
        <v>5</v>
      </c>
      <c r="L181" s="47"/>
      <c r="M181" s="210" t="s">
        <v>5</v>
      </c>
      <c r="N181" s="211" t="s">
        <v>43</v>
      </c>
      <c r="O181" s="48"/>
      <c r="P181" s="212">
        <f>O181*H181</f>
        <v>0</v>
      </c>
      <c r="Q181" s="212">
        <v>0</v>
      </c>
      <c r="R181" s="212">
        <f>Q181*H181</f>
        <v>0</v>
      </c>
      <c r="S181" s="212">
        <v>0</v>
      </c>
      <c r="T181" s="213">
        <f>S181*H181</f>
        <v>0</v>
      </c>
      <c r="AR181" s="25" t="s">
        <v>254</v>
      </c>
      <c r="AT181" s="25" t="s">
        <v>170</v>
      </c>
      <c r="AU181" s="25" t="s">
        <v>80</v>
      </c>
      <c r="AY181" s="25" t="s">
        <v>168</v>
      </c>
      <c r="BE181" s="214">
        <f>IF(N181="základní",J181,0)</f>
        <v>0</v>
      </c>
      <c r="BF181" s="214">
        <f>IF(N181="snížená",J181,0)</f>
        <v>0</v>
      </c>
      <c r="BG181" s="214">
        <f>IF(N181="zákl. přenesená",J181,0)</f>
        <v>0</v>
      </c>
      <c r="BH181" s="214">
        <f>IF(N181="sníž. přenesená",J181,0)</f>
        <v>0</v>
      </c>
      <c r="BI181" s="214">
        <f>IF(N181="nulová",J181,0)</f>
        <v>0</v>
      </c>
      <c r="BJ181" s="25" t="s">
        <v>17</v>
      </c>
      <c r="BK181" s="214">
        <f>ROUND(I181*H181,2)</f>
        <v>0</v>
      </c>
      <c r="BL181" s="25" t="s">
        <v>254</v>
      </c>
      <c r="BM181" s="25" t="s">
        <v>3629</v>
      </c>
    </row>
    <row r="182" s="1" customFormat="1" ht="16.5" customHeight="1">
      <c r="B182" s="202"/>
      <c r="C182" s="203" t="s">
        <v>786</v>
      </c>
      <c r="D182" s="203" t="s">
        <v>170</v>
      </c>
      <c r="E182" s="204" t="s">
        <v>3616</v>
      </c>
      <c r="F182" s="205" t="s">
        <v>3617</v>
      </c>
      <c r="G182" s="206" t="s">
        <v>325</v>
      </c>
      <c r="H182" s="207">
        <v>1</v>
      </c>
      <c r="I182" s="208"/>
      <c r="J182" s="209">
        <f>ROUND(I182*H182,2)</f>
        <v>0</v>
      </c>
      <c r="K182" s="205" t="s">
        <v>5</v>
      </c>
      <c r="L182" s="47"/>
      <c r="M182" s="210" t="s">
        <v>5</v>
      </c>
      <c r="N182" s="211" t="s">
        <v>43</v>
      </c>
      <c r="O182" s="48"/>
      <c r="P182" s="212">
        <f>O182*H182</f>
        <v>0</v>
      </c>
      <c r="Q182" s="212">
        <v>0</v>
      </c>
      <c r="R182" s="212">
        <f>Q182*H182</f>
        <v>0</v>
      </c>
      <c r="S182" s="212">
        <v>0</v>
      </c>
      <c r="T182" s="213">
        <f>S182*H182</f>
        <v>0</v>
      </c>
      <c r="AR182" s="25" t="s">
        <v>254</v>
      </c>
      <c r="AT182" s="25" t="s">
        <v>170</v>
      </c>
      <c r="AU182" s="25" t="s">
        <v>80</v>
      </c>
      <c r="AY182" s="25" t="s">
        <v>168</v>
      </c>
      <c r="BE182" s="214">
        <f>IF(N182="základní",J182,0)</f>
        <v>0</v>
      </c>
      <c r="BF182" s="214">
        <f>IF(N182="snížená",J182,0)</f>
        <v>0</v>
      </c>
      <c r="BG182" s="214">
        <f>IF(N182="zákl. přenesená",J182,0)</f>
        <v>0</v>
      </c>
      <c r="BH182" s="214">
        <f>IF(N182="sníž. přenesená",J182,0)</f>
        <v>0</v>
      </c>
      <c r="BI182" s="214">
        <f>IF(N182="nulová",J182,0)</f>
        <v>0</v>
      </c>
      <c r="BJ182" s="25" t="s">
        <v>17</v>
      </c>
      <c r="BK182" s="214">
        <f>ROUND(I182*H182,2)</f>
        <v>0</v>
      </c>
      <c r="BL182" s="25" t="s">
        <v>254</v>
      </c>
      <c r="BM182" s="25" t="s">
        <v>3630</v>
      </c>
    </row>
    <row r="183" s="1" customFormat="1" ht="16.5" customHeight="1">
      <c r="B183" s="202"/>
      <c r="C183" s="203" t="s">
        <v>791</v>
      </c>
      <c r="D183" s="203" t="s">
        <v>170</v>
      </c>
      <c r="E183" s="204" t="s">
        <v>3619</v>
      </c>
      <c r="F183" s="205" t="s">
        <v>3620</v>
      </c>
      <c r="G183" s="206" t="s">
        <v>325</v>
      </c>
      <c r="H183" s="207">
        <v>1</v>
      </c>
      <c r="I183" s="208"/>
      <c r="J183" s="209">
        <f>ROUND(I183*H183,2)</f>
        <v>0</v>
      </c>
      <c r="K183" s="205" t="s">
        <v>5</v>
      </c>
      <c r="L183" s="47"/>
      <c r="M183" s="210" t="s">
        <v>5</v>
      </c>
      <c r="N183" s="211" t="s">
        <v>43</v>
      </c>
      <c r="O183" s="48"/>
      <c r="P183" s="212">
        <f>O183*H183</f>
        <v>0</v>
      </c>
      <c r="Q183" s="212">
        <v>0</v>
      </c>
      <c r="R183" s="212">
        <f>Q183*H183</f>
        <v>0</v>
      </c>
      <c r="S183" s="212">
        <v>0</v>
      </c>
      <c r="T183" s="213">
        <f>S183*H183</f>
        <v>0</v>
      </c>
      <c r="AR183" s="25" t="s">
        <v>254</v>
      </c>
      <c r="AT183" s="25" t="s">
        <v>170</v>
      </c>
      <c r="AU183" s="25" t="s">
        <v>80</v>
      </c>
      <c r="AY183" s="25" t="s">
        <v>168</v>
      </c>
      <c r="BE183" s="214">
        <f>IF(N183="základní",J183,0)</f>
        <v>0</v>
      </c>
      <c r="BF183" s="214">
        <f>IF(N183="snížená",J183,0)</f>
        <v>0</v>
      </c>
      <c r="BG183" s="214">
        <f>IF(N183="zákl. přenesená",J183,0)</f>
        <v>0</v>
      </c>
      <c r="BH183" s="214">
        <f>IF(N183="sníž. přenesená",J183,0)</f>
        <v>0</v>
      </c>
      <c r="BI183" s="214">
        <f>IF(N183="nulová",J183,0)</f>
        <v>0</v>
      </c>
      <c r="BJ183" s="25" t="s">
        <v>17</v>
      </c>
      <c r="BK183" s="214">
        <f>ROUND(I183*H183,2)</f>
        <v>0</v>
      </c>
      <c r="BL183" s="25" t="s">
        <v>254</v>
      </c>
      <c r="BM183" s="25" t="s">
        <v>3631</v>
      </c>
    </row>
    <row r="184" s="1" customFormat="1" ht="16.5" customHeight="1">
      <c r="B184" s="202"/>
      <c r="C184" s="203" t="s">
        <v>796</v>
      </c>
      <c r="D184" s="203" t="s">
        <v>170</v>
      </c>
      <c r="E184" s="204" t="s">
        <v>3622</v>
      </c>
      <c r="F184" s="205" t="s">
        <v>3623</v>
      </c>
      <c r="G184" s="206" t="s">
        <v>325</v>
      </c>
      <c r="H184" s="207">
        <v>1</v>
      </c>
      <c r="I184" s="208"/>
      <c r="J184" s="209">
        <f>ROUND(I184*H184,2)</f>
        <v>0</v>
      </c>
      <c r="K184" s="205" t="s">
        <v>5</v>
      </c>
      <c r="L184" s="47"/>
      <c r="M184" s="210" t="s">
        <v>5</v>
      </c>
      <c r="N184" s="211" t="s">
        <v>43</v>
      </c>
      <c r="O184" s="48"/>
      <c r="P184" s="212">
        <f>O184*H184</f>
        <v>0</v>
      </c>
      <c r="Q184" s="212">
        <v>0</v>
      </c>
      <c r="R184" s="212">
        <f>Q184*H184</f>
        <v>0</v>
      </c>
      <c r="S184" s="212">
        <v>0</v>
      </c>
      <c r="T184" s="213">
        <f>S184*H184</f>
        <v>0</v>
      </c>
      <c r="AR184" s="25" t="s">
        <v>254</v>
      </c>
      <c r="AT184" s="25" t="s">
        <v>170</v>
      </c>
      <c r="AU184" s="25" t="s">
        <v>80</v>
      </c>
      <c r="AY184" s="25" t="s">
        <v>168</v>
      </c>
      <c r="BE184" s="214">
        <f>IF(N184="základní",J184,0)</f>
        <v>0</v>
      </c>
      <c r="BF184" s="214">
        <f>IF(N184="snížená",J184,0)</f>
        <v>0</v>
      </c>
      <c r="BG184" s="214">
        <f>IF(N184="zákl. přenesená",J184,0)</f>
        <v>0</v>
      </c>
      <c r="BH184" s="214">
        <f>IF(N184="sníž. přenesená",J184,0)</f>
        <v>0</v>
      </c>
      <c r="BI184" s="214">
        <f>IF(N184="nulová",J184,0)</f>
        <v>0</v>
      </c>
      <c r="BJ184" s="25" t="s">
        <v>17</v>
      </c>
      <c r="BK184" s="214">
        <f>ROUND(I184*H184,2)</f>
        <v>0</v>
      </c>
      <c r="BL184" s="25" t="s">
        <v>254</v>
      </c>
      <c r="BM184" s="25" t="s">
        <v>3632</v>
      </c>
    </row>
    <row r="185" s="1" customFormat="1" ht="25.5" customHeight="1">
      <c r="B185" s="202"/>
      <c r="C185" s="203" t="s">
        <v>801</v>
      </c>
      <c r="D185" s="203" t="s">
        <v>170</v>
      </c>
      <c r="E185" s="204" t="s">
        <v>3633</v>
      </c>
      <c r="F185" s="205" t="s">
        <v>3634</v>
      </c>
      <c r="G185" s="206" t="s">
        <v>325</v>
      </c>
      <c r="H185" s="207">
        <v>1</v>
      </c>
      <c r="I185" s="208"/>
      <c r="J185" s="209">
        <f>ROUND(I185*H185,2)</f>
        <v>0</v>
      </c>
      <c r="K185" s="205" t="s">
        <v>5</v>
      </c>
      <c r="L185" s="47"/>
      <c r="M185" s="210" t="s">
        <v>5</v>
      </c>
      <c r="N185" s="211" t="s">
        <v>43</v>
      </c>
      <c r="O185" s="48"/>
      <c r="P185" s="212">
        <f>O185*H185</f>
        <v>0</v>
      </c>
      <c r="Q185" s="212">
        <v>0</v>
      </c>
      <c r="R185" s="212">
        <f>Q185*H185</f>
        <v>0</v>
      </c>
      <c r="S185" s="212">
        <v>0</v>
      </c>
      <c r="T185" s="213">
        <f>S185*H185</f>
        <v>0</v>
      </c>
      <c r="AR185" s="25" t="s">
        <v>254</v>
      </c>
      <c r="AT185" s="25" t="s">
        <v>170</v>
      </c>
      <c r="AU185" s="25" t="s">
        <v>80</v>
      </c>
      <c r="AY185" s="25" t="s">
        <v>168</v>
      </c>
      <c r="BE185" s="214">
        <f>IF(N185="základní",J185,0)</f>
        <v>0</v>
      </c>
      <c r="BF185" s="214">
        <f>IF(N185="snížená",J185,0)</f>
        <v>0</v>
      </c>
      <c r="BG185" s="214">
        <f>IF(N185="zákl. přenesená",J185,0)</f>
        <v>0</v>
      </c>
      <c r="BH185" s="214">
        <f>IF(N185="sníž. přenesená",J185,0)</f>
        <v>0</v>
      </c>
      <c r="BI185" s="214">
        <f>IF(N185="nulová",J185,0)</f>
        <v>0</v>
      </c>
      <c r="BJ185" s="25" t="s">
        <v>17</v>
      </c>
      <c r="BK185" s="214">
        <f>ROUND(I185*H185,2)</f>
        <v>0</v>
      </c>
      <c r="BL185" s="25" t="s">
        <v>254</v>
      </c>
      <c r="BM185" s="25" t="s">
        <v>3635</v>
      </c>
    </row>
    <row r="186" s="1" customFormat="1" ht="25.5" customHeight="1">
      <c r="B186" s="202"/>
      <c r="C186" s="203" t="s">
        <v>804</v>
      </c>
      <c r="D186" s="203" t="s">
        <v>170</v>
      </c>
      <c r="E186" s="204" t="s">
        <v>3636</v>
      </c>
      <c r="F186" s="205" t="s">
        <v>3637</v>
      </c>
      <c r="G186" s="206" t="s">
        <v>325</v>
      </c>
      <c r="H186" s="207">
        <v>1</v>
      </c>
      <c r="I186" s="208"/>
      <c r="J186" s="209">
        <f>ROUND(I186*H186,2)</f>
        <v>0</v>
      </c>
      <c r="K186" s="205" t="s">
        <v>5</v>
      </c>
      <c r="L186" s="47"/>
      <c r="M186" s="210" t="s">
        <v>5</v>
      </c>
      <c r="N186" s="211" t="s">
        <v>43</v>
      </c>
      <c r="O186" s="48"/>
      <c r="P186" s="212">
        <f>O186*H186</f>
        <v>0</v>
      </c>
      <c r="Q186" s="212">
        <v>0</v>
      </c>
      <c r="R186" s="212">
        <f>Q186*H186</f>
        <v>0</v>
      </c>
      <c r="S186" s="212">
        <v>0</v>
      </c>
      <c r="T186" s="213">
        <f>S186*H186</f>
        <v>0</v>
      </c>
      <c r="AR186" s="25" t="s">
        <v>254</v>
      </c>
      <c r="AT186" s="25" t="s">
        <v>170</v>
      </c>
      <c r="AU186" s="25" t="s">
        <v>80</v>
      </c>
      <c r="AY186" s="25" t="s">
        <v>168</v>
      </c>
      <c r="BE186" s="214">
        <f>IF(N186="základní",J186,0)</f>
        <v>0</v>
      </c>
      <c r="BF186" s="214">
        <f>IF(N186="snížená",J186,0)</f>
        <v>0</v>
      </c>
      <c r="BG186" s="214">
        <f>IF(N186="zákl. přenesená",J186,0)</f>
        <v>0</v>
      </c>
      <c r="BH186" s="214">
        <f>IF(N186="sníž. přenesená",J186,0)</f>
        <v>0</v>
      </c>
      <c r="BI186" s="214">
        <f>IF(N186="nulová",J186,0)</f>
        <v>0</v>
      </c>
      <c r="BJ186" s="25" t="s">
        <v>17</v>
      </c>
      <c r="BK186" s="214">
        <f>ROUND(I186*H186,2)</f>
        <v>0</v>
      </c>
      <c r="BL186" s="25" t="s">
        <v>254</v>
      </c>
      <c r="BM186" s="25" t="s">
        <v>3638</v>
      </c>
    </row>
    <row r="187" s="1" customFormat="1" ht="16.5" customHeight="1">
      <c r="B187" s="202"/>
      <c r="C187" s="203" t="s">
        <v>809</v>
      </c>
      <c r="D187" s="203" t="s">
        <v>170</v>
      </c>
      <c r="E187" s="204" t="s">
        <v>3616</v>
      </c>
      <c r="F187" s="205" t="s">
        <v>3617</v>
      </c>
      <c r="G187" s="206" t="s">
        <v>325</v>
      </c>
      <c r="H187" s="207">
        <v>1</v>
      </c>
      <c r="I187" s="208"/>
      <c r="J187" s="209">
        <f>ROUND(I187*H187,2)</f>
        <v>0</v>
      </c>
      <c r="K187" s="205" t="s">
        <v>5</v>
      </c>
      <c r="L187" s="47"/>
      <c r="M187" s="210" t="s">
        <v>5</v>
      </c>
      <c r="N187" s="211" t="s">
        <v>43</v>
      </c>
      <c r="O187" s="48"/>
      <c r="P187" s="212">
        <f>O187*H187</f>
        <v>0</v>
      </c>
      <c r="Q187" s="212">
        <v>0</v>
      </c>
      <c r="R187" s="212">
        <f>Q187*H187</f>
        <v>0</v>
      </c>
      <c r="S187" s="212">
        <v>0</v>
      </c>
      <c r="T187" s="213">
        <f>S187*H187</f>
        <v>0</v>
      </c>
      <c r="AR187" s="25" t="s">
        <v>254</v>
      </c>
      <c r="AT187" s="25" t="s">
        <v>170</v>
      </c>
      <c r="AU187" s="25" t="s">
        <v>80</v>
      </c>
      <c r="AY187" s="25" t="s">
        <v>168</v>
      </c>
      <c r="BE187" s="214">
        <f>IF(N187="základní",J187,0)</f>
        <v>0</v>
      </c>
      <c r="BF187" s="214">
        <f>IF(N187="snížená",J187,0)</f>
        <v>0</v>
      </c>
      <c r="BG187" s="214">
        <f>IF(N187="zákl. přenesená",J187,0)</f>
        <v>0</v>
      </c>
      <c r="BH187" s="214">
        <f>IF(N187="sníž. přenesená",J187,0)</f>
        <v>0</v>
      </c>
      <c r="BI187" s="214">
        <f>IF(N187="nulová",J187,0)</f>
        <v>0</v>
      </c>
      <c r="BJ187" s="25" t="s">
        <v>17</v>
      </c>
      <c r="BK187" s="214">
        <f>ROUND(I187*H187,2)</f>
        <v>0</v>
      </c>
      <c r="BL187" s="25" t="s">
        <v>254</v>
      </c>
      <c r="BM187" s="25" t="s">
        <v>3639</v>
      </c>
    </row>
    <row r="188" s="1" customFormat="1" ht="16.5" customHeight="1">
      <c r="B188" s="202"/>
      <c r="C188" s="203" t="s">
        <v>815</v>
      </c>
      <c r="D188" s="203" t="s">
        <v>170</v>
      </c>
      <c r="E188" s="204" t="s">
        <v>3619</v>
      </c>
      <c r="F188" s="205" t="s">
        <v>3620</v>
      </c>
      <c r="G188" s="206" t="s">
        <v>325</v>
      </c>
      <c r="H188" s="207">
        <v>1</v>
      </c>
      <c r="I188" s="208"/>
      <c r="J188" s="209">
        <f>ROUND(I188*H188,2)</f>
        <v>0</v>
      </c>
      <c r="K188" s="205" t="s">
        <v>5</v>
      </c>
      <c r="L188" s="47"/>
      <c r="M188" s="210" t="s">
        <v>5</v>
      </c>
      <c r="N188" s="211" t="s">
        <v>43</v>
      </c>
      <c r="O188" s="48"/>
      <c r="P188" s="212">
        <f>O188*H188</f>
        <v>0</v>
      </c>
      <c r="Q188" s="212">
        <v>0</v>
      </c>
      <c r="R188" s="212">
        <f>Q188*H188</f>
        <v>0</v>
      </c>
      <c r="S188" s="212">
        <v>0</v>
      </c>
      <c r="T188" s="213">
        <f>S188*H188</f>
        <v>0</v>
      </c>
      <c r="AR188" s="25" t="s">
        <v>254</v>
      </c>
      <c r="AT188" s="25" t="s">
        <v>170</v>
      </c>
      <c r="AU188" s="25" t="s">
        <v>80</v>
      </c>
      <c r="AY188" s="25" t="s">
        <v>168</v>
      </c>
      <c r="BE188" s="214">
        <f>IF(N188="základní",J188,0)</f>
        <v>0</v>
      </c>
      <c r="BF188" s="214">
        <f>IF(N188="snížená",J188,0)</f>
        <v>0</v>
      </c>
      <c r="BG188" s="214">
        <f>IF(N188="zákl. přenesená",J188,0)</f>
        <v>0</v>
      </c>
      <c r="BH188" s="214">
        <f>IF(N188="sníž. přenesená",J188,0)</f>
        <v>0</v>
      </c>
      <c r="BI188" s="214">
        <f>IF(N188="nulová",J188,0)</f>
        <v>0</v>
      </c>
      <c r="BJ188" s="25" t="s">
        <v>17</v>
      </c>
      <c r="BK188" s="214">
        <f>ROUND(I188*H188,2)</f>
        <v>0</v>
      </c>
      <c r="BL188" s="25" t="s">
        <v>254</v>
      </c>
      <c r="BM188" s="25" t="s">
        <v>3640</v>
      </c>
    </row>
    <row r="189" s="1" customFormat="1" ht="16.5" customHeight="1">
      <c r="B189" s="202"/>
      <c r="C189" s="203" t="s">
        <v>821</v>
      </c>
      <c r="D189" s="203" t="s">
        <v>170</v>
      </c>
      <c r="E189" s="204" t="s">
        <v>3622</v>
      </c>
      <c r="F189" s="205" t="s">
        <v>3623</v>
      </c>
      <c r="G189" s="206" t="s">
        <v>325</v>
      </c>
      <c r="H189" s="207">
        <v>1</v>
      </c>
      <c r="I189" s="208"/>
      <c r="J189" s="209">
        <f>ROUND(I189*H189,2)</f>
        <v>0</v>
      </c>
      <c r="K189" s="205" t="s">
        <v>5</v>
      </c>
      <c r="L189" s="47"/>
      <c r="M189" s="210" t="s">
        <v>5</v>
      </c>
      <c r="N189" s="211" t="s">
        <v>43</v>
      </c>
      <c r="O189" s="48"/>
      <c r="P189" s="212">
        <f>O189*H189</f>
        <v>0</v>
      </c>
      <c r="Q189" s="212">
        <v>0</v>
      </c>
      <c r="R189" s="212">
        <f>Q189*H189</f>
        <v>0</v>
      </c>
      <c r="S189" s="212">
        <v>0</v>
      </c>
      <c r="T189" s="213">
        <f>S189*H189</f>
        <v>0</v>
      </c>
      <c r="AR189" s="25" t="s">
        <v>254</v>
      </c>
      <c r="AT189" s="25" t="s">
        <v>170</v>
      </c>
      <c r="AU189" s="25" t="s">
        <v>80</v>
      </c>
      <c r="AY189" s="25" t="s">
        <v>168</v>
      </c>
      <c r="BE189" s="214">
        <f>IF(N189="základní",J189,0)</f>
        <v>0</v>
      </c>
      <c r="BF189" s="214">
        <f>IF(N189="snížená",J189,0)</f>
        <v>0</v>
      </c>
      <c r="BG189" s="214">
        <f>IF(N189="zákl. přenesená",J189,0)</f>
        <v>0</v>
      </c>
      <c r="BH189" s="214">
        <f>IF(N189="sníž. přenesená",J189,0)</f>
        <v>0</v>
      </c>
      <c r="BI189" s="214">
        <f>IF(N189="nulová",J189,0)</f>
        <v>0</v>
      </c>
      <c r="BJ189" s="25" t="s">
        <v>17</v>
      </c>
      <c r="BK189" s="214">
        <f>ROUND(I189*H189,2)</f>
        <v>0</v>
      </c>
      <c r="BL189" s="25" t="s">
        <v>254</v>
      </c>
      <c r="BM189" s="25" t="s">
        <v>3641</v>
      </c>
    </row>
    <row r="190" s="1" customFormat="1" ht="25.5" customHeight="1">
      <c r="B190" s="202"/>
      <c r="C190" s="203" t="s">
        <v>825</v>
      </c>
      <c r="D190" s="203" t="s">
        <v>170</v>
      </c>
      <c r="E190" s="204" t="s">
        <v>3642</v>
      </c>
      <c r="F190" s="205" t="s">
        <v>3643</v>
      </c>
      <c r="G190" s="206" t="s">
        <v>1519</v>
      </c>
      <c r="H190" s="207">
        <v>3</v>
      </c>
      <c r="I190" s="208"/>
      <c r="J190" s="209">
        <f>ROUND(I190*H190,2)</f>
        <v>0</v>
      </c>
      <c r="K190" s="205" t="s">
        <v>5</v>
      </c>
      <c r="L190" s="47"/>
      <c r="M190" s="210" t="s">
        <v>5</v>
      </c>
      <c r="N190" s="211" t="s">
        <v>43</v>
      </c>
      <c r="O190" s="48"/>
      <c r="P190" s="212">
        <f>O190*H190</f>
        <v>0</v>
      </c>
      <c r="Q190" s="212">
        <v>0</v>
      </c>
      <c r="R190" s="212">
        <f>Q190*H190</f>
        <v>0</v>
      </c>
      <c r="S190" s="212">
        <v>0</v>
      </c>
      <c r="T190" s="213">
        <f>S190*H190</f>
        <v>0</v>
      </c>
      <c r="AR190" s="25" t="s">
        <v>254</v>
      </c>
      <c r="AT190" s="25" t="s">
        <v>170</v>
      </c>
      <c r="AU190" s="25" t="s">
        <v>80</v>
      </c>
      <c r="AY190" s="25" t="s">
        <v>168</v>
      </c>
      <c r="BE190" s="214">
        <f>IF(N190="základní",J190,0)</f>
        <v>0</v>
      </c>
      <c r="BF190" s="214">
        <f>IF(N190="snížená",J190,0)</f>
        <v>0</v>
      </c>
      <c r="BG190" s="214">
        <f>IF(N190="zákl. přenesená",J190,0)</f>
        <v>0</v>
      </c>
      <c r="BH190" s="214">
        <f>IF(N190="sníž. přenesená",J190,0)</f>
        <v>0</v>
      </c>
      <c r="BI190" s="214">
        <f>IF(N190="nulová",J190,0)</f>
        <v>0</v>
      </c>
      <c r="BJ190" s="25" t="s">
        <v>17</v>
      </c>
      <c r="BK190" s="214">
        <f>ROUND(I190*H190,2)</f>
        <v>0</v>
      </c>
      <c r="BL190" s="25" t="s">
        <v>254</v>
      </c>
      <c r="BM190" s="25" t="s">
        <v>3644</v>
      </c>
    </row>
    <row r="191" s="1" customFormat="1" ht="51" customHeight="1">
      <c r="B191" s="202"/>
      <c r="C191" s="203" t="s">
        <v>833</v>
      </c>
      <c r="D191" s="203" t="s">
        <v>170</v>
      </c>
      <c r="E191" s="204" t="s">
        <v>3645</v>
      </c>
      <c r="F191" s="205" t="s">
        <v>3646</v>
      </c>
      <c r="G191" s="206" t="s">
        <v>1519</v>
      </c>
      <c r="H191" s="207">
        <v>3</v>
      </c>
      <c r="I191" s="208"/>
      <c r="J191" s="209">
        <f>ROUND(I191*H191,2)</f>
        <v>0</v>
      </c>
      <c r="K191" s="205" t="s">
        <v>5</v>
      </c>
      <c r="L191" s="47"/>
      <c r="M191" s="210" t="s">
        <v>5</v>
      </c>
      <c r="N191" s="211" t="s">
        <v>43</v>
      </c>
      <c r="O191" s="48"/>
      <c r="P191" s="212">
        <f>O191*H191</f>
        <v>0</v>
      </c>
      <c r="Q191" s="212">
        <v>0</v>
      </c>
      <c r="R191" s="212">
        <f>Q191*H191</f>
        <v>0</v>
      </c>
      <c r="S191" s="212">
        <v>0</v>
      </c>
      <c r="T191" s="213">
        <f>S191*H191</f>
        <v>0</v>
      </c>
      <c r="AR191" s="25" t="s">
        <v>254</v>
      </c>
      <c r="AT191" s="25" t="s">
        <v>170</v>
      </c>
      <c r="AU191" s="25" t="s">
        <v>80</v>
      </c>
      <c r="AY191" s="25" t="s">
        <v>168</v>
      </c>
      <c r="BE191" s="214">
        <f>IF(N191="základní",J191,0)</f>
        <v>0</v>
      </c>
      <c r="BF191" s="214">
        <f>IF(N191="snížená",J191,0)</f>
        <v>0</v>
      </c>
      <c r="BG191" s="214">
        <f>IF(N191="zákl. přenesená",J191,0)</f>
        <v>0</v>
      </c>
      <c r="BH191" s="214">
        <f>IF(N191="sníž. přenesená",J191,0)</f>
        <v>0</v>
      </c>
      <c r="BI191" s="214">
        <f>IF(N191="nulová",J191,0)</f>
        <v>0</v>
      </c>
      <c r="BJ191" s="25" t="s">
        <v>17</v>
      </c>
      <c r="BK191" s="214">
        <f>ROUND(I191*H191,2)</f>
        <v>0</v>
      </c>
      <c r="BL191" s="25" t="s">
        <v>254</v>
      </c>
      <c r="BM191" s="25" t="s">
        <v>3647</v>
      </c>
    </row>
    <row r="192" s="1" customFormat="1" ht="25.5" customHeight="1">
      <c r="B192" s="202"/>
      <c r="C192" s="203" t="s">
        <v>841</v>
      </c>
      <c r="D192" s="203" t="s">
        <v>170</v>
      </c>
      <c r="E192" s="204" t="s">
        <v>3648</v>
      </c>
      <c r="F192" s="205" t="s">
        <v>3637</v>
      </c>
      <c r="G192" s="206" t="s">
        <v>1519</v>
      </c>
      <c r="H192" s="207">
        <v>6</v>
      </c>
      <c r="I192" s="208"/>
      <c r="J192" s="209">
        <f>ROUND(I192*H192,2)</f>
        <v>0</v>
      </c>
      <c r="K192" s="205" t="s">
        <v>5</v>
      </c>
      <c r="L192" s="47"/>
      <c r="M192" s="210" t="s">
        <v>5</v>
      </c>
      <c r="N192" s="211" t="s">
        <v>43</v>
      </c>
      <c r="O192" s="48"/>
      <c r="P192" s="212">
        <f>O192*H192</f>
        <v>0</v>
      </c>
      <c r="Q192" s="212">
        <v>0</v>
      </c>
      <c r="R192" s="212">
        <f>Q192*H192</f>
        <v>0</v>
      </c>
      <c r="S192" s="212">
        <v>0</v>
      </c>
      <c r="T192" s="213">
        <f>S192*H192</f>
        <v>0</v>
      </c>
      <c r="AR192" s="25" t="s">
        <v>254</v>
      </c>
      <c r="AT192" s="25" t="s">
        <v>170</v>
      </c>
      <c r="AU192" s="25" t="s">
        <v>80</v>
      </c>
      <c r="AY192" s="25" t="s">
        <v>168</v>
      </c>
      <c r="BE192" s="214">
        <f>IF(N192="základní",J192,0)</f>
        <v>0</v>
      </c>
      <c r="BF192" s="214">
        <f>IF(N192="snížená",J192,0)</f>
        <v>0</v>
      </c>
      <c r="BG192" s="214">
        <f>IF(N192="zákl. přenesená",J192,0)</f>
        <v>0</v>
      </c>
      <c r="BH192" s="214">
        <f>IF(N192="sníž. přenesená",J192,0)</f>
        <v>0</v>
      </c>
      <c r="BI192" s="214">
        <f>IF(N192="nulová",J192,0)</f>
        <v>0</v>
      </c>
      <c r="BJ192" s="25" t="s">
        <v>17</v>
      </c>
      <c r="BK192" s="214">
        <f>ROUND(I192*H192,2)</f>
        <v>0</v>
      </c>
      <c r="BL192" s="25" t="s">
        <v>254</v>
      </c>
      <c r="BM192" s="25" t="s">
        <v>3649</v>
      </c>
    </row>
    <row r="193" s="1" customFormat="1" ht="16.5" customHeight="1">
      <c r="B193" s="202"/>
      <c r="C193" s="203" t="s">
        <v>852</v>
      </c>
      <c r="D193" s="203" t="s">
        <v>170</v>
      </c>
      <c r="E193" s="204" t="s">
        <v>3650</v>
      </c>
      <c r="F193" s="205" t="s">
        <v>3617</v>
      </c>
      <c r="G193" s="206" t="s">
        <v>1519</v>
      </c>
      <c r="H193" s="207">
        <v>6</v>
      </c>
      <c r="I193" s="208"/>
      <c r="J193" s="209">
        <f>ROUND(I193*H193,2)</f>
        <v>0</v>
      </c>
      <c r="K193" s="205" t="s">
        <v>5</v>
      </c>
      <c r="L193" s="47"/>
      <c r="M193" s="210" t="s">
        <v>5</v>
      </c>
      <c r="N193" s="211" t="s">
        <v>43</v>
      </c>
      <c r="O193" s="48"/>
      <c r="P193" s="212">
        <f>O193*H193</f>
        <v>0</v>
      </c>
      <c r="Q193" s="212">
        <v>0</v>
      </c>
      <c r="R193" s="212">
        <f>Q193*H193</f>
        <v>0</v>
      </c>
      <c r="S193" s="212">
        <v>0</v>
      </c>
      <c r="T193" s="213">
        <f>S193*H193</f>
        <v>0</v>
      </c>
      <c r="AR193" s="25" t="s">
        <v>254</v>
      </c>
      <c r="AT193" s="25" t="s">
        <v>170</v>
      </c>
      <c r="AU193" s="25" t="s">
        <v>80</v>
      </c>
      <c r="AY193" s="25" t="s">
        <v>168</v>
      </c>
      <c r="BE193" s="214">
        <f>IF(N193="základní",J193,0)</f>
        <v>0</v>
      </c>
      <c r="BF193" s="214">
        <f>IF(N193="snížená",J193,0)</f>
        <v>0</v>
      </c>
      <c r="BG193" s="214">
        <f>IF(N193="zákl. přenesená",J193,0)</f>
        <v>0</v>
      </c>
      <c r="BH193" s="214">
        <f>IF(N193="sníž. přenesená",J193,0)</f>
        <v>0</v>
      </c>
      <c r="BI193" s="214">
        <f>IF(N193="nulová",J193,0)</f>
        <v>0</v>
      </c>
      <c r="BJ193" s="25" t="s">
        <v>17</v>
      </c>
      <c r="BK193" s="214">
        <f>ROUND(I193*H193,2)</f>
        <v>0</v>
      </c>
      <c r="BL193" s="25" t="s">
        <v>254</v>
      </c>
      <c r="BM193" s="25" t="s">
        <v>3651</v>
      </c>
    </row>
    <row r="194" s="1" customFormat="1" ht="16.5" customHeight="1">
      <c r="B194" s="202"/>
      <c r="C194" s="203" t="s">
        <v>858</v>
      </c>
      <c r="D194" s="203" t="s">
        <v>170</v>
      </c>
      <c r="E194" s="204" t="s">
        <v>3652</v>
      </c>
      <c r="F194" s="205" t="s">
        <v>3620</v>
      </c>
      <c r="G194" s="206" t="s">
        <v>1519</v>
      </c>
      <c r="H194" s="207">
        <v>6</v>
      </c>
      <c r="I194" s="208"/>
      <c r="J194" s="209">
        <f>ROUND(I194*H194,2)</f>
        <v>0</v>
      </c>
      <c r="K194" s="205" t="s">
        <v>5</v>
      </c>
      <c r="L194" s="47"/>
      <c r="M194" s="210" t="s">
        <v>5</v>
      </c>
      <c r="N194" s="211" t="s">
        <v>43</v>
      </c>
      <c r="O194" s="48"/>
      <c r="P194" s="212">
        <f>O194*H194</f>
        <v>0</v>
      </c>
      <c r="Q194" s="212">
        <v>0</v>
      </c>
      <c r="R194" s="212">
        <f>Q194*H194</f>
        <v>0</v>
      </c>
      <c r="S194" s="212">
        <v>0</v>
      </c>
      <c r="T194" s="213">
        <f>S194*H194</f>
        <v>0</v>
      </c>
      <c r="AR194" s="25" t="s">
        <v>254</v>
      </c>
      <c r="AT194" s="25" t="s">
        <v>170</v>
      </c>
      <c r="AU194" s="25" t="s">
        <v>80</v>
      </c>
      <c r="AY194" s="25" t="s">
        <v>168</v>
      </c>
      <c r="BE194" s="214">
        <f>IF(N194="základní",J194,0)</f>
        <v>0</v>
      </c>
      <c r="BF194" s="214">
        <f>IF(N194="snížená",J194,0)</f>
        <v>0</v>
      </c>
      <c r="BG194" s="214">
        <f>IF(N194="zákl. přenesená",J194,0)</f>
        <v>0</v>
      </c>
      <c r="BH194" s="214">
        <f>IF(N194="sníž. přenesená",J194,0)</f>
        <v>0</v>
      </c>
      <c r="BI194" s="214">
        <f>IF(N194="nulová",J194,0)</f>
        <v>0</v>
      </c>
      <c r="BJ194" s="25" t="s">
        <v>17</v>
      </c>
      <c r="BK194" s="214">
        <f>ROUND(I194*H194,2)</f>
        <v>0</v>
      </c>
      <c r="BL194" s="25" t="s">
        <v>254</v>
      </c>
      <c r="BM194" s="25" t="s">
        <v>3653</v>
      </c>
    </row>
    <row r="195" s="1" customFormat="1" ht="16.5" customHeight="1">
      <c r="B195" s="202"/>
      <c r="C195" s="203" t="s">
        <v>863</v>
      </c>
      <c r="D195" s="203" t="s">
        <v>170</v>
      </c>
      <c r="E195" s="204" t="s">
        <v>3654</v>
      </c>
      <c r="F195" s="205" t="s">
        <v>3655</v>
      </c>
      <c r="G195" s="206" t="s">
        <v>1519</v>
      </c>
      <c r="H195" s="207">
        <v>3</v>
      </c>
      <c r="I195" s="208"/>
      <c r="J195" s="209">
        <f>ROUND(I195*H195,2)</f>
        <v>0</v>
      </c>
      <c r="K195" s="205" t="s">
        <v>5</v>
      </c>
      <c r="L195" s="47"/>
      <c r="M195" s="210" t="s">
        <v>5</v>
      </c>
      <c r="N195" s="211" t="s">
        <v>43</v>
      </c>
      <c r="O195" s="48"/>
      <c r="P195" s="212">
        <f>O195*H195</f>
        <v>0</v>
      </c>
      <c r="Q195" s="212">
        <v>0</v>
      </c>
      <c r="R195" s="212">
        <f>Q195*H195</f>
        <v>0</v>
      </c>
      <c r="S195" s="212">
        <v>0</v>
      </c>
      <c r="T195" s="213">
        <f>S195*H195</f>
        <v>0</v>
      </c>
      <c r="AR195" s="25" t="s">
        <v>254</v>
      </c>
      <c r="AT195" s="25" t="s">
        <v>170</v>
      </c>
      <c r="AU195" s="25" t="s">
        <v>80</v>
      </c>
      <c r="AY195" s="25" t="s">
        <v>168</v>
      </c>
      <c r="BE195" s="214">
        <f>IF(N195="základní",J195,0)</f>
        <v>0</v>
      </c>
      <c r="BF195" s="214">
        <f>IF(N195="snížená",J195,0)</f>
        <v>0</v>
      </c>
      <c r="BG195" s="214">
        <f>IF(N195="zákl. přenesená",J195,0)</f>
        <v>0</v>
      </c>
      <c r="BH195" s="214">
        <f>IF(N195="sníž. přenesená",J195,0)</f>
        <v>0</v>
      </c>
      <c r="BI195" s="214">
        <f>IF(N195="nulová",J195,0)</f>
        <v>0</v>
      </c>
      <c r="BJ195" s="25" t="s">
        <v>17</v>
      </c>
      <c r="BK195" s="214">
        <f>ROUND(I195*H195,2)</f>
        <v>0</v>
      </c>
      <c r="BL195" s="25" t="s">
        <v>254</v>
      </c>
      <c r="BM195" s="25" t="s">
        <v>3656</v>
      </c>
    </row>
    <row r="196" s="1" customFormat="1" ht="25.5" customHeight="1">
      <c r="B196" s="202"/>
      <c r="C196" s="203" t="s">
        <v>869</v>
      </c>
      <c r="D196" s="203" t="s">
        <v>170</v>
      </c>
      <c r="E196" s="204" t="s">
        <v>3657</v>
      </c>
      <c r="F196" s="205" t="s">
        <v>3658</v>
      </c>
      <c r="G196" s="206" t="s">
        <v>1519</v>
      </c>
      <c r="H196" s="207">
        <v>5</v>
      </c>
      <c r="I196" s="208"/>
      <c r="J196" s="209">
        <f>ROUND(I196*H196,2)</f>
        <v>0</v>
      </c>
      <c r="K196" s="205" t="s">
        <v>5</v>
      </c>
      <c r="L196" s="47"/>
      <c r="M196" s="210" t="s">
        <v>5</v>
      </c>
      <c r="N196" s="211" t="s">
        <v>43</v>
      </c>
      <c r="O196" s="48"/>
      <c r="P196" s="212">
        <f>O196*H196</f>
        <v>0</v>
      </c>
      <c r="Q196" s="212">
        <v>0</v>
      </c>
      <c r="R196" s="212">
        <f>Q196*H196</f>
        <v>0</v>
      </c>
      <c r="S196" s="212">
        <v>0</v>
      </c>
      <c r="T196" s="213">
        <f>S196*H196</f>
        <v>0</v>
      </c>
      <c r="AR196" s="25" t="s">
        <v>254</v>
      </c>
      <c r="AT196" s="25" t="s">
        <v>170</v>
      </c>
      <c r="AU196" s="25" t="s">
        <v>80</v>
      </c>
      <c r="AY196" s="25" t="s">
        <v>168</v>
      </c>
      <c r="BE196" s="214">
        <f>IF(N196="základní",J196,0)</f>
        <v>0</v>
      </c>
      <c r="BF196" s="214">
        <f>IF(N196="snížená",J196,0)</f>
        <v>0</v>
      </c>
      <c r="BG196" s="214">
        <f>IF(N196="zákl. přenesená",J196,0)</f>
        <v>0</v>
      </c>
      <c r="BH196" s="214">
        <f>IF(N196="sníž. přenesená",J196,0)</f>
        <v>0</v>
      </c>
      <c r="BI196" s="214">
        <f>IF(N196="nulová",J196,0)</f>
        <v>0</v>
      </c>
      <c r="BJ196" s="25" t="s">
        <v>17</v>
      </c>
      <c r="BK196" s="214">
        <f>ROUND(I196*H196,2)</f>
        <v>0</v>
      </c>
      <c r="BL196" s="25" t="s">
        <v>254</v>
      </c>
      <c r="BM196" s="25" t="s">
        <v>3659</v>
      </c>
    </row>
    <row r="197" s="1" customFormat="1" ht="51" customHeight="1">
      <c r="B197" s="202"/>
      <c r="C197" s="203" t="s">
        <v>874</v>
      </c>
      <c r="D197" s="203" t="s">
        <v>170</v>
      </c>
      <c r="E197" s="204" t="s">
        <v>3645</v>
      </c>
      <c r="F197" s="205" t="s">
        <v>3646</v>
      </c>
      <c r="G197" s="206" t="s">
        <v>1519</v>
      </c>
      <c r="H197" s="207">
        <v>5</v>
      </c>
      <c r="I197" s="208"/>
      <c r="J197" s="209">
        <f>ROUND(I197*H197,2)</f>
        <v>0</v>
      </c>
      <c r="K197" s="205" t="s">
        <v>5</v>
      </c>
      <c r="L197" s="47"/>
      <c r="M197" s="210" t="s">
        <v>5</v>
      </c>
      <c r="N197" s="211" t="s">
        <v>43</v>
      </c>
      <c r="O197" s="48"/>
      <c r="P197" s="212">
        <f>O197*H197</f>
        <v>0</v>
      </c>
      <c r="Q197" s="212">
        <v>0</v>
      </c>
      <c r="R197" s="212">
        <f>Q197*H197</f>
        <v>0</v>
      </c>
      <c r="S197" s="212">
        <v>0</v>
      </c>
      <c r="T197" s="213">
        <f>S197*H197</f>
        <v>0</v>
      </c>
      <c r="AR197" s="25" t="s">
        <v>254</v>
      </c>
      <c r="AT197" s="25" t="s">
        <v>170</v>
      </c>
      <c r="AU197" s="25" t="s">
        <v>80</v>
      </c>
      <c r="AY197" s="25" t="s">
        <v>168</v>
      </c>
      <c r="BE197" s="214">
        <f>IF(N197="základní",J197,0)</f>
        <v>0</v>
      </c>
      <c r="BF197" s="214">
        <f>IF(N197="snížená",J197,0)</f>
        <v>0</v>
      </c>
      <c r="BG197" s="214">
        <f>IF(N197="zákl. přenesená",J197,0)</f>
        <v>0</v>
      </c>
      <c r="BH197" s="214">
        <f>IF(N197="sníž. přenesená",J197,0)</f>
        <v>0</v>
      </c>
      <c r="BI197" s="214">
        <f>IF(N197="nulová",J197,0)</f>
        <v>0</v>
      </c>
      <c r="BJ197" s="25" t="s">
        <v>17</v>
      </c>
      <c r="BK197" s="214">
        <f>ROUND(I197*H197,2)</f>
        <v>0</v>
      </c>
      <c r="BL197" s="25" t="s">
        <v>254</v>
      </c>
      <c r="BM197" s="25" t="s">
        <v>3660</v>
      </c>
    </row>
    <row r="198" s="1" customFormat="1" ht="25.5" customHeight="1">
      <c r="B198" s="202"/>
      <c r="C198" s="203" t="s">
        <v>880</v>
      </c>
      <c r="D198" s="203" t="s">
        <v>170</v>
      </c>
      <c r="E198" s="204" t="s">
        <v>3648</v>
      </c>
      <c r="F198" s="205" t="s">
        <v>3637</v>
      </c>
      <c r="G198" s="206" t="s">
        <v>1519</v>
      </c>
      <c r="H198" s="207">
        <v>10</v>
      </c>
      <c r="I198" s="208"/>
      <c r="J198" s="209">
        <f>ROUND(I198*H198,2)</f>
        <v>0</v>
      </c>
      <c r="K198" s="205" t="s">
        <v>5</v>
      </c>
      <c r="L198" s="47"/>
      <c r="M198" s="210" t="s">
        <v>5</v>
      </c>
      <c r="N198" s="211" t="s">
        <v>43</v>
      </c>
      <c r="O198" s="48"/>
      <c r="P198" s="212">
        <f>O198*H198</f>
        <v>0</v>
      </c>
      <c r="Q198" s="212">
        <v>0</v>
      </c>
      <c r="R198" s="212">
        <f>Q198*H198</f>
        <v>0</v>
      </c>
      <c r="S198" s="212">
        <v>0</v>
      </c>
      <c r="T198" s="213">
        <f>S198*H198</f>
        <v>0</v>
      </c>
      <c r="AR198" s="25" t="s">
        <v>254</v>
      </c>
      <c r="AT198" s="25" t="s">
        <v>170</v>
      </c>
      <c r="AU198" s="25" t="s">
        <v>80</v>
      </c>
      <c r="AY198" s="25" t="s">
        <v>168</v>
      </c>
      <c r="BE198" s="214">
        <f>IF(N198="základní",J198,0)</f>
        <v>0</v>
      </c>
      <c r="BF198" s="214">
        <f>IF(N198="snížená",J198,0)</f>
        <v>0</v>
      </c>
      <c r="BG198" s="214">
        <f>IF(N198="zákl. přenesená",J198,0)</f>
        <v>0</v>
      </c>
      <c r="BH198" s="214">
        <f>IF(N198="sníž. přenesená",J198,0)</f>
        <v>0</v>
      </c>
      <c r="BI198" s="214">
        <f>IF(N198="nulová",J198,0)</f>
        <v>0</v>
      </c>
      <c r="BJ198" s="25" t="s">
        <v>17</v>
      </c>
      <c r="BK198" s="214">
        <f>ROUND(I198*H198,2)</f>
        <v>0</v>
      </c>
      <c r="BL198" s="25" t="s">
        <v>254</v>
      </c>
      <c r="BM198" s="25" t="s">
        <v>3661</v>
      </c>
    </row>
    <row r="199" s="1" customFormat="1" ht="16.5" customHeight="1">
      <c r="B199" s="202"/>
      <c r="C199" s="203" t="s">
        <v>888</v>
      </c>
      <c r="D199" s="203" t="s">
        <v>170</v>
      </c>
      <c r="E199" s="204" t="s">
        <v>3650</v>
      </c>
      <c r="F199" s="205" t="s">
        <v>3617</v>
      </c>
      <c r="G199" s="206" t="s">
        <v>1519</v>
      </c>
      <c r="H199" s="207">
        <v>10</v>
      </c>
      <c r="I199" s="208"/>
      <c r="J199" s="209">
        <f>ROUND(I199*H199,2)</f>
        <v>0</v>
      </c>
      <c r="K199" s="205" t="s">
        <v>5</v>
      </c>
      <c r="L199" s="47"/>
      <c r="M199" s="210" t="s">
        <v>5</v>
      </c>
      <c r="N199" s="211" t="s">
        <v>43</v>
      </c>
      <c r="O199" s="48"/>
      <c r="P199" s="212">
        <f>O199*H199</f>
        <v>0</v>
      </c>
      <c r="Q199" s="212">
        <v>0</v>
      </c>
      <c r="R199" s="212">
        <f>Q199*H199</f>
        <v>0</v>
      </c>
      <c r="S199" s="212">
        <v>0</v>
      </c>
      <c r="T199" s="213">
        <f>S199*H199</f>
        <v>0</v>
      </c>
      <c r="AR199" s="25" t="s">
        <v>254</v>
      </c>
      <c r="AT199" s="25" t="s">
        <v>170</v>
      </c>
      <c r="AU199" s="25" t="s">
        <v>80</v>
      </c>
      <c r="AY199" s="25" t="s">
        <v>168</v>
      </c>
      <c r="BE199" s="214">
        <f>IF(N199="základní",J199,0)</f>
        <v>0</v>
      </c>
      <c r="BF199" s="214">
        <f>IF(N199="snížená",J199,0)</f>
        <v>0</v>
      </c>
      <c r="BG199" s="214">
        <f>IF(N199="zákl. přenesená",J199,0)</f>
        <v>0</v>
      </c>
      <c r="BH199" s="214">
        <f>IF(N199="sníž. přenesená",J199,0)</f>
        <v>0</v>
      </c>
      <c r="BI199" s="214">
        <f>IF(N199="nulová",J199,0)</f>
        <v>0</v>
      </c>
      <c r="BJ199" s="25" t="s">
        <v>17</v>
      </c>
      <c r="BK199" s="214">
        <f>ROUND(I199*H199,2)</f>
        <v>0</v>
      </c>
      <c r="BL199" s="25" t="s">
        <v>254</v>
      </c>
      <c r="BM199" s="25" t="s">
        <v>3662</v>
      </c>
    </row>
    <row r="200" s="1" customFormat="1" ht="16.5" customHeight="1">
      <c r="B200" s="202"/>
      <c r="C200" s="203" t="s">
        <v>893</v>
      </c>
      <c r="D200" s="203" t="s">
        <v>170</v>
      </c>
      <c r="E200" s="204" t="s">
        <v>3652</v>
      </c>
      <c r="F200" s="205" t="s">
        <v>3620</v>
      </c>
      <c r="G200" s="206" t="s">
        <v>1519</v>
      </c>
      <c r="H200" s="207">
        <v>10</v>
      </c>
      <c r="I200" s="208"/>
      <c r="J200" s="209">
        <f>ROUND(I200*H200,2)</f>
        <v>0</v>
      </c>
      <c r="K200" s="205" t="s">
        <v>5</v>
      </c>
      <c r="L200" s="47"/>
      <c r="M200" s="210" t="s">
        <v>5</v>
      </c>
      <c r="N200" s="211" t="s">
        <v>43</v>
      </c>
      <c r="O200" s="48"/>
      <c r="P200" s="212">
        <f>O200*H200</f>
        <v>0</v>
      </c>
      <c r="Q200" s="212">
        <v>0</v>
      </c>
      <c r="R200" s="212">
        <f>Q200*H200</f>
        <v>0</v>
      </c>
      <c r="S200" s="212">
        <v>0</v>
      </c>
      <c r="T200" s="213">
        <f>S200*H200</f>
        <v>0</v>
      </c>
      <c r="AR200" s="25" t="s">
        <v>254</v>
      </c>
      <c r="AT200" s="25" t="s">
        <v>170</v>
      </c>
      <c r="AU200" s="25" t="s">
        <v>80</v>
      </c>
      <c r="AY200" s="25" t="s">
        <v>168</v>
      </c>
      <c r="BE200" s="214">
        <f>IF(N200="základní",J200,0)</f>
        <v>0</v>
      </c>
      <c r="BF200" s="214">
        <f>IF(N200="snížená",J200,0)</f>
        <v>0</v>
      </c>
      <c r="BG200" s="214">
        <f>IF(N200="zákl. přenesená",J200,0)</f>
        <v>0</v>
      </c>
      <c r="BH200" s="214">
        <f>IF(N200="sníž. přenesená",J200,0)</f>
        <v>0</v>
      </c>
      <c r="BI200" s="214">
        <f>IF(N200="nulová",J200,0)</f>
        <v>0</v>
      </c>
      <c r="BJ200" s="25" t="s">
        <v>17</v>
      </c>
      <c r="BK200" s="214">
        <f>ROUND(I200*H200,2)</f>
        <v>0</v>
      </c>
      <c r="BL200" s="25" t="s">
        <v>254</v>
      </c>
      <c r="BM200" s="25" t="s">
        <v>3663</v>
      </c>
    </row>
    <row r="201" s="1" customFormat="1" ht="16.5" customHeight="1">
      <c r="B201" s="202"/>
      <c r="C201" s="203" t="s">
        <v>899</v>
      </c>
      <c r="D201" s="203" t="s">
        <v>170</v>
      </c>
      <c r="E201" s="204" t="s">
        <v>3654</v>
      </c>
      <c r="F201" s="205" t="s">
        <v>3655</v>
      </c>
      <c r="G201" s="206" t="s">
        <v>1519</v>
      </c>
      <c r="H201" s="207">
        <v>5</v>
      </c>
      <c r="I201" s="208"/>
      <c r="J201" s="209">
        <f>ROUND(I201*H201,2)</f>
        <v>0</v>
      </c>
      <c r="K201" s="205" t="s">
        <v>5</v>
      </c>
      <c r="L201" s="47"/>
      <c r="M201" s="210" t="s">
        <v>5</v>
      </c>
      <c r="N201" s="211" t="s">
        <v>43</v>
      </c>
      <c r="O201" s="48"/>
      <c r="P201" s="212">
        <f>O201*H201</f>
        <v>0</v>
      </c>
      <c r="Q201" s="212">
        <v>0</v>
      </c>
      <c r="R201" s="212">
        <f>Q201*H201</f>
        <v>0</v>
      </c>
      <c r="S201" s="212">
        <v>0</v>
      </c>
      <c r="T201" s="213">
        <f>S201*H201</f>
        <v>0</v>
      </c>
      <c r="AR201" s="25" t="s">
        <v>254</v>
      </c>
      <c r="AT201" s="25" t="s">
        <v>170</v>
      </c>
      <c r="AU201" s="25" t="s">
        <v>80</v>
      </c>
      <c r="AY201" s="25" t="s">
        <v>168</v>
      </c>
      <c r="BE201" s="214">
        <f>IF(N201="základní",J201,0)</f>
        <v>0</v>
      </c>
      <c r="BF201" s="214">
        <f>IF(N201="snížená",J201,0)</f>
        <v>0</v>
      </c>
      <c r="BG201" s="214">
        <f>IF(N201="zákl. přenesená",J201,0)</f>
        <v>0</v>
      </c>
      <c r="BH201" s="214">
        <f>IF(N201="sníž. přenesená",J201,0)</f>
        <v>0</v>
      </c>
      <c r="BI201" s="214">
        <f>IF(N201="nulová",J201,0)</f>
        <v>0</v>
      </c>
      <c r="BJ201" s="25" t="s">
        <v>17</v>
      </c>
      <c r="BK201" s="214">
        <f>ROUND(I201*H201,2)</f>
        <v>0</v>
      </c>
      <c r="BL201" s="25" t="s">
        <v>254</v>
      </c>
      <c r="BM201" s="25" t="s">
        <v>3664</v>
      </c>
    </row>
    <row r="202" s="1" customFormat="1" ht="25.5" customHeight="1">
      <c r="B202" s="202"/>
      <c r="C202" s="203" t="s">
        <v>903</v>
      </c>
      <c r="D202" s="203" t="s">
        <v>170</v>
      </c>
      <c r="E202" s="204" t="s">
        <v>3665</v>
      </c>
      <c r="F202" s="205" t="s">
        <v>3666</v>
      </c>
      <c r="G202" s="206" t="s">
        <v>1519</v>
      </c>
      <c r="H202" s="207">
        <v>1</v>
      </c>
      <c r="I202" s="208"/>
      <c r="J202" s="209">
        <f>ROUND(I202*H202,2)</f>
        <v>0</v>
      </c>
      <c r="K202" s="205" t="s">
        <v>5</v>
      </c>
      <c r="L202" s="47"/>
      <c r="M202" s="210" t="s">
        <v>5</v>
      </c>
      <c r="N202" s="211" t="s">
        <v>43</v>
      </c>
      <c r="O202" s="48"/>
      <c r="P202" s="212">
        <f>O202*H202</f>
        <v>0</v>
      </c>
      <c r="Q202" s="212">
        <v>0</v>
      </c>
      <c r="R202" s="212">
        <f>Q202*H202</f>
        <v>0</v>
      </c>
      <c r="S202" s="212">
        <v>0</v>
      </c>
      <c r="T202" s="213">
        <f>S202*H202</f>
        <v>0</v>
      </c>
      <c r="AR202" s="25" t="s">
        <v>254</v>
      </c>
      <c r="AT202" s="25" t="s">
        <v>170</v>
      </c>
      <c r="AU202" s="25" t="s">
        <v>80</v>
      </c>
      <c r="AY202" s="25" t="s">
        <v>168</v>
      </c>
      <c r="BE202" s="214">
        <f>IF(N202="základní",J202,0)</f>
        <v>0</v>
      </c>
      <c r="BF202" s="214">
        <f>IF(N202="snížená",J202,0)</f>
        <v>0</v>
      </c>
      <c r="BG202" s="214">
        <f>IF(N202="zákl. přenesená",J202,0)</f>
        <v>0</v>
      </c>
      <c r="BH202" s="214">
        <f>IF(N202="sníž. přenesená",J202,0)</f>
        <v>0</v>
      </c>
      <c r="BI202" s="214">
        <f>IF(N202="nulová",J202,0)</f>
        <v>0</v>
      </c>
      <c r="BJ202" s="25" t="s">
        <v>17</v>
      </c>
      <c r="BK202" s="214">
        <f>ROUND(I202*H202,2)</f>
        <v>0</v>
      </c>
      <c r="BL202" s="25" t="s">
        <v>254</v>
      </c>
      <c r="BM202" s="25" t="s">
        <v>3667</v>
      </c>
    </row>
    <row r="203" s="1" customFormat="1" ht="51" customHeight="1">
      <c r="B203" s="202"/>
      <c r="C203" s="203" t="s">
        <v>907</v>
      </c>
      <c r="D203" s="203" t="s">
        <v>170</v>
      </c>
      <c r="E203" s="204" t="s">
        <v>3645</v>
      </c>
      <c r="F203" s="205" t="s">
        <v>3646</v>
      </c>
      <c r="G203" s="206" t="s">
        <v>1519</v>
      </c>
      <c r="H203" s="207">
        <v>1</v>
      </c>
      <c r="I203" s="208"/>
      <c r="J203" s="209">
        <f>ROUND(I203*H203,2)</f>
        <v>0</v>
      </c>
      <c r="K203" s="205" t="s">
        <v>5</v>
      </c>
      <c r="L203" s="47"/>
      <c r="M203" s="210" t="s">
        <v>5</v>
      </c>
      <c r="N203" s="211" t="s">
        <v>43</v>
      </c>
      <c r="O203" s="48"/>
      <c r="P203" s="212">
        <f>O203*H203</f>
        <v>0</v>
      </c>
      <c r="Q203" s="212">
        <v>0</v>
      </c>
      <c r="R203" s="212">
        <f>Q203*H203</f>
        <v>0</v>
      </c>
      <c r="S203" s="212">
        <v>0</v>
      </c>
      <c r="T203" s="213">
        <f>S203*H203</f>
        <v>0</v>
      </c>
      <c r="AR203" s="25" t="s">
        <v>254</v>
      </c>
      <c r="AT203" s="25" t="s">
        <v>170</v>
      </c>
      <c r="AU203" s="25" t="s">
        <v>80</v>
      </c>
      <c r="AY203" s="25" t="s">
        <v>168</v>
      </c>
      <c r="BE203" s="214">
        <f>IF(N203="základní",J203,0)</f>
        <v>0</v>
      </c>
      <c r="BF203" s="214">
        <f>IF(N203="snížená",J203,0)</f>
        <v>0</v>
      </c>
      <c r="BG203" s="214">
        <f>IF(N203="zákl. přenesená",J203,0)</f>
        <v>0</v>
      </c>
      <c r="BH203" s="214">
        <f>IF(N203="sníž. přenesená",J203,0)</f>
        <v>0</v>
      </c>
      <c r="BI203" s="214">
        <f>IF(N203="nulová",J203,0)</f>
        <v>0</v>
      </c>
      <c r="BJ203" s="25" t="s">
        <v>17</v>
      </c>
      <c r="BK203" s="214">
        <f>ROUND(I203*H203,2)</f>
        <v>0</v>
      </c>
      <c r="BL203" s="25" t="s">
        <v>254</v>
      </c>
      <c r="BM203" s="25" t="s">
        <v>3668</v>
      </c>
    </row>
    <row r="204" s="1" customFormat="1" ht="25.5" customHeight="1">
      <c r="B204" s="202"/>
      <c r="C204" s="203" t="s">
        <v>916</v>
      </c>
      <c r="D204" s="203" t="s">
        <v>170</v>
      </c>
      <c r="E204" s="204" t="s">
        <v>3648</v>
      </c>
      <c r="F204" s="205" t="s">
        <v>3637</v>
      </c>
      <c r="G204" s="206" t="s">
        <v>1519</v>
      </c>
      <c r="H204" s="207">
        <v>2</v>
      </c>
      <c r="I204" s="208"/>
      <c r="J204" s="209">
        <f>ROUND(I204*H204,2)</f>
        <v>0</v>
      </c>
      <c r="K204" s="205" t="s">
        <v>5</v>
      </c>
      <c r="L204" s="47"/>
      <c r="M204" s="210" t="s">
        <v>5</v>
      </c>
      <c r="N204" s="211" t="s">
        <v>43</v>
      </c>
      <c r="O204" s="48"/>
      <c r="P204" s="212">
        <f>O204*H204</f>
        <v>0</v>
      </c>
      <c r="Q204" s="212">
        <v>0</v>
      </c>
      <c r="R204" s="212">
        <f>Q204*H204</f>
        <v>0</v>
      </c>
      <c r="S204" s="212">
        <v>0</v>
      </c>
      <c r="T204" s="213">
        <f>S204*H204</f>
        <v>0</v>
      </c>
      <c r="AR204" s="25" t="s">
        <v>254</v>
      </c>
      <c r="AT204" s="25" t="s">
        <v>170</v>
      </c>
      <c r="AU204" s="25" t="s">
        <v>80</v>
      </c>
      <c r="AY204" s="25" t="s">
        <v>168</v>
      </c>
      <c r="BE204" s="214">
        <f>IF(N204="základní",J204,0)</f>
        <v>0</v>
      </c>
      <c r="BF204" s="214">
        <f>IF(N204="snížená",J204,0)</f>
        <v>0</v>
      </c>
      <c r="BG204" s="214">
        <f>IF(N204="zákl. přenesená",J204,0)</f>
        <v>0</v>
      </c>
      <c r="BH204" s="214">
        <f>IF(N204="sníž. přenesená",J204,0)</f>
        <v>0</v>
      </c>
      <c r="BI204" s="214">
        <f>IF(N204="nulová",J204,0)</f>
        <v>0</v>
      </c>
      <c r="BJ204" s="25" t="s">
        <v>17</v>
      </c>
      <c r="BK204" s="214">
        <f>ROUND(I204*H204,2)</f>
        <v>0</v>
      </c>
      <c r="BL204" s="25" t="s">
        <v>254</v>
      </c>
      <c r="BM204" s="25" t="s">
        <v>3669</v>
      </c>
    </row>
    <row r="205" s="1" customFormat="1" ht="16.5" customHeight="1">
      <c r="B205" s="202"/>
      <c r="C205" s="203" t="s">
        <v>924</v>
      </c>
      <c r="D205" s="203" t="s">
        <v>170</v>
      </c>
      <c r="E205" s="204" t="s">
        <v>3670</v>
      </c>
      <c r="F205" s="205" t="s">
        <v>3671</v>
      </c>
      <c r="G205" s="206" t="s">
        <v>1519</v>
      </c>
      <c r="H205" s="207">
        <v>2</v>
      </c>
      <c r="I205" s="208"/>
      <c r="J205" s="209">
        <f>ROUND(I205*H205,2)</f>
        <v>0</v>
      </c>
      <c r="K205" s="205" t="s">
        <v>5</v>
      </c>
      <c r="L205" s="47"/>
      <c r="M205" s="210" t="s">
        <v>5</v>
      </c>
      <c r="N205" s="211" t="s">
        <v>43</v>
      </c>
      <c r="O205" s="48"/>
      <c r="P205" s="212">
        <f>O205*H205</f>
        <v>0</v>
      </c>
      <c r="Q205" s="212">
        <v>0</v>
      </c>
      <c r="R205" s="212">
        <f>Q205*H205</f>
        <v>0</v>
      </c>
      <c r="S205" s="212">
        <v>0</v>
      </c>
      <c r="T205" s="213">
        <f>S205*H205</f>
        <v>0</v>
      </c>
      <c r="AR205" s="25" t="s">
        <v>254</v>
      </c>
      <c r="AT205" s="25" t="s">
        <v>170</v>
      </c>
      <c r="AU205" s="25" t="s">
        <v>80</v>
      </c>
      <c r="AY205" s="25" t="s">
        <v>168</v>
      </c>
      <c r="BE205" s="214">
        <f>IF(N205="základní",J205,0)</f>
        <v>0</v>
      </c>
      <c r="BF205" s="214">
        <f>IF(N205="snížená",J205,0)</f>
        <v>0</v>
      </c>
      <c r="BG205" s="214">
        <f>IF(N205="zákl. přenesená",J205,0)</f>
        <v>0</v>
      </c>
      <c r="BH205" s="214">
        <f>IF(N205="sníž. přenesená",J205,0)</f>
        <v>0</v>
      </c>
      <c r="BI205" s="214">
        <f>IF(N205="nulová",J205,0)</f>
        <v>0</v>
      </c>
      <c r="BJ205" s="25" t="s">
        <v>17</v>
      </c>
      <c r="BK205" s="214">
        <f>ROUND(I205*H205,2)</f>
        <v>0</v>
      </c>
      <c r="BL205" s="25" t="s">
        <v>254</v>
      </c>
      <c r="BM205" s="25" t="s">
        <v>3672</v>
      </c>
    </row>
    <row r="206" s="1" customFormat="1" ht="16.5" customHeight="1">
      <c r="B206" s="202"/>
      <c r="C206" s="203" t="s">
        <v>930</v>
      </c>
      <c r="D206" s="203" t="s">
        <v>170</v>
      </c>
      <c r="E206" s="204" t="s">
        <v>3652</v>
      </c>
      <c r="F206" s="205" t="s">
        <v>3620</v>
      </c>
      <c r="G206" s="206" t="s">
        <v>1519</v>
      </c>
      <c r="H206" s="207">
        <v>1</v>
      </c>
      <c r="I206" s="208"/>
      <c r="J206" s="209">
        <f>ROUND(I206*H206,2)</f>
        <v>0</v>
      </c>
      <c r="K206" s="205" t="s">
        <v>5</v>
      </c>
      <c r="L206" s="47"/>
      <c r="M206" s="210" t="s">
        <v>5</v>
      </c>
      <c r="N206" s="211" t="s">
        <v>43</v>
      </c>
      <c r="O206" s="48"/>
      <c r="P206" s="212">
        <f>O206*H206</f>
        <v>0</v>
      </c>
      <c r="Q206" s="212">
        <v>0</v>
      </c>
      <c r="R206" s="212">
        <f>Q206*H206</f>
        <v>0</v>
      </c>
      <c r="S206" s="212">
        <v>0</v>
      </c>
      <c r="T206" s="213">
        <f>S206*H206</f>
        <v>0</v>
      </c>
      <c r="AR206" s="25" t="s">
        <v>254</v>
      </c>
      <c r="AT206" s="25" t="s">
        <v>170</v>
      </c>
      <c r="AU206" s="25" t="s">
        <v>80</v>
      </c>
      <c r="AY206" s="25" t="s">
        <v>168</v>
      </c>
      <c r="BE206" s="214">
        <f>IF(N206="základní",J206,0)</f>
        <v>0</v>
      </c>
      <c r="BF206" s="214">
        <f>IF(N206="snížená",J206,0)</f>
        <v>0</v>
      </c>
      <c r="BG206" s="214">
        <f>IF(N206="zákl. přenesená",J206,0)</f>
        <v>0</v>
      </c>
      <c r="BH206" s="214">
        <f>IF(N206="sníž. přenesená",J206,0)</f>
        <v>0</v>
      </c>
      <c r="BI206" s="214">
        <f>IF(N206="nulová",J206,0)</f>
        <v>0</v>
      </c>
      <c r="BJ206" s="25" t="s">
        <v>17</v>
      </c>
      <c r="BK206" s="214">
        <f>ROUND(I206*H206,2)</f>
        <v>0</v>
      </c>
      <c r="BL206" s="25" t="s">
        <v>254</v>
      </c>
      <c r="BM206" s="25" t="s">
        <v>3673</v>
      </c>
    </row>
    <row r="207" s="1" customFormat="1" ht="16.5" customHeight="1">
      <c r="B207" s="202"/>
      <c r="C207" s="203" t="s">
        <v>934</v>
      </c>
      <c r="D207" s="203" t="s">
        <v>170</v>
      </c>
      <c r="E207" s="204" t="s">
        <v>3654</v>
      </c>
      <c r="F207" s="205" t="s">
        <v>3655</v>
      </c>
      <c r="G207" s="206" t="s">
        <v>1519</v>
      </c>
      <c r="H207" s="207">
        <v>1</v>
      </c>
      <c r="I207" s="208"/>
      <c r="J207" s="209">
        <f>ROUND(I207*H207,2)</f>
        <v>0</v>
      </c>
      <c r="K207" s="205" t="s">
        <v>5</v>
      </c>
      <c r="L207" s="47"/>
      <c r="M207" s="210" t="s">
        <v>5</v>
      </c>
      <c r="N207" s="211" t="s">
        <v>43</v>
      </c>
      <c r="O207" s="48"/>
      <c r="P207" s="212">
        <f>O207*H207</f>
        <v>0</v>
      </c>
      <c r="Q207" s="212">
        <v>0</v>
      </c>
      <c r="R207" s="212">
        <f>Q207*H207</f>
        <v>0</v>
      </c>
      <c r="S207" s="212">
        <v>0</v>
      </c>
      <c r="T207" s="213">
        <f>S207*H207</f>
        <v>0</v>
      </c>
      <c r="AR207" s="25" t="s">
        <v>254</v>
      </c>
      <c r="AT207" s="25" t="s">
        <v>170</v>
      </c>
      <c r="AU207" s="25" t="s">
        <v>80</v>
      </c>
      <c r="AY207" s="25" t="s">
        <v>168</v>
      </c>
      <c r="BE207" s="214">
        <f>IF(N207="základní",J207,0)</f>
        <v>0</v>
      </c>
      <c r="BF207" s="214">
        <f>IF(N207="snížená",J207,0)</f>
        <v>0</v>
      </c>
      <c r="BG207" s="214">
        <f>IF(N207="zákl. přenesená",J207,0)</f>
        <v>0</v>
      </c>
      <c r="BH207" s="214">
        <f>IF(N207="sníž. přenesená",J207,0)</f>
        <v>0</v>
      </c>
      <c r="BI207" s="214">
        <f>IF(N207="nulová",J207,0)</f>
        <v>0</v>
      </c>
      <c r="BJ207" s="25" t="s">
        <v>17</v>
      </c>
      <c r="BK207" s="214">
        <f>ROUND(I207*H207,2)</f>
        <v>0</v>
      </c>
      <c r="BL207" s="25" t="s">
        <v>254</v>
      </c>
      <c r="BM207" s="25" t="s">
        <v>3674</v>
      </c>
    </row>
    <row r="208" s="1" customFormat="1" ht="38.25" customHeight="1">
      <c r="B208" s="202"/>
      <c r="C208" s="203" t="s">
        <v>938</v>
      </c>
      <c r="D208" s="203" t="s">
        <v>170</v>
      </c>
      <c r="E208" s="204" t="s">
        <v>3675</v>
      </c>
      <c r="F208" s="205" t="s">
        <v>3676</v>
      </c>
      <c r="G208" s="206" t="s">
        <v>1519</v>
      </c>
      <c r="H208" s="207">
        <v>1</v>
      </c>
      <c r="I208" s="208"/>
      <c r="J208" s="209">
        <f>ROUND(I208*H208,2)</f>
        <v>0</v>
      </c>
      <c r="K208" s="205" t="s">
        <v>5</v>
      </c>
      <c r="L208" s="47"/>
      <c r="M208" s="210" t="s">
        <v>5</v>
      </c>
      <c r="N208" s="211" t="s">
        <v>43</v>
      </c>
      <c r="O208" s="48"/>
      <c r="P208" s="212">
        <f>O208*H208</f>
        <v>0</v>
      </c>
      <c r="Q208" s="212">
        <v>0</v>
      </c>
      <c r="R208" s="212">
        <f>Q208*H208</f>
        <v>0</v>
      </c>
      <c r="S208" s="212">
        <v>0</v>
      </c>
      <c r="T208" s="213">
        <f>S208*H208</f>
        <v>0</v>
      </c>
      <c r="AR208" s="25" t="s">
        <v>254</v>
      </c>
      <c r="AT208" s="25" t="s">
        <v>170</v>
      </c>
      <c r="AU208" s="25" t="s">
        <v>80</v>
      </c>
      <c r="AY208" s="25" t="s">
        <v>168</v>
      </c>
      <c r="BE208" s="214">
        <f>IF(N208="základní",J208,0)</f>
        <v>0</v>
      </c>
      <c r="BF208" s="214">
        <f>IF(N208="snížená",J208,0)</f>
        <v>0</v>
      </c>
      <c r="BG208" s="214">
        <f>IF(N208="zákl. přenesená",J208,0)</f>
        <v>0</v>
      </c>
      <c r="BH208" s="214">
        <f>IF(N208="sníž. přenesená",J208,0)</f>
        <v>0</v>
      </c>
      <c r="BI208" s="214">
        <f>IF(N208="nulová",J208,0)</f>
        <v>0</v>
      </c>
      <c r="BJ208" s="25" t="s">
        <v>17</v>
      </c>
      <c r="BK208" s="214">
        <f>ROUND(I208*H208,2)</f>
        <v>0</v>
      </c>
      <c r="BL208" s="25" t="s">
        <v>254</v>
      </c>
      <c r="BM208" s="25" t="s">
        <v>3677</v>
      </c>
    </row>
    <row r="209" s="1" customFormat="1" ht="51" customHeight="1">
      <c r="B209" s="202"/>
      <c r="C209" s="203" t="s">
        <v>947</v>
      </c>
      <c r="D209" s="203" t="s">
        <v>170</v>
      </c>
      <c r="E209" s="204" t="s">
        <v>3678</v>
      </c>
      <c r="F209" s="205" t="s">
        <v>3679</v>
      </c>
      <c r="G209" s="206" t="s">
        <v>1519</v>
      </c>
      <c r="H209" s="207">
        <v>1</v>
      </c>
      <c r="I209" s="208"/>
      <c r="J209" s="209">
        <f>ROUND(I209*H209,2)</f>
        <v>0</v>
      </c>
      <c r="K209" s="205" t="s">
        <v>5</v>
      </c>
      <c r="L209" s="47"/>
      <c r="M209" s="210" t="s">
        <v>5</v>
      </c>
      <c r="N209" s="211" t="s">
        <v>43</v>
      </c>
      <c r="O209" s="48"/>
      <c r="P209" s="212">
        <f>O209*H209</f>
        <v>0</v>
      </c>
      <c r="Q209" s="212">
        <v>0</v>
      </c>
      <c r="R209" s="212">
        <f>Q209*H209</f>
        <v>0</v>
      </c>
      <c r="S209" s="212">
        <v>0</v>
      </c>
      <c r="T209" s="213">
        <f>S209*H209</f>
        <v>0</v>
      </c>
      <c r="AR209" s="25" t="s">
        <v>254</v>
      </c>
      <c r="AT209" s="25" t="s">
        <v>170</v>
      </c>
      <c r="AU209" s="25" t="s">
        <v>80</v>
      </c>
      <c r="AY209" s="25" t="s">
        <v>168</v>
      </c>
      <c r="BE209" s="214">
        <f>IF(N209="základní",J209,0)</f>
        <v>0</v>
      </c>
      <c r="BF209" s="214">
        <f>IF(N209="snížená",J209,0)</f>
        <v>0</v>
      </c>
      <c r="BG209" s="214">
        <f>IF(N209="zákl. přenesená",J209,0)</f>
        <v>0</v>
      </c>
      <c r="BH209" s="214">
        <f>IF(N209="sníž. přenesená",J209,0)</f>
        <v>0</v>
      </c>
      <c r="BI209" s="214">
        <f>IF(N209="nulová",J209,0)</f>
        <v>0</v>
      </c>
      <c r="BJ209" s="25" t="s">
        <v>17</v>
      </c>
      <c r="BK209" s="214">
        <f>ROUND(I209*H209,2)</f>
        <v>0</v>
      </c>
      <c r="BL209" s="25" t="s">
        <v>254</v>
      </c>
      <c r="BM209" s="25" t="s">
        <v>3680</v>
      </c>
    </row>
    <row r="210" s="1" customFormat="1" ht="16.5" customHeight="1">
      <c r="B210" s="202"/>
      <c r="C210" s="203" t="s">
        <v>956</v>
      </c>
      <c r="D210" s="203" t="s">
        <v>170</v>
      </c>
      <c r="E210" s="204" t="s">
        <v>3650</v>
      </c>
      <c r="F210" s="205" t="s">
        <v>3617</v>
      </c>
      <c r="G210" s="206" t="s">
        <v>1519</v>
      </c>
      <c r="H210" s="207">
        <v>2</v>
      </c>
      <c r="I210" s="208"/>
      <c r="J210" s="209">
        <f>ROUND(I210*H210,2)</f>
        <v>0</v>
      </c>
      <c r="K210" s="205" t="s">
        <v>5</v>
      </c>
      <c r="L210" s="47"/>
      <c r="M210" s="210" t="s">
        <v>5</v>
      </c>
      <c r="N210" s="211" t="s">
        <v>43</v>
      </c>
      <c r="O210" s="48"/>
      <c r="P210" s="212">
        <f>O210*H210</f>
        <v>0</v>
      </c>
      <c r="Q210" s="212">
        <v>0</v>
      </c>
      <c r="R210" s="212">
        <f>Q210*H210</f>
        <v>0</v>
      </c>
      <c r="S210" s="212">
        <v>0</v>
      </c>
      <c r="T210" s="213">
        <f>S210*H210</f>
        <v>0</v>
      </c>
      <c r="AR210" s="25" t="s">
        <v>254</v>
      </c>
      <c r="AT210" s="25" t="s">
        <v>170</v>
      </c>
      <c r="AU210" s="25" t="s">
        <v>80</v>
      </c>
      <c r="AY210" s="25" t="s">
        <v>168</v>
      </c>
      <c r="BE210" s="214">
        <f>IF(N210="základní",J210,0)</f>
        <v>0</v>
      </c>
      <c r="BF210" s="214">
        <f>IF(N210="snížená",J210,0)</f>
        <v>0</v>
      </c>
      <c r="BG210" s="214">
        <f>IF(N210="zákl. přenesená",J210,0)</f>
        <v>0</v>
      </c>
      <c r="BH210" s="214">
        <f>IF(N210="sníž. přenesená",J210,0)</f>
        <v>0</v>
      </c>
      <c r="BI210" s="214">
        <f>IF(N210="nulová",J210,0)</f>
        <v>0</v>
      </c>
      <c r="BJ210" s="25" t="s">
        <v>17</v>
      </c>
      <c r="BK210" s="214">
        <f>ROUND(I210*H210,2)</f>
        <v>0</v>
      </c>
      <c r="BL210" s="25" t="s">
        <v>254</v>
      </c>
      <c r="BM210" s="25" t="s">
        <v>3681</v>
      </c>
    </row>
    <row r="211" s="1" customFormat="1" ht="16.5" customHeight="1">
      <c r="B211" s="202"/>
      <c r="C211" s="203" t="s">
        <v>962</v>
      </c>
      <c r="D211" s="203" t="s">
        <v>170</v>
      </c>
      <c r="E211" s="204" t="s">
        <v>3652</v>
      </c>
      <c r="F211" s="205" t="s">
        <v>3620</v>
      </c>
      <c r="G211" s="206" t="s">
        <v>1519</v>
      </c>
      <c r="H211" s="207">
        <v>2</v>
      </c>
      <c r="I211" s="208"/>
      <c r="J211" s="209">
        <f>ROUND(I211*H211,2)</f>
        <v>0</v>
      </c>
      <c r="K211" s="205" t="s">
        <v>5</v>
      </c>
      <c r="L211" s="47"/>
      <c r="M211" s="210" t="s">
        <v>5</v>
      </c>
      <c r="N211" s="211" t="s">
        <v>43</v>
      </c>
      <c r="O211" s="48"/>
      <c r="P211" s="212">
        <f>O211*H211</f>
        <v>0</v>
      </c>
      <c r="Q211" s="212">
        <v>0</v>
      </c>
      <c r="R211" s="212">
        <f>Q211*H211</f>
        <v>0</v>
      </c>
      <c r="S211" s="212">
        <v>0</v>
      </c>
      <c r="T211" s="213">
        <f>S211*H211</f>
        <v>0</v>
      </c>
      <c r="AR211" s="25" t="s">
        <v>254</v>
      </c>
      <c r="AT211" s="25" t="s">
        <v>170</v>
      </c>
      <c r="AU211" s="25" t="s">
        <v>80</v>
      </c>
      <c r="AY211" s="25" t="s">
        <v>168</v>
      </c>
      <c r="BE211" s="214">
        <f>IF(N211="základní",J211,0)</f>
        <v>0</v>
      </c>
      <c r="BF211" s="214">
        <f>IF(N211="snížená",J211,0)</f>
        <v>0</v>
      </c>
      <c r="BG211" s="214">
        <f>IF(N211="zákl. přenesená",J211,0)</f>
        <v>0</v>
      </c>
      <c r="BH211" s="214">
        <f>IF(N211="sníž. přenesená",J211,0)</f>
        <v>0</v>
      </c>
      <c r="BI211" s="214">
        <f>IF(N211="nulová",J211,0)</f>
        <v>0</v>
      </c>
      <c r="BJ211" s="25" t="s">
        <v>17</v>
      </c>
      <c r="BK211" s="214">
        <f>ROUND(I211*H211,2)</f>
        <v>0</v>
      </c>
      <c r="BL211" s="25" t="s">
        <v>254</v>
      </c>
      <c r="BM211" s="25" t="s">
        <v>3682</v>
      </c>
    </row>
    <row r="212" s="1" customFormat="1" ht="16.5" customHeight="1">
      <c r="B212" s="202"/>
      <c r="C212" s="203" t="s">
        <v>967</v>
      </c>
      <c r="D212" s="203" t="s">
        <v>170</v>
      </c>
      <c r="E212" s="204" t="s">
        <v>3654</v>
      </c>
      <c r="F212" s="205" t="s">
        <v>3655</v>
      </c>
      <c r="G212" s="206" t="s">
        <v>1519</v>
      </c>
      <c r="H212" s="207">
        <v>1</v>
      </c>
      <c r="I212" s="208"/>
      <c r="J212" s="209">
        <f>ROUND(I212*H212,2)</f>
        <v>0</v>
      </c>
      <c r="K212" s="205" t="s">
        <v>5</v>
      </c>
      <c r="L212" s="47"/>
      <c r="M212" s="210" t="s">
        <v>5</v>
      </c>
      <c r="N212" s="211" t="s">
        <v>43</v>
      </c>
      <c r="O212" s="48"/>
      <c r="P212" s="212">
        <f>O212*H212</f>
        <v>0</v>
      </c>
      <c r="Q212" s="212">
        <v>0</v>
      </c>
      <c r="R212" s="212">
        <f>Q212*H212</f>
        <v>0</v>
      </c>
      <c r="S212" s="212">
        <v>0</v>
      </c>
      <c r="T212" s="213">
        <f>S212*H212</f>
        <v>0</v>
      </c>
      <c r="AR212" s="25" t="s">
        <v>254</v>
      </c>
      <c r="AT212" s="25" t="s">
        <v>170</v>
      </c>
      <c r="AU212" s="25" t="s">
        <v>80</v>
      </c>
      <c r="AY212" s="25" t="s">
        <v>168</v>
      </c>
      <c r="BE212" s="214">
        <f>IF(N212="základní",J212,0)</f>
        <v>0</v>
      </c>
      <c r="BF212" s="214">
        <f>IF(N212="snížená",J212,0)</f>
        <v>0</v>
      </c>
      <c r="BG212" s="214">
        <f>IF(N212="zákl. přenesená",J212,0)</f>
        <v>0</v>
      </c>
      <c r="BH212" s="214">
        <f>IF(N212="sníž. přenesená",J212,0)</f>
        <v>0</v>
      </c>
      <c r="BI212" s="214">
        <f>IF(N212="nulová",J212,0)</f>
        <v>0</v>
      </c>
      <c r="BJ212" s="25" t="s">
        <v>17</v>
      </c>
      <c r="BK212" s="214">
        <f>ROUND(I212*H212,2)</f>
        <v>0</v>
      </c>
      <c r="BL212" s="25" t="s">
        <v>254</v>
      </c>
      <c r="BM212" s="25" t="s">
        <v>3683</v>
      </c>
    </row>
    <row r="213" s="1" customFormat="1" ht="25.5" customHeight="1">
      <c r="B213" s="202"/>
      <c r="C213" s="203" t="s">
        <v>972</v>
      </c>
      <c r="D213" s="203" t="s">
        <v>170</v>
      </c>
      <c r="E213" s="204" t="s">
        <v>3684</v>
      </c>
      <c r="F213" s="205" t="s">
        <v>3685</v>
      </c>
      <c r="G213" s="206" t="s">
        <v>1519</v>
      </c>
      <c r="H213" s="207">
        <v>6</v>
      </c>
      <c r="I213" s="208"/>
      <c r="J213" s="209">
        <f>ROUND(I213*H213,2)</f>
        <v>0</v>
      </c>
      <c r="K213" s="205" t="s">
        <v>5</v>
      </c>
      <c r="L213" s="47"/>
      <c r="M213" s="210" t="s">
        <v>5</v>
      </c>
      <c r="N213" s="211" t="s">
        <v>43</v>
      </c>
      <c r="O213" s="48"/>
      <c r="P213" s="212">
        <f>O213*H213</f>
        <v>0</v>
      </c>
      <c r="Q213" s="212">
        <v>0</v>
      </c>
      <c r="R213" s="212">
        <f>Q213*H213</f>
        <v>0</v>
      </c>
      <c r="S213" s="212">
        <v>0</v>
      </c>
      <c r="T213" s="213">
        <f>S213*H213</f>
        <v>0</v>
      </c>
      <c r="AR213" s="25" t="s">
        <v>254</v>
      </c>
      <c r="AT213" s="25" t="s">
        <v>170</v>
      </c>
      <c r="AU213" s="25" t="s">
        <v>80</v>
      </c>
      <c r="AY213" s="25" t="s">
        <v>168</v>
      </c>
      <c r="BE213" s="214">
        <f>IF(N213="základní",J213,0)</f>
        <v>0</v>
      </c>
      <c r="BF213" s="214">
        <f>IF(N213="snížená",J213,0)</f>
        <v>0</v>
      </c>
      <c r="BG213" s="214">
        <f>IF(N213="zákl. přenesená",J213,0)</f>
        <v>0</v>
      </c>
      <c r="BH213" s="214">
        <f>IF(N213="sníž. přenesená",J213,0)</f>
        <v>0</v>
      </c>
      <c r="BI213" s="214">
        <f>IF(N213="nulová",J213,0)</f>
        <v>0</v>
      </c>
      <c r="BJ213" s="25" t="s">
        <v>17</v>
      </c>
      <c r="BK213" s="214">
        <f>ROUND(I213*H213,2)</f>
        <v>0</v>
      </c>
      <c r="BL213" s="25" t="s">
        <v>254</v>
      </c>
      <c r="BM213" s="25" t="s">
        <v>3686</v>
      </c>
    </row>
    <row r="214" s="1" customFormat="1" ht="16.5" customHeight="1">
      <c r="B214" s="202"/>
      <c r="C214" s="203" t="s">
        <v>977</v>
      </c>
      <c r="D214" s="203" t="s">
        <v>170</v>
      </c>
      <c r="E214" s="204" t="s">
        <v>3687</v>
      </c>
      <c r="F214" s="205" t="s">
        <v>3688</v>
      </c>
      <c r="G214" s="206" t="s">
        <v>1519</v>
      </c>
      <c r="H214" s="207">
        <v>6</v>
      </c>
      <c r="I214" s="208"/>
      <c r="J214" s="209">
        <f>ROUND(I214*H214,2)</f>
        <v>0</v>
      </c>
      <c r="K214" s="205" t="s">
        <v>5</v>
      </c>
      <c r="L214" s="47"/>
      <c r="M214" s="210" t="s">
        <v>5</v>
      </c>
      <c r="N214" s="211" t="s">
        <v>43</v>
      </c>
      <c r="O214" s="48"/>
      <c r="P214" s="212">
        <f>O214*H214</f>
        <v>0</v>
      </c>
      <c r="Q214" s="212">
        <v>0</v>
      </c>
      <c r="R214" s="212">
        <f>Q214*H214</f>
        <v>0</v>
      </c>
      <c r="S214" s="212">
        <v>0</v>
      </c>
      <c r="T214" s="213">
        <f>S214*H214</f>
        <v>0</v>
      </c>
      <c r="AR214" s="25" t="s">
        <v>254</v>
      </c>
      <c r="AT214" s="25" t="s">
        <v>170</v>
      </c>
      <c r="AU214" s="25" t="s">
        <v>80</v>
      </c>
      <c r="AY214" s="25" t="s">
        <v>168</v>
      </c>
      <c r="BE214" s="214">
        <f>IF(N214="základní",J214,0)</f>
        <v>0</v>
      </c>
      <c r="BF214" s="214">
        <f>IF(N214="snížená",J214,0)</f>
        <v>0</v>
      </c>
      <c r="BG214" s="214">
        <f>IF(N214="zákl. přenesená",J214,0)</f>
        <v>0</v>
      </c>
      <c r="BH214" s="214">
        <f>IF(N214="sníž. přenesená",J214,0)</f>
        <v>0</v>
      </c>
      <c r="BI214" s="214">
        <f>IF(N214="nulová",J214,0)</f>
        <v>0</v>
      </c>
      <c r="BJ214" s="25" t="s">
        <v>17</v>
      </c>
      <c r="BK214" s="214">
        <f>ROUND(I214*H214,2)</f>
        <v>0</v>
      </c>
      <c r="BL214" s="25" t="s">
        <v>254</v>
      </c>
      <c r="BM214" s="25" t="s">
        <v>3689</v>
      </c>
    </row>
    <row r="215" s="1" customFormat="1" ht="38.25" customHeight="1">
      <c r="B215" s="202"/>
      <c r="C215" s="203" t="s">
        <v>983</v>
      </c>
      <c r="D215" s="203" t="s">
        <v>170</v>
      </c>
      <c r="E215" s="204" t="s">
        <v>3690</v>
      </c>
      <c r="F215" s="205" t="s">
        <v>3691</v>
      </c>
      <c r="G215" s="206" t="s">
        <v>1519</v>
      </c>
      <c r="H215" s="207">
        <v>6</v>
      </c>
      <c r="I215" s="208"/>
      <c r="J215" s="209">
        <f>ROUND(I215*H215,2)</f>
        <v>0</v>
      </c>
      <c r="K215" s="205" t="s">
        <v>5</v>
      </c>
      <c r="L215" s="47"/>
      <c r="M215" s="210" t="s">
        <v>5</v>
      </c>
      <c r="N215" s="211" t="s">
        <v>43</v>
      </c>
      <c r="O215" s="48"/>
      <c r="P215" s="212">
        <f>O215*H215</f>
        <v>0</v>
      </c>
      <c r="Q215" s="212">
        <v>0</v>
      </c>
      <c r="R215" s="212">
        <f>Q215*H215</f>
        <v>0</v>
      </c>
      <c r="S215" s="212">
        <v>0</v>
      </c>
      <c r="T215" s="213">
        <f>S215*H215</f>
        <v>0</v>
      </c>
      <c r="AR215" s="25" t="s">
        <v>254</v>
      </c>
      <c r="AT215" s="25" t="s">
        <v>170</v>
      </c>
      <c r="AU215" s="25" t="s">
        <v>80</v>
      </c>
      <c r="AY215" s="25" t="s">
        <v>168</v>
      </c>
      <c r="BE215" s="214">
        <f>IF(N215="základní",J215,0)</f>
        <v>0</v>
      </c>
      <c r="BF215" s="214">
        <f>IF(N215="snížená",J215,0)</f>
        <v>0</v>
      </c>
      <c r="BG215" s="214">
        <f>IF(N215="zákl. přenesená",J215,0)</f>
        <v>0</v>
      </c>
      <c r="BH215" s="214">
        <f>IF(N215="sníž. přenesená",J215,0)</f>
        <v>0</v>
      </c>
      <c r="BI215" s="214">
        <f>IF(N215="nulová",J215,0)</f>
        <v>0</v>
      </c>
      <c r="BJ215" s="25" t="s">
        <v>17</v>
      </c>
      <c r="BK215" s="214">
        <f>ROUND(I215*H215,2)</f>
        <v>0</v>
      </c>
      <c r="BL215" s="25" t="s">
        <v>254</v>
      </c>
      <c r="BM215" s="25" t="s">
        <v>3692</v>
      </c>
    </row>
    <row r="216" s="1" customFormat="1" ht="25.5" customHeight="1">
      <c r="B216" s="202"/>
      <c r="C216" s="203" t="s">
        <v>989</v>
      </c>
      <c r="D216" s="203" t="s">
        <v>170</v>
      </c>
      <c r="E216" s="204" t="s">
        <v>3648</v>
      </c>
      <c r="F216" s="205" t="s">
        <v>3637</v>
      </c>
      <c r="G216" s="206" t="s">
        <v>1519</v>
      </c>
      <c r="H216" s="207">
        <v>12</v>
      </c>
      <c r="I216" s="208"/>
      <c r="J216" s="209">
        <f>ROUND(I216*H216,2)</f>
        <v>0</v>
      </c>
      <c r="K216" s="205" t="s">
        <v>5</v>
      </c>
      <c r="L216" s="47"/>
      <c r="M216" s="210" t="s">
        <v>5</v>
      </c>
      <c r="N216" s="211" t="s">
        <v>43</v>
      </c>
      <c r="O216" s="48"/>
      <c r="P216" s="212">
        <f>O216*H216</f>
        <v>0</v>
      </c>
      <c r="Q216" s="212">
        <v>0</v>
      </c>
      <c r="R216" s="212">
        <f>Q216*H216</f>
        <v>0</v>
      </c>
      <c r="S216" s="212">
        <v>0</v>
      </c>
      <c r="T216" s="213">
        <f>S216*H216</f>
        <v>0</v>
      </c>
      <c r="AR216" s="25" t="s">
        <v>254</v>
      </c>
      <c r="AT216" s="25" t="s">
        <v>170</v>
      </c>
      <c r="AU216" s="25" t="s">
        <v>80</v>
      </c>
      <c r="AY216" s="25" t="s">
        <v>168</v>
      </c>
      <c r="BE216" s="214">
        <f>IF(N216="základní",J216,0)</f>
        <v>0</v>
      </c>
      <c r="BF216" s="214">
        <f>IF(N216="snížená",J216,0)</f>
        <v>0</v>
      </c>
      <c r="BG216" s="214">
        <f>IF(N216="zákl. přenesená",J216,0)</f>
        <v>0</v>
      </c>
      <c r="BH216" s="214">
        <f>IF(N216="sníž. přenesená",J216,0)</f>
        <v>0</v>
      </c>
      <c r="BI216" s="214">
        <f>IF(N216="nulová",J216,0)</f>
        <v>0</v>
      </c>
      <c r="BJ216" s="25" t="s">
        <v>17</v>
      </c>
      <c r="BK216" s="214">
        <f>ROUND(I216*H216,2)</f>
        <v>0</v>
      </c>
      <c r="BL216" s="25" t="s">
        <v>254</v>
      </c>
      <c r="BM216" s="25" t="s">
        <v>3693</v>
      </c>
    </row>
    <row r="217" s="1" customFormat="1" ht="16.5" customHeight="1">
      <c r="B217" s="202"/>
      <c r="C217" s="203" t="s">
        <v>994</v>
      </c>
      <c r="D217" s="203" t="s">
        <v>170</v>
      </c>
      <c r="E217" s="204" t="s">
        <v>3650</v>
      </c>
      <c r="F217" s="205" t="s">
        <v>3617</v>
      </c>
      <c r="G217" s="206" t="s">
        <v>1519</v>
      </c>
      <c r="H217" s="207">
        <v>12</v>
      </c>
      <c r="I217" s="208"/>
      <c r="J217" s="209">
        <f>ROUND(I217*H217,2)</f>
        <v>0</v>
      </c>
      <c r="K217" s="205" t="s">
        <v>5</v>
      </c>
      <c r="L217" s="47"/>
      <c r="M217" s="210" t="s">
        <v>5</v>
      </c>
      <c r="N217" s="211" t="s">
        <v>43</v>
      </c>
      <c r="O217" s="48"/>
      <c r="P217" s="212">
        <f>O217*H217</f>
        <v>0</v>
      </c>
      <c r="Q217" s="212">
        <v>0</v>
      </c>
      <c r="R217" s="212">
        <f>Q217*H217</f>
        <v>0</v>
      </c>
      <c r="S217" s="212">
        <v>0</v>
      </c>
      <c r="T217" s="213">
        <f>S217*H217</f>
        <v>0</v>
      </c>
      <c r="AR217" s="25" t="s">
        <v>254</v>
      </c>
      <c r="AT217" s="25" t="s">
        <v>170</v>
      </c>
      <c r="AU217" s="25" t="s">
        <v>80</v>
      </c>
      <c r="AY217" s="25" t="s">
        <v>168</v>
      </c>
      <c r="BE217" s="214">
        <f>IF(N217="základní",J217,0)</f>
        <v>0</v>
      </c>
      <c r="BF217" s="214">
        <f>IF(N217="snížená",J217,0)</f>
        <v>0</v>
      </c>
      <c r="BG217" s="214">
        <f>IF(N217="zákl. přenesená",J217,0)</f>
        <v>0</v>
      </c>
      <c r="BH217" s="214">
        <f>IF(N217="sníž. přenesená",J217,0)</f>
        <v>0</v>
      </c>
      <c r="BI217" s="214">
        <f>IF(N217="nulová",J217,0)</f>
        <v>0</v>
      </c>
      <c r="BJ217" s="25" t="s">
        <v>17</v>
      </c>
      <c r="BK217" s="214">
        <f>ROUND(I217*H217,2)</f>
        <v>0</v>
      </c>
      <c r="BL217" s="25" t="s">
        <v>254</v>
      </c>
      <c r="BM217" s="25" t="s">
        <v>3694</v>
      </c>
    </row>
    <row r="218" s="1" customFormat="1" ht="16.5" customHeight="1">
      <c r="B218" s="202"/>
      <c r="C218" s="203" t="s">
        <v>1022</v>
      </c>
      <c r="D218" s="203" t="s">
        <v>170</v>
      </c>
      <c r="E218" s="204" t="s">
        <v>3652</v>
      </c>
      <c r="F218" s="205" t="s">
        <v>3620</v>
      </c>
      <c r="G218" s="206" t="s">
        <v>1519</v>
      </c>
      <c r="H218" s="207">
        <v>12</v>
      </c>
      <c r="I218" s="208"/>
      <c r="J218" s="209">
        <f>ROUND(I218*H218,2)</f>
        <v>0</v>
      </c>
      <c r="K218" s="205" t="s">
        <v>5</v>
      </c>
      <c r="L218" s="47"/>
      <c r="M218" s="210" t="s">
        <v>5</v>
      </c>
      <c r="N218" s="211" t="s">
        <v>43</v>
      </c>
      <c r="O218" s="48"/>
      <c r="P218" s="212">
        <f>O218*H218</f>
        <v>0</v>
      </c>
      <c r="Q218" s="212">
        <v>0</v>
      </c>
      <c r="R218" s="212">
        <f>Q218*H218</f>
        <v>0</v>
      </c>
      <c r="S218" s="212">
        <v>0</v>
      </c>
      <c r="T218" s="213">
        <f>S218*H218</f>
        <v>0</v>
      </c>
      <c r="AR218" s="25" t="s">
        <v>254</v>
      </c>
      <c r="AT218" s="25" t="s">
        <v>170</v>
      </c>
      <c r="AU218" s="25" t="s">
        <v>80</v>
      </c>
      <c r="AY218" s="25" t="s">
        <v>168</v>
      </c>
      <c r="BE218" s="214">
        <f>IF(N218="základní",J218,0)</f>
        <v>0</v>
      </c>
      <c r="BF218" s="214">
        <f>IF(N218="snížená",J218,0)</f>
        <v>0</v>
      </c>
      <c r="BG218" s="214">
        <f>IF(N218="zákl. přenesená",J218,0)</f>
        <v>0</v>
      </c>
      <c r="BH218" s="214">
        <f>IF(N218="sníž. přenesená",J218,0)</f>
        <v>0</v>
      </c>
      <c r="BI218" s="214">
        <f>IF(N218="nulová",J218,0)</f>
        <v>0</v>
      </c>
      <c r="BJ218" s="25" t="s">
        <v>17</v>
      </c>
      <c r="BK218" s="214">
        <f>ROUND(I218*H218,2)</f>
        <v>0</v>
      </c>
      <c r="BL218" s="25" t="s">
        <v>254</v>
      </c>
      <c r="BM218" s="25" t="s">
        <v>3695</v>
      </c>
    </row>
    <row r="219" s="1" customFormat="1" ht="16.5" customHeight="1">
      <c r="B219" s="202"/>
      <c r="C219" s="203" t="s">
        <v>1030</v>
      </c>
      <c r="D219" s="203" t="s">
        <v>170</v>
      </c>
      <c r="E219" s="204" t="s">
        <v>3654</v>
      </c>
      <c r="F219" s="205" t="s">
        <v>3655</v>
      </c>
      <c r="G219" s="206" t="s">
        <v>1519</v>
      </c>
      <c r="H219" s="207">
        <v>6</v>
      </c>
      <c r="I219" s="208"/>
      <c r="J219" s="209">
        <f>ROUND(I219*H219,2)</f>
        <v>0</v>
      </c>
      <c r="K219" s="205" t="s">
        <v>5</v>
      </c>
      <c r="L219" s="47"/>
      <c r="M219" s="210" t="s">
        <v>5</v>
      </c>
      <c r="N219" s="211" t="s">
        <v>43</v>
      </c>
      <c r="O219" s="48"/>
      <c r="P219" s="212">
        <f>O219*H219</f>
        <v>0</v>
      </c>
      <c r="Q219" s="212">
        <v>0</v>
      </c>
      <c r="R219" s="212">
        <f>Q219*H219</f>
        <v>0</v>
      </c>
      <c r="S219" s="212">
        <v>0</v>
      </c>
      <c r="T219" s="213">
        <f>S219*H219</f>
        <v>0</v>
      </c>
      <c r="AR219" s="25" t="s">
        <v>254</v>
      </c>
      <c r="AT219" s="25" t="s">
        <v>170</v>
      </c>
      <c r="AU219" s="25" t="s">
        <v>80</v>
      </c>
      <c r="AY219" s="25" t="s">
        <v>168</v>
      </c>
      <c r="BE219" s="214">
        <f>IF(N219="základní",J219,0)</f>
        <v>0</v>
      </c>
      <c r="BF219" s="214">
        <f>IF(N219="snížená",J219,0)</f>
        <v>0</v>
      </c>
      <c r="BG219" s="214">
        <f>IF(N219="zákl. přenesená",J219,0)</f>
        <v>0</v>
      </c>
      <c r="BH219" s="214">
        <f>IF(N219="sníž. přenesená",J219,0)</f>
        <v>0</v>
      </c>
      <c r="BI219" s="214">
        <f>IF(N219="nulová",J219,0)</f>
        <v>0</v>
      </c>
      <c r="BJ219" s="25" t="s">
        <v>17</v>
      </c>
      <c r="BK219" s="214">
        <f>ROUND(I219*H219,2)</f>
        <v>0</v>
      </c>
      <c r="BL219" s="25" t="s">
        <v>254</v>
      </c>
      <c r="BM219" s="25" t="s">
        <v>3696</v>
      </c>
    </row>
    <row r="220" s="1" customFormat="1" ht="16.5" customHeight="1">
      <c r="B220" s="202"/>
      <c r="C220" s="203" t="s">
        <v>1035</v>
      </c>
      <c r="D220" s="203" t="s">
        <v>170</v>
      </c>
      <c r="E220" s="204" t="s">
        <v>3531</v>
      </c>
      <c r="F220" s="205" t="s">
        <v>3532</v>
      </c>
      <c r="G220" s="206" t="s">
        <v>3533</v>
      </c>
      <c r="H220" s="207">
        <v>0</v>
      </c>
      <c r="I220" s="208"/>
      <c r="J220" s="209">
        <f>ROUND(I220*H220,2)</f>
        <v>0</v>
      </c>
      <c r="K220" s="205" t="s">
        <v>5</v>
      </c>
      <c r="L220" s="47"/>
      <c r="M220" s="210" t="s">
        <v>5</v>
      </c>
      <c r="N220" s="211" t="s">
        <v>43</v>
      </c>
      <c r="O220" s="48"/>
      <c r="P220" s="212">
        <f>O220*H220</f>
        <v>0</v>
      </c>
      <c r="Q220" s="212">
        <v>0</v>
      </c>
      <c r="R220" s="212">
        <f>Q220*H220</f>
        <v>0</v>
      </c>
      <c r="S220" s="212">
        <v>0</v>
      </c>
      <c r="T220" s="213">
        <f>S220*H220</f>
        <v>0</v>
      </c>
      <c r="AR220" s="25" t="s">
        <v>254</v>
      </c>
      <c r="AT220" s="25" t="s">
        <v>170</v>
      </c>
      <c r="AU220" s="25" t="s">
        <v>80</v>
      </c>
      <c r="AY220" s="25" t="s">
        <v>168</v>
      </c>
      <c r="BE220" s="214">
        <f>IF(N220="základní",J220,0)</f>
        <v>0</v>
      </c>
      <c r="BF220" s="214">
        <f>IF(N220="snížená",J220,0)</f>
        <v>0</v>
      </c>
      <c r="BG220" s="214">
        <f>IF(N220="zákl. přenesená",J220,0)</f>
        <v>0</v>
      </c>
      <c r="BH220" s="214">
        <f>IF(N220="sníž. přenesená",J220,0)</f>
        <v>0</v>
      </c>
      <c r="BI220" s="214">
        <f>IF(N220="nulová",J220,0)</f>
        <v>0</v>
      </c>
      <c r="BJ220" s="25" t="s">
        <v>17</v>
      </c>
      <c r="BK220" s="214">
        <f>ROUND(I220*H220,2)</f>
        <v>0</v>
      </c>
      <c r="BL220" s="25" t="s">
        <v>254</v>
      </c>
      <c r="BM220" s="25" t="s">
        <v>3697</v>
      </c>
    </row>
    <row r="221" s="1" customFormat="1" ht="16.5" customHeight="1">
      <c r="B221" s="202"/>
      <c r="C221" s="203" t="s">
        <v>1041</v>
      </c>
      <c r="D221" s="203" t="s">
        <v>170</v>
      </c>
      <c r="E221" s="204" t="s">
        <v>3698</v>
      </c>
      <c r="F221" s="205" t="s">
        <v>1777</v>
      </c>
      <c r="G221" s="206" t="s">
        <v>1890</v>
      </c>
      <c r="H221" s="257"/>
      <c r="I221" s="208"/>
      <c r="J221" s="209">
        <f>ROUND(I221*H221,2)</f>
        <v>0</v>
      </c>
      <c r="K221" s="205" t="s">
        <v>5</v>
      </c>
      <c r="L221" s="47"/>
      <c r="M221" s="210" t="s">
        <v>5</v>
      </c>
      <c r="N221" s="211" t="s">
        <v>43</v>
      </c>
      <c r="O221" s="48"/>
      <c r="P221" s="212">
        <f>O221*H221</f>
        <v>0</v>
      </c>
      <c r="Q221" s="212">
        <v>0</v>
      </c>
      <c r="R221" s="212">
        <f>Q221*H221</f>
        <v>0</v>
      </c>
      <c r="S221" s="212">
        <v>0</v>
      </c>
      <c r="T221" s="213">
        <f>S221*H221</f>
        <v>0</v>
      </c>
      <c r="AR221" s="25" t="s">
        <v>254</v>
      </c>
      <c r="AT221" s="25" t="s">
        <v>170</v>
      </c>
      <c r="AU221" s="25" t="s">
        <v>80</v>
      </c>
      <c r="AY221" s="25" t="s">
        <v>168</v>
      </c>
      <c r="BE221" s="214">
        <f>IF(N221="základní",J221,0)</f>
        <v>0</v>
      </c>
      <c r="BF221" s="214">
        <f>IF(N221="snížená",J221,0)</f>
        <v>0</v>
      </c>
      <c r="BG221" s="214">
        <f>IF(N221="zákl. přenesená",J221,0)</f>
        <v>0</v>
      </c>
      <c r="BH221" s="214">
        <f>IF(N221="sníž. přenesená",J221,0)</f>
        <v>0</v>
      </c>
      <c r="BI221" s="214">
        <f>IF(N221="nulová",J221,0)</f>
        <v>0</v>
      </c>
      <c r="BJ221" s="25" t="s">
        <v>17</v>
      </c>
      <c r="BK221" s="214">
        <f>ROUND(I221*H221,2)</f>
        <v>0</v>
      </c>
      <c r="BL221" s="25" t="s">
        <v>254</v>
      </c>
      <c r="BM221" s="25" t="s">
        <v>3699</v>
      </c>
    </row>
    <row r="222" s="10" customFormat="1" ht="29.88" customHeight="1">
      <c r="B222" s="189"/>
      <c r="D222" s="190" t="s">
        <v>71</v>
      </c>
      <c r="E222" s="200" t="s">
        <v>2882</v>
      </c>
      <c r="F222" s="200" t="s">
        <v>2899</v>
      </c>
      <c r="I222" s="192"/>
      <c r="J222" s="201">
        <f>BK222</f>
        <v>0</v>
      </c>
      <c r="L222" s="189"/>
      <c r="M222" s="194"/>
      <c r="N222" s="195"/>
      <c r="O222" s="195"/>
      <c r="P222" s="196">
        <f>SUM(P223:P235)</f>
        <v>0</v>
      </c>
      <c r="Q222" s="195"/>
      <c r="R222" s="196">
        <f>SUM(R223:R235)</f>
        <v>0</v>
      </c>
      <c r="S222" s="195"/>
      <c r="T222" s="197">
        <f>SUM(T223:T235)</f>
        <v>0</v>
      </c>
      <c r="AR222" s="190" t="s">
        <v>80</v>
      </c>
      <c r="AT222" s="198" t="s">
        <v>71</v>
      </c>
      <c r="AU222" s="198" t="s">
        <v>17</v>
      </c>
      <c r="AY222" s="190" t="s">
        <v>168</v>
      </c>
      <c r="BK222" s="199">
        <f>SUM(BK223:BK235)</f>
        <v>0</v>
      </c>
    </row>
    <row r="223" s="1" customFormat="1" ht="25.5" customHeight="1">
      <c r="B223" s="202"/>
      <c r="C223" s="203" t="s">
        <v>1049</v>
      </c>
      <c r="D223" s="203" t="s">
        <v>170</v>
      </c>
      <c r="E223" s="204" t="s">
        <v>3700</v>
      </c>
      <c r="F223" s="205" t="s">
        <v>3701</v>
      </c>
      <c r="G223" s="206" t="s">
        <v>198</v>
      </c>
      <c r="H223" s="207">
        <v>84.120000000000005</v>
      </c>
      <c r="I223" s="208"/>
      <c r="J223" s="209">
        <f>ROUND(I223*H223,2)</f>
        <v>0</v>
      </c>
      <c r="K223" s="205" t="s">
        <v>5</v>
      </c>
      <c r="L223" s="47"/>
      <c r="M223" s="210" t="s">
        <v>5</v>
      </c>
      <c r="N223" s="211" t="s">
        <v>43</v>
      </c>
      <c r="O223" s="48"/>
      <c r="P223" s="212">
        <f>O223*H223</f>
        <v>0</v>
      </c>
      <c r="Q223" s="212">
        <v>0</v>
      </c>
      <c r="R223" s="212">
        <f>Q223*H223</f>
        <v>0</v>
      </c>
      <c r="S223" s="212">
        <v>0</v>
      </c>
      <c r="T223" s="213">
        <f>S223*H223</f>
        <v>0</v>
      </c>
      <c r="AR223" s="25" t="s">
        <v>254</v>
      </c>
      <c r="AT223" s="25" t="s">
        <v>170</v>
      </c>
      <c r="AU223" s="25" t="s">
        <v>80</v>
      </c>
      <c r="AY223" s="25" t="s">
        <v>168</v>
      </c>
      <c r="BE223" s="214">
        <f>IF(N223="základní",J223,0)</f>
        <v>0</v>
      </c>
      <c r="BF223" s="214">
        <f>IF(N223="snížená",J223,0)</f>
        <v>0</v>
      </c>
      <c r="BG223" s="214">
        <f>IF(N223="zákl. přenesená",J223,0)</f>
        <v>0</v>
      </c>
      <c r="BH223" s="214">
        <f>IF(N223="sníž. přenesená",J223,0)</f>
        <v>0</v>
      </c>
      <c r="BI223" s="214">
        <f>IF(N223="nulová",J223,0)</f>
        <v>0</v>
      </c>
      <c r="BJ223" s="25" t="s">
        <v>17</v>
      </c>
      <c r="BK223" s="214">
        <f>ROUND(I223*H223,2)</f>
        <v>0</v>
      </c>
      <c r="BL223" s="25" t="s">
        <v>254</v>
      </c>
      <c r="BM223" s="25" t="s">
        <v>3702</v>
      </c>
    </row>
    <row r="224" s="1" customFormat="1" ht="25.5" customHeight="1">
      <c r="B224" s="202"/>
      <c r="C224" s="203" t="s">
        <v>1053</v>
      </c>
      <c r="D224" s="203" t="s">
        <v>170</v>
      </c>
      <c r="E224" s="204" t="s">
        <v>3703</v>
      </c>
      <c r="F224" s="205" t="s">
        <v>3704</v>
      </c>
      <c r="G224" s="206" t="s">
        <v>198</v>
      </c>
      <c r="H224" s="207">
        <v>38.520000000000003</v>
      </c>
      <c r="I224" s="208"/>
      <c r="J224" s="209">
        <f>ROUND(I224*H224,2)</f>
        <v>0</v>
      </c>
      <c r="K224" s="205" t="s">
        <v>5</v>
      </c>
      <c r="L224" s="47"/>
      <c r="M224" s="210" t="s">
        <v>5</v>
      </c>
      <c r="N224" s="211" t="s">
        <v>43</v>
      </c>
      <c r="O224" s="48"/>
      <c r="P224" s="212">
        <f>O224*H224</f>
        <v>0</v>
      </c>
      <c r="Q224" s="212">
        <v>0</v>
      </c>
      <c r="R224" s="212">
        <f>Q224*H224</f>
        <v>0</v>
      </c>
      <c r="S224" s="212">
        <v>0</v>
      </c>
      <c r="T224" s="213">
        <f>S224*H224</f>
        <v>0</v>
      </c>
      <c r="AR224" s="25" t="s">
        <v>254</v>
      </c>
      <c r="AT224" s="25" t="s">
        <v>170</v>
      </c>
      <c r="AU224" s="25" t="s">
        <v>80</v>
      </c>
      <c r="AY224" s="25" t="s">
        <v>168</v>
      </c>
      <c r="BE224" s="214">
        <f>IF(N224="základní",J224,0)</f>
        <v>0</v>
      </c>
      <c r="BF224" s="214">
        <f>IF(N224="snížená",J224,0)</f>
        <v>0</v>
      </c>
      <c r="BG224" s="214">
        <f>IF(N224="zákl. přenesená",J224,0)</f>
        <v>0</v>
      </c>
      <c r="BH224" s="214">
        <f>IF(N224="sníž. přenesená",J224,0)</f>
        <v>0</v>
      </c>
      <c r="BI224" s="214">
        <f>IF(N224="nulová",J224,0)</f>
        <v>0</v>
      </c>
      <c r="BJ224" s="25" t="s">
        <v>17</v>
      </c>
      <c r="BK224" s="214">
        <f>ROUND(I224*H224,2)</f>
        <v>0</v>
      </c>
      <c r="BL224" s="25" t="s">
        <v>254</v>
      </c>
      <c r="BM224" s="25" t="s">
        <v>3705</v>
      </c>
    </row>
    <row r="225" s="1" customFormat="1" ht="25.5" customHeight="1">
      <c r="B225" s="202"/>
      <c r="C225" s="203" t="s">
        <v>1057</v>
      </c>
      <c r="D225" s="203" t="s">
        <v>170</v>
      </c>
      <c r="E225" s="204" t="s">
        <v>3706</v>
      </c>
      <c r="F225" s="205" t="s">
        <v>3707</v>
      </c>
      <c r="G225" s="206" t="s">
        <v>198</v>
      </c>
      <c r="H225" s="207">
        <v>3</v>
      </c>
      <c r="I225" s="208"/>
      <c r="J225" s="209">
        <f>ROUND(I225*H225,2)</f>
        <v>0</v>
      </c>
      <c r="K225" s="205" t="s">
        <v>5</v>
      </c>
      <c r="L225" s="47"/>
      <c r="M225" s="210" t="s">
        <v>5</v>
      </c>
      <c r="N225" s="211" t="s">
        <v>43</v>
      </c>
      <c r="O225" s="48"/>
      <c r="P225" s="212">
        <f>O225*H225</f>
        <v>0</v>
      </c>
      <c r="Q225" s="212">
        <v>0</v>
      </c>
      <c r="R225" s="212">
        <f>Q225*H225</f>
        <v>0</v>
      </c>
      <c r="S225" s="212">
        <v>0</v>
      </c>
      <c r="T225" s="213">
        <f>S225*H225</f>
        <v>0</v>
      </c>
      <c r="AR225" s="25" t="s">
        <v>254</v>
      </c>
      <c r="AT225" s="25" t="s">
        <v>170</v>
      </c>
      <c r="AU225" s="25" t="s">
        <v>80</v>
      </c>
      <c r="AY225" s="25" t="s">
        <v>168</v>
      </c>
      <c r="BE225" s="214">
        <f>IF(N225="základní",J225,0)</f>
        <v>0</v>
      </c>
      <c r="BF225" s="214">
        <f>IF(N225="snížená",J225,0)</f>
        <v>0</v>
      </c>
      <c r="BG225" s="214">
        <f>IF(N225="zákl. přenesená",J225,0)</f>
        <v>0</v>
      </c>
      <c r="BH225" s="214">
        <f>IF(N225="sníž. přenesená",J225,0)</f>
        <v>0</v>
      </c>
      <c r="BI225" s="214">
        <f>IF(N225="nulová",J225,0)</f>
        <v>0</v>
      </c>
      <c r="BJ225" s="25" t="s">
        <v>17</v>
      </c>
      <c r="BK225" s="214">
        <f>ROUND(I225*H225,2)</f>
        <v>0</v>
      </c>
      <c r="BL225" s="25" t="s">
        <v>254</v>
      </c>
      <c r="BM225" s="25" t="s">
        <v>3708</v>
      </c>
    </row>
    <row r="226" s="1" customFormat="1" ht="25.5" customHeight="1">
      <c r="B226" s="202"/>
      <c r="C226" s="203" t="s">
        <v>1063</v>
      </c>
      <c r="D226" s="203" t="s">
        <v>170</v>
      </c>
      <c r="E226" s="204" t="s">
        <v>3709</v>
      </c>
      <c r="F226" s="205" t="s">
        <v>3710</v>
      </c>
      <c r="G226" s="206" t="s">
        <v>198</v>
      </c>
      <c r="H226" s="207">
        <v>19.199999999999999</v>
      </c>
      <c r="I226" s="208"/>
      <c r="J226" s="209">
        <f>ROUND(I226*H226,2)</f>
        <v>0</v>
      </c>
      <c r="K226" s="205" t="s">
        <v>5</v>
      </c>
      <c r="L226" s="47"/>
      <c r="M226" s="210" t="s">
        <v>5</v>
      </c>
      <c r="N226" s="211" t="s">
        <v>43</v>
      </c>
      <c r="O226" s="48"/>
      <c r="P226" s="212">
        <f>O226*H226</f>
        <v>0</v>
      </c>
      <c r="Q226" s="212">
        <v>0</v>
      </c>
      <c r="R226" s="212">
        <f>Q226*H226</f>
        <v>0</v>
      </c>
      <c r="S226" s="212">
        <v>0</v>
      </c>
      <c r="T226" s="213">
        <f>S226*H226</f>
        <v>0</v>
      </c>
      <c r="AR226" s="25" t="s">
        <v>254</v>
      </c>
      <c r="AT226" s="25" t="s">
        <v>170</v>
      </c>
      <c r="AU226" s="25" t="s">
        <v>80</v>
      </c>
      <c r="AY226" s="25" t="s">
        <v>168</v>
      </c>
      <c r="BE226" s="214">
        <f>IF(N226="základní",J226,0)</f>
        <v>0</v>
      </c>
      <c r="BF226" s="214">
        <f>IF(N226="snížená",J226,0)</f>
        <v>0</v>
      </c>
      <c r="BG226" s="214">
        <f>IF(N226="zákl. přenesená",J226,0)</f>
        <v>0</v>
      </c>
      <c r="BH226" s="214">
        <f>IF(N226="sníž. přenesená",J226,0)</f>
        <v>0</v>
      </c>
      <c r="BI226" s="214">
        <f>IF(N226="nulová",J226,0)</f>
        <v>0</v>
      </c>
      <c r="BJ226" s="25" t="s">
        <v>17</v>
      </c>
      <c r="BK226" s="214">
        <f>ROUND(I226*H226,2)</f>
        <v>0</v>
      </c>
      <c r="BL226" s="25" t="s">
        <v>254</v>
      </c>
      <c r="BM226" s="25" t="s">
        <v>3711</v>
      </c>
    </row>
    <row r="227" s="1" customFormat="1" ht="25.5" customHeight="1">
      <c r="B227" s="202"/>
      <c r="C227" s="203" t="s">
        <v>1071</v>
      </c>
      <c r="D227" s="203" t="s">
        <v>170</v>
      </c>
      <c r="E227" s="204" t="s">
        <v>3712</v>
      </c>
      <c r="F227" s="205" t="s">
        <v>3713</v>
      </c>
      <c r="G227" s="206" t="s">
        <v>198</v>
      </c>
      <c r="H227" s="207">
        <v>3</v>
      </c>
      <c r="I227" s="208"/>
      <c r="J227" s="209">
        <f>ROUND(I227*H227,2)</f>
        <v>0</v>
      </c>
      <c r="K227" s="205" t="s">
        <v>5</v>
      </c>
      <c r="L227" s="47"/>
      <c r="M227" s="210" t="s">
        <v>5</v>
      </c>
      <c r="N227" s="211" t="s">
        <v>43</v>
      </c>
      <c r="O227" s="48"/>
      <c r="P227" s="212">
        <f>O227*H227</f>
        <v>0</v>
      </c>
      <c r="Q227" s="212">
        <v>0</v>
      </c>
      <c r="R227" s="212">
        <f>Q227*H227</f>
        <v>0</v>
      </c>
      <c r="S227" s="212">
        <v>0</v>
      </c>
      <c r="T227" s="213">
        <f>S227*H227</f>
        <v>0</v>
      </c>
      <c r="AR227" s="25" t="s">
        <v>254</v>
      </c>
      <c r="AT227" s="25" t="s">
        <v>170</v>
      </c>
      <c r="AU227" s="25" t="s">
        <v>80</v>
      </c>
      <c r="AY227" s="25" t="s">
        <v>168</v>
      </c>
      <c r="BE227" s="214">
        <f>IF(N227="základní",J227,0)</f>
        <v>0</v>
      </c>
      <c r="BF227" s="214">
        <f>IF(N227="snížená",J227,0)</f>
        <v>0</v>
      </c>
      <c r="BG227" s="214">
        <f>IF(N227="zákl. přenesená",J227,0)</f>
        <v>0</v>
      </c>
      <c r="BH227" s="214">
        <f>IF(N227="sníž. přenesená",J227,0)</f>
        <v>0</v>
      </c>
      <c r="BI227" s="214">
        <f>IF(N227="nulová",J227,0)</f>
        <v>0</v>
      </c>
      <c r="BJ227" s="25" t="s">
        <v>17</v>
      </c>
      <c r="BK227" s="214">
        <f>ROUND(I227*H227,2)</f>
        <v>0</v>
      </c>
      <c r="BL227" s="25" t="s">
        <v>254</v>
      </c>
      <c r="BM227" s="25" t="s">
        <v>3714</v>
      </c>
    </row>
    <row r="228" s="1" customFormat="1" ht="38.25" customHeight="1">
      <c r="B228" s="202"/>
      <c r="C228" s="203" t="s">
        <v>1075</v>
      </c>
      <c r="D228" s="203" t="s">
        <v>170</v>
      </c>
      <c r="E228" s="204" t="s">
        <v>3715</v>
      </c>
      <c r="F228" s="205" t="s">
        <v>3716</v>
      </c>
      <c r="G228" s="206" t="s">
        <v>198</v>
      </c>
      <c r="H228" s="207">
        <v>157.31999999999999</v>
      </c>
      <c r="I228" s="208"/>
      <c r="J228" s="209">
        <f>ROUND(I228*H228,2)</f>
        <v>0</v>
      </c>
      <c r="K228" s="205" t="s">
        <v>5</v>
      </c>
      <c r="L228" s="47"/>
      <c r="M228" s="210" t="s">
        <v>5</v>
      </c>
      <c r="N228" s="211" t="s">
        <v>43</v>
      </c>
      <c r="O228" s="48"/>
      <c r="P228" s="212">
        <f>O228*H228</f>
        <v>0</v>
      </c>
      <c r="Q228" s="212">
        <v>0</v>
      </c>
      <c r="R228" s="212">
        <f>Q228*H228</f>
        <v>0</v>
      </c>
      <c r="S228" s="212">
        <v>0</v>
      </c>
      <c r="T228" s="213">
        <f>S228*H228</f>
        <v>0</v>
      </c>
      <c r="AR228" s="25" t="s">
        <v>254</v>
      </c>
      <c r="AT228" s="25" t="s">
        <v>170</v>
      </c>
      <c r="AU228" s="25" t="s">
        <v>80</v>
      </c>
      <c r="AY228" s="25" t="s">
        <v>168</v>
      </c>
      <c r="BE228" s="214">
        <f>IF(N228="základní",J228,0)</f>
        <v>0</v>
      </c>
      <c r="BF228" s="214">
        <f>IF(N228="snížená",J228,0)</f>
        <v>0</v>
      </c>
      <c r="BG228" s="214">
        <f>IF(N228="zákl. přenesená",J228,0)</f>
        <v>0</v>
      </c>
      <c r="BH228" s="214">
        <f>IF(N228="sníž. přenesená",J228,0)</f>
        <v>0</v>
      </c>
      <c r="BI228" s="214">
        <f>IF(N228="nulová",J228,0)</f>
        <v>0</v>
      </c>
      <c r="BJ228" s="25" t="s">
        <v>17</v>
      </c>
      <c r="BK228" s="214">
        <f>ROUND(I228*H228,2)</f>
        <v>0</v>
      </c>
      <c r="BL228" s="25" t="s">
        <v>254</v>
      </c>
      <c r="BM228" s="25" t="s">
        <v>3717</v>
      </c>
    </row>
    <row r="229" s="1" customFormat="1" ht="38.25" customHeight="1">
      <c r="B229" s="202"/>
      <c r="C229" s="203" t="s">
        <v>1079</v>
      </c>
      <c r="D229" s="203" t="s">
        <v>170</v>
      </c>
      <c r="E229" s="204" t="s">
        <v>3718</v>
      </c>
      <c r="F229" s="205" t="s">
        <v>3719</v>
      </c>
      <c r="G229" s="206" t="s">
        <v>198</v>
      </c>
      <c r="H229" s="207">
        <v>51.119999999999997</v>
      </c>
      <c r="I229" s="208"/>
      <c r="J229" s="209">
        <f>ROUND(I229*H229,2)</f>
        <v>0</v>
      </c>
      <c r="K229" s="205" t="s">
        <v>5</v>
      </c>
      <c r="L229" s="47"/>
      <c r="M229" s="210" t="s">
        <v>5</v>
      </c>
      <c r="N229" s="211" t="s">
        <v>43</v>
      </c>
      <c r="O229" s="48"/>
      <c r="P229" s="212">
        <f>O229*H229</f>
        <v>0</v>
      </c>
      <c r="Q229" s="212">
        <v>0</v>
      </c>
      <c r="R229" s="212">
        <f>Q229*H229</f>
        <v>0</v>
      </c>
      <c r="S229" s="212">
        <v>0</v>
      </c>
      <c r="T229" s="213">
        <f>S229*H229</f>
        <v>0</v>
      </c>
      <c r="AR229" s="25" t="s">
        <v>254</v>
      </c>
      <c r="AT229" s="25" t="s">
        <v>170</v>
      </c>
      <c r="AU229" s="25" t="s">
        <v>80</v>
      </c>
      <c r="AY229" s="25" t="s">
        <v>168</v>
      </c>
      <c r="BE229" s="214">
        <f>IF(N229="základní",J229,0)</f>
        <v>0</v>
      </c>
      <c r="BF229" s="214">
        <f>IF(N229="snížená",J229,0)</f>
        <v>0</v>
      </c>
      <c r="BG229" s="214">
        <f>IF(N229="zákl. přenesená",J229,0)</f>
        <v>0</v>
      </c>
      <c r="BH229" s="214">
        <f>IF(N229="sníž. přenesená",J229,0)</f>
        <v>0</v>
      </c>
      <c r="BI229" s="214">
        <f>IF(N229="nulová",J229,0)</f>
        <v>0</v>
      </c>
      <c r="BJ229" s="25" t="s">
        <v>17</v>
      </c>
      <c r="BK229" s="214">
        <f>ROUND(I229*H229,2)</f>
        <v>0</v>
      </c>
      <c r="BL229" s="25" t="s">
        <v>254</v>
      </c>
      <c r="BM229" s="25" t="s">
        <v>3720</v>
      </c>
    </row>
    <row r="230" s="1" customFormat="1" ht="38.25" customHeight="1">
      <c r="B230" s="202"/>
      <c r="C230" s="203" t="s">
        <v>1086</v>
      </c>
      <c r="D230" s="203" t="s">
        <v>170</v>
      </c>
      <c r="E230" s="204" t="s">
        <v>3721</v>
      </c>
      <c r="F230" s="205" t="s">
        <v>3722</v>
      </c>
      <c r="G230" s="206" t="s">
        <v>198</v>
      </c>
      <c r="H230" s="207">
        <v>3</v>
      </c>
      <c r="I230" s="208"/>
      <c r="J230" s="209">
        <f>ROUND(I230*H230,2)</f>
        <v>0</v>
      </c>
      <c r="K230" s="205" t="s">
        <v>5</v>
      </c>
      <c r="L230" s="47"/>
      <c r="M230" s="210" t="s">
        <v>5</v>
      </c>
      <c r="N230" s="211" t="s">
        <v>43</v>
      </c>
      <c r="O230" s="48"/>
      <c r="P230" s="212">
        <f>O230*H230</f>
        <v>0</v>
      </c>
      <c r="Q230" s="212">
        <v>0</v>
      </c>
      <c r="R230" s="212">
        <f>Q230*H230</f>
        <v>0</v>
      </c>
      <c r="S230" s="212">
        <v>0</v>
      </c>
      <c r="T230" s="213">
        <f>S230*H230</f>
        <v>0</v>
      </c>
      <c r="AR230" s="25" t="s">
        <v>254</v>
      </c>
      <c r="AT230" s="25" t="s">
        <v>170</v>
      </c>
      <c r="AU230" s="25" t="s">
        <v>80</v>
      </c>
      <c r="AY230" s="25" t="s">
        <v>168</v>
      </c>
      <c r="BE230" s="214">
        <f>IF(N230="základní",J230,0)</f>
        <v>0</v>
      </c>
      <c r="BF230" s="214">
        <f>IF(N230="snížená",J230,0)</f>
        <v>0</v>
      </c>
      <c r="BG230" s="214">
        <f>IF(N230="zákl. přenesená",J230,0)</f>
        <v>0</v>
      </c>
      <c r="BH230" s="214">
        <f>IF(N230="sníž. přenesená",J230,0)</f>
        <v>0</v>
      </c>
      <c r="BI230" s="214">
        <f>IF(N230="nulová",J230,0)</f>
        <v>0</v>
      </c>
      <c r="BJ230" s="25" t="s">
        <v>17</v>
      </c>
      <c r="BK230" s="214">
        <f>ROUND(I230*H230,2)</f>
        <v>0</v>
      </c>
      <c r="BL230" s="25" t="s">
        <v>254</v>
      </c>
      <c r="BM230" s="25" t="s">
        <v>3723</v>
      </c>
    </row>
    <row r="231" s="1" customFormat="1" ht="38.25" customHeight="1">
      <c r="B231" s="202"/>
      <c r="C231" s="203" t="s">
        <v>1093</v>
      </c>
      <c r="D231" s="203" t="s">
        <v>170</v>
      </c>
      <c r="E231" s="204" t="s">
        <v>3724</v>
      </c>
      <c r="F231" s="205" t="s">
        <v>3725</v>
      </c>
      <c r="G231" s="206" t="s">
        <v>198</v>
      </c>
      <c r="H231" s="207">
        <v>19.199999999999999</v>
      </c>
      <c r="I231" s="208"/>
      <c r="J231" s="209">
        <f>ROUND(I231*H231,2)</f>
        <v>0</v>
      </c>
      <c r="K231" s="205" t="s">
        <v>5</v>
      </c>
      <c r="L231" s="47"/>
      <c r="M231" s="210" t="s">
        <v>5</v>
      </c>
      <c r="N231" s="211" t="s">
        <v>43</v>
      </c>
      <c r="O231" s="48"/>
      <c r="P231" s="212">
        <f>O231*H231</f>
        <v>0</v>
      </c>
      <c r="Q231" s="212">
        <v>0</v>
      </c>
      <c r="R231" s="212">
        <f>Q231*H231</f>
        <v>0</v>
      </c>
      <c r="S231" s="212">
        <v>0</v>
      </c>
      <c r="T231" s="213">
        <f>S231*H231</f>
        <v>0</v>
      </c>
      <c r="AR231" s="25" t="s">
        <v>254</v>
      </c>
      <c r="AT231" s="25" t="s">
        <v>170</v>
      </c>
      <c r="AU231" s="25" t="s">
        <v>80</v>
      </c>
      <c r="AY231" s="25" t="s">
        <v>168</v>
      </c>
      <c r="BE231" s="214">
        <f>IF(N231="základní",J231,0)</f>
        <v>0</v>
      </c>
      <c r="BF231" s="214">
        <f>IF(N231="snížená",J231,0)</f>
        <v>0</v>
      </c>
      <c r="BG231" s="214">
        <f>IF(N231="zákl. přenesená",J231,0)</f>
        <v>0</v>
      </c>
      <c r="BH231" s="214">
        <f>IF(N231="sníž. přenesená",J231,0)</f>
        <v>0</v>
      </c>
      <c r="BI231" s="214">
        <f>IF(N231="nulová",J231,0)</f>
        <v>0</v>
      </c>
      <c r="BJ231" s="25" t="s">
        <v>17</v>
      </c>
      <c r="BK231" s="214">
        <f>ROUND(I231*H231,2)</f>
        <v>0</v>
      </c>
      <c r="BL231" s="25" t="s">
        <v>254</v>
      </c>
      <c r="BM231" s="25" t="s">
        <v>3726</v>
      </c>
    </row>
    <row r="232" s="1" customFormat="1" ht="25.5" customHeight="1">
      <c r="B232" s="202"/>
      <c r="C232" s="203" t="s">
        <v>1099</v>
      </c>
      <c r="D232" s="203" t="s">
        <v>170</v>
      </c>
      <c r="E232" s="204" t="s">
        <v>3727</v>
      </c>
      <c r="F232" s="205" t="s">
        <v>3728</v>
      </c>
      <c r="G232" s="206" t="s">
        <v>198</v>
      </c>
      <c r="H232" s="207">
        <v>10.800000000000001</v>
      </c>
      <c r="I232" s="208"/>
      <c r="J232" s="209">
        <f>ROUND(I232*H232,2)</f>
        <v>0</v>
      </c>
      <c r="K232" s="205" t="s">
        <v>5</v>
      </c>
      <c r="L232" s="47"/>
      <c r="M232" s="210" t="s">
        <v>5</v>
      </c>
      <c r="N232" s="211" t="s">
        <v>43</v>
      </c>
      <c r="O232" s="48"/>
      <c r="P232" s="212">
        <f>O232*H232</f>
        <v>0</v>
      </c>
      <c r="Q232" s="212">
        <v>0</v>
      </c>
      <c r="R232" s="212">
        <f>Q232*H232</f>
        <v>0</v>
      </c>
      <c r="S232" s="212">
        <v>0</v>
      </c>
      <c r="T232" s="213">
        <f>S232*H232</f>
        <v>0</v>
      </c>
      <c r="AR232" s="25" t="s">
        <v>254</v>
      </c>
      <c r="AT232" s="25" t="s">
        <v>170</v>
      </c>
      <c r="AU232" s="25" t="s">
        <v>80</v>
      </c>
      <c r="AY232" s="25" t="s">
        <v>168</v>
      </c>
      <c r="BE232" s="214">
        <f>IF(N232="základní",J232,0)</f>
        <v>0</v>
      </c>
      <c r="BF232" s="214">
        <f>IF(N232="snížená",J232,0)</f>
        <v>0</v>
      </c>
      <c r="BG232" s="214">
        <f>IF(N232="zákl. přenesená",J232,0)</f>
        <v>0</v>
      </c>
      <c r="BH232" s="214">
        <f>IF(N232="sníž. přenesená",J232,0)</f>
        <v>0</v>
      </c>
      <c r="BI232" s="214">
        <f>IF(N232="nulová",J232,0)</f>
        <v>0</v>
      </c>
      <c r="BJ232" s="25" t="s">
        <v>17</v>
      </c>
      <c r="BK232" s="214">
        <f>ROUND(I232*H232,2)</f>
        <v>0</v>
      </c>
      <c r="BL232" s="25" t="s">
        <v>254</v>
      </c>
      <c r="BM232" s="25" t="s">
        <v>3729</v>
      </c>
    </row>
    <row r="233" s="1" customFormat="1" ht="25.5" customHeight="1">
      <c r="B233" s="202"/>
      <c r="C233" s="203" t="s">
        <v>1105</v>
      </c>
      <c r="D233" s="203" t="s">
        <v>170</v>
      </c>
      <c r="E233" s="204" t="s">
        <v>3730</v>
      </c>
      <c r="F233" s="205" t="s">
        <v>3731</v>
      </c>
      <c r="G233" s="206" t="s">
        <v>198</v>
      </c>
      <c r="H233" s="207">
        <v>10.800000000000001</v>
      </c>
      <c r="I233" s="208"/>
      <c r="J233" s="209">
        <f>ROUND(I233*H233,2)</f>
        <v>0</v>
      </c>
      <c r="K233" s="205" t="s">
        <v>5</v>
      </c>
      <c r="L233" s="47"/>
      <c r="M233" s="210" t="s">
        <v>5</v>
      </c>
      <c r="N233" s="211" t="s">
        <v>43</v>
      </c>
      <c r="O233" s="48"/>
      <c r="P233" s="212">
        <f>O233*H233</f>
        <v>0</v>
      </c>
      <c r="Q233" s="212">
        <v>0</v>
      </c>
      <c r="R233" s="212">
        <f>Q233*H233</f>
        <v>0</v>
      </c>
      <c r="S233" s="212">
        <v>0</v>
      </c>
      <c r="T233" s="213">
        <f>S233*H233</f>
        <v>0</v>
      </c>
      <c r="AR233" s="25" t="s">
        <v>254</v>
      </c>
      <c r="AT233" s="25" t="s">
        <v>170</v>
      </c>
      <c r="AU233" s="25" t="s">
        <v>80</v>
      </c>
      <c r="AY233" s="25" t="s">
        <v>168</v>
      </c>
      <c r="BE233" s="214">
        <f>IF(N233="základní",J233,0)</f>
        <v>0</v>
      </c>
      <c r="BF233" s="214">
        <f>IF(N233="snížená",J233,0)</f>
        <v>0</v>
      </c>
      <c r="BG233" s="214">
        <f>IF(N233="zákl. přenesená",J233,0)</f>
        <v>0</v>
      </c>
      <c r="BH233" s="214">
        <f>IF(N233="sníž. přenesená",J233,0)</f>
        <v>0</v>
      </c>
      <c r="BI233" s="214">
        <f>IF(N233="nulová",J233,0)</f>
        <v>0</v>
      </c>
      <c r="BJ233" s="25" t="s">
        <v>17</v>
      </c>
      <c r="BK233" s="214">
        <f>ROUND(I233*H233,2)</f>
        <v>0</v>
      </c>
      <c r="BL233" s="25" t="s">
        <v>254</v>
      </c>
      <c r="BM233" s="25" t="s">
        <v>3732</v>
      </c>
    </row>
    <row r="234" s="1" customFormat="1" ht="16.5" customHeight="1">
      <c r="B234" s="202"/>
      <c r="C234" s="203" t="s">
        <v>1109</v>
      </c>
      <c r="D234" s="203" t="s">
        <v>170</v>
      </c>
      <c r="E234" s="204" t="s">
        <v>3733</v>
      </c>
      <c r="F234" s="205" t="s">
        <v>3532</v>
      </c>
      <c r="G234" s="206" t="s">
        <v>198</v>
      </c>
      <c r="H234" s="207">
        <v>0</v>
      </c>
      <c r="I234" s="208"/>
      <c r="J234" s="209">
        <f>ROUND(I234*H234,2)</f>
        <v>0</v>
      </c>
      <c r="K234" s="205" t="s">
        <v>5</v>
      </c>
      <c r="L234" s="47"/>
      <c r="M234" s="210" t="s">
        <v>5</v>
      </c>
      <c r="N234" s="211" t="s">
        <v>43</v>
      </c>
      <c r="O234" s="48"/>
      <c r="P234" s="212">
        <f>O234*H234</f>
        <v>0</v>
      </c>
      <c r="Q234" s="212">
        <v>0</v>
      </c>
      <c r="R234" s="212">
        <f>Q234*H234</f>
        <v>0</v>
      </c>
      <c r="S234" s="212">
        <v>0</v>
      </c>
      <c r="T234" s="213">
        <f>S234*H234</f>
        <v>0</v>
      </c>
      <c r="AR234" s="25" t="s">
        <v>254</v>
      </c>
      <c r="AT234" s="25" t="s">
        <v>170</v>
      </c>
      <c r="AU234" s="25" t="s">
        <v>80</v>
      </c>
      <c r="AY234" s="25" t="s">
        <v>168</v>
      </c>
      <c r="BE234" s="214">
        <f>IF(N234="základní",J234,0)</f>
        <v>0</v>
      </c>
      <c r="BF234" s="214">
        <f>IF(N234="snížená",J234,0)</f>
        <v>0</v>
      </c>
      <c r="BG234" s="214">
        <f>IF(N234="zákl. přenesená",J234,0)</f>
        <v>0</v>
      </c>
      <c r="BH234" s="214">
        <f>IF(N234="sníž. přenesená",J234,0)</f>
        <v>0</v>
      </c>
      <c r="BI234" s="214">
        <f>IF(N234="nulová",J234,0)</f>
        <v>0</v>
      </c>
      <c r="BJ234" s="25" t="s">
        <v>17</v>
      </c>
      <c r="BK234" s="214">
        <f>ROUND(I234*H234,2)</f>
        <v>0</v>
      </c>
      <c r="BL234" s="25" t="s">
        <v>254</v>
      </c>
      <c r="BM234" s="25" t="s">
        <v>3734</v>
      </c>
    </row>
    <row r="235" s="1" customFormat="1" ht="16.5" customHeight="1">
      <c r="B235" s="202"/>
      <c r="C235" s="203" t="s">
        <v>1113</v>
      </c>
      <c r="D235" s="203" t="s">
        <v>170</v>
      </c>
      <c r="E235" s="204" t="s">
        <v>3735</v>
      </c>
      <c r="F235" s="205" t="s">
        <v>1777</v>
      </c>
      <c r="G235" s="206" t="s">
        <v>1890</v>
      </c>
      <c r="H235" s="257"/>
      <c r="I235" s="208"/>
      <c r="J235" s="209">
        <f>ROUND(I235*H235,2)</f>
        <v>0</v>
      </c>
      <c r="K235" s="205" t="s">
        <v>5</v>
      </c>
      <c r="L235" s="47"/>
      <c r="M235" s="210" t="s">
        <v>5</v>
      </c>
      <c r="N235" s="211" t="s">
        <v>43</v>
      </c>
      <c r="O235" s="48"/>
      <c r="P235" s="212">
        <f>O235*H235</f>
        <v>0</v>
      </c>
      <c r="Q235" s="212">
        <v>0</v>
      </c>
      <c r="R235" s="212">
        <f>Q235*H235</f>
        <v>0</v>
      </c>
      <c r="S235" s="212">
        <v>0</v>
      </c>
      <c r="T235" s="213">
        <f>S235*H235</f>
        <v>0</v>
      </c>
      <c r="AR235" s="25" t="s">
        <v>254</v>
      </c>
      <c r="AT235" s="25" t="s">
        <v>170</v>
      </c>
      <c r="AU235" s="25" t="s">
        <v>80</v>
      </c>
      <c r="AY235" s="25" t="s">
        <v>168</v>
      </c>
      <c r="BE235" s="214">
        <f>IF(N235="základní",J235,0)</f>
        <v>0</v>
      </c>
      <c r="BF235" s="214">
        <f>IF(N235="snížená",J235,0)</f>
        <v>0</v>
      </c>
      <c r="BG235" s="214">
        <f>IF(N235="zákl. přenesená",J235,0)</f>
        <v>0</v>
      </c>
      <c r="BH235" s="214">
        <f>IF(N235="sníž. přenesená",J235,0)</f>
        <v>0</v>
      </c>
      <c r="BI235" s="214">
        <f>IF(N235="nulová",J235,0)</f>
        <v>0</v>
      </c>
      <c r="BJ235" s="25" t="s">
        <v>17</v>
      </c>
      <c r="BK235" s="214">
        <f>ROUND(I235*H235,2)</f>
        <v>0</v>
      </c>
      <c r="BL235" s="25" t="s">
        <v>254</v>
      </c>
      <c r="BM235" s="25" t="s">
        <v>3736</v>
      </c>
    </row>
    <row r="236" s="10" customFormat="1" ht="29.88" customHeight="1">
      <c r="B236" s="189"/>
      <c r="D236" s="190" t="s">
        <v>71</v>
      </c>
      <c r="E236" s="200" t="s">
        <v>2898</v>
      </c>
      <c r="F236" s="200" t="s">
        <v>3737</v>
      </c>
      <c r="I236" s="192"/>
      <c r="J236" s="201">
        <f>BK236</f>
        <v>0</v>
      </c>
      <c r="L236" s="189"/>
      <c r="M236" s="194"/>
      <c r="N236" s="195"/>
      <c r="O236" s="195"/>
      <c r="P236" s="196">
        <f>SUM(P237:P268)</f>
        <v>0</v>
      </c>
      <c r="Q236" s="195"/>
      <c r="R236" s="196">
        <f>SUM(R237:R268)</f>
        <v>0</v>
      </c>
      <c r="S236" s="195"/>
      <c r="T236" s="197">
        <f>SUM(T237:T268)</f>
        <v>0</v>
      </c>
      <c r="AR236" s="190" t="s">
        <v>80</v>
      </c>
      <c r="AT236" s="198" t="s">
        <v>71</v>
      </c>
      <c r="AU236" s="198" t="s">
        <v>17</v>
      </c>
      <c r="AY236" s="190" t="s">
        <v>168</v>
      </c>
      <c r="BK236" s="199">
        <f>SUM(BK237:BK268)</f>
        <v>0</v>
      </c>
    </row>
    <row r="237" s="1" customFormat="1" ht="16.5" customHeight="1">
      <c r="B237" s="202"/>
      <c r="C237" s="203" t="s">
        <v>1117</v>
      </c>
      <c r="D237" s="203" t="s">
        <v>170</v>
      </c>
      <c r="E237" s="204" t="s">
        <v>3738</v>
      </c>
      <c r="F237" s="205" t="s">
        <v>2939</v>
      </c>
      <c r="G237" s="206" t="s">
        <v>1890</v>
      </c>
      <c r="H237" s="257"/>
      <c r="I237" s="208"/>
      <c r="J237" s="209">
        <f>ROUND(I237*H237,2)</f>
        <v>0</v>
      </c>
      <c r="K237" s="205" t="s">
        <v>5</v>
      </c>
      <c r="L237" s="47"/>
      <c r="M237" s="210" t="s">
        <v>5</v>
      </c>
      <c r="N237" s="211" t="s">
        <v>43</v>
      </c>
      <c r="O237" s="48"/>
      <c r="P237" s="212">
        <f>O237*H237</f>
        <v>0</v>
      </c>
      <c r="Q237" s="212">
        <v>0</v>
      </c>
      <c r="R237" s="212">
        <f>Q237*H237</f>
        <v>0</v>
      </c>
      <c r="S237" s="212">
        <v>0</v>
      </c>
      <c r="T237" s="213">
        <f>S237*H237</f>
        <v>0</v>
      </c>
      <c r="AR237" s="25" t="s">
        <v>254</v>
      </c>
      <c r="AT237" s="25" t="s">
        <v>170</v>
      </c>
      <c r="AU237" s="25" t="s">
        <v>80</v>
      </c>
      <c r="AY237" s="25" t="s">
        <v>168</v>
      </c>
      <c r="BE237" s="214">
        <f>IF(N237="základní",J237,0)</f>
        <v>0</v>
      </c>
      <c r="BF237" s="214">
        <f>IF(N237="snížená",J237,0)</f>
        <v>0</v>
      </c>
      <c r="BG237" s="214">
        <f>IF(N237="zákl. přenesená",J237,0)</f>
        <v>0</v>
      </c>
      <c r="BH237" s="214">
        <f>IF(N237="sníž. přenesená",J237,0)</f>
        <v>0</v>
      </c>
      <c r="BI237" s="214">
        <f>IF(N237="nulová",J237,0)</f>
        <v>0</v>
      </c>
      <c r="BJ237" s="25" t="s">
        <v>17</v>
      </c>
      <c r="BK237" s="214">
        <f>ROUND(I237*H237,2)</f>
        <v>0</v>
      </c>
      <c r="BL237" s="25" t="s">
        <v>254</v>
      </c>
      <c r="BM237" s="25" t="s">
        <v>3739</v>
      </c>
    </row>
    <row r="238" s="1" customFormat="1" ht="38.25" customHeight="1">
      <c r="B238" s="202"/>
      <c r="C238" s="203" t="s">
        <v>1132</v>
      </c>
      <c r="D238" s="203" t="s">
        <v>170</v>
      </c>
      <c r="E238" s="204" t="s">
        <v>3740</v>
      </c>
      <c r="F238" s="205" t="s">
        <v>3741</v>
      </c>
      <c r="G238" s="206" t="s">
        <v>1519</v>
      </c>
      <c r="H238" s="207">
        <v>1</v>
      </c>
      <c r="I238" s="208"/>
      <c r="J238" s="209">
        <f>ROUND(I238*H238,2)</f>
        <v>0</v>
      </c>
      <c r="K238" s="205" t="s">
        <v>5</v>
      </c>
      <c r="L238" s="47"/>
      <c r="M238" s="210" t="s">
        <v>5</v>
      </c>
      <c r="N238" s="211" t="s">
        <v>43</v>
      </c>
      <c r="O238" s="48"/>
      <c r="P238" s="212">
        <f>O238*H238</f>
        <v>0</v>
      </c>
      <c r="Q238" s="212">
        <v>0</v>
      </c>
      <c r="R238" s="212">
        <f>Q238*H238</f>
        <v>0</v>
      </c>
      <c r="S238" s="212">
        <v>0</v>
      </c>
      <c r="T238" s="213">
        <f>S238*H238</f>
        <v>0</v>
      </c>
      <c r="AR238" s="25" t="s">
        <v>254</v>
      </c>
      <c r="AT238" s="25" t="s">
        <v>170</v>
      </c>
      <c r="AU238" s="25" t="s">
        <v>80</v>
      </c>
      <c r="AY238" s="25" t="s">
        <v>168</v>
      </c>
      <c r="BE238" s="214">
        <f>IF(N238="základní",J238,0)</f>
        <v>0</v>
      </c>
      <c r="BF238" s="214">
        <f>IF(N238="snížená",J238,0)</f>
        <v>0</v>
      </c>
      <c r="BG238" s="214">
        <f>IF(N238="zákl. přenesená",J238,0)</f>
        <v>0</v>
      </c>
      <c r="BH238" s="214">
        <f>IF(N238="sníž. přenesená",J238,0)</f>
        <v>0</v>
      </c>
      <c r="BI238" s="214">
        <f>IF(N238="nulová",J238,0)</f>
        <v>0</v>
      </c>
      <c r="BJ238" s="25" t="s">
        <v>17</v>
      </c>
      <c r="BK238" s="214">
        <f>ROUND(I238*H238,2)</f>
        <v>0</v>
      </c>
      <c r="BL238" s="25" t="s">
        <v>254</v>
      </c>
      <c r="BM238" s="25" t="s">
        <v>3742</v>
      </c>
    </row>
    <row r="239" s="1" customFormat="1" ht="25.5" customHeight="1">
      <c r="B239" s="202"/>
      <c r="C239" s="203" t="s">
        <v>1137</v>
      </c>
      <c r="D239" s="203" t="s">
        <v>170</v>
      </c>
      <c r="E239" s="204" t="s">
        <v>3743</v>
      </c>
      <c r="F239" s="205" t="s">
        <v>3744</v>
      </c>
      <c r="G239" s="206" t="s">
        <v>1519</v>
      </c>
      <c r="H239" s="207">
        <v>1</v>
      </c>
      <c r="I239" s="208"/>
      <c r="J239" s="209">
        <f>ROUND(I239*H239,2)</f>
        <v>0</v>
      </c>
      <c r="K239" s="205" t="s">
        <v>5</v>
      </c>
      <c r="L239" s="47"/>
      <c r="M239" s="210" t="s">
        <v>5</v>
      </c>
      <c r="N239" s="211" t="s">
        <v>43</v>
      </c>
      <c r="O239" s="48"/>
      <c r="P239" s="212">
        <f>O239*H239</f>
        <v>0</v>
      </c>
      <c r="Q239" s="212">
        <v>0</v>
      </c>
      <c r="R239" s="212">
        <f>Q239*H239</f>
        <v>0</v>
      </c>
      <c r="S239" s="212">
        <v>0</v>
      </c>
      <c r="T239" s="213">
        <f>S239*H239</f>
        <v>0</v>
      </c>
      <c r="AR239" s="25" t="s">
        <v>254</v>
      </c>
      <c r="AT239" s="25" t="s">
        <v>170</v>
      </c>
      <c r="AU239" s="25" t="s">
        <v>80</v>
      </c>
      <c r="AY239" s="25" t="s">
        <v>168</v>
      </c>
      <c r="BE239" s="214">
        <f>IF(N239="základní",J239,0)</f>
        <v>0</v>
      </c>
      <c r="BF239" s="214">
        <f>IF(N239="snížená",J239,0)</f>
        <v>0</v>
      </c>
      <c r="BG239" s="214">
        <f>IF(N239="zákl. přenesená",J239,0)</f>
        <v>0</v>
      </c>
      <c r="BH239" s="214">
        <f>IF(N239="sníž. přenesená",J239,0)</f>
        <v>0</v>
      </c>
      <c r="BI239" s="214">
        <f>IF(N239="nulová",J239,0)</f>
        <v>0</v>
      </c>
      <c r="BJ239" s="25" t="s">
        <v>17</v>
      </c>
      <c r="BK239" s="214">
        <f>ROUND(I239*H239,2)</f>
        <v>0</v>
      </c>
      <c r="BL239" s="25" t="s">
        <v>254</v>
      </c>
      <c r="BM239" s="25" t="s">
        <v>3745</v>
      </c>
    </row>
    <row r="240" s="1" customFormat="1" ht="25.5" customHeight="1">
      <c r="B240" s="202"/>
      <c r="C240" s="203" t="s">
        <v>1155</v>
      </c>
      <c r="D240" s="203" t="s">
        <v>170</v>
      </c>
      <c r="E240" s="204" t="s">
        <v>3746</v>
      </c>
      <c r="F240" s="205" t="s">
        <v>3747</v>
      </c>
      <c r="G240" s="206" t="s">
        <v>1519</v>
      </c>
      <c r="H240" s="207">
        <v>1</v>
      </c>
      <c r="I240" s="208"/>
      <c r="J240" s="209">
        <f>ROUND(I240*H240,2)</f>
        <v>0</v>
      </c>
      <c r="K240" s="205" t="s">
        <v>5</v>
      </c>
      <c r="L240" s="47"/>
      <c r="M240" s="210" t="s">
        <v>5</v>
      </c>
      <c r="N240" s="211" t="s">
        <v>43</v>
      </c>
      <c r="O240" s="48"/>
      <c r="P240" s="212">
        <f>O240*H240</f>
        <v>0</v>
      </c>
      <c r="Q240" s="212">
        <v>0</v>
      </c>
      <c r="R240" s="212">
        <f>Q240*H240</f>
        <v>0</v>
      </c>
      <c r="S240" s="212">
        <v>0</v>
      </c>
      <c r="T240" s="213">
        <f>S240*H240</f>
        <v>0</v>
      </c>
      <c r="AR240" s="25" t="s">
        <v>254</v>
      </c>
      <c r="AT240" s="25" t="s">
        <v>170</v>
      </c>
      <c r="AU240" s="25" t="s">
        <v>80</v>
      </c>
      <c r="AY240" s="25" t="s">
        <v>168</v>
      </c>
      <c r="BE240" s="214">
        <f>IF(N240="základní",J240,0)</f>
        <v>0</v>
      </c>
      <c r="BF240" s="214">
        <f>IF(N240="snížená",J240,0)</f>
        <v>0</v>
      </c>
      <c r="BG240" s="214">
        <f>IF(N240="zákl. přenesená",J240,0)</f>
        <v>0</v>
      </c>
      <c r="BH240" s="214">
        <f>IF(N240="sníž. přenesená",J240,0)</f>
        <v>0</v>
      </c>
      <c r="BI240" s="214">
        <f>IF(N240="nulová",J240,0)</f>
        <v>0</v>
      </c>
      <c r="BJ240" s="25" t="s">
        <v>17</v>
      </c>
      <c r="BK240" s="214">
        <f>ROUND(I240*H240,2)</f>
        <v>0</v>
      </c>
      <c r="BL240" s="25" t="s">
        <v>254</v>
      </c>
      <c r="BM240" s="25" t="s">
        <v>3748</v>
      </c>
    </row>
    <row r="241" s="1" customFormat="1" ht="25.5" customHeight="1">
      <c r="B241" s="202"/>
      <c r="C241" s="203" t="s">
        <v>1160</v>
      </c>
      <c r="D241" s="203" t="s">
        <v>170</v>
      </c>
      <c r="E241" s="204" t="s">
        <v>3749</v>
      </c>
      <c r="F241" s="205" t="s">
        <v>3750</v>
      </c>
      <c r="G241" s="206" t="s">
        <v>1519</v>
      </c>
      <c r="H241" s="207">
        <v>50</v>
      </c>
      <c r="I241" s="208"/>
      <c r="J241" s="209">
        <f>ROUND(I241*H241,2)</f>
        <v>0</v>
      </c>
      <c r="K241" s="205" t="s">
        <v>5</v>
      </c>
      <c r="L241" s="47"/>
      <c r="M241" s="210" t="s">
        <v>5</v>
      </c>
      <c r="N241" s="211" t="s">
        <v>43</v>
      </c>
      <c r="O241" s="48"/>
      <c r="P241" s="212">
        <f>O241*H241</f>
        <v>0</v>
      </c>
      <c r="Q241" s="212">
        <v>0</v>
      </c>
      <c r="R241" s="212">
        <f>Q241*H241</f>
        <v>0</v>
      </c>
      <c r="S241" s="212">
        <v>0</v>
      </c>
      <c r="T241" s="213">
        <f>S241*H241</f>
        <v>0</v>
      </c>
      <c r="AR241" s="25" t="s">
        <v>254</v>
      </c>
      <c r="AT241" s="25" t="s">
        <v>170</v>
      </c>
      <c r="AU241" s="25" t="s">
        <v>80</v>
      </c>
      <c r="AY241" s="25" t="s">
        <v>168</v>
      </c>
      <c r="BE241" s="214">
        <f>IF(N241="základní",J241,0)</f>
        <v>0</v>
      </c>
      <c r="BF241" s="214">
        <f>IF(N241="snížená",J241,0)</f>
        <v>0</v>
      </c>
      <c r="BG241" s="214">
        <f>IF(N241="zákl. přenesená",J241,0)</f>
        <v>0</v>
      </c>
      <c r="BH241" s="214">
        <f>IF(N241="sníž. přenesená",J241,0)</f>
        <v>0</v>
      </c>
      <c r="BI241" s="214">
        <f>IF(N241="nulová",J241,0)</f>
        <v>0</v>
      </c>
      <c r="BJ241" s="25" t="s">
        <v>17</v>
      </c>
      <c r="BK241" s="214">
        <f>ROUND(I241*H241,2)</f>
        <v>0</v>
      </c>
      <c r="BL241" s="25" t="s">
        <v>254</v>
      </c>
      <c r="BM241" s="25" t="s">
        <v>3751</v>
      </c>
    </row>
    <row r="242" s="1" customFormat="1" ht="25.5" customHeight="1">
      <c r="B242" s="202"/>
      <c r="C242" s="203" t="s">
        <v>1168</v>
      </c>
      <c r="D242" s="203" t="s">
        <v>170</v>
      </c>
      <c r="E242" s="204" t="s">
        <v>3752</v>
      </c>
      <c r="F242" s="205" t="s">
        <v>3753</v>
      </c>
      <c r="G242" s="206" t="s">
        <v>1519</v>
      </c>
      <c r="H242" s="207">
        <v>7</v>
      </c>
      <c r="I242" s="208"/>
      <c r="J242" s="209">
        <f>ROUND(I242*H242,2)</f>
        <v>0</v>
      </c>
      <c r="K242" s="205" t="s">
        <v>5</v>
      </c>
      <c r="L242" s="47"/>
      <c r="M242" s="210" t="s">
        <v>5</v>
      </c>
      <c r="N242" s="211" t="s">
        <v>43</v>
      </c>
      <c r="O242" s="48"/>
      <c r="P242" s="212">
        <f>O242*H242</f>
        <v>0</v>
      </c>
      <c r="Q242" s="212">
        <v>0</v>
      </c>
      <c r="R242" s="212">
        <f>Q242*H242</f>
        <v>0</v>
      </c>
      <c r="S242" s="212">
        <v>0</v>
      </c>
      <c r="T242" s="213">
        <f>S242*H242</f>
        <v>0</v>
      </c>
      <c r="AR242" s="25" t="s">
        <v>254</v>
      </c>
      <c r="AT242" s="25" t="s">
        <v>170</v>
      </c>
      <c r="AU242" s="25" t="s">
        <v>80</v>
      </c>
      <c r="AY242" s="25" t="s">
        <v>168</v>
      </c>
      <c r="BE242" s="214">
        <f>IF(N242="základní",J242,0)</f>
        <v>0</v>
      </c>
      <c r="BF242" s="214">
        <f>IF(N242="snížená",J242,0)</f>
        <v>0</v>
      </c>
      <c r="BG242" s="214">
        <f>IF(N242="zákl. přenesená",J242,0)</f>
        <v>0</v>
      </c>
      <c r="BH242" s="214">
        <f>IF(N242="sníž. přenesená",J242,0)</f>
        <v>0</v>
      </c>
      <c r="BI242" s="214">
        <f>IF(N242="nulová",J242,0)</f>
        <v>0</v>
      </c>
      <c r="BJ242" s="25" t="s">
        <v>17</v>
      </c>
      <c r="BK242" s="214">
        <f>ROUND(I242*H242,2)</f>
        <v>0</v>
      </c>
      <c r="BL242" s="25" t="s">
        <v>254</v>
      </c>
      <c r="BM242" s="25" t="s">
        <v>3754</v>
      </c>
    </row>
    <row r="243" s="1" customFormat="1" ht="16.5" customHeight="1">
      <c r="B243" s="202"/>
      <c r="C243" s="203" t="s">
        <v>1223</v>
      </c>
      <c r="D243" s="203" t="s">
        <v>170</v>
      </c>
      <c r="E243" s="204" t="s">
        <v>3755</v>
      </c>
      <c r="F243" s="205" t="s">
        <v>3756</v>
      </c>
      <c r="G243" s="206" t="s">
        <v>3601</v>
      </c>
      <c r="H243" s="207">
        <v>7</v>
      </c>
      <c r="I243" s="208"/>
      <c r="J243" s="209">
        <f>ROUND(I243*H243,2)</f>
        <v>0</v>
      </c>
      <c r="K243" s="205" t="s">
        <v>5</v>
      </c>
      <c r="L243" s="47"/>
      <c r="M243" s="210" t="s">
        <v>5</v>
      </c>
      <c r="N243" s="211" t="s">
        <v>43</v>
      </c>
      <c r="O243" s="48"/>
      <c r="P243" s="212">
        <f>O243*H243</f>
        <v>0</v>
      </c>
      <c r="Q243" s="212">
        <v>0</v>
      </c>
      <c r="R243" s="212">
        <f>Q243*H243</f>
        <v>0</v>
      </c>
      <c r="S243" s="212">
        <v>0</v>
      </c>
      <c r="T243" s="213">
        <f>S243*H243</f>
        <v>0</v>
      </c>
      <c r="AR243" s="25" t="s">
        <v>254</v>
      </c>
      <c r="AT243" s="25" t="s">
        <v>170</v>
      </c>
      <c r="AU243" s="25" t="s">
        <v>80</v>
      </c>
      <c r="AY243" s="25" t="s">
        <v>168</v>
      </c>
      <c r="BE243" s="214">
        <f>IF(N243="základní",J243,0)</f>
        <v>0</v>
      </c>
      <c r="BF243" s="214">
        <f>IF(N243="snížená",J243,0)</f>
        <v>0</v>
      </c>
      <c r="BG243" s="214">
        <f>IF(N243="zákl. přenesená",J243,0)</f>
        <v>0</v>
      </c>
      <c r="BH243" s="214">
        <f>IF(N243="sníž. přenesená",J243,0)</f>
        <v>0</v>
      </c>
      <c r="BI243" s="214">
        <f>IF(N243="nulová",J243,0)</f>
        <v>0</v>
      </c>
      <c r="BJ243" s="25" t="s">
        <v>17</v>
      </c>
      <c r="BK243" s="214">
        <f>ROUND(I243*H243,2)</f>
        <v>0</v>
      </c>
      <c r="BL243" s="25" t="s">
        <v>254</v>
      </c>
      <c r="BM243" s="25" t="s">
        <v>3757</v>
      </c>
    </row>
    <row r="244" s="1" customFormat="1" ht="16.5" customHeight="1">
      <c r="B244" s="202"/>
      <c r="C244" s="203" t="s">
        <v>1228</v>
      </c>
      <c r="D244" s="203" t="s">
        <v>170</v>
      </c>
      <c r="E244" s="204" t="s">
        <v>3758</v>
      </c>
      <c r="F244" s="205" t="s">
        <v>3759</v>
      </c>
      <c r="G244" s="206" t="s">
        <v>277</v>
      </c>
      <c r="H244" s="207">
        <v>0.20000000000000001</v>
      </c>
      <c r="I244" s="208"/>
      <c r="J244" s="209">
        <f>ROUND(I244*H244,2)</f>
        <v>0</v>
      </c>
      <c r="K244" s="205" t="s">
        <v>5</v>
      </c>
      <c r="L244" s="47"/>
      <c r="M244" s="210" t="s">
        <v>5</v>
      </c>
      <c r="N244" s="211" t="s">
        <v>43</v>
      </c>
      <c r="O244" s="48"/>
      <c r="P244" s="212">
        <f>O244*H244</f>
        <v>0</v>
      </c>
      <c r="Q244" s="212">
        <v>0</v>
      </c>
      <c r="R244" s="212">
        <f>Q244*H244</f>
        <v>0</v>
      </c>
      <c r="S244" s="212">
        <v>0</v>
      </c>
      <c r="T244" s="213">
        <f>S244*H244</f>
        <v>0</v>
      </c>
      <c r="AR244" s="25" t="s">
        <v>254</v>
      </c>
      <c r="AT244" s="25" t="s">
        <v>170</v>
      </c>
      <c r="AU244" s="25" t="s">
        <v>80</v>
      </c>
      <c r="AY244" s="25" t="s">
        <v>168</v>
      </c>
      <c r="BE244" s="214">
        <f>IF(N244="základní",J244,0)</f>
        <v>0</v>
      </c>
      <c r="BF244" s="214">
        <f>IF(N244="snížená",J244,0)</f>
        <v>0</v>
      </c>
      <c r="BG244" s="214">
        <f>IF(N244="zákl. přenesená",J244,0)</f>
        <v>0</v>
      </c>
      <c r="BH244" s="214">
        <f>IF(N244="sníž. přenesená",J244,0)</f>
        <v>0</v>
      </c>
      <c r="BI244" s="214">
        <f>IF(N244="nulová",J244,0)</f>
        <v>0</v>
      </c>
      <c r="BJ244" s="25" t="s">
        <v>17</v>
      </c>
      <c r="BK244" s="214">
        <f>ROUND(I244*H244,2)</f>
        <v>0</v>
      </c>
      <c r="BL244" s="25" t="s">
        <v>254</v>
      </c>
      <c r="BM244" s="25" t="s">
        <v>3760</v>
      </c>
    </row>
    <row r="245" s="1" customFormat="1" ht="16.5" customHeight="1">
      <c r="B245" s="202"/>
      <c r="C245" s="203" t="s">
        <v>1239</v>
      </c>
      <c r="D245" s="203" t="s">
        <v>170</v>
      </c>
      <c r="E245" s="204" t="s">
        <v>3761</v>
      </c>
      <c r="F245" s="205" t="s">
        <v>3762</v>
      </c>
      <c r="G245" s="206" t="s">
        <v>277</v>
      </c>
      <c r="H245" s="207">
        <v>0.050000000000000003</v>
      </c>
      <c r="I245" s="208"/>
      <c r="J245" s="209">
        <f>ROUND(I245*H245,2)</f>
        <v>0</v>
      </c>
      <c r="K245" s="205" t="s">
        <v>5</v>
      </c>
      <c r="L245" s="47"/>
      <c r="M245" s="210" t="s">
        <v>5</v>
      </c>
      <c r="N245" s="211" t="s">
        <v>43</v>
      </c>
      <c r="O245" s="48"/>
      <c r="P245" s="212">
        <f>O245*H245</f>
        <v>0</v>
      </c>
      <c r="Q245" s="212">
        <v>0</v>
      </c>
      <c r="R245" s="212">
        <f>Q245*H245</f>
        <v>0</v>
      </c>
      <c r="S245" s="212">
        <v>0</v>
      </c>
      <c r="T245" s="213">
        <f>S245*H245</f>
        <v>0</v>
      </c>
      <c r="AR245" s="25" t="s">
        <v>254</v>
      </c>
      <c r="AT245" s="25" t="s">
        <v>170</v>
      </c>
      <c r="AU245" s="25" t="s">
        <v>80</v>
      </c>
      <c r="AY245" s="25" t="s">
        <v>168</v>
      </c>
      <c r="BE245" s="214">
        <f>IF(N245="základní",J245,0)</f>
        <v>0</v>
      </c>
      <c r="BF245" s="214">
        <f>IF(N245="snížená",J245,0)</f>
        <v>0</v>
      </c>
      <c r="BG245" s="214">
        <f>IF(N245="zákl. přenesená",J245,0)</f>
        <v>0</v>
      </c>
      <c r="BH245" s="214">
        <f>IF(N245="sníž. přenesená",J245,0)</f>
        <v>0</v>
      </c>
      <c r="BI245" s="214">
        <f>IF(N245="nulová",J245,0)</f>
        <v>0</v>
      </c>
      <c r="BJ245" s="25" t="s">
        <v>17</v>
      </c>
      <c r="BK245" s="214">
        <f>ROUND(I245*H245,2)</f>
        <v>0</v>
      </c>
      <c r="BL245" s="25" t="s">
        <v>254</v>
      </c>
      <c r="BM245" s="25" t="s">
        <v>3763</v>
      </c>
    </row>
    <row r="246" s="1" customFormat="1" ht="25.5" customHeight="1">
      <c r="B246" s="202"/>
      <c r="C246" s="203" t="s">
        <v>1255</v>
      </c>
      <c r="D246" s="203" t="s">
        <v>170</v>
      </c>
      <c r="E246" s="204" t="s">
        <v>3764</v>
      </c>
      <c r="F246" s="205" t="s">
        <v>3765</v>
      </c>
      <c r="G246" s="206" t="s">
        <v>277</v>
      </c>
      <c r="H246" s="207">
        <v>2</v>
      </c>
      <c r="I246" s="208"/>
      <c r="J246" s="209">
        <f>ROUND(I246*H246,2)</f>
        <v>0</v>
      </c>
      <c r="K246" s="205" t="s">
        <v>5</v>
      </c>
      <c r="L246" s="47"/>
      <c r="M246" s="210" t="s">
        <v>5</v>
      </c>
      <c r="N246" s="211" t="s">
        <v>43</v>
      </c>
      <c r="O246" s="48"/>
      <c r="P246" s="212">
        <f>O246*H246</f>
        <v>0</v>
      </c>
      <c r="Q246" s="212">
        <v>0</v>
      </c>
      <c r="R246" s="212">
        <f>Q246*H246</f>
        <v>0</v>
      </c>
      <c r="S246" s="212">
        <v>0</v>
      </c>
      <c r="T246" s="213">
        <f>S246*H246</f>
        <v>0</v>
      </c>
      <c r="AR246" s="25" t="s">
        <v>254</v>
      </c>
      <c r="AT246" s="25" t="s">
        <v>170</v>
      </c>
      <c r="AU246" s="25" t="s">
        <v>80</v>
      </c>
      <c r="AY246" s="25" t="s">
        <v>168</v>
      </c>
      <c r="BE246" s="214">
        <f>IF(N246="základní",J246,0)</f>
        <v>0</v>
      </c>
      <c r="BF246" s="214">
        <f>IF(N246="snížená",J246,0)</f>
        <v>0</v>
      </c>
      <c r="BG246" s="214">
        <f>IF(N246="zákl. přenesená",J246,0)</f>
        <v>0</v>
      </c>
      <c r="BH246" s="214">
        <f>IF(N246="sníž. přenesená",J246,0)</f>
        <v>0</v>
      </c>
      <c r="BI246" s="214">
        <f>IF(N246="nulová",J246,0)</f>
        <v>0</v>
      </c>
      <c r="BJ246" s="25" t="s">
        <v>17</v>
      </c>
      <c r="BK246" s="214">
        <f>ROUND(I246*H246,2)</f>
        <v>0</v>
      </c>
      <c r="BL246" s="25" t="s">
        <v>254</v>
      </c>
      <c r="BM246" s="25" t="s">
        <v>3766</v>
      </c>
    </row>
    <row r="247" s="1" customFormat="1" ht="25.5" customHeight="1">
      <c r="B247" s="202"/>
      <c r="C247" s="203" t="s">
        <v>1261</v>
      </c>
      <c r="D247" s="203" t="s">
        <v>170</v>
      </c>
      <c r="E247" s="204" t="s">
        <v>3764</v>
      </c>
      <c r="F247" s="205" t="s">
        <v>3765</v>
      </c>
      <c r="G247" s="206" t="s">
        <v>277</v>
      </c>
      <c r="H247" s="207">
        <v>6</v>
      </c>
      <c r="I247" s="208"/>
      <c r="J247" s="209">
        <f>ROUND(I247*H247,2)</f>
        <v>0</v>
      </c>
      <c r="K247" s="205" t="s">
        <v>5</v>
      </c>
      <c r="L247" s="47"/>
      <c r="M247" s="210" t="s">
        <v>5</v>
      </c>
      <c r="N247" s="211" t="s">
        <v>43</v>
      </c>
      <c r="O247" s="48"/>
      <c r="P247" s="212">
        <f>O247*H247</f>
        <v>0</v>
      </c>
      <c r="Q247" s="212">
        <v>0</v>
      </c>
      <c r="R247" s="212">
        <f>Q247*H247</f>
        <v>0</v>
      </c>
      <c r="S247" s="212">
        <v>0</v>
      </c>
      <c r="T247" s="213">
        <f>S247*H247</f>
        <v>0</v>
      </c>
      <c r="AR247" s="25" t="s">
        <v>254</v>
      </c>
      <c r="AT247" s="25" t="s">
        <v>170</v>
      </c>
      <c r="AU247" s="25" t="s">
        <v>80</v>
      </c>
      <c r="AY247" s="25" t="s">
        <v>168</v>
      </c>
      <c r="BE247" s="214">
        <f>IF(N247="základní",J247,0)</f>
        <v>0</v>
      </c>
      <c r="BF247" s="214">
        <f>IF(N247="snížená",J247,0)</f>
        <v>0</v>
      </c>
      <c r="BG247" s="214">
        <f>IF(N247="zákl. přenesená",J247,0)</f>
        <v>0</v>
      </c>
      <c r="BH247" s="214">
        <f>IF(N247="sníž. přenesená",J247,0)</f>
        <v>0</v>
      </c>
      <c r="BI247" s="214">
        <f>IF(N247="nulová",J247,0)</f>
        <v>0</v>
      </c>
      <c r="BJ247" s="25" t="s">
        <v>17</v>
      </c>
      <c r="BK247" s="214">
        <f>ROUND(I247*H247,2)</f>
        <v>0</v>
      </c>
      <c r="BL247" s="25" t="s">
        <v>254</v>
      </c>
      <c r="BM247" s="25" t="s">
        <v>3767</v>
      </c>
    </row>
    <row r="248" s="1" customFormat="1" ht="16.5" customHeight="1">
      <c r="B248" s="202"/>
      <c r="C248" s="203" t="s">
        <v>1270</v>
      </c>
      <c r="D248" s="203" t="s">
        <v>170</v>
      </c>
      <c r="E248" s="204" t="s">
        <v>3768</v>
      </c>
      <c r="F248" s="205" t="s">
        <v>3769</v>
      </c>
      <c r="G248" s="206" t="s">
        <v>3601</v>
      </c>
      <c r="H248" s="207">
        <v>10</v>
      </c>
      <c r="I248" s="208"/>
      <c r="J248" s="209">
        <f>ROUND(I248*H248,2)</f>
        <v>0</v>
      </c>
      <c r="K248" s="205" t="s">
        <v>5</v>
      </c>
      <c r="L248" s="47"/>
      <c r="M248" s="210" t="s">
        <v>5</v>
      </c>
      <c r="N248" s="211" t="s">
        <v>43</v>
      </c>
      <c r="O248" s="48"/>
      <c r="P248" s="212">
        <f>O248*H248</f>
        <v>0</v>
      </c>
      <c r="Q248" s="212">
        <v>0</v>
      </c>
      <c r="R248" s="212">
        <f>Q248*H248</f>
        <v>0</v>
      </c>
      <c r="S248" s="212">
        <v>0</v>
      </c>
      <c r="T248" s="213">
        <f>S248*H248</f>
        <v>0</v>
      </c>
      <c r="AR248" s="25" t="s">
        <v>254</v>
      </c>
      <c r="AT248" s="25" t="s">
        <v>170</v>
      </c>
      <c r="AU248" s="25" t="s">
        <v>80</v>
      </c>
      <c r="AY248" s="25" t="s">
        <v>168</v>
      </c>
      <c r="BE248" s="214">
        <f>IF(N248="základní",J248,0)</f>
        <v>0</v>
      </c>
      <c r="BF248" s="214">
        <f>IF(N248="snížená",J248,0)</f>
        <v>0</v>
      </c>
      <c r="BG248" s="214">
        <f>IF(N248="zákl. přenesená",J248,0)</f>
        <v>0</v>
      </c>
      <c r="BH248" s="214">
        <f>IF(N248="sníž. přenesená",J248,0)</f>
        <v>0</v>
      </c>
      <c r="BI248" s="214">
        <f>IF(N248="nulová",J248,0)</f>
        <v>0</v>
      </c>
      <c r="BJ248" s="25" t="s">
        <v>17</v>
      </c>
      <c r="BK248" s="214">
        <f>ROUND(I248*H248,2)</f>
        <v>0</v>
      </c>
      <c r="BL248" s="25" t="s">
        <v>254</v>
      </c>
      <c r="BM248" s="25" t="s">
        <v>3770</v>
      </c>
    </row>
    <row r="249" s="1" customFormat="1" ht="16.5" customHeight="1">
      <c r="B249" s="202"/>
      <c r="C249" s="203" t="s">
        <v>1277</v>
      </c>
      <c r="D249" s="203" t="s">
        <v>170</v>
      </c>
      <c r="E249" s="204" t="s">
        <v>3771</v>
      </c>
      <c r="F249" s="205" t="s">
        <v>3772</v>
      </c>
      <c r="G249" s="206" t="s">
        <v>3601</v>
      </c>
      <c r="H249" s="207">
        <v>10</v>
      </c>
      <c r="I249" s="208"/>
      <c r="J249" s="209">
        <f>ROUND(I249*H249,2)</f>
        <v>0</v>
      </c>
      <c r="K249" s="205" t="s">
        <v>5</v>
      </c>
      <c r="L249" s="47"/>
      <c r="M249" s="210" t="s">
        <v>5</v>
      </c>
      <c r="N249" s="211" t="s">
        <v>43</v>
      </c>
      <c r="O249" s="48"/>
      <c r="P249" s="212">
        <f>O249*H249</f>
        <v>0</v>
      </c>
      <c r="Q249" s="212">
        <v>0</v>
      </c>
      <c r="R249" s="212">
        <f>Q249*H249</f>
        <v>0</v>
      </c>
      <c r="S249" s="212">
        <v>0</v>
      </c>
      <c r="T249" s="213">
        <f>S249*H249</f>
        <v>0</v>
      </c>
      <c r="AR249" s="25" t="s">
        <v>254</v>
      </c>
      <c r="AT249" s="25" t="s">
        <v>170</v>
      </c>
      <c r="AU249" s="25" t="s">
        <v>80</v>
      </c>
      <c r="AY249" s="25" t="s">
        <v>168</v>
      </c>
      <c r="BE249" s="214">
        <f>IF(N249="základní",J249,0)</f>
        <v>0</v>
      </c>
      <c r="BF249" s="214">
        <f>IF(N249="snížená",J249,0)</f>
        <v>0</v>
      </c>
      <c r="BG249" s="214">
        <f>IF(N249="zákl. přenesená",J249,0)</f>
        <v>0</v>
      </c>
      <c r="BH249" s="214">
        <f>IF(N249="sníž. přenesená",J249,0)</f>
        <v>0</v>
      </c>
      <c r="BI249" s="214">
        <f>IF(N249="nulová",J249,0)</f>
        <v>0</v>
      </c>
      <c r="BJ249" s="25" t="s">
        <v>17</v>
      </c>
      <c r="BK249" s="214">
        <f>ROUND(I249*H249,2)</f>
        <v>0</v>
      </c>
      <c r="BL249" s="25" t="s">
        <v>254</v>
      </c>
      <c r="BM249" s="25" t="s">
        <v>3773</v>
      </c>
    </row>
    <row r="250" s="1" customFormat="1" ht="16.5" customHeight="1">
      <c r="B250" s="202"/>
      <c r="C250" s="203" t="s">
        <v>1283</v>
      </c>
      <c r="D250" s="203" t="s">
        <v>170</v>
      </c>
      <c r="E250" s="204" t="s">
        <v>3774</v>
      </c>
      <c r="F250" s="205" t="s">
        <v>3775</v>
      </c>
      <c r="G250" s="206" t="s">
        <v>1519</v>
      </c>
      <c r="H250" s="207">
        <v>45</v>
      </c>
      <c r="I250" s="208"/>
      <c r="J250" s="209">
        <f>ROUND(I250*H250,2)</f>
        <v>0</v>
      </c>
      <c r="K250" s="205" t="s">
        <v>5</v>
      </c>
      <c r="L250" s="47"/>
      <c r="M250" s="210" t="s">
        <v>5</v>
      </c>
      <c r="N250" s="211" t="s">
        <v>43</v>
      </c>
      <c r="O250" s="48"/>
      <c r="P250" s="212">
        <f>O250*H250</f>
        <v>0</v>
      </c>
      <c r="Q250" s="212">
        <v>0</v>
      </c>
      <c r="R250" s="212">
        <f>Q250*H250</f>
        <v>0</v>
      </c>
      <c r="S250" s="212">
        <v>0</v>
      </c>
      <c r="T250" s="213">
        <f>S250*H250</f>
        <v>0</v>
      </c>
      <c r="AR250" s="25" t="s">
        <v>254</v>
      </c>
      <c r="AT250" s="25" t="s">
        <v>170</v>
      </c>
      <c r="AU250" s="25" t="s">
        <v>80</v>
      </c>
      <c r="AY250" s="25" t="s">
        <v>168</v>
      </c>
      <c r="BE250" s="214">
        <f>IF(N250="základní",J250,0)</f>
        <v>0</v>
      </c>
      <c r="BF250" s="214">
        <f>IF(N250="snížená",J250,0)</f>
        <v>0</v>
      </c>
      <c r="BG250" s="214">
        <f>IF(N250="zákl. přenesená",J250,0)</f>
        <v>0</v>
      </c>
      <c r="BH250" s="214">
        <f>IF(N250="sníž. přenesená",J250,0)</f>
        <v>0</v>
      </c>
      <c r="BI250" s="214">
        <f>IF(N250="nulová",J250,0)</f>
        <v>0</v>
      </c>
      <c r="BJ250" s="25" t="s">
        <v>17</v>
      </c>
      <c r="BK250" s="214">
        <f>ROUND(I250*H250,2)</f>
        <v>0</v>
      </c>
      <c r="BL250" s="25" t="s">
        <v>254</v>
      </c>
      <c r="BM250" s="25" t="s">
        <v>3776</v>
      </c>
    </row>
    <row r="251" s="1" customFormat="1" ht="16.5" customHeight="1">
      <c r="B251" s="202"/>
      <c r="C251" s="203" t="s">
        <v>1300</v>
      </c>
      <c r="D251" s="203" t="s">
        <v>170</v>
      </c>
      <c r="E251" s="204" t="s">
        <v>3777</v>
      </c>
      <c r="F251" s="205" t="s">
        <v>3778</v>
      </c>
      <c r="G251" s="206" t="s">
        <v>3601</v>
      </c>
      <c r="H251" s="207">
        <v>1</v>
      </c>
      <c r="I251" s="208"/>
      <c r="J251" s="209">
        <f>ROUND(I251*H251,2)</f>
        <v>0</v>
      </c>
      <c r="K251" s="205" t="s">
        <v>5</v>
      </c>
      <c r="L251" s="47"/>
      <c r="M251" s="210" t="s">
        <v>5</v>
      </c>
      <c r="N251" s="211" t="s">
        <v>43</v>
      </c>
      <c r="O251" s="48"/>
      <c r="P251" s="212">
        <f>O251*H251</f>
        <v>0</v>
      </c>
      <c r="Q251" s="212">
        <v>0</v>
      </c>
      <c r="R251" s="212">
        <f>Q251*H251</f>
        <v>0</v>
      </c>
      <c r="S251" s="212">
        <v>0</v>
      </c>
      <c r="T251" s="213">
        <f>S251*H251</f>
        <v>0</v>
      </c>
      <c r="AR251" s="25" t="s">
        <v>254</v>
      </c>
      <c r="AT251" s="25" t="s">
        <v>170</v>
      </c>
      <c r="AU251" s="25" t="s">
        <v>80</v>
      </c>
      <c r="AY251" s="25" t="s">
        <v>168</v>
      </c>
      <c r="BE251" s="214">
        <f>IF(N251="základní",J251,0)</f>
        <v>0</v>
      </c>
      <c r="BF251" s="214">
        <f>IF(N251="snížená",J251,0)</f>
        <v>0</v>
      </c>
      <c r="BG251" s="214">
        <f>IF(N251="zákl. přenesená",J251,0)</f>
        <v>0</v>
      </c>
      <c r="BH251" s="214">
        <f>IF(N251="sníž. přenesená",J251,0)</f>
        <v>0</v>
      </c>
      <c r="BI251" s="214">
        <f>IF(N251="nulová",J251,0)</f>
        <v>0</v>
      </c>
      <c r="BJ251" s="25" t="s">
        <v>17</v>
      </c>
      <c r="BK251" s="214">
        <f>ROUND(I251*H251,2)</f>
        <v>0</v>
      </c>
      <c r="BL251" s="25" t="s">
        <v>254</v>
      </c>
      <c r="BM251" s="25" t="s">
        <v>3779</v>
      </c>
    </row>
    <row r="252" s="1" customFormat="1" ht="25.5" customHeight="1">
      <c r="B252" s="202"/>
      <c r="C252" s="203" t="s">
        <v>1306</v>
      </c>
      <c r="D252" s="203" t="s">
        <v>170</v>
      </c>
      <c r="E252" s="204" t="s">
        <v>3780</v>
      </c>
      <c r="F252" s="205" t="s">
        <v>3781</v>
      </c>
      <c r="G252" s="206" t="s">
        <v>3601</v>
      </c>
      <c r="H252" s="207">
        <v>2.5</v>
      </c>
      <c r="I252" s="208"/>
      <c r="J252" s="209">
        <f>ROUND(I252*H252,2)</f>
        <v>0</v>
      </c>
      <c r="K252" s="205" t="s">
        <v>5</v>
      </c>
      <c r="L252" s="47"/>
      <c r="M252" s="210" t="s">
        <v>5</v>
      </c>
      <c r="N252" s="211" t="s">
        <v>43</v>
      </c>
      <c r="O252" s="48"/>
      <c r="P252" s="212">
        <f>O252*H252</f>
        <v>0</v>
      </c>
      <c r="Q252" s="212">
        <v>0</v>
      </c>
      <c r="R252" s="212">
        <f>Q252*H252</f>
        <v>0</v>
      </c>
      <c r="S252" s="212">
        <v>0</v>
      </c>
      <c r="T252" s="213">
        <f>S252*H252</f>
        <v>0</v>
      </c>
      <c r="AR252" s="25" t="s">
        <v>254</v>
      </c>
      <c r="AT252" s="25" t="s">
        <v>170</v>
      </c>
      <c r="AU252" s="25" t="s">
        <v>80</v>
      </c>
      <c r="AY252" s="25" t="s">
        <v>168</v>
      </c>
      <c r="BE252" s="214">
        <f>IF(N252="základní",J252,0)</f>
        <v>0</v>
      </c>
      <c r="BF252" s="214">
        <f>IF(N252="snížená",J252,0)</f>
        <v>0</v>
      </c>
      <c r="BG252" s="214">
        <f>IF(N252="zákl. přenesená",J252,0)</f>
        <v>0</v>
      </c>
      <c r="BH252" s="214">
        <f>IF(N252="sníž. přenesená",J252,0)</f>
        <v>0</v>
      </c>
      <c r="BI252" s="214">
        <f>IF(N252="nulová",J252,0)</f>
        <v>0</v>
      </c>
      <c r="BJ252" s="25" t="s">
        <v>17</v>
      </c>
      <c r="BK252" s="214">
        <f>ROUND(I252*H252,2)</f>
        <v>0</v>
      </c>
      <c r="BL252" s="25" t="s">
        <v>254</v>
      </c>
      <c r="BM252" s="25" t="s">
        <v>3782</v>
      </c>
    </row>
    <row r="253" s="1" customFormat="1" ht="25.5" customHeight="1">
      <c r="B253" s="202"/>
      <c r="C253" s="203" t="s">
        <v>1311</v>
      </c>
      <c r="D253" s="203" t="s">
        <v>170</v>
      </c>
      <c r="E253" s="204" t="s">
        <v>3783</v>
      </c>
      <c r="F253" s="205" t="s">
        <v>3784</v>
      </c>
      <c r="G253" s="206" t="s">
        <v>3601</v>
      </c>
      <c r="H253" s="207">
        <v>3</v>
      </c>
      <c r="I253" s="208"/>
      <c r="J253" s="209">
        <f>ROUND(I253*H253,2)</f>
        <v>0</v>
      </c>
      <c r="K253" s="205" t="s">
        <v>5</v>
      </c>
      <c r="L253" s="47"/>
      <c r="M253" s="210" t="s">
        <v>5</v>
      </c>
      <c r="N253" s="211" t="s">
        <v>43</v>
      </c>
      <c r="O253" s="48"/>
      <c r="P253" s="212">
        <f>O253*H253</f>
        <v>0</v>
      </c>
      <c r="Q253" s="212">
        <v>0</v>
      </c>
      <c r="R253" s="212">
        <f>Q253*H253</f>
        <v>0</v>
      </c>
      <c r="S253" s="212">
        <v>0</v>
      </c>
      <c r="T253" s="213">
        <f>S253*H253</f>
        <v>0</v>
      </c>
      <c r="AR253" s="25" t="s">
        <v>254</v>
      </c>
      <c r="AT253" s="25" t="s">
        <v>170</v>
      </c>
      <c r="AU253" s="25" t="s">
        <v>80</v>
      </c>
      <c r="AY253" s="25" t="s">
        <v>168</v>
      </c>
      <c r="BE253" s="214">
        <f>IF(N253="základní",J253,0)</f>
        <v>0</v>
      </c>
      <c r="BF253" s="214">
        <f>IF(N253="snížená",J253,0)</f>
        <v>0</v>
      </c>
      <c r="BG253" s="214">
        <f>IF(N253="zákl. přenesená",J253,0)</f>
        <v>0</v>
      </c>
      <c r="BH253" s="214">
        <f>IF(N253="sníž. přenesená",J253,0)</f>
        <v>0</v>
      </c>
      <c r="BI253" s="214">
        <f>IF(N253="nulová",J253,0)</f>
        <v>0</v>
      </c>
      <c r="BJ253" s="25" t="s">
        <v>17</v>
      </c>
      <c r="BK253" s="214">
        <f>ROUND(I253*H253,2)</f>
        <v>0</v>
      </c>
      <c r="BL253" s="25" t="s">
        <v>254</v>
      </c>
      <c r="BM253" s="25" t="s">
        <v>3785</v>
      </c>
    </row>
    <row r="254" s="1" customFormat="1" ht="25.5" customHeight="1">
      <c r="B254" s="202"/>
      <c r="C254" s="203" t="s">
        <v>1316</v>
      </c>
      <c r="D254" s="203" t="s">
        <v>170</v>
      </c>
      <c r="E254" s="204" t="s">
        <v>3786</v>
      </c>
      <c r="F254" s="205" t="s">
        <v>3787</v>
      </c>
      <c r="G254" s="206" t="s">
        <v>3601</v>
      </c>
      <c r="H254" s="207">
        <v>1</v>
      </c>
      <c r="I254" s="208"/>
      <c r="J254" s="209">
        <f>ROUND(I254*H254,2)</f>
        <v>0</v>
      </c>
      <c r="K254" s="205" t="s">
        <v>5</v>
      </c>
      <c r="L254" s="47"/>
      <c r="M254" s="210" t="s">
        <v>5</v>
      </c>
      <c r="N254" s="211" t="s">
        <v>43</v>
      </c>
      <c r="O254" s="48"/>
      <c r="P254" s="212">
        <f>O254*H254</f>
        <v>0</v>
      </c>
      <c r="Q254" s="212">
        <v>0</v>
      </c>
      <c r="R254" s="212">
        <f>Q254*H254</f>
        <v>0</v>
      </c>
      <c r="S254" s="212">
        <v>0</v>
      </c>
      <c r="T254" s="213">
        <f>S254*H254</f>
        <v>0</v>
      </c>
      <c r="AR254" s="25" t="s">
        <v>254</v>
      </c>
      <c r="AT254" s="25" t="s">
        <v>170</v>
      </c>
      <c r="AU254" s="25" t="s">
        <v>80</v>
      </c>
      <c r="AY254" s="25" t="s">
        <v>168</v>
      </c>
      <c r="BE254" s="214">
        <f>IF(N254="základní",J254,0)</f>
        <v>0</v>
      </c>
      <c r="BF254" s="214">
        <f>IF(N254="snížená",J254,0)</f>
        <v>0</v>
      </c>
      <c r="BG254" s="214">
        <f>IF(N254="zákl. přenesená",J254,0)</f>
        <v>0</v>
      </c>
      <c r="BH254" s="214">
        <f>IF(N254="sníž. přenesená",J254,0)</f>
        <v>0</v>
      </c>
      <c r="BI254" s="214">
        <f>IF(N254="nulová",J254,0)</f>
        <v>0</v>
      </c>
      <c r="BJ254" s="25" t="s">
        <v>17</v>
      </c>
      <c r="BK254" s="214">
        <f>ROUND(I254*H254,2)</f>
        <v>0</v>
      </c>
      <c r="BL254" s="25" t="s">
        <v>254</v>
      </c>
      <c r="BM254" s="25" t="s">
        <v>3788</v>
      </c>
    </row>
    <row r="255" s="1" customFormat="1" ht="16.5" customHeight="1">
      <c r="B255" s="202"/>
      <c r="C255" s="203" t="s">
        <v>1320</v>
      </c>
      <c r="D255" s="203" t="s">
        <v>170</v>
      </c>
      <c r="E255" s="204" t="s">
        <v>3789</v>
      </c>
      <c r="F255" s="205" t="s">
        <v>3790</v>
      </c>
      <c r="G255" s="206" t="s">
        <v>3601</v>
      </c>
      <c r="H255" s="207">
        <v>3</v>
      </c>
      <c r="I255" s="208"/>
      <c r="J255" s="209">
        <f>ROUND(I255*H255,2)</f>
        <v>0</v>
      </c>
      <c r="K255" s="205" t="s">
        <v>5</v>
      </c>
      <c r="L255" s="47"/>
      <c r="M255" s="210" t="s">
        <v>5</v>
      </c>
      <c r="N255" s="211" t="s">
        <v>43</v>
      </c>
      <c r="O255" s="48"/>
      <c r="P255" s="212">
        <f>O255*H255</f>
        <v>0</v>
      </c>
      <c r="Q255" s="212">
        <v>0</v>
      </c>
      <c r="R255" s="212">
        <f>Q255*H255</f>
        <v>0</v>
      </c>
      <c r="S255" s="212">
        <v>0</v>
      </c>
      <c r="T255" s="213">
        <f>S255*H255</f>
        <v>0</v>
      </c>
      <c r="AR255" s="25" t="s">
        <v>254</v>
      </c>
      <c r="AT255" s="25" t="s">
        <v>170</v>
      </c>
      <c r="AU255" s="25" t="s">
        <v>80</v>
      </c>
      <c r="AY255" s="25" t="s">
        <v>168</v>
      </c>
      <c r="BE255" s="214">
        <f>IF(N255="základní",J255,0)</f>
        <v>0</v>
      </c>
      <c r="BF255" s="214">
        <f>IF(N255="snížená",J255,0)</f>
        <v>0</v>
      </c>
      <c r="BG255" s="214">
        <f>IF(N255="zákl. přenesená",J255,0)</f>
        <v>0</v>
      </c>
      <c r="BH255" s="214">
        <f>IF(N255="sníž. přenesená",J255,0)</f>
        <v>0</v>
      </c>
      <c r="BI255" s="214">
        <f>IF(N255="nulová",J255,0)</f>
        <v>0</v>
      </c>
      <c r="BJ255" s="25" t="s">
        <v>17</v>
      </c>
      <c r="BK255" s="214">
        <f>ROUND(I255*H255,2)</f>
        <v>0</v>
      </c>
      <c r="BL255" s="25" t="s">
        <v>254</v>
      </c>
      <c r="BM255" s="25" t="s">
        <v>3791</v>
      </c>
    </row>
    <row r="256" s="1" customFormat="1" ht="25.5" customHeight="1">
      <c r="B256" s="202"/>
      <c r="C256" s="203" t="s">
        <v>1324</v>
      </c>
      <c r="D256" s="203" t="s">
        <v>170</v>
      </c>
      <c r="E256" s="204" t="s">
        <v>3792</v>
      </c>
      <c r="F256" s="205" t="s">
        <v>3793</v>
      </c>
      <c r="G256" s="206" t="s">
        <v>3601</v>
      </c>
      <c r="H256" s="207">
        <v>4</v>
      </c>
      <c r="I256" s="208"/>
      <c r="J256" s="209">
        <f>ROUND(I256*H256,2)</f>
        <v>0</v>
      </c>
      <c r="K256" s="205" t="s">
        <v>5</v>
      </c>
      <c r="L256" s="47"/>
      <c r="M256" s="210" t="s">
        <v>5</v>
      </c>
      <c r="N256" s="211" t="s">
        <v>43</v>
      </c>
      <c r="O256" s="48"/>
      <c r="P256" s="212">
        <f>O256*H256</f>
        <v>0</v>
      </c>
      <c r="Q256" s="212">
        <v>0</v>
      </c>
      <c r="R256" s="212">
        <f>Q256*H256</f>
        <v>0</v>
      </c>
      <c r="S256" s="212">
        <v>0</v>
      </c>
      <c r="T256" s="213">
        <f>S256*H256</f>
        <v>0</v>
      </c>
      <c r="AR256" s="25" t="s">
        <v>254</v>
      </c>
      <c r="AT256" s="25" t="s">
        <v>170</v>
      </c>
      <c r="AU256" s="25" t="s">
        <v>80</v>
      </c>
      <c r="AY256" s="25" t="s">
        <v>168</v>
      </c>
      <c r="BE256" s="214">
        <f>IF(N256="základní",J256,0)</f>
        <v>0</v>
      </c>
      <c r="BF256" s="214">
        <f>IF(N256="snížená",J256,0)</f>
        <v>0</v>
      </c>
      <c r="BG256" s="214">
        <f>IF(N256="zákl. přenesená",J256,0)</f>
        <v>0</v>
      </c>
      <c r="BH256" s="214">
        <f>IF(N256="sníž. přenesená",J256,0)</f>
        <v>0</v>
      </c>
      <c r="BI256" s="214">
        <f>IF(N256="nulová",J256,0)</f>
        <v>0</v>
      </c>
      <c r="BJ256" s="25" t="s">
        <v>17</v>
      </c>
      <c r="BK256" s="214">
        <f>ROUND(I256*H256,2)</f>
        <v>0</v>
      </c>
      <c r="BL256" s="25" t="s">
        <v>254</v>
      </c>
      <c r="BM256" s="25" t="s">
        <v>3794</v>
      </c>
    </row>
    <row r="257" s="1" customFormat="1" ht="25.5" customHeight="1">
      <c r="B257" s="202"/>
      <c r="C257" s="203" t="s">
        <v>1333</v>
      </c>
      <c r="D257" s="203" t="s">
        <v>170</v>
      </c>
      <c r="E257" s="204" t="s">
        <v>3795</v>
      </c>
      <c r="F257" s="205" t="s">
        <v>3796</v>
      </c>
      <c r="G257" s="206" t="s">
        <v>1519</v>
      </c>
      <c r="H257" s="207">
        <v>11</v>
      </c>
      <c r="I257" s="208"/>
      <c r="J257" s="209">
        <f>ROUND(I257*H257,2)</f>
        <v>0</v>
      </c>
      <c r="K257" s="205" t="s">
        <v>5</v>
      </c>
      <c r="L257" s="47"/>
      <c r="M257" s="210" t="s">
        <v>5</v>
      </c>
      <c r="N257" s="211" t="s">
        <v>43</v>
      </c>
      <c r="O257" s="48"/>
      <c r="P257" s="212">
        <f>O257*H257</f>
        <v>0</v>
      </c>
      <c r="Q257" s="212">
        <v>0</v>
      </c>
      <c r="R257" s="212">
        <f>Q257*H257</f>
        <v>0</v>
      </c>
      <c r="S257" s="212">
        <v>0</v>
      </c>
      <c r="T257" s="213">
        <f>S257*H257</f>
        <v>0</v>
      </c>
      <c r="AR257" s="25" t="s">
        <v>254</v>
      </c>
      <c r="AT257" s="25" t="s">
        <v>170</v>
      </c>
      <c r="AU257" s="25" t="s">
        <v>80</v>
      </c>
      <c r="AY257" s="25" t="s">
        <v>168</v>
      </c>
      <c r="BE257" s="214">
        <f>IF(N257="základní",J257,0)</f>
        <v>0</v>
      </c>
      <c r="BF257" s="214">
        <f>IF(N257="snížená",J257,0)</f>
        <v>0</v>
      </c>
      <c r="BG257" s="214">
        <f>IF(N257="zákl. přenesená",J257,0)</f>
        <v>0</v>
      </c>
      <c r="BH257" s="214">
        <f>IF(N257="sníž. přenesená",J257,0)</f>
        <v>0</v>
      </c>
      <c r="BI257" s="214">
        <f>IF(N257="nulová",J257,0)</f>
        <v>0</v>
      </c>
      <c r="BJ257" s="25" t="s">
        <v>17</v>
      </c>
      <c r="BK257" s="214">
        <f>ROUND(I257*H257,2)</f>
        <v>0</v>
      </c>
      <c r="BL257" s="25" t="s">
        <v>254</v>
      </c>
      <c r="BM257" s="25" t="s">
        <v>3797</v>
      </c>
    </row>
    <row r="258" s="1" customFormat="1" ht="38.25" customHeight="1">
      <c r="B258" s="202"/>
      <c r="C258" s="203" t="s">
        <v>1344</v>
      </c>
      <c r="D258" s="203" t="s">
        <v>170</v>
      </c>
      <c r="E258" s="204" t="s">
        <v>3798</v>
      </c>
      <c r="F258" s="205" t="s">
        <v>3799</v>
      </c>
      <c r="G258" s="206" t="s">
        <v>3800</v>
      </c>
      <c r="H258" s="207">
        <v>1</v>
      </c>
      <c r="I258" s="208"/>
      <c r="J258" s="209">
        <f>ROUND(I258*H258,2)</f>
        <v>0</v>
      </c>
      <c r="K258" s="205" t="s">
        <v>5</v>
      </c>
      <c r="L258" s="47"/>
      <c r="M258" s="210" t="s">
        <v>5</v>
      </c>
      <c r="N258" s="211" t="s">
        <v>43</v>
      </c>
      <c r="O258" s="48"/>
      <c r="P258" s="212">
        <f>O258*H258</f>
        <v>0</v>
      </c>
      <c r="Q258" s="212">
        <v>0</v>
      </c>
      <c r="R258" s="212">
        <f>Q258*H258</f>
        <v>0</v>
      </c>
      <c r="S258" s="212">
        <v>0</v>
      </c>
      <c r="T258" s="213">
        <f>S258*H258</f>
        <v>0</v>
      </c>
      <c r="AR258" s="25" t="s">
        <v>254</v>
      </c>
      <c r="AT258" s="25" t="s">
        <v>170</v>
      </c>
      <c r="AU258" s="25" t="s">
        <v>80</v>
      </c>
      <c r="AY258" s="25" t="s">
        <v>168</v>
      </c>
      <c r="BE258" s="214">
        <f>IF(N258="základní",J258,0)</f>
        <v>0</v>
      </c>
      <c r="BF258" s="214">
        <f>IF(N258="snížená",J258,0)</f>
        <v>0</v>
      </c>
      <c r="BG258" s="214">
        <f>IF(N258="zákl. přenesená",J258,0)</f>
        <v>0</v>
      </c>
      <c r="BH258" s="214">
        <f>IF(N258="sníž. přenesená",J258,0)</f>
        <v>0</v>
      </c>
      <c r="BI258" s="214">
        <f>IF(N258="nulová",J258,0)</f>
        <v>0</v>
      </c>
      <c r="BJ258" s="25" t="s">
        <v>17</v>
      </c>
      <c r="BK258" s="214">
        <f>ROUND(I258*H258,2)</f>
        <v>0</v>
      </c>
      <c r="BL258" s="25" t="s">
        <v>254</v>
      </c>
      <c r="BM258" s="25" t="s">
        <v>3801</v>
      </c>
    </row>
    <row r="259" s="1" customFormat="1" ht="16.5" customHeight="1">
      <c r="B259" s="202"/>
      <c r="C259" s="203" t="s">
        <v>1348</v>
      </c>
      <c r="D259" s="203" t="s">
        <v>170</v>
      </c>
      <c r="E259" s="204" t="s">
        <v>3802</v>
      </c>
      <c r="F259" s="205" t="s">
        <v>3803</v>
      </c>
      <c r="G259" s="206" t="s">
        <v>3800</v>
      </c>
      <c r="H259" s="207">
        <v>1</v>
      </c>
      <c r="I259" s="208"/>
      <c r="J259" s="209">
        <f>ROUND(I259*H259,2)</f>
        <v>0</v>
      </c>
      <c r="K259" s="205" t="s">
        <v>5</v>
      </c>
      <c r="L259" s="47"/>
      <c r="M259" s="210" t="s">
        <v>5</v>
      </c>
      <c r="N259" s="211" t="s">
        <v>43</v>
      </c>
      <c r="O259" s="48"/>
      <c r="P259" s="212">
        <f>O259*H259</f>
        <v>0</v>
      </c>
      <c r="Q259" s="212">
        <v>0</v>
      </c>
      <c r="R259" s="212">
        <f>Q259*H259</f>
        <v>0</v>
      </c>
      <c r="S259" s="212">
        <v>0</v>
      </c>
      <c r="T259" s="213">
        <f>S259*H259</f>
        <v>0</v>
      </c>
      <c r="AR259" s="25" t="s">
        <v>254</v>
      </c>
      <c r="AT259" s="25" t="s">
        <v>170</v>
      </c>
      <c r="AU259" s="25" t="s">
        <v>80</v>
      </c>
      <c r="AY259" s="25" t="s">
        <v>168</v>
      </c>
      <c r="BE259" s="214">
        <f>IF(N259="základní",J259,0)</f>
        <v>0</v>
      </c>
      <c r="BF259" s="214">
        <f>IF(N259="snížená",J259,0)</f>
        <v>0</v>
      </c>
      <c r="BG259" s="214">
        <f>IF(N259="zákl. přenesená",J259,0)</f>
        <v>0</v>
      </c>
      <c r="BH259" s="214">
        <f>IF(N259="sníž. přenesená",J259,0)</f>
        <v>0</v>
      </c>
      <c r="BI259" s="214">
        <f>IF(N259="nulová",J259,0)</f>
        <v>0</v>
      </c>
      <c r="BJ259" s="25" t="s">
        <v>17</v>
      </c>
      <c r="BK259" s="214">
        <f>ROUND(I259*H259,2)</f>
        <v>0</v>
      </c>
      <c r="BL259" s="25" t="s">
        <v>254</v>
      </c>
      <c r="BM259" s="25" t="s">
        <v>3804</v>
      </c>
    </row>
    <row r="260" s="1" customFormat="1" ht="25.5" customHeight="1">
      <c r="B260" s="202"/>
      <c r="C260" s="203" t="s">
        <v>1358</v>
      </c>
      <c r="D260" s="203" t="s">
        <v>170</v>
      </c>
      <c r="E260" s="204" t="s">
        <v>3805</v>
      </c>
      <c r="F260" s="205" t="s">
        <v>3806</v>
      </c>
      <c r="G260" s="206" t="s">
        <v>3601</v>
      </c>
      <c r="H260" s="207">
        <v>5</v>
      </c>
      <c r="I260" s="208"/>
      <c r="J260" s="209">
        <f>ROUND(I260*H260,2)</f>
        <v>0</v>
      </c>
      <c r="K260" s="205" t="s">
        <v>5</v>
      </c>
      <c r="L260" s="47"/>
      <c r="M260" s="210" t="s">
        <v>5</v>
      </c>
      <c r="N260" s="211" t="s">
        <v>43</v>
      </c>
      <c r="O260" s="48"/>
      <c r="P260" s="212">
        <f>O260*H260</f>
        <v>0</v>
      </c>
      <c r="Q260" s="212">
        <v>0</v>
      </c>
      <c r="R260" s="212">
        <f>Q260*H260</f>
        <v>0</v>
      </c>
      <c r="S260" s="212">
        <v>0</v>
      </c>
      <c r="T260" s="213">
        <f>S260*H260</f>
        <v>0</v>
      </c>
      <c r="AR260" s="25" t="s">
        <v>254</v>
      </c>
      <c r="AT260" s="25" t="s">
        <v>170</v>
      </c>
      <c r="AU260" s="25" t="s">
        <v>80</v>
      </c>
      <c r="AY260" s="25" t="s">
        <v>168</v>
      </c>
      <c r="BE260" s="214">
        <f>IF(N260="základní",J260,0)</f>
        <v>0</v>
      </c>
      <c r="BF260" s="214">
        <f>IF(N260="snížená",J260,0)</f>
        <v>0</v>
      </c>
      <c r="BG260" s="214">
        <f>IF(N260="zákl. přenesená",J260,0)</f>
        <v>0</v>
      </c>
      <c r="BH260" s="214">
        <f>IF(N260="sníž. přenesená",J260,0)</f>
        <v>0</v>
      </c>
      <c r="BI260" s="214">
        <f>IF(N260="nulová",J260,0)</f>
        <v>0</v>
      </c>
      <c r="BJ260" s="25" t="s">
        <v>17</v>
      </c>
      <c r="BK260" s="214">
        <f>ROUND(I260*H260,2)</f>
        <v>0</v>
      </c>
      <c r="BL260" s="25" t="s">
        <v>254</v>
      </c>
      <c r="BM260" s="25" t="s">
        <v>3807</v>
      </c>
    </row>
    <row r="261" s="1" customFormat="1" ht="16.5" customHeight="1">
      <c r="B261" s="202"/>
      <c r="C261" s="203" t="s">
        <v>1364</v>
      </c>
      <c r="D261" s="203" t="s">
        <v>170</v>
      </c>
      <c r="E261" s="204" t="s">
        <v>3808</v>
      </c>
      <c r="F261" s="205" t="s">
        <v>2966</v>
      </c>
      <c r="G261" s="206" t="s">
        <v>1519</v>
      </c>
      <c r="H261" s="207">
        <v>50</v>
      </c>
      <c r="I261" s="208"/>
      <c r="J261" s="209">
        <f>ROUND(I261*H261,2)</f>
        <v>0</v>
      </c>
      <c r="K261" s="205" t="s">
        <v>5</v>
      </c>
      <c r="L261" s="47"/>
      <c r="M261" s="210" t="s">
        <v>5</v>
      </c>
      <c r="N261" s="211" t="s">
        <v>43</v>
      </c>
      <c r="O261" s="48"/>
      <c r="P261" s="212">
        <f>O261*H261</f>
        <v>0</v>
      </c>
      <c r="Q261" s="212">
        <v>0</v>
      </c>
      <c r="R261" s="212">
        <f>Q261*H261</f>
        <v>0</v>
      </c>
      <c r="S261" s="212">
        <v>0</v>
      </c>
      <c r="T261" s="213">
        <f>S261*H261</f>
        <v>0</v>
      </c>
      <c r="AR261" s="25" t="s">
        <v>254</v>
      </c>
      <c r="AT261" s="25" t="s">
        <v>170</v>
      </c>
      <c r="AU261" s="25" t="s">
        <v>80</v>
      </c>
      <c r="AY261" s="25" t="s">
        <v>168</v>
      </c>
      <c r="BE261" s="214">
        <f>IF(N261="základní",J261,0)</f>
        <v>0</v>
      </c>
      <c r="BF261" s="214">
        <f>IF(N261="snížená",J261,0)</f>
        <v>0</v>
      </c>
      <c r="BG261" s="214">
        <f>IF(N261="zákl. přenesená",J261,0)</f>
        <v>0</v>
      </c>
      <c r="BH261" s="214">
        <f>IF(N261="sníž. přenesená",J261,0)</f>
        <v>0</v>
      </c>
      <c r="BI261" s="214">
        <f>IF(N261="nulová",J261,0)</f>
        <v>0</v>
      </c>
      <c r="BJ261" s="25" t="s">
        <v>17</v>
      </c>
      <c r="BK261" s="214">
        <f>ROUND(I261*H261,2)</f>
        <v>0</v>
      </c>
      <c r="BL261" s="25" t="s">
        <v>254</v>
      </c>
      <c r="BM261" s="25" t="s">
        <v>3809</v>
      </c>
    </row>
    <row r="262" s="1" customFormat="1" ht="25.5" customHeight="1">
      <c r="B262" s="202"/>
      <c r="C262" s="203" t="s">
        <v>1367</v>
      </c>
      <c r="D262" s="203" t="s">
        <v>170</v>
      </c>
      <c r="E262" s="204" t="s">
        <v>3810</v>
      </c>
      <c r="F262" s="205" t="s">
        <v>3811</v>
      </c>
      <c r="G262" s="206" t="s">
        <v>3601</v>
      </c>
      <c r="H262" s="207">
        <v>25</v>
      </c>
      <c r="I262" s="208"/>
      <c r="J262" s="209">
        <f>ROUND(I262*H262,2)</f>
        <v>0</v>
      </c>
      <c r="K262" s="205" t="s">
        <v>5</v>
      </c>
      <c r="L262" s="47"/>
      <c r="M262" s="210" t="s">
        <v>5</v>
      </c>
      <c r="N262" s="211" t="s">
        <v>43</v>
      </c>
      <c r="O262" s="48"/>
      <c r="P262" s="212">
        <f>O262*H262</f>
        <v>0</v>
      </c>
      <c r="Q262" s="212">
        <v>0</v>
      </c>
      <c r="R262" s="212">
        <f>Q262*H262</f>
        <v>0</v>
      </c>
      <c r="S262" s="212">
        <v>0</v>
      </c>
      <c r="T262" s="213">
        <f>S262*H262</f>
        <v>0</v>
      </c>
      <c r="AR262" s="25" t="s">
        <v>254</v>
      </c>
      <c r="AT262" s="25" t="s">
        <v>170</v>
      </c>
      <c r="AU262" s="25" t="s">
        <v>80</v>
      </c>
      <c r="AY262" s="25" t="s">
        <v>168</v>
      </c>
      <c r="BE262" s="214">
        <f>IF(N262="základní",J262,0)</f>
        <v>0</v>
      </c>
      <c r="BF262" s="214">
        <f>IF(N262="snížená",J262,0)</f>
        <v>0</v>
      </c>
      <c r="BG262" s="214">
        <f>IF(N262="zákl. přenesená",J262,0)</f>
        <v>0</v>
      </c>
      <c r="BH262" s="214">
        <f>IF(N262="sníž. přenesená",J262,0)</f>
        <v>0</v>
      </c>
      <c r="BI262" s="214">
        <f>IF(N262="nulová",J262,0)</f>
        <v>0</v>
      </c>
      <c r="BJ262" s="25" t="s">
        <v>17</v>
      </c>
      <c r="BK262" s="214">
        <f>ROUND(I262*H262,2)</f>
        <v>0</v>
      </c>
      <c r="BL262" s="25" t="s">
        <v>254</v>
      </c>
      <c r="BM262" s="25" t="s">
        <v>3812</v>
      </c>
    </row>
    <row r="263" s="1" customFormat="1" ht="16.5" customHeight="1">
      <c r="B263" s="202"/>
      <c r="C263" s="203" t="s">
        <v>1371</v>
      </c>
      <c r="D263" s="203" t="s">
        <v>170</v>
      </c>
      <c r="E263" s="204" t="s">
        <v>3813</v>
      </c>
      <c r="F263" s="205" t="s">
        <v>2963</v>
      </c>
      <c r="G263" s="206" t="s">
        <v>277</v>
      </c>
      <c r="H263" s="207">
        <v>4</v>
      </c>
      <c r="I263" s="208"/>
      <c r="J263" s="209">
        <f>ROUND(I263*H263,2)</f>
        <v>0</v>
      </c>
      <c r="K263" s="205" t="s">
        <v>5</v>
      </c>
      <c r="L263" s="47"/>
      <c r="M263" s="210" t="s">
        <v>5</v>
      </c>
      <c r="N263" s="211" t="s">
        <v>43</v>
      </c>
      <c r="O263" s="48"/>
      <c r="P263" s="212">
        <f>O263*H263</f>
        <v>0</v>
      </c>
      <c r="Q263" s="212">
        <v>0</v>
      </c>
      <c r="R263" s="212">
        <f>Q263*H263</f>
        <v>0</v>
      </c>
      <c r="S263" s="212">
        <v>0</v>
      </c>
      <c r="T263" s="213">
        <f>S263*H263</f>
        <v>0</v>
      </c>
      <c r="AR263" s="25" t="s">
        <v>254</v>
      </c>
      <c r="AT263" s="25" t="s">
        <v>170</v>
      </c>
      <c r="AU263" s="25" t="s">
        <v>80</v>
      </c>
      <c r="AY263" s="25" t="s">
        <v>168</v>
      </c>
      <c r="BE263" s="214">
        <f>IF(N263="základní",J263,0)</f>
        <v>0</v>
      </c>
      <c r="BF263" s="214">
        <f>IF(N263="snížená",J263,0)</f>
        <v>0</v>
      </c>
      <c r="BG263" s="214">
        <f>IF(N263="zákl. přenesená",J263,0)</f>
        <v>0</v>
      </c>
      <c r="BH263" s="214">
        <f>IF(N263="sníž. přenesená",J263,0)</f>
        <v>0</v>
      </c>
      <c r="BI263" s="214">
        <f>IF(N263="nulová",J263,0)</f>
        <v>0</v>
      </c>
      <c r="BJ263" s="25" t="s">
        <v>17</v>
      </c>
      <c r="BK263" s="214">
        <f>ROUND(I263*H263,2)</f>
        <v>0</v>
      </c>
      <c r="BL263" s="25" t="s">
        <v>254</v>
      </c>
      <c r="BM263" s="25" t="s">
        <v>3814</v>
      </c>
    </row>
    <row r="264" s="1" customFormat="1" ht="16.5" customHeight="1">
      <c r="B264" s="202"/>
      <c r="C264" s="203" t="s">
        <v>1374</v>
      </c>
      <c r="D264" s="203" t="s">
        <v>170</v>
      </c>
      <c r="E264" s="204" t="s">
        <v>3815</v>
      </c>
      <c r="F264" s="205" t="s">
        <v>3816</v>
      </c>
      <c r="G264" s="206" t="s">
        <v>3601</v>
      </c>
      <c r="H264" s="207">
        <v>40</v>
      </c>
      <c r="I264" s="208"/>
      <c r="J264" s="209">
        <f>ROUND(I264*H264,2)</f>
        <v>0</v>
      </c>
      <c r="K264" s="205" t="s">
        <v>5</v>
      </c>
      <c r="L264" s="47"/>
      <c r="M264" s="210" t="s">
        <v>5</v>
      </c>
      <c r="N264" s="211" t="s">
        <v>43</v>
      </c>
      <c r="O264" s="48"/>
      <c r="P264" s="212">
        <f>O264*H264</f>
        <v>0</v>
      </c>
      <c r="Q264" s="212">
        <v>0</v>
      </c>
      <c r="R264" s="212">
        <f>Q264*H264</f>
        <v>0</v>
      </c>
      <c r="S264" s="212">
        <v>0</v>
      </c>
      <c r="T264" s="213">
        <f>S264*H264</f>
        <v>0</v>
      </c>
      <c r="AR264" s="25" t="s">
        <v>254</v>
      </c>
      <c r="AT264" s="25" t="s">
        <v>170</v>
      </c>
      <c r="AU264" s="25" t="s">
        <v>80</v>
      </c>
      <c r="AY264" s="25" t="s">
        <v>168</v>
      </c>
      <c r="BE264" s="214">
        <f>IF(N264="základní",J264,0)</f>
        <v>0</v>
      </c>
      <c r="BF264" s="214">
        <f>IF(N264="snížená",J264,0)</f>
        <v>0</v>
      </c>
      <c r="BG264" s="214">
        <f>IF(N264="zákl. přenesená",J264,0)</f>
        <v>0</v>
      </c>
      <c r="BH264" s="214">
        <f>IF(N264="sníž. přenesená",J264,0)</f>
        <v>0</v>
      </c>
      <c r="BI264" s="214">
        <f>IF(N264="nulová",J264,0)</f>
        <v>0</v>
      </c>
      <c r="BJ264" s="25" t="s">
        <v>17</v>
      </c>
      <c r="BK264" s="214">
        <f>ROUND(I264*H264,2)</f>
        <v>0</v>
      </c>
      <c r="BL264" s="25" t="s">
        <v>254</v>
      </c>
      <c r="BM264" s="25" t="s">
        <v>3817</v>
      </c>
    </row>
    <row r="265" s="1" customFormat="1" ht="16.5" customHeight="1">
      <c r="B265" s="202"/>
      <c r="C265" s="203" t="s">
        <v>1381</v>
      </c>
      <c r="D265" s="203" t="s">
        <v>170</v>
      </c>
      <c r="E265" s="204" t="s">
        <v>3818</v>
      </c>
      <c r="F265" s="205" t="s">
        <v>3819</v>
      </c>
      <c r="G265" s="206" t="s">
        <v>3601</v>
      </c>
      <c r="H265" s="207">
        <v>50</v>
      </c>
      <c r="I265" s="208"/>
      <c r="J265" s="209">
        <f>ROUND(I265*H265,2)</f>
        <v>0</v>
      </c>
      <c r="K265" s="205" t="s">
        <v>5</v>
      </c>
      <c r="L265" s="47"/>
      <c r="M265" s="210" t="s">
        <v>5</v>
      </c>
      <c r="N265" s="211" t="s">
        <v>43</v>
      </c>
      <c r="O265" s="48"/>
      <c r="P265" s="212">
        <f>O265*H265</f>
        <v>0</v>
      </c>
      <c r="Q265" s="212">
        <v>0</v>
      </c>
      <c r="R265" s="212">
        <f>Q265*H265</f>
        <v>0</v>
      </c>
      <c r="S265" s="212">
        <v>0</v>
      </c>
      <c r="T265" s="213">
        <f>S265*H265</f>
        <v>0</v>
      </c>
      <c r="AR265" s="25" t="s">
        <v>254</v>
      </c>
      <c r="AT265" s="25" t="s">
        <v>170</v>
      </c>
      <c r="AU265" s="25" t="s">
        <v>80</v>
      </c>
      <c r="AY265" s="25" t="s">
        <v>168</v>
      </c>
      <c r="BE265" s="214">
        <f>IF(N265="základní",J265,0)</f>
        <v>0</v>
      </c>
      <c r="BF265" s="214">
        <f>IF(N265="snížená",J265,0)</f>
        <v>0</v>
      </c>
      <c r="BG265" s="214">
        <f>IF(N265="zákl. přenesená",J265,0)</f>
        <v>0</v>
      </c>
      <c r="BH265" s="214">
        <f>IF(N265="sníž. přenesená",J265,0)</f>
        <v>0</v>
      </c>
      <c r="BI265" s="214">
        <f>IF(N265="nulová",J265,0)</f>
        <v>0</v>
      </c>
      <c r="BJ265" s="25" t="s">
        <v>17</v>
      </c>
      <c r="BK265" s="214">
        <f>ROUND(I265*H265,2)</f>
        <v>0</v>
      </c>
      <c r="BL265" s="25" t="s">
        <v>254</v>
      </c>
      <c r="BM265" s="25" t="s">
        <v>3820</v>
      </c>
    </row>
    <row r="266" s="1" customFormat="1" ht="16.5" customHeight="1">
      <c r="B266" s="202"/>
      <c r="C266" s="203" t="s">
        <v>1386</v>
      </c>
      <c r="D266" s="203" t="s">
        <v>170</v>
      </c>
      <c r="E266" s="204" t="s">
        <v>3821</v>
      </c>
      <c r="F266" s="205" t="s">
        <v>3822</v>
      </c>
      <c r="G266" s="206" t="s">
        <v>3601</v>
      </c>
      <c r="H266" s="207">
        <v>24</v>
      </c>
      <c r="I266" s="208"/>
      <c r="J266" s="209">
        <f>ROUND(I266*H266,2)</f>
        <v>0</v>
      </c>
      <c r="K266" s="205" t="s">
        <v>5</v>
      </c>
      <c r="L266" s="47"/>
      <c r="M266" s="210" t="s">
        <v>5</v>
      </c>
      <c r="N266" s="211" t="s">
        <v>43</v>
      </c>
      <c r="O266" s="48"/>
      <c r="P266" s="212">
        <f>O266*H266</f>
        <v>0</v>
      </c>
      <c r="Q266" s="212">
        <v>0</v>
      </c>
      <c r="R266" s="212">
        <f>Q266*H266</f>
        <v>0</v>
      </c>
      <c r="S266" s="212">
        <v>0</v>
      </c>
      <c r="T266" s="213">
        <f>S266*H266</f>
        <v>0</v>
      </c>
      <c r="AR266" s="25" t="s">
        <v>254</v>
      </c>
      <c r="AT266" s="25" t="s">
        <v>170</v>
      </c>
      <c r="AU266" s="25" t="s">
        <v>80</v>
      </c>
      <c r="AY266" s="25" t="s">
        <v>168</v>
      </c>
      <c r="BE266" s="214">
        <f>IF(N266="základní",J266,0)</f>
        <v>0</v>
      </c>
      <c r="BF266" s="214">
        <f>IF(N266="snížená",J266,0)</f>
        <v>0</v>
      </c>
      <c r="BG266" s="214">
        <f>IF(N266="zákl. přenesená",J266,0)</f>
        <v>0</v>
      </c>
      <c r="BH266" s="214">
        <f>IF(N266="sníž. přenesená",J266,0)</f>
        <v>0</v>
      </c>
      <c r="BI266" s="214">
        <f>IF(N266="nulová",J266,0)</f>
        <v>0</v>
      </c>
      <c r="BJ266" s="25" t="s">
        <v>17</v>
      </c>
      <c r="BK266" s="214">
        <f>ROUND(I266*H266,2)</f>
        <v>0</v>
      </c>
      <c r="BL266" s="25" t="s">
        <v>254</v>
      </c>
      <c r="BM266" s="25" t="s">
        <v>3823</v>
      </c>
    </row>
    <row r="267" s="1" customFormat="1" ht="16.5" customHeight="1">
      <c r="B267" s="202"/>
      <c r="C267" s="203" t="s">
        <v>1392</v>
      </c>
      <c r="D267" s="203" t="s">
        <v>170</v>
      </c>
      <c r="E267" s="204" t="s">
        <v>3824</v>
      </c>
      <c r="F267" s="205" t="s">
        <v>3825</v>
      </c>
      <c r="G267" s="206" t="s">
        <v>3601</v>
      </c>
      <c r="H267" s="207">
        <v>24</v>
      </c>
      <c r="I267" s="208"/>
      <c r="J267" s="209">
        <f>ROUND(I267*H267,2)</f>
        <v>0</v>
      </c>
      <c r="K267" s="205" t="s">
        <v>5</v>
      </c>
      <c r="L267" s="47"/>
      <c r="M267" s="210" t="s">
        <v>5</v>
      </c>
      <c r="N267" s="211" t="s">
        <v>43</v>
      </c>
      <c r="O267" s="48"/>
      <c r="P267" s="212">
        <f>O267*H267</f>
        <v>0</v>
      </c>
      <c r="Q267" s="212">
        <v>0</v>
      </c>
      <c r="R267" s="212">
        <f>Q267*H267</f>
        <v>0</v>
      </c>
      <c r="S267" s="212">
        <v>0</v>
      </c>
      <c r="T267" s="213">
        <f>S267*H267</f>
        <v>0</v>
      </c>
      <c r="AR267" s="25" t="s">
        <v>254</v>
      </c>
      <c r="AT267" s="25" t="s">
        <v>170</v>
      </c>
      <c r="AU267" s="25" t="s">
        <v>80</v>
      </c>
      <c r="AY267" s="25" t="s">
        <v>168</v>
      </c>
      <c r="BE267" s="214">
        <f>IF(N267="základní",J267,0)</f>
        <v>0</v>
      </c>
      <c r="BF267" s="214">
        <f>IF(N267="snížená",J267,0)</f>
        <v>0</v>
      </c>
      <c r="BG267" s="214">
        <f>IF(N267="zákl. přenesená",J267,0)</f>
        <v>0</v>
      </c>
      <c r="BH267" s="214">
        <f>IF(N267="sníž. přenesená",J267,0)</f>
        <v>0</v>
      </c>
      <c r="BI267" s="214">
        <f>IF(N267="nulová",J267,0)</f>
        <v>0</v>
      </c>
      <c r="BJ267" s="25" t="s">
        <v>17</v>
      </c>
      <c r="BK267" s="214">
        <f>ROUND(I267*H267,2)</f>
        <v>0</v>
      </c>
      <c r="BL267" s="25" t="s">
        <v>254</v>
      </c>
      <c r="BM267" s="25" t="s">
        <v>3826</v>
      </c>
    </row>
    <row r="268" s="1" customFormat="1" ht="16.5" customHeight="1">
      <c r="B268" s="202"/>
      <c r="C268" s="203" t="s">
        <v>1398</v>
      </c>
      <c r="D268" s="203" t="s">
        <v>170</v>
      </c>
      <c r="E268" s="204" t="s">
        <v>3827</v>
      </c>
      <c r="F268" s="205" t="s">
        <v>3333</v>
      </c>
      <c r="G268" s="206" t="s">
        <v>3601</v>
      </c>
      <c r="H268" s="207">
        <v>8</v>
      </c>
      <c r="I268" s="208"/>
      <c r="J268" s="209">
        <f>ROUND(I268*H268,2)</f>
        <v>0</v>
      </c>
      <c r="K268" s="205" t="s">
        <v>5</v>
      </c>
      <c r="L268" s="47"/>
      <c r="M268" s="210" t="s">
        <v>5</v>
      </c>
      <c r="N268" s="261" t="s">
        <v>43</v>
      </c>
      <c r="O268" s="262"/>
      <c r="P268" s="263">
        <f>O268*H268</f>
        <v>0</v>
      </c>
      <c r="Q268" s="263">
        <v>0</v>
      </c>
      <c r="R268" s="263">
        <f>Q268*H268</f>
        <v>0</v>
      </c>
      <c r="S268" s="263">
        <v>0</v>
      </c>
      <c r="T268" s="264">
        <f>S268*H268</f>
        <v>0</v>
      </c>
      <c r="AR268" s="25" t="s">
        <v>254</v>
      </c>
      <c r="AT268" s="25" t="s">
        <v>170</v>
      </c>
      <c r="AU268" s="25" t="s">
        <v>80</v>
      </c>
      <c r="AY268" s="25" t="s">
        <v>168</v>
      </c>
      <c r="BE268" s="214">
        <f>IF(N268="základní",J268,0)</f>
        <v>0</v>
      </c>
      <c r="BF268" s="214">
        <f>IF(N268="snížená",J268,0)</f>
        <v>0</v>
      </c>
      <c r="BG268" s="214">
        <f>IF(N268="zákl. přenesená",J268,0)</f>
        <v>0</v>
      </c>
      <c r="BH268" s="214">
        <f>IF(N268="sníž. přenesená",J268,0)</f>
        <v>0</v>
      </c>
      <c r="BI268" s="214">
        <f>IF(N268="nulová",J268,0)</f>
        <v>0</v>
      </c>
      <c r="BJ268" s="25" t="s">
        <v>17</v>
      </c>
      <c r="BK268" s="214">
        <f>ROUND(I268*H268,2)</f>
        <v>0</v>
      </c>
      <c r="BL268" s="25" t="s">
        <v>254</v>
      </c>
      <c r="BM268" s="25" t="s">
        <v>3828</v>
      </c>
    </row>
    <row r="269" s="1" customFormat="1" ht="6.96" customHeight="1">
      <c r="B269" s="68"/>
      <c r="C269" s="69"/>
      <c r="D269" s="69"/>
      <c r="E269" s="69"/>
      <c r="F269" s="69"/>
      <c r="G269" s="69"/>
      <c r="H269" s="69"/>
      <c r="I269" s="153"/>
      <c r="J269" s="69"/>
      <c r="K269" s="69"/>
      <c r="L269" s="47"/>
    </row>
  </sheetData>
  <autoFilter ref="C81:K268"/>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104</v>
      </c>
      <c r="G1" s="126" t="s">
        <v>105</v>
      </c>
      <c r="H1" s="126"/>
      <c r="I1" s="127"/>
      <c r="J1" s="126" t="s">
        <v>106</v>
      </c>
      <c r="K1" s="125" t="s">
        <v>107</v>
      </c>
      <c r="L1" s="126" t="s">
        <v>108</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94</v>
      </c>
    </row>
    <row r="3" ht="6.96" customHeight="1">
      <c r="B3" s="26"/>
      <c r="C3" s="27"/>
      <c r="D3" s="27"/>
      <c r="E3" s="27"/>
      <c r="F3" s="27"/>
      <c r="G3" s="27"/>
      <c r="H3" s="27"/>
      <c r="I3" s="128"/>
      <c r="J3" s="27"/>
      <c r="K3" s="28"/>
      <c r="AT3" s="25" t="s">
        <v>80</v>
      </c>
    </row>
    <row r="4" ht="36.96" customHeight="1">
      <c r="B4" s="29"/>
      <c r="C4" s="30"/>
      <c r="D4" s="31" t="s">
        <v>109</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STAVEBNÍ ÚPRAVY A PŘÍSTAVBA OBJ. Č. 22 KOMPLEMENT – AMBULANCE V AREÁLU NEMOCNICE PRACHATICE</v>
      </c>
      <c r="F7" s="41"/>
      <c r="G7" s="41"/>
      <c r="H7" s="41"/>
      <c r="I7" s="129"/>
      <c r="J7" s="30"/>
      <c r="K7" s="32"/>
    </row>
    <row r="8" s="1" customFormat="1">
      <c r="B8" s="47"/>
      <c r="C8" s="48"/>
      <c r="D8" s="41" t="s">
        <v>110</v>
      </c>
      <c r="E8" s="48"/>
      <c r="F8" s="48"/>
      <c r="G8" s="48"/>
      <c r="H8" s="48"/>
      <c r="I8" s="131"/>
      <c r="J8" s="48"/>
      <c r="K8" s="52"/>
    </row>
    <row r="9" s="1" customFormat="1" ht="36.96" customHeight="1">
      <c r="B9" s="47"/>
      <c r="C9" s="48"/>
      <c r="D9" s="48"/>
      <c r="E9" s="132" t="s">
        <v>3829</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22</v>
      </c>
      <c r="J11" s="36" t="s">
        <v>5</v>
      </c>
      <c r="K11" s="52"/>
    </row>
    <row r="12" s="1" customFormat="1" ht="14.4" customHeight="1">
      <c r="B12" s="47"/>
      <c r="C12" s="48"/>
      <c r="D12" s="41" t="s">
        <v>23</v>
      </c>
      <c r="E12" s="48"/>
      <c r="F12" s="36" t="s">
        <v>24</v>
      </c>
      <c r="G12" s="48"/>
      <c r="H12" s="48"/>
      <c r="I12" s="133" t="s">
        <v>25</v>
      </c>
      <c r="J12" s="134" t="str">
        <f>'Rekapitulace stavby'!AN8</f>
        <v>24.8.2018</v>
      </c>
      <c r="K12" s="52"/>
    </row>
    <row r="13" s="1" customFormat="1" ht="10.8" customHeight="1">
      <c r="B13" s="47"/>
      <c r="C13" s="48"/>
      <c r="D13" s="48"/>
      <c r="E13" s="48"/>
      <c r="F13" s="48"/>
      <c r="G13" s="48"/>
      <c r="H13" s="48"/>
      <c r="I13" s="131"/>
      <c r="J13" s="48"/>
      <c r="K13" s="52"/>
    </row>
    <row r="14" s="1" customFormat="1" ht="14.4" customHeight="1">
      <c r="B14" s="47"/>
      <c r="C14" s="48"/>
      <c r="D14" s="41" t="s">
        <v>27</v>
      </c>
      <c r="E14" s="48"/>
      <c r="F14" s="48"/>
      <c r="G14" s="48"/>
      <c r="H14" s="48"/>
      <c r="I14" s="133" t="s">
        <v>28</v>
      </c>
      <c r="J14" s="36" t="s">
        <v>5</v>
      </c>
      <c r="K14" s="52"/>
    </row>
    <row r="15" s="1" customFormat="1" ht="18" customHeight="1">
      <c r="B15" s="47"/>
      <c r="C15" s="48"/>
      <c r="D15" s="48"/>
      <c r="E15" s="36" t="s">
        <v>29</v>
      </c>
      <c r="F15" s="48"/>
      <c r="G15" s="48"/>
      <c r="H15" s="48"/>
      <c r="I15" s="133" t="s">
        <v>30</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31</v>
      </c>
      <c r="E17" s="48"/>
      <c r="F17" s="48"/>
      <c r="G17" s="48"/>
      <c r="H17" s="48"/>
      <c r="I17" s="133"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30</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33</v>
      </c>
      <c r="E20" s="48"/>
      <c r="F20" s="48"/>
      <c r="G20" s="48"/>
      <c r="H20" s="48"/>
      <c r="I20" s="133" t="s">
        <v>28</v>
      </c>
      <c r="J20" s="36" t="s">
        <v>5</v>
      </c>
      <c r="K20" s="52"/>
    </row>
    <row r="21" s="1" customFormat="1" ht="18" customHeight="1">
      <c r="B21" s="47"/>
      <c r="C21" s="48"/>
      <c r="D21" s="48"/>
      <c r="E21" s="36" t="s">
        <v>34</v>
      </c>
      <c r="F21" s="48"/>
      <c r="G21" s="48"/>
      <c r="H21" s="48"/>
      <c r="I21" s="133" t="s">
        <v>30</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36</v>
      </c>
      <c r="E23" s="48"/>
      <c r="F23" s="48"/>
      <c r="G23" s="48"/>
      <c r="H23" s="48"/>
      <c r="I23" s="131"/>
      <c r="J23" s="48"/>
      <c r="K23" s="52"/>
    </row>
    <row r="24" s="6" customFormat="1" ht="71.25" customHeight="1">
      <c r="B24" s="135"/>
      <c r="C24" s="136"/>
      <c r="D24" s="136"/>
      <c r="E24" s="45" t="s">
        <v>3830</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38</v>
      </c>
      <c r="E27" s="48"/>
      <c r="F27" s="48"/>
      <c r="G27" s="48"/>
      <c r="H27" s="48"/>
      <c r="I27" s="131"/>
      <c r="J27" s="142">
        <f>ROUND(J83,2)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40</v>
      </c>
      <c r="G29" s="48"/>
      <c r="H29" s="48"/>
      <c r="I29" s="143" t="s">
        <v>39</v>
      </c>
      <c r="J29" s="53" t="s">
        <v>41</v>
      </c>
      <c r="K29" s="52"/>
    </row>
    <row r="30" s="1" customFormat="1" ht="14.4" customHeight="1">
      <c r="B30" s="47"/>
      <c r="C30" s="48"/>
      <c r="D30" s="56" t="s">
        <v>42</v>
      </c>
      <c r="E30" s="56" t="s">
        <v>43</v>
      </c>
      <c r="F30" s="144">
        <f>ROUND(SUM(BE83:BE198), 2)</f>
        <v>0</v>
      </c>
      <c r="G30" s="48"/>
      <c r="H30" s="48"/>
      <c r="I30" s="145">
        <v>0.20999999999999999</v>
      </c>
      <c r="J30" s="144">
        <f>ROUND(ROUND((SUM(BE83:BE198)), 2)*I30, 2)</f>
        <v>0</v>
      </c>
      <c r="K30" s="52"/>
    </row>
    <row r="31" s="1" customFormat="1" ht="14.4" customHeight="1">
      <c r="B31" s="47"/>
      <c r="C31" s="48"/>
      <c r="D31" s="48"/>
      <c r="E31" s="56" t="s">
        <v>44</v>
      </c>
      <c r="F31" s="144">
        <f>ROUND(SUM(BF83:BF198), 2)</f>
        <v>0</v>
      </c>
      <c r="G31" s="48"/>
      <c r="H31" s="48"/>
      <c r="I31" s="145">
        <v>0.14999999999999999</v>
      </c>
      <c r="J31" s="144">
        <f>ROUND(ROUND((SUM(BF83:BF198)), 2)*I31, 2)</f>
        <v>0</v>
      </c>
      <c r="K31" s="52"/>
    </row>
    <row r="32" hidden="1" s="1" customFormat="1" ht="14.4" customHeight="1">
      <c r="B32" s="47"/>
      <c r="C32" s="48"/>
      <c r="D32" s="48"/>
      <c r="E32" s="56" t="s">
        <v>45</v>
      </c>
      <c r="F32" s="144">
        <f>ROUND(SUM(BG83:BG198), 2)</f>
        <v>0</v>
      </c>
      <c r="G32" s="48"/>
      <c r="H32" s="48"/>
      <c r="I32" s="145">
        <v>0.20999999999999999</v>
      </c>
      <c r="J32" s="144">
        <v>0</v>
      </c>
      <c r="K32" s="52"/>
    </row>
    <row r="33" hidden="1" s="1" customFormat="1" ht="14.4" customHeight="1">
      <c r="B33" s="47"/>
      <c r="C33" s="48"/>
      <c r="D33" s="48"/>
      <c r="E33" s="56" t="s">
        <v>46</v>
      </c>
      <c r="F33" s="144">
        <f>ROUND(SUM(BH83:BH198), 2)</f>
        <v>0</v>
      </c>
      <c r="G33" s="48"/>
      <c r="H33" s="48"/>
      <c r="I33" s="145">
        <v>0.14999999999999999</v>
      </c>
      <c r="J33" s="144">
        <v>0</v>
      </c>
      <c r="K33" s="52"/>
    </row>
    <row r="34" hidden="1" s="1" customFormat="1" ht="14.4" customHeight="1">
      <c r="B34" s="47"/>
      <c r="C34" s="48"/>
      <c r="D34" s="48"/>
      <c r="E34" s="56" t="s">
        <v>47</v>
      </c>
      <c r="F34" s="144">
        <f>ROUND(SUM(BI83:BI198),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48</v>
      </c>
      <c r="E36" s="89"/>
      <c r="F36" s="89"/>
      <c r="G36" s="148" t="s">
        <v>49</v>
      </c>
      <c r="H36" s="149" t="s">
        <v>50</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113</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STAVEBNÍ ÚPRAVY A PŘÍSTAVBA OBJ. Č. 22 KOMPLEMENT – AMBULANCE V AREÁLU NEMOCNICE PRACHATICE</v>
      </c>
      <c r="F45" s="41"/>
      <c r="G45" s="41"/>
      <c r="H45" s="41"/>
      <c r="I45" s="131"/>
      <c r="J45" s="48"/>
      <c r="K45" s="52"/>
    </row>
    <row r="46" s="1" customFormat="1" ht="14.4" customHeight="1">
      <c r="B46" s="47"/>
      <c r="C46" s="41" t="s">
        <v>110</v>
      </c>
      <c r="D46" s="48"/>
      <c r="E46" s="48"/>
      <c r="F46" s="48"/>
      <c r="G46" s="48"/>
      <c r="H46" s="48"/>
      <c r="I46" s="131"/>
      <c r="J46" s="48"/>
      <c r="K46" s="52"/>
    </row>
    <row r="47" s="1" customFormat="1" ht="17.25" customHeight="1">
      <c r="B47" s="47"/>
      <c r="C47" s="48"/>
      <c r="D47" s="48"/>
      <c r="E47" s="132" t="str">
        <f>E9</f>
        <v>6 - Silnoproudá elektrotechnika, hromosvody</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23</v>
      </c>
      <c r="D49" s="48"/>
      <c r="E49" s="48"/>
      <c r="F49" s="36" t="str">
        <f>F12</f>
        <v xml:space="preserve"> </v>
      </c>
      <c r="G49" s="48"/>
      <c r="H49" s="48"/>
      <c r="I49" s="133" t="s">
        <v>25</v>
      </c>
      <c r="J49" s="134" t="str">
        <f>IF(J12="","",J12)</f>
        <v>24.8.2018</v>
      </c>
      <c r="K49" s="52"/>
    </row>
    <row r="50" s="1" customFormat="1" ht="6.96" customHeight="1">
      <c r="B50" s="47"/>
      <c r="C50" s="48"/>
      <c r="D50" s="48"/>
      <c r="E50" s="48"/>
      <c r="F50" s="48"/>
      <c r="G50" s="48"/>
      <c r="H50" s="48"/>
      <c r="I50" s="131"/>
      <c r="J50" s="48"/>
      <c r="K50" s="52"/>
    </row>
    <row r="51" s="1" customFormat="1">
      <c r="B51" s="47"/>
      <c r="C51" s="41" t="s">
        <v>27</v>
      </c>
      <c r="D51" s="48"/>
      <c r="E51" s="48"/>
      <c r="F51" s="36" t="str">
        <f>E15</f>
        <v>ALFAPLAN s.r.o.</v>
      </c>
      <c r="G51" s="48"/>
      <c r="H51" s="48"/>
      <c r="I51" s="133" t="s">
        <v>33</v>
      </c>
      <c r="J51" s="45" t="str">
        <f>E21</f>
        <v>Nemocnice Prachatice a.s.</v>
      </c>
      <c r="K51" s="52"/>
    </row>
    <row r="52" s="1" customFormat="1" ht="14.4" customHeight="1">
      <c r="B52" s="47"/>
      <c r="C52" s="41" t="s">
        <v>31</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114</v>
      </c>
      <c r="D54" s="146"/>
      <c r="E54" s="146"/>
      <c r="F54" s="146"/>
      <c r="G54" s="146"/>
      <c r="H54" s="146"/>
      <c r="I54" s="158"/>
      <c r="J54" s="159" t="s">
        <v>115</v>
      </c>
      <c r="K54" s="160"/>
    </row>
    <row r="55" s="1" customFormat="1" ht="10.32" customHeight="1">
      <c r="B55" s="47"/>
      <c r="C55" s="48"/>
      <c r="D55" s="48"/>
      <c r="E55" s="48"/>
      <c r="F55" s="48"/>
      <c r="G55" s="48"/>
      <c r="H55" s="48"/>
      <c r="I55" s="131"/>
      <c r="J55" s="48"/>
      <c r="K55" s="52"/>
    </row>
    <row r="56" s="1" customFormat="1" ht="29.28" customHeight="1">
      <c r="B56" s="47"/>
      <c r="C56" s="161" t="s">
        <v>116</v>
      </c>
      <c r="D56" s="48"/>
      <c r="E56" s="48"/>
      <c r="F56" s="48"/>
      <c r="G56" s="48"/>
      <c r="H56" s="48"/>
      <c r="I56" s="131"/>
      <c r="J56" s="142">
        <f>J83</f>
        <v>0</v>
      </c>
      <c r="K56" s="52"/>
      <c r="AU56" s="25" t="s">
        <v>117</v>
      </c>
    </row>
    <row r="57" s="7" customFormat="1" ht="24.96" customHeight="1">
      <c r="B57" s="162"/>
      <c r="C57" s="163"/>
      <c r="D57" s="164" t="s">
        <v>138</v>
      </c>
      <c r="E57" s="165"/>
      <c r="F57" s="165"/>
      <c r="G57" s="165"/>
      <c r="H57" s="165"/>
      <c r="I57" s="166"/>
      <c r="J57" s="167">
        <f>J84</f>
        <v>0</v>
      </c>
      <c r="K57" s="168"/>
    </row>
    <row r="58" s="8" customFormat="1" ht="19.92" customHeight="1">
      <c r="B58" s="169"/>
      <c r="C58" s="170"/>
      <c r="D58" s="171" t="s">
        <v>3831</v>
      </c>
      <c r="E58" s="172"/>
      <c r="F58" s="172"/>
      <c r="G58" s="172"/>
      <c r="H58" s="172"/>
      <c r="I58" s="173"/>
      <c r="J58" s="174">
        <f>J85</f>
        <v>0</v>
      </c>
      <c r="K58" s="175"/>
    </row>
    <row r="59" s="8" customFormat="1" ht="19.92" customHeight="1">
      <c r="B59" s="169"/>
      <c r="C59" s="170"/>
      <c r="D59" s="171" t="s">
        <v>3832</v>
      </c>
      <c r="E59" s="172"/>
      <c r="F59" s="172"/>
      <c r="G59" s="172"/>
      <c r="H59" s="172"/>
      <c r="I59" s="173"/>
      <c r="J59" s="174">
        <f>J139</f>
        <v>0</v>
      </c>
      <c r="K59" s="175"/>
    </row>
    <row r="60" s="8" customFormat="1" ht="19.92" customHeight="1">
      <c r="B60" s="169"/>
      <c r="C60" s="170"/>
      <c r="D60" s="171" t="s">
        <v>3833</v>
      </c>
      <c r="E60" s="172"/>
      <c r="F60" s="172"/>
      <c r="G60" s="172"/>
      <c r="H60" s="172"/>
      <c r="I60" s="173"/>
      <c r="J60" s="174">
        <f>J152</f>
        <v>0</v>
      </c>
      <c r="K60" s="175"/>
    </row>
    <row r="61" s="8" customFormat="1" ht="19.92" customHeight="1">
      <c r="B61" s="169"/>
      <c r="C61" s="170"/>
      <c r="D61" s="171" t="s">
        <v>3834</v>
      </c>
      <c r="E61" s="172"/>
      <c r="F61" s="172"/>
      <c r="G61" s="172"/>
      <c r="H61" s="172"/>
      <c r="I61" s="173"/>
      <c r="J61" s="174">
        <f>J160</f>
        <v>0</v>
      </c>
      <c r="K61" s="175"/>
    </row>
    <row r="62" s="8" customFormat="1" ht="19.92" customHeight="1">
      <c r="B62" s="169"/>
      <c r="C62" s="170"/>
      <c r="D62" s="171" t="s">
        <v>3835</v>
      </c>
      <c r="E62" s="172"/>
      <c r="F62" s="172"/>
      <c r="G62" s="172"/>
      <c r="H62" s="172"/>
      <c r="I62" s="173"/>
      <c r="J62" s="174">
        <f>J174</f>
        <v>0</v>
      </c>
      <c r="K62" s="175"/>
    </row>
    <row r="63" s="8" customFormat="1" ht="19.92" customHeight="1">
      <c r="B63" s="169"/>
      <c r="C63" s="170"/>
      <c r="D63" s="171" t="s">
        <v>3836</v>
      </c>
      <c r="E63" s="172"/>
      <c r="F63" s="172"/>
      <c r="G63" s="172"/>
      <c r="H63" s="172"/>
      <c r="I63" s="173"/>
      <c r="J63" s="174">
        <f>J181</f>
        <v>0</v>
      </c>
      <c r="K63" s="175"/>
    </row>
    <row r="64" s="1" customFormat="1" ht="21.84" customHeight="1">
      <c r="B64" s="47"/>
      <c r="C64" s="48"/>
      <c r="D64" s="48"/>
      <c r="E64" s="48"/>
      <c r="F64" s="48"/>
      <c r="G64" s="48"/>
      <c r="H64" s="48"/>
      <c r="I64" s="131"/>
      <c r="J64" s="48"/>
      <c r="K64" s="52"/>
    </row>
    <row r="65" s="1" customFormat="1" ht="6.96" customHeight="1">
      <c r="B65" s="68"/>
      <c r="C65" s="69"/>
      <c r="D65" s="69"/>
      <c r="E65" s="69"/>
      <c r="F65" s="69"/>
      <c r="G65" s="69"/>
      <c r="H65" s="69"/>
      <c r="I65" s="153"/>
      <c r="J65" s="69"/>
      <c r="K65" s="70"/>
    </row>
    <row r="69" s="1" customFormat="1" ht="6.96" customHeight="1">
      <c r="B69" s="71"/>
      <c r="C69" s="72"/>
      <c r="D69" s="72"/>
      <c r="E69" s="72"/>
      <c r="F69" s="72"/>
      <c r="G69" s="72"/>
      <c r="H69" s="72"/>
      <c r="I69" s="154"/>
      <c r="J69" s="72"/>
      <c r="K69" s="72"/>
      <c r="L69" s="47"/>
    </row>
    <row r="70" s="1" customFormat="1" ht="36.96" customHeight="1">
      <c r="B70" s="47"/>
      <c r="C70" s="73" t="s">
        <v>152</v>
      </c>
      <c r="I70" s="176"/>
      <c r="L70" s="47"/>
    </row>
    <row r="71" s="1" customFormat="1" ht="6.96" customHeight="1">
      <c r="B71" s="47"/>
      <c r="I71" s="176"/>
      <c r="L71" s="47"/>
    </row>
    <row r="72" s="1" customFormat="1" ht="14.4" customHeight="1">
      <c r="B72" s="47"/>
      <c r="C72" s="75" t="s">
        <v>19</v>
      </c>
      <c r="I72" s="176"/>
      <c r="L72" s="47"/>
    </row>
    <row r="73" s="1" customFormat="1" ht="16.5" customHeight="1">
      <c r="B73" s="47"/>
      <c r="E73" s="177" t="str">
        <f>E7</f>
        <v>STAVEBNÍ ÚPRAVY A PŘÍSTAVBA OBJ. Č. 22 KOMPLEMENT – AMBULANCE V AREÁLU NEMOCNICE PRACHATICE</v>
      </c>
      <c r="F73" s="75"/>
      <c r="G73" s="75"/>
      <c r="H73" s="75"/>
      <c r="I73" s="176"/>
      <c r="L73" s="47"/>
    </row>
    <row r="74" s="1" customFormat="1" ht="14.4" customHeight="1">
      <c r="B74" s="47"/>
      <c r="C74" s="75" t="s">
        <v>110</v>
      </c>
      <c r="I74" s="176"/>
      <c r="L74" s="47"/>
    </row>
    <row r="75" s="1" customFormat="1" ht="17.25" customHeight="1">
      <c r="B75" s="47"/>
      <c r="E75" s="78" t="str">
        <f>E9</f>
        <v>6 - Silnoproudá elektrotechnika, hromosvody</v>
      </c>
      <c r="F75" s="1"/>
      <c r="G75" s="1"/>
      <c r="H75" s="1"/>
      <c r="I75" s="176"/>
      <c r="L75" s="47"/>
    </row>
    <row r="76" s="1" customFormat="1" ht="6.96" customHeight="1">
      <c r="B76" s="47"/>
      <c r="I76" s="176"/>
      <c r="L76" s="47"/>
    </row>
    <row r="77" s="1" customFormat="1" ht="18" customHeight="1">
      <c r="B77" s="47"/>
      <c r="C77" s="75" t="s">
        <v>23</v>
      </c>
      <c r="F77" s="178" t="str">
        <f>F12</f>
        <v xml:space="preserve"> </v>
      </c>
      <c r="I77" s="179" t="s">
        <v>25</v>
      </c>
      <c r="J77" s="80" t="str">
        <f>IF(J12="","",J12)</f>
        <v>24.8.2018</v>
      </c>
      <c r="L77" s="47"/>
    </row>
    <row r="78" s="1" customFormat="1" ht="6.96" customHeight="1">
      <c r="B78" s="47"/>
      <c r="I78" s="176"/>
      <c r="L78" s="47"/>
    </row>
    <row r="79" s="1" customFormat="1">
      <c r="B79" s="47"/>
      <c r="C79" s="75" t="s">
        <v>27</v>
      </c>
      <c r="F79" s="178" t="str">
        <f>E15</f>
        <v>ALFAPLAN s.r.o.</v>
      </c>
      <c r="I79" s="179" t="s">
        <v>33</v>
      </c>
      <c r="J79" s="178" t="str">
        <f>E21</f>
        <v>Nemocnice Prachatice a.s.</v>
      </c>
      <c r="L79" s="47"/>
    </row>
    <row r="80" s="1" customFormat="1" ht="14.4" customHeight="1">
      <c r="B80" s="47"/>
      <c r="C80" s="75" t="s">
        <v>31</v>
      </c>
      <c r="F80" s="178" t="str">
        <f>IF(E18="","",E18)</f>
        <v/>
      </c>
      <c r="I80" s="176"/>
      <c r="L80" s="47"/>
    </row>
    <row r="81" s="1" customFormat="1" ht="10.32" customHeight="1">
      <c r="B81" s="47"/>
      <c r="I81" s="176"/>
      <c r="L81" s="47"/>
    </row>
    <row r="82" s="9" customFormat="1" ht="29.28" customHeight="1">
      <c r="B82" s="180"/>
      <c r="C82" s="181" t="s">
        <v>153</v>
      </c>
      <c r="D82" s="182" t="s">
        <v>57</v>
      </c>
      <c r="E82" s="182" t="s">
        <v>53</v>
      </c>
      <c r="F82" s="182" t="s">
        <v>154</v>
      </c>
      <c r="G82" s="182" t="s">
        <v>155</v>
      </c>
      <c r="H82" s="182" t="s">
        <v>156</v>
      </c>
      <c r="I82" s="183" t="s">
        <v>157</v>
      </c>
      <c r="J82" s="182" t="s">
        <v>115</v>
      </c>
      <c r="K82" s="184" t="s">
        <v>158</v>
      </c>
      <c r="L82" s="180"/>
      <c r="M82" s="93" t="s">
        <v>159</v>
      </c>
      <c r="N82" s="94" t="s">
        <v>42</v>
      </c>
      <c r="O82" s="94" t="s">
        <v>160</v>
      </c>
      <c r="P82" s="94" t="s">
        <v>161</v>
      </c>
      <c r="Q82" s="94" t="s">
        <v>162</v>
      </c>
      <c r="R82" s="94" t="s">
        <v>163</v>
      </c>
      <c r="S82" s="94" t="s">
        <v>164</v>
      </c>
      <c r="T82" s="95" t="s">
        <v>165</v>
      </c>
    </row>
    <row r="83" s="1" customFormat="1" ht="29.28" customHeight="1">
      <c r="B83" s="47"/>
      <c r="C83" s="97" t="s">
        <v>116</v>
      </c>
      <c r="I83" s="176"/>
      <c r="J83" s="185">
        <f>BK83</f>
        <v>0</v>
      </c>
      <c r="L83" s="47"/>
      <c r="M83" s="96"/>
      <c r="N83" s="83"/>
      <c r="O83" s="83"/>
      <c r="P83" s="186">
        <f>P84</f>
        <v>0</v>
      </c>
      <c r="Q83" s="83"/>
      <c r="R83" s="186">
        <f>R84</f>
        <v>0</v>
      </c>
      <c r="S83" s="83"/>
      <c r="T83" s="187">
        <f>T84</f>
        <v>0</v>
      </c>
      <c r="AT83" s="25" t="s">
        <v>71</v>
      </c>
      <c r="AU83" s="25" t="s">
        <v>117</v>
      </c>
      <c r="BK83" s="188">
        <f>BK84</f>
        <v>0</v>
      </c>
    </row>
    <row r="84" s="10" customFormat="1" ht="37.44001" customHeight="1">
      <c r="B84" s="189"/>
      <c r="D84" s="190" t="s">
        <v>71</v>
      </c>
      <c r="E84" s="191" t="s">
        <v>1782</v>
      </c>
      <c r="F84" s="191" t="s">
        <v>1783</v>
      </c>
      <c r="I84" s="192"/>
      <c r="J84" s="193">
        <f>BK84</f>
        <v>0</v>
      </c>
      <c r="L84" s="189"/>
      <c r="M84" s="194"/>
      <c r="N84" s="195"/>
      <c r="O84" s="195"/>
      <c r="P84" s="196">
        <f>P85+P139+P152+P160+P174+P181</f>
        <v>0</v>
      </c>
      <c r="Q84" s="195"/>
      <c r="R84" s="196">
        <f>R85+R139+R152+R160+R174+R181</f>
        <v>0</v>
      </c>
      <c r="S84" s="195"/>
      <c r="T84" s="197">
        <f>T85+T139+T152+T160+T174+T181</f>
        <v>0</v>
      </c>
      <c r="AR84" s="190" t="s">
        <v>80</v>
      </c>
      <c r="AT84" s="198" t="s">
        <v>71</v>
      </c>
      <c r="AU84" s="198" t="s">
        <v>72</v>
      </c>
      <c r="AY84" s="190" t="s">
        <v>168</v>
      </c>
      <c r="BK84" s="199">
        <f>BK85+BK139+BK152+BK160+BK174+BK181</f>
        <v>0</v>
      </c>
    </row>
    <row r="85" s="10" customFormat="1" ht="19.92" customHeight="1">
      <c r="B85" s="189"/>
      <c r="D85" s="190" t="s">
        <v>71</v>
      </c>
      <c r="E85" s="200" t="s">
        <v>3837</v>
      </c>
      <c r="F85" s="200" t="s">
        <v>3838</v>
      </c>
      <c r="I85" s="192"/>
      <c r="J85" s="201">
        <f>BK85</f>
        <v>0</v>
      </c>
      <c r="L85" s="189"/>
      <c r="M85" s="194"/>
      <c r="N85" s="195"/>
      <c r="O85" s="195"/>
      <c r="P85" s="196">
        <f>SUM(P86:P138)</f>
        <v>0</v>
      </c>
      <c r="Q85" s="195"/>
      <c r="R85" s="196">
        <f>SUM(R86:R138)</f>
        <v>0</v>
      </c>
      <c r="S85" s="195"/>
      <c r="T85" s="197">
        <f>SUM(T86:T138)</f>
        <v>0</v>
      </c>
      <c r="AR85" s="190" t="s">
        <v>80</v>
      </c>
      <c r="AT85" s="198" t="s">
        <v>71</v>
      </c>
      <c r="AU85" s="198" t="s">
        <v>17</v>
      </c>
      <c r="AY85" s="190" t="s">
        <v>168</v>
      </c>
      <c r="BK85" s="199">
        <f>SUM(BK86:BK138)</f>
        <v>0</v>
      </c>
    </row>
    <row r="86" s="1" customFormat="1" ht="16.5" customHeight="1">
      <c r="B86" s="202"/>
      <c r="C86" s="203" t="s">
        <v>17</v>
      </c>
      <c r="D86" s="203" t="s">
        <v>170</v>
      </c>
      <c r="E86" s="204" t="s">
        <v>3839</v>
      </c>
      <c r="F86" s="205" t="s">
        <v>3840</v>
      </c>
      <c r="G86" s="206" t="s">
        <v>198</v>
      </c>
      <c r="H86" s="207">
        <v>50</v>
      </c>
      <c r="I86" s="208"/>
      <c r="J86" s="209">
        <f>ROUND(I86*H86,2)</f>
        <v>0</v>
      </c>
      <c r="K86" s="205" t="s">
        <v>5</v>
      </c>
      <c r="L86" s="47"/>
      <c r="M86" s="210" t="s">
        <v>5</v>
      </c>
      <c r="N86" s="211" t="s">
        <v>43</v>
      </c>
      <c r="O86" s="48"/>
      <c r="P86" s="212">
        <f>O86*H86</f>
        <v>0</v>
      </c>
      <c r="Q86" s="212">
        <v>0</v>
      </c>
      <c r="R86" s="212">
        <f>Q86*H86</f>
        <v>0</v>
      </c>
      <c r="S86" s="212">
        <v>0</v>
      </c>
      <c r="T86" s="213">
        <f>S86*H86</f>
        <v>0</v>
      </c>
      <c r="AR86" s="25" t="s">
        <v>254</v>
      </c>
      <c r="AT86" s="25" t="s">
        <v>170</v>
      </c>
      <c r="AU86" s="25" t="s">
        <v>80</v>
      </c>
      <c r="AY86" s="25" t="s">
        <v>168</v>
      </c>
      <c r="BE86" s="214">
        <f>IF(N86="základní",J86,0)</f>
        <v>0</v>
      </c>
      <c r="BF86" s="214">
        <f>IF(N86="snížená",J86,0)</f>
        <v>0</v>
      </c>
      <c r="BG86" s="214">
        <f>IF(N86="zákl. přenesená",J86,0)</f>
        <v>0</v>
      </c>
      <c r="BH86" s="214">
        <f>IF(N86="sníž. přenesená",J86,0)</f>
        <v>0</v>
      </c>
      <c r="BI86" s="214">
        <f>IF(N86="nulová",J86,0)</f>
        <v>0</v>
      </c>
      <c r="BJ86" s="25" t="s">
        <v>17</v>
      </c>
      <c r="BK86" s="214">
        <f>ROUND(I86*H86,2)</f>
        <v>0</v>
      </c>
      <c r="BL86" s="25" t="s">
        <v>254</v>
      </c>
      <c r="BM86" s="25" t="s">
        <v>3841</v>
      </c>
    </row>
    <row r="87" s="1" customFormat="1" ht="16.5" customHeight="1">
      <c r="B87" s="202"/>
      <c r="C87" s="203" t="s">
        <v>80</v>
      </c>
      <c r="D87" s="203" t="s">
        <v>170</v>
      </c>
      <c r="E87" s="204" t="s">
        <v>3842</v>
      </c>
      <c r="F87" s="205" t="s">
        <v>3843</v>
      </c>
      <c r="G87" s="206" t="s">
        <v>198</v>
      </c>
      <c r="H87" s="207">
        <v>40</v>
      </c>
      <c r="I87" s="208"/>
      <c r="J87" s="209">
        <f>ROUND(I87*H87,2)</f>
        <v>0</v>
      </c>
      <c r="K87" s="205" t="s">
        <v>5</v>
      </c>
      <c r="L87" s="47"/>
      <c r="M87" s="210" t="s">
        <v>5</v>
      </c>
      <c r="N87" s="211" t="s">
        <v>43</v>
      </c>
      <c r="O87" s="48"/>
      <c r="P87" s="212">
        <f>O87*H87</f>
        <v>0</v>
      </c>
      <c r="Q87" s="212">
        <v>0</v>
      </c>
      <c r="R87" s="212">
        <f>Q87*H87</f>
        <v>0</v>
      </c>
      <c r="S87" s="212">
        <v>0</v>
      </c>
      <c r="T87" s="213">
        <f>S87*H87</f>
        <v>0</v>
      </c>
      <c r="AR87" s="25" t="s">
        <v>254</v>
      </c>
      <c r="AT87" s="25" t="s">
        <v>170</v>
      </c>
      <c r="AU87" s="25" t="s">
        <v>80</v>
      </c>
      <c r="AY87" s="25" t="s">
        <v>168</v>
      </c>
      <c r="BE87" s="214">
        <f>IF(N87="základní",J87,0)</f>
        <v>0</v>
      </c>
      <c r="BF87" s="214">
        <f>IF(N87="snížená",J87,0)</f>
        <v>0</v>
      </c>
      <c r="BG87" s="214">
        <f>IF(N87="zákl. přenesená",J87,0)</f>
        <v>0</v>
      </c>
      <c r="BH87" s="214">
        <f>IF(N87="sníž. přenesená",J87,0)</f>
        <v>0</v>
      </c>
      <c r="BI87" s="214">
        <f>IF(N87="nulová",J87,0)</f>
        <v>0</v>
      </c>
      <c r="BJ87" s="25" t="s">
        <v>17</v>
      </c>
      <c r="BK87" s="214">
        <f>ROUND(I87*H87,2)</f>
        <v>0</v>
      </c>
      <c r="BL87" s="25" t="s">
        <v>254</v>
      </c>
      <c r="BM87" s="25" t="s">
        <v>3844</v>
      </c>
    </row>
    <row r="88" s="1" customFormat="1" ht="16.5" customHeight="1">
      <c r="B88" s="202"/>
      <c r="C88" s="203" t="s">
        <v>83</v>
      </c>
      <c r="D88" s="203" t="s">
        <v>170</v>
      </c>
      <c r="E88" s="204" t="s">
        <v>3845</v>
      </c>
      <c r="F88" s="205" t="s">
        <v>3846</v>
      </c>
      <c r="G88" s="206" t="s">
        <v>198</v>
      </c>
      <c r="H88" s="207">
        <v>50</v>
      </c>
      <c r="I88" s="208"/>
      <c r="J88" s="209">
        <f>ROUND(I88*H88,2)</f>
        <v>0</v>
      </c>
      <c r="K88" s="205" t="s">
        <v>5</v>
      </c>
      <c r="L88" s="47"/>
      <c r="M88" s="210" t="s">
        <v>5</v>
      </c>
      <c r="N88" s="211" t="s">
        <v>43</v>
      </c>
      <c r="O88" s="48"/>
      <c r="P88" s="212">
        <f>O88*H88</f>
        <v>0</v>
      </c>
      <c r="Q88" s="212">
        <v>0</v>
      </c>
      <c r="R88" s="212">
        <f>Q88*H88</f>
        <v>0</v>
      </c>
      <c r="S88" s="212">
        <v>0</v>
      </c>
      <c r="T88" s="213">
        <f>S88*H88</f>
        <v>0</v>
      </c>
      <c r="AR88" s="25" t="s">
        <v>254</v>
      </c>
      <c r="AT88" s="25" t="s">
        <v>170</v>
      </c>
      <c r="AU88" s="25" t="s">
        <v>80</v>
      </c>
      <c r="AY88" s="25" t="s">
        <v>168</v>
      </c>
      <c r="BE88" s="214">
        <f>IF(N88="základní",J88,0)</f>
        <v>0</v>
      </c>
      <c r="BF88" s="214">
        <f>IF(N88="snížená",J88,0)</f>
        <v>0</v>
      </c>
      <c r="BG88" s="214">
        <f>IF(N88="zákl. přenesená",J88,0)</f>
        <v>0</v>
      </c>
      <c r="BH88" s="214">
        <f>IF(N88="sníž. přenesená",J88,0)</f>
        <v>0</v>
      </c>
      <c r="BI88" s="214">
        <f>IF(N88="nulová",J88,0)</f>
        <v>0</v>
      </c>
      <c r="BJ88" s="25" t="s">
        <v>17</v>
      </c>
      <c r="BK88" s="214">
        <f>ROUND(I88*H88,2)</f>
        <v>0</v>
      </c>
      <c r="BL88" s="25" t="s">
        <v>254</v>
      </c>
      <c r="BM88" s="25" t="s">
        <v>3847</v>
      </c>
    </row>
    <row r="89" s="1" customFormat="1" ht="16.5" customHeight="1">
      <c r="B89" s="202"/>
      <c r="C89" s="203" t="s">
        <v>86</v>
      </c>
      <c r="D89" s="203" t="s">
        <v>170</v>
      </c>
      <c r="E89" s="204" t="s">
        <v>3848</v>
      </c>
      <c r="F89" s="205" t="s">
        <v>3849</v>
      </c>
      <c r="G89" s="206" t="s">
        <v>198</v>
      </c>
      <c r="H89" s="207">
        <v>80</v>
      </c>
      <c r="I89" s="208"/>
      <c r="J89" s="209">
        <f>ROUND(I89*H89,2)</f>
        <v>0</v>
      </c>
      <c r="K89" s="205" t="s">
        <v>5</v>
      </c>
      <c r="L89" s="47"/>
      <c r="M89" s="210" t="s">
        <v>5</v>
      </c>
      <c r="N89" s="211" t="s">
        <v>43</v>
      </c>
      <c r="O89" s="48"/>
      <c r="P89" s="212">
        <f>O89*H89</f>
        <v>0</v>
      </c>
      <c r="Q89" s="212">
        <v>0</v>
      </c>
      <c r="R89" s="212">
        <f>Q89*H89</f>
        <v>0</v>
      </c>
      <c r="S89" s="212">
        <v>0</v>
      </c>
      <c r="T89" s="213">
        <f>S89*H89</f>
        <v>0</v>
      </c>
      <c r="AR89" s="25" t="s">
        <v>254</v>
      </c>
      <c r="AT89" s="25" t="s">
        <v>170</v>
      </c>
      <c r="AU89" s="25" t="s">
        <v>80</v>
      </c>
      <c r="AY89" s="25" t="s">
        <v>168</v>
      </c>
      <c r="BE89" s="214">
        <f>IF(N89="základní",J89,0)</f>
        <v>0</v>
      </c>
      <c r="BF89" s="214">
        <f>IF(N89="snížená",J89,0)</f>
        <v>0</v>
      </c>
      <c r="BG89" s="214">
        <f>IF(N89="zákl. přenesená",J89,0)</f>
        <v>0</v>
      </c>
      <c r="BH89" s="214">
        <f>IF(N89="sníž. přenesená",J89,0)</f>
        <v>0</v>
      </c>
      <c r="BI89" s="214">
        <f>IF(N89="nulová",J89,0)</f>
        <v>0</v>
      </c>
      <c r="BJ89" s="25" t="s">
        <v>17</v>
      </c>
      <c r="BK89" s="214">
        <f>ROUND(I89*H89,2)</f>
        <v>0</v>
      </c>
      <c r="BL89" s="25" t="s">
        <v>254</v>
      </c>
      <c r="BM89" s="25" t="s">
        <v>3850</v>
      </c>
    </row>
    <row r="90" s="1" customFormat="1" ht="16.5" customHeight="1">
      <c r="B90" s="202"/>
      <c r="C90" s="203" t="s">
        <v>89</v>
      </c>
      <c r="D90" s="203" t="s">
        <v>170</v>
      </c>
      <c r="E90" s="204" t="s">
        <v>3851</v>
      </c>
      <c r="F90" s="205" t="s">
        <v>3852</v>
      </c>
      <c r="G90" s="206" t="s">
        <v>198</v>
      </c>
      <c r="H90" s="207">
        <v>2040</v>
      </c>
      <c r="I90" s="208"/>
      <c r="J90" s="209">
        <f>ROUND(I90*H90,2)</f>
        <v>0</v>
      </c>
      <c r="K90" s="205" t="s">
        <v>5</v>
      </c>
      <c r="L90" s="47"/>
      <c r="M90" s="210" t="s">
        <v>5</v>
      </c>
      <c r="N90" s="211" t="s">
        <v>43</v>
      </c>
      <c r="O90" s="48"/>
      <c r="P90" s="212">
        <f>O90*H90</f>
        <v>0</v>
      </c>
      <c r="Q90" s="212">
        <v>0</v>
      </c>
      <c r="R90" s="212">
        <f>Q90*H90</f>
        <v>0</v>
      </c>
      <c r="S90" s="212">
        <v>0</v>
      </c>
      <c r="T90" s="213">
        <f>S90*H90</f>
        <v>0</v>
      </c>
      <c r="AR90" s="25" t="s">
        <v>254</v>
      </c>
      <c r="AT90" s="25" t="s">
        <v>170</v>
      </c>
      <c r="AU90" s="25" t="s">
        <v>80</v>
      </c>
      <c r="AY90" s="25" t="s">
        <v>168</v>
      </c>
      <c r="BE90" s="214">
        <f>IF(N90="základní",J90,0)</f>
        <v>0</v>
      </c>
      <c r="BF90" s="214">
        <f>IF(N90="snížená",J90,0)</f>
        <v>0</v>
      </c>
      <c r="BG90" s="214">
        <f>IF(N90="zákl. přenesená",J90,0)</f>
        <v>0</v>
      </c>
      <c r="BH90" s="214">
        <f>IF(N90="sníž. přenesená",J90,0)</f>
        <v>0</v>
      </c>
      <c r="BI90" s="214">
        <f>IF(N90="nulová",J90,0)</f>
        <v>0</v>
      </c>
      <c r="BJ90" s="25" t="s">
        <v>17</v>
      </c>
      <c r="BK90" s="214">
        <f>ROUND(I90*H90,2)</f>
        <v>0</v>
      </c>
      <c r="BL90" s="25" t="s">
        <v>254</v>
      </c>
      <c r="BM90" s="25" t="s">
        <v>3853</v>
      </c>
    </row>
    <row r="91" s="1" customFormat="1" ht="16.5" customHeight="1">
      <c r="B91" s="202"/>
      <c r="C91" s="203" t="s">
        <v>92</v>
      </c>
      <c r="D91" s="203" t="s">
        <v>170</v>
      </c>
      <c r="E91" s="204" t="s">
        <v>3854</v>
      </c>
      <c r="F91" s="205" t="s">
        <v>3855</v>
      </c>
      <c r="G91" s="206" t="s">
        <v>198</v>
      </c>
      <c r="H91" s="207">
        <v>2710</v>
      </c>
      <c r="I91" s="208"/>
      <c r="J91" s="209">
        <f>ROUND(I91*H91,2)</f>
        <v>0</v>
      </c>
      <c r="K91" s="205" t="s">
        <v>5</v>
      </c>
      <c r="L91" s="47"/>
      <c r="M91" s="210" t="s">
        <v>5</v>
      </c>
      <c r="N91" s="211" t="s">
        <v>43</v>
      </c>
      <c r="O91" s="48"/>
      <c r="P91" s="212">
        <f>O91*H91</f>
        <v>0</v>
      </c>
      <c r="Q91" s="212">
        <v>0</v>
      </c>
      <c r="R91" s="212">
        <f>Q91*H91</f>
        <v>0</v>
      </c>
      <c r="S91" s="212">
        <v>0</v>
      </c>
      <c r="T91" s="213">
        <f>S91*H91</f>
        <v>0</v>
      </c>
      <c r="AR91" s="25" t="s">
        <v>254</v>
      </c>
      <c r="AT91" s="25" t="s">
        <v>170</v>
      </c>
      <c r="AU91" s="25" t="s">
        <v>80</v>
      </c>
      <c r="AY91" s="25" t="s">
        <v>168</v>
      </c>
      <c r="BE91" s="214">
        <f>IF(N91="základní",J91,0)</f>
        <v>0</v>
      </c>
      <c r="BF91" s="214">
        <f>IF(N91="snížená",J91,0)</f>
        <v>0</v>
      </c>
      <c r="BG91" s="214">
        <f>IF(N91="zákl. přenesená",J91,0)</f>
        <v>0</v>
      </c>
      <c r="BH91" s="214">
        <f>IF(N91="sníž. přenesená",J91,0)</f>
        <v>0</v>
      </c>
      <c r="BI91" s="214">
        <f>IF(N91="nulová",J91,0)</f>
        <v>0</v>
      </c>
      <c r="BJ91" s="25" t="s">
        <v>17</v>
      </c>
      <c r="BK91" s="214">
        <f>ROUND(I91*H91,2)</f>
        <v>0</v>
      </c>
      <c r="BL91" s="25" t="s">
        <v>254</v>
      </c>
      <c r="BM91" s="25" t="s">
        <v>3856</v>
      </c>
    </row>
    <row r="92" s="1" customFormat="1" ht="16.5" customHeight="1">
      <c r="B92" s="202"/>
      <c r="C92" s="203" t="s">
        <v>95</v>
      </c>
      <c r="D92" s="203" t="s">
        <v>170</v>
      </c>
      <c r="E92" s="204" t="s">
        <v>3857</v>
      </c>
      <c r="F92" s="205" t="s">
        <v>3858</v>
      </c>
      <c r="G92" s="206" t="s">
        <v>198</v>
      </c>
      <c r="H92" s="207">
        <v>20</v>
      </c>
      <c r="I92" s="208"/>
      <c r="J92" s="209">
        <f>ROUND(I92*H92,2)</f>
        <v>0</v>
      </c>
      <c r="K92" s="205" t="s">
        <v>5</v>
      </c>
      <c r="L92" s="47"/>
      <c r="M92" s="210" t="s">
        <v>5</v>
      </c>
      <c r="N92" s="211" t="s">
        <v>43</v>
      </c>
      <c r="O92" s="48"/>
      <c r="P92" s="212">
        <f>O92*H92</f>
        <v>0</v>
      </c>
      <c r="Q92" s="212">
        <v>0</v>
      </c>
      <c r="R92" s="212">
        <f>Q92*H92</f>
        <v>0</v>
      </c>
      <c r="S92" s="212">
        <v>0</v>
      </c>
      <c r="T92" s="213">
        <f>S92*H92</f>
        <v>0</v>
      </c>
      <c r="AR92" s="25" t="s">
        <v>254</v>
      </c>
      <c r="AT92" s="25" t="s">
        <v>170</v>
      </c>
      <c r="AU92" s="25" t="s">
        <v>80</v>
      </c>
      <c r="AY92" s="25" t="s">
        <v>168</v>
      </c>
      <c r="BE92" s="214">
        <f>IF(N92="základní",J92,0)</f>
        <v>0</v>
      </c>
      <c r="BF92" s="214">
        <f>IF(N92="snížená",J92,0)</f>
        <v>0</v>
      </c>
      <c r="BG92" s="214">
        <f>IF(N92="zákl. přenesená",J92,0)</f>
        <v>0</v>
      </c>
      <c r="BH92" s="214">
        <f>IF(N92="sníž. přenesená",J92,0)</f>
        <v>0</v>
      </c>
      <c r="BI92" s="214">
        <f>IF(N92="nulová",J92,0)</f>
        <v>0</v>
      </c>
      <c r="BJ92" s="25" t="s">
        <v>17</v>
      </c>
      <c r="BK92" s="214">
        <f>ROUND(I92*H92,2)</f>
        <v>0</v>
      </c>
      <c r="BL92" s="25" t="s">
        <v>254</v>
      </c>
      <c r="BM92" s="25" t="s">
        <v>3859</v>
      </c>
    </row>
    <row r="93" s="1" customFormat="1" ht="16.5" customHeight="1">
      <c r="B93" s="202"/>
      <c r="C93" s="203" t="s">
        <v>98</v>
      </c>
      <c r="D93" s="203" t="s">
        <v>170</v>
      </c>
      <c r="E93" s="204" t="s">
        <v>3860</v>
      </c>
      <c r="F93" s="205" t="s">
        <v>3861</v>
      </c>
      <c r="G93" s="206" t="s">
        <v>198</v>
      </c>
      <c r="H93" s="207">
        <v>30</v>
      </c>
      <c r="I93" s="208"/>
      <c r="J93" s="209">
        <f>ROUND(I93*H93,2)</f>
        <v>0</v>
      </c>
      <c r="K93" s="205" t="s">
        <v>5</v>
      </c>
      <c r="L93" s="47"/>
      <c r="M93" s="210" t="s">
        <v>5</v>
      </c>
      <c r="N93" s="211" t="s">
        <v>43</v>
      </c>
      <c r="O93" s="48"/>
      <c r="P93" s="212">
        <f>O93*H93</f>
        <v>0</v>
      </c>
      <c r="Q93" s="212">
        <v>0</v>
      </c>
      <c r="R93" s="212">
        <f>Q93*H93</f>
        <v>0</v>
      </c>
      <c r="S93" s="212">
        <v>0</v>
      </c>
      <c r="T93" s="213">
        <f>S93*H93</f>
        <v>0</v>
      </c>
      <c r="AR93" s="25" t="s">
        <v>254</v>
      </c>
      <c r="AT93" s="25" t="s">
        <v>170</v>
      </c>
      <c r="AU93" s="25" t="s">
        <v>80</v>
      </c>
      <c r="AY93" s="25" t="s">
        <v>168</v>
      </c>
      <c r="BE93" s="214">
        <f>IF(N93="základní",J93,0)</f>
        <v>0</v>
      </c>
      <c r="BF93" s="214">
        <f>IF(N93="snížená",J93,0)</f>
        <v>0</v>
      </c>
      <c r="BG93" s="214">
        <f>IF(N93="zákl. přenesená",J93,0)</f>
        <v>0</v>
      </c>
      <c r="BH93" s="214">
        <f>IF(N93="sníž. přenesená",J93,0)</f>
        <v>0</v>
      </c>
      <c r="BI93" s="214">
        <f>IF(N93="nulová",J93,0)</f>
        <v>0</v>
      </c>
      <c r="BJ93" s="25" t="s">
        <v>17</v>
      </c>
      <c r="BK93" s="214">
        <f>ROUND(I93*H93,2)</f>
        <v>0</v>
      </c>
      <c r="BL93" s="25" t="s">
        <v>254</v>
      </c>
      <c r="BM93" s="25" t="s">
        <v>3862</v>
      </c>
    </row>
    <row r="94" s="1" customFormat="1" ht="16.5" customHeight="1">
      <c r="B94" s="202"/>
      <c r="C94" s="203" t="s">
        <v>219</v>
      </c>
      <c r="D94" s="203" t="s">
        <v>170</v>
      </c>
      <c r="E94" s="204" t="s">
        <v>3863</v>
      </c>
      <c r="F94" s="205" t="s">
        <v>3864</v>
      </c>
      <c r="G94" s="206" t="s">
        <v>198</v>
      </c>
      <c r="H94" s="207">
        <v>70</v>
      </c>
      <c r="I94" s="208"/>
      <c r="J94" s="209">
        <f>ROUND(I94*H94,2)</f>
        <v>0</v>
      </c>
      <c r="K94" s="205" t="s">
        <v>5</v>
      </c>
      <c r="L94" s="47"/>
      <c r="M94" s="210" t="s">
        <v>5</v>
      </c>
      <c r="N94" s="211" t="s">
        <v>43</v>
      </c>
      <c r="O94" s="48"/>
      <c r="P94" s="212">
        <f>O94*H94</f>
        <v>0</v>
      </c>
      <c r="Q94" s="212">
        <v>0</v>
      </c>
      <c r="R94" s="212">
        <f>Q94*H94</f>
        <v>0</v>
      </c>
      <c r="S94" s="212">
        <v>0</v>
      </c>
      <c r="T94" s="213">
        <f>S94*H94</f>
        <v>0</v>
      </c>
      <c r="AR94" s="25" t="s">
        <v>254</v>
      </c>
      <c r="AT94" s="25" t="s">
        <v>170</v>
      </c>
      <c r="AU94" s="25" t="s">
        <v>80</v>
      </c>
      <c r="AY94" s="25" t="s">
        <v>168</v>
      </c>
      <c r="BE94" s="214">
        <f>IF(N94="základní",J94,0)</f>
        <v>0</v>
      </c>
      <c r="BF94" s="214">
        <f>IF(N94="snížená",J94,0)</f>
        <v>0</v>
      </c>
      <c r="BG94" s="214">
        <f>IF(N94="zákl. přenesená",J94,0)</f>
        <v>0</v>
      </c>
      <c r="BH94" s="214">
        <f>IF(N94="sníž. přenesená",J94,0)</f>
        <v>0</v>
      </c>
      <c r="BI94" s="214">
        <f>IF(N94="nulová",J94,0)</f>
        <v>0</v>
      </c>
      <c r="BJ94" s="25" t="s">
        <v>17</v>
      </c>
      <c r="BK94" s="214">
        <f>ROUND(I94*H94,2)</f>
        <v>0</v>
      </c>
      <c r="BL94" s="25" t="s">
        <v>254</v>
      </c>
      <c r="BM94" s="25" t="s">
        <v>3865</v>
      </c>
    </row>
    <row r="95" s="1" customFormat="1" ht="16.5" customHeight="1">
      <c r="B95" s="202"/>
      <c r="C95" s="203" t="s">
        <v>223</v>
      </c>
      <c r="D95" s="203" t="s">
        <v>170</v>
      </c>
      <c r="E95" s="204" t="s">
        <v>3866</v>
      </c>
      <c r="F95" s="205" t="s">
        <v>3867</v>
      </c>
      <c r="G95" s="206" t="s">
        <v>198</v>
      </c>
      <c r="H95" s="207">
        <v>20</v>
      </c>
      <c r="I95" s="208"/>
      <c r="J95" s="209">
        <f>ROUND(I95*H95,2)</f>
        <v>0</v>
      </c>
      <c r="K95" s="205" t="s">
        <v>5</v>
      </c>
      <c r="L95" s="47"/>
      <c r="M95" s="210" t="s">
        <v>5</v>
      </c>
      <c r="N95" s="211" t="s">
        <v>43</v>
      </c>
      <c r="O95" s="48"/>
      <c r="P95" s="212">
        <f>O95*H95</f>
        <v>0</v>
      </c>
      <c r="Q95" s="212">
        <v>0</v>
      </c>
      <c r="R95" s="212">
        <f>Q95*H95</f>
        <v>0</v>
      </c>
      <c r="S95" s="212">
        <v>0</v>
      </c>
      <c r="T95" s="213">
        <f>S95*H95</f>
        <v>0</v>
      </c>
      <c r="AR95" s="25" t="s">
        <v>254</v>
      </c>
      <c r="AT95" s="25" t="s">
        <v>170</v>
      </c>
      <c r="AU95" s="25" t="s">
        <v>80</v>
      </c>
      <c r="AY95" s="25" t="s">
        <v>168</v>
      </c>
      <c r="BE95" s="214">
        <f>IF(N95="základní",J95,0)</f>
        <v>0</v>
      </c>
      <c r="BF95" s="214">
        <f>IF(N95="snížená",J95,0)</f>
        <v>0</v>
      </c>
      <c r="BG95" s="214">
        <f>IF(N95="zákl. přenesená",J95,0)</f>
        <v>0</v>
      </c>
      <c r="BH95" s="214">
        <f>IF(N95="sníž. přenesená",J95,0)</f>
        <v>0</v>
      </c>
      <c r="BI95" s="214">
        <f>IF(N95="nulová",J95,0)</f>
        <v>0</v>
      </c>
      <c r="BJ95" s="25" t="s">
        <v>17</v>
      </c>
      <c r="BK95" s="214">
        <f>ROUND(I95*H95,2)</f>
        <v>0</v>
      </c>
      <c r="BL95" s="25" t="s">
        <v>254</v>
      </c>
      <c r="BM95" s="25" t="s">
        <v>3868</v>
      </c>
    </row>
    <row r="96" s="1" customFormat="1" ht="16.5" customHeight="1">
      <c r="B96" s="202"/>
      <c r="C96" s="203" t="s">
        <v>229</v>
      </c>
      <c r="D96" s="203" t="s">
        <v>170</v>
      </c>
      <c r="E96" s="204" t="s">
        <v>3869</v>
      </c>
      <c r="F96" s="205" t="s">
        <v>3870</v>
      </c>
      <c r="G96" s="206" t="s">
        <v>198</v>
      </c>
      <c r="H96" s="207">
        <v>70</v>
      </c>
      <c r="I96" s="208"/>
      <c r="J96" s="209">
        <f>ROUND(I96*H96,2)</f>
        <v>0</v>
      </c>
      <c r="K96" s="205" t="s">
        <v>5</v>
      </c>
      <c r="L96" s="47"/>
      <c r="M96" s="210" t="s">
        <v>5</v>
      </c>
      <c r="N96" s="211" t="s">
        <v>43</v>
      </c>
      <c r="O96" s="48"/>
      <c r="P96" s="212">
        <f>O96*H96</f>
        <v>0</v>
      </c>
      <c r="Q96" s="212">
        <v>0</v>
      </c>
      <c r="R96" s="212">
        <f>Q96*H96</f>
        <v>0</v>
      </c>
      <c r="S96" s="212">
        <v>0</v>
      </c>
      <c r="T96" s="213">
        <f>S96*H96</f>
        <v>0</v>
      </c>
      <c r="AR96" s="25" t="s">
        <v>254</v>
      </c>
      <c r="AT96" s="25" t="s">
        <v>170</v>
      </c>
      <c r="AU96" s="25" t="s">
        <v>80</v>
      </c>
      <c r="AY96" s="25" t="s">
        <v>168</v>
      </c>
      <c r="BE96" s="214">
        <f>IF(N96="základní",J96,0)</f>
        <v>0</v>
      </c>
      <c r="BF96" s="214">
        <f>IF(N96="snížená",J96,0)</f>
        <v>0</v>
      </c>
      <c r="BG96" s="214">
        <f>IF(N96="zákl. přenesená",J96,0)</f>
        <v>0</v>
      </c>
      <c r="BH96" s="214">
        <f>IF(N96="sníž. přenesená",J96,0)</f>
        <v>0</v>
      </c>
      <c r="BI96" s="214">
        <f>IF(N96="nulová",J96,0)</f>
        <v>0</v>
      </c>
      <c r="BJ96" s="25" t="s">
        <v>17</v>
      </c>
      <c r="BK96" s="214">
        <f>ROUND(I96*H96,2)</f>
        <v>0</v>
      </c>
      <c r="BL96" s="25" t="s">
        <v>254</v>
      </c>
      <c r="BM96" s="25" t="s">
        <v>3871</v>
      </c>
    </row>
    <row r="97" s="1" customFormat="1" ht="16.5" customHeight="1">
      <c r="B97" s="202"/>
      <c r="C97" s="203" t="s">
        <v>233</v>
      </c>
      <c r="D97" s="203" t="s">
        <v>170</v>
      </c>
      <c r="E97" s="204" t="s">
        <v>3872</v>
      </c>
      <c r="F97" s="205" t="s">
        <v>3873</v>
      </c>
      <c r="G97" s="206" t="s">
        <v>198</v>
      </c>
      <c r="H97" s="207">
        <v>20</v>
      </c>
      <c r="I97" s="208"/>
      <c r="J97" s="209">
        <f>ROUND(I97*H97,2)</f>
        <v>0</v>
      </c>
      <c r="K97" s="205" t="s">
        <v>5</v>
      </c>
      <c r="L97" s="47"/>
      <c r="M97" s="210" t="s">
        <v>5</v>
      </c>
      <c r="N97" s="211" t="s">
        <v>43</v>
      </c>
      <c r="O97" s="48"/>
      <c r="P97" s="212">
        <f>O97*H97</f>
        <v>0</v>
      </c>
      <c r="Q97" s="212">
        <v>0</v>
      </c>
      <c r="R97" s="212">
        <f>Q97*H97</f>
        <v>0</v>
      </c>
      <c r="S97" s="212">
        <v>0</v>
      </c>
      <c r="T97" s="213">
        <f>S97*H97</f>
        <v>0</v>
      </c>
      <c r="AR97" s="25" t="s">
        <v>254</v>
      </c>
      <c r="AT97" s="25" t="s">
        <v>170</v>
      </c>
      <c r="AU97" s="25" t="s">
        <v>80</v>
      </c>
      <c r="AY97" s="25" t="s">
        <v>168</v>
      </c>
      <c r="BE97" s="214">
        <f>IF(N97="základní",J97,0)</f>
        <v>0</v>
      </c>
      <c r="BF97" s="214">
        <f>IF(N97="snížená",J97,0)</f>
        <v>0</v>
      </c>
      <c r="BG97" s="214">
        <f>IF(N97="zákl. přenesená",J97,0)</f>
        <v>0</v>
      </c>
      <c r="BH97" s="214">
        <f>IF(N97="sníž. přenesená",J97,0)</f>
        <v>0</v>
      </c>
      <c r="BI97" s="214">
        <f>IF(N97="nulová",J97,0)</f>
        <v>0</v>
      </c>
      <c r="BJ97" s="25" t="s">
        <v>17</v>
      </c>
      <c r="BK97" s="214">
        <f>ROUND(I97*H97,2)</f>
        <v>0</v>
      </c>
      <c r="BL97" s="25" t="s">
        <v>254</v>
      </c>
      <c r="BM97" s="25" t="s">
        <v>3874</v>
      </c>
    </row>
    <row r="98" s="1" customFormat="1" ht="16.5" customHeight="1">
      <c r="B98" s="202"/>
      <c r="C98" s="203" t="s">
        <v>239</v>
      </c>
      <c r="D98" s="203" t="s">
        <v>170</v>
      </c>
      <c r="E98" s="204" t="s">
        <v>3875</v>
      </c>
      <c r="F98" s="205" t="s">
        <v>3876</v>
      </c>
      <c r="G98" s="206" t="s">
        <v>198</v>
      </c>
      <c r="H98" s="207">
        <v>150</v>
      </c>
      <c r="I98" s="208"/>
      <c r="J98" s="209">
        <f>ROUND(I98*H98,2)</f>
        <v>0</v>
      </c>
      <c r="K98" s="205" t="s">
        <v>5</v>
      </c>
      <c r="L98" s="47"/>
      <c r="M98" s="210" t="s">
        <v>5</v>
      </c>
      <c r="N98" s="211" t="s">
        <v>43</v>
      </c>
      <c r="O98" s="48"/>
      <c r="P98" s="212">
        <f>O98*H98</f>
        <v>0</v>
      </c>
      <c r="Q98" s="212">
        <v>0</v>
      </c>
      <c r="R98" s="212">
        <f>Q98*H98</f>
        <v>0</v>
      </c>
      <c r="S98" s="212">
        <v>0</v>
      </c>
      <c r="T98" s="213">
        <f>S98*H98</f>
        <v>0</v>
      </c>
      <c r="AR98" s="25" t="s">
        <v>254</v>
      </c>
      <c r="AT98" s="25" t="s">
        <v>170</v>
      </c>
      <c r="AU98" s="25" t="s">
        <v>80</v>
      </c>
      <c r="AY98" s="25" t="s">
        <v>168</v>
      </c>
      <c r="BE98" s="214">
        <f>IF(N98="základní",J98,0)</f>
        <v>0</v>
      </c>
      <c r="BF98" s="214">
        <f>IF(N98="snížená",J98,0)</f>
        <v>0</v>
      </c>
      <c r="BG98" s="214">
        <f>IF(N98="zákl. přenesená",J98,0)</f>
        <v>0</v>
      </c>
      <c r="BH98" s="214">
        <f>IF(N98="sníž. přenesená",J98,0)</f>
        <v>0</v>
      </c>
      <c r="BI98" s="214">
        <f>IF(N98="nulová",J98,0)</f>
        <v>0</v>
      </c>
      <c r="BJ98" s="25" t="s">
        <v>17</v>
      </c>
      <c r="BK98" s="214">
        <f>ROUND(I98*H98,2)</f>
        <v>0</v>
      </c>
      <c r="BL98" s="25" t="s">
        <v>254</v>
      </c>
      <c r="BM98" s="25" t="s">
        <v>3877</v>
      </c>
    </row>
    <row r="99" s="1" customFormat="1" ht="16.5" customHeight="1">
      <c r="B99" s="202"/>
      <c r="C99" s="203" t="s">
        <v>243</v>
      </c>
      <c r="D99" s="203" t="s">
        <v>170</v>
      </c>
      <c r="E99" s="204" t="s">
        <v>3878</v>
      </c>
      <c r="F99" s="205" t="s">
        <v>3879</v>
      </c>
      <c r="G99" s="206" t="s">
        <v>198</v>
      </c>
      <c r="H99" s="207">
        <v>290</v>
      </c>
      <c r="I99" s="208"/>
      <c r="J99" s="209">
        <f>ROUND(I99*H99,2)</f>
        <v>0</v>
      </c>
      <c r="K99" s="205" t="s">
        <v>5</v>
      </c>
      <c r="L99" s="47"/>
      <c r="M99" s="210" t="s">
        <v>5</v>
      </c>
      <c r="N99" s="211" t="s">
        <v>43</v>
      </c>
      <c r="O99" s="48"/>
      <c r="P99" s="212">
        <f>O99*H99</f>
        <v>0</v>
      </c>
      <c r="Q99" s="212">
        <v>0</v>
      </c>
      <c r="R99" s="212">
        <f>Q99*H99</f>
        <v>0</v>
      </c>
      <c r="S99" s="212">
        <v>0</v>
      </c>
      <c r="T99" s="213">
        <f>S99*H99</f>
        <v>0</v>
      </c>
      <c r="AR99" s="25" t="s">
        <v>254</v>
      </c>
      <c r="AT99" s="25" t="s">
        <v>170</v>
      </c>
      <c r="AU99" s="25" t="s">
        <v>80</v>
      </c>
      <c r="AY99" s="25" t="s">
        <v>168</v>
      </c>
      <c r="BE99" s="214">
        <f>IF(N99="základní",J99,0)</f>
        <v>0</v>
      </c>
      <c r="BF99" s="214">
        <f>IF(N99="snížená",J99,0)</f>
        <v>0</v>
      </c>
      <c r="BG99" s="214">
        <f>IF(N99="zákl. přenesená",J99,0)</f>
        <v>0</v>
      </c>
      <c r="BH99" s="214">
        <f>IF(N99="sníž. přenesená",J99,0)</f>
        <v>0</v>
      </c>
      <c r="BI99" s="214">
        <f>IF(N99="nulová",J99,0)</f>
        <v>0</v>
      </c>
      <c r="BJ99" s="25" t="s">
        <v>17</v>
      </c>
      <c r="BK99" s="214">
        <f>ROUND(I99*H99,2)</f>
        <v>0</v>
      </c>
      <c r="BL99" s="25" t="s">
        <v>254</v>
      </c>
      <c r="BM99" s="25" t="s">
        <v>3880</v>
      </c>
    </row>
    <row r="100" s="1" customFormat="1" ht="16.5" customHeight="1">
      <c r="B100" s="202"/>
      <c r="C100" s="203" t="s">
        <v>11</v>
      </c>
      <c r="D100" s="203" t="s">
        <v>170</v>
      </c>
      <c r="E100" s="204" t="s">
        <v>3881</v>
      </c>
      <c r="F100" s="205" t="s">
        <v>3882</v>
      </c>
      <c r="G100" s="206" t="s">
        <v>198</v>
      </c>
      <c r="H100" s="207">
        <v>90</v>
      </c>
      <c r="I100" s="208"/>
      <c r="J100" s="209">
        <f>ROUND(I100*H100,2)</f>
        <v>0</v>
      </c>
      <c r="K100" s="205" t="s">
        <v>5</v>
      </c>
      <c r="L100" s="47"/>
      <c r="M100" s="210" t="s">
        <v>5</v>
      </c>
      <c r="N100" s="211" t="s">
        <v>43</v>
      </c>
      <c r="O100" s="48"/>
      <c r="P100" s="212">
        <f>O100*H100</f>
        <v>0</v>
      </c>
      <c r="Q100" s="212">
        <v>0</v>
      </c>
      <c r="R100" s="212">
        <f>Q100*H100</f>
        <v>0</v>
      </c>
      <c r="S100" s="212">
        <v>0</v>
      </c>
      <c r="T100" s="213">
        <f>S100*H100</f>
        <v>0</v>
      </c>
      <c r="AR100" s="25" t="s">
        <v>254</v>
      </c>
      <c r="AT100" s="25" t="s">
        <v>170</v>
      </c>
      <c r="AU100" s="25" t="s">
        <v>80</v>
      </c>
      <c r="AY100" s="25" t="s">
        <v>168</v>
      </c>
      <c r="BE100" s="214">
        <f>IF(N100="základní",J100,0)</f>
        <v>0</v>
      </c>
      <c r="BF100" s="214">
        <f>IF(N100="snížená",J100,0)</f>
        <v>0</v>
      </c>
      <c r="BG100" s="214">
        <f>IF(N100="zákl. přenesená",J100,0)</f>
        <v>0</v>
      </c>
      <c r="BH100" s="214">
        <f>IF(N100="sníž. přenesená",J100,0)</f>
        <v>0</v>
      </c>
      <c r="BI100" s="214">
        <f>IF(N100="nulová",J100,0)</f>
        <v>0</v>
      </c>
      <c r="BJ100" s="25" t="s">
        <v>17</v>
      </c>
      <c r="BK100" s="214">
        <f>ROUND(I100*H100,2)</f>
        <v>0</v>
      </c>
      <c r="BL100" s="25" t="s">
        <v>254</v>
      </c>
      <c r="BM100" s="25" t="s">
        <v>3883</v>
      </c>
    </row>
    <row r="101" s="1" customFormat="1" ht="16.5" customHeight="1">
      <c r="B101" s="202"/>
      <c r="C101" s="203" t="s">
        <v>254</v>
      </c>
      <c r="D101" s="203" t="s">
        <v>170</v>
      </c>
      <c r="E101" s="204" t="s">
        <v>3884</v>
      </c>
      <c r="F101" s="205" t="s">
        <v>3885</v>
      </c>
      <c r="G101" s="206" t="s">
        <v>198</v>
      </c>
      <c r="H101" s="207">
        <v>240</v>
      </c>
      <c r="I101" s="208"/>
      <c r="J101" s="209">
        <f>ROUND(I101*H101,2)</f>
        <v>0</v>
      </c>
      <c r="K101" s="205" t="s">
        <v>5</v>
      </c>
      <c r="L101" s="47"/>
      <c r="M101" s="210" t="s">
        <v>5</v>
      </c>
      <c r="N101" s="211" t="s">
        <v>43</v>
      </c>
      <c r="O101" s="48"/>
      <c r="P101" s="212">
        <f>O101*H101</f>
        <v>0</v>
      </c>
      <c r="Q101" s="212">
        <v>0</v>
      </c>
      <c r="R101" s="212">
        <f>Q101*H101</f>
        <v>0</v>
      </c>
      <c r="S101" s="212">
        <v>0</v>
      </c>
      <c r="T101" s="213">
        <f>S101*H101</f>
        <v>0</v>
      </c>
      <c r="AR101" s="25" t="s">
        <v>254</v>
      </c>
      <c r="AT101" s="25" t="s">
        <v>170</v>
      </c>
      <c r="AU101" s="25" t="s">
        <v>80</v>
      </c>
      <c r="AY101" s="25" t="s">
        <v>168</v>
      </c>
      <c r="BE101" s="214">
        <f>IF(N101="základní",J101,0)</f>
        <v>0</v>
      </c>
      <c r="BF101" s="214">
        <f>IF(N101="snížená",J101,0)</f>
        <v>0</v>
      </c>
      <c r="BG101" s="214">
        <f>IF(N101="zákl. přenesená",J101,0)</f>
        <v>0</v>
      </c>
      <c r="BH101" s="214">
        <f>IF(N101="sníž. přenesená",J101,0)</f>
        <v>0</v>
      </c>
      <c r="BI101" s="214">
        <f>IF(N101="nulová",J101,0)</f>
        <v>0</v>
      </c>
      <c r="BJ101" s="25" t="s">
        <v>17</v>
      </c>
      <c r="BK101" s="214">
        <f>ROUND(I101*H101,2)</f>
        <v>0</v>
      </c>
      <c r="BL101" s="25" t="s">
        <v>254</v>
      </c>
      <c r="BM101" s="25" t="s">
        <v>3886</v>
      </c>
    </row>
    <row r="102" s="1" customFormat="1" ht="16.5" customHeight="1">
      <c r="B102" s="202"/>
      <c r="C102" s="203" t="s">
        <v>260</v>
      </c>
      <c r="D102" s="203" t="s">
        <v>170</v>
      </c>
      <c r="E102" s="204" t="s">
        <v>3887</v>
      </c>
      <c r="F102" s="205" t="s">
        <v>3888</v>
      </c>
      <c r="G102" s="206" t="s">
        <v>198</v>
      </c>
      <c r="H102" s="207">
        <v>360</v>
      </c>
      <c r="I102" s="208"/>
      <c r="J102" s="209">
        <f>ROUND(I102*H102,2)</f>
        <v>0</v>
      </c>
      <c r="K102" s="205" t="s">
        <v>5</v>
      </c>
      <c r="L102" s="47"/>
      <c r="M102" s="210" t="s">
        <v>5</v>
      </c>
      <c r="N102" s="211" t="s">
        <v>43</v>
      </c>
      <c r="O102" s="48"/>
      <c r="P102" s="212">
        <f>O102*H102</f>
        <v>0</v>
      </c>
      <c r="Q102" s="212">
        <v>0</v>
      </c>
      <c r="R102" s="212">
        <f>Q102*H102</f>
        <v>0</v>
      </c>
      <c r="S102" s="212">
        <v>0</v>
      </c>
      <c r="T102" s="213">
        <f>S102*H102</f>
        <v>0</v>
      </c>
      <c r="AR102" s="25" t="s">
        <v>254</v>
      </c>
      <c r="AT102" s="25" t="s">
        <v>170</v>
      </c>
      <c r="AU102" s="25" t="s">
        <v>80</v>
      </c>
      <c r="AY102" s="25" t="s">
        <v>168</v>
      </c>
      <c r="BE102" s="214">
        <f>IF(N102="základní",J102,0)</f>
        <v>0</v>
      </c>
      <c r="BF102" s="214">
        <f>IF(N102="snížená",J102,0)</f>
        <v>0</v>
      </c>
      <c r="BG102" s="214">
        <f>IF(N102="zákl. přenesená",J102,0)</f>
        <v>0</v>
      </c>
      <c r="BH102" s="214">
        <f>IF(N102="sníž. přenesená",J102,0)</f>
        <v>0</v>
      </c>
      <c r="BI102" s="214">
        <f>IF(N102="nulová",J102,0)</f>
        <v>0</v>
      </c>
      <c r="BJ102" s="25" t="s">
        <v>17</v>
      </c>
      <c r="BK102" s="214">
        <f>ROUND(I102*H102,2)</f>
        <v>0</v>
      </c>
      <c r="BL102" s="25" t="s">
        <v>254</v>
      </c>
      <c r="BM102" s="25" t="s">
        <v>3889</v>
      </c>
    </row>
    <row r="103" s="1" customFormat="1" ht="16.5" customHeight="1">
      <c r="B103" s="202"/>
      <c r="C103" s="203" t="s">
        <v>264</v>
      </c>
      <c r="D103" s="203" t="s">
        <v>170</v>
      </c>
      <c r="E103" s="204" t="s">
        <v>3890</v>
      </c>
      <c r="F103" s="205" t="s">
        <v>3891</v>
      </c>
      <c r="G103" s="206" t="s">
        <v>198</v>
      </c>
      <c r="H103" s="207">
        <v>90</v>
      </c>
      <c r="I103" s="208"/>
      <c r="J103" s="209">
        <f>ROUND(I103*H103,2)</f>
        <v>0</v>
      </c>
      <c r="K103" s="205" t="s">
        <v>5</v>
      </c>
      <c r="L103" s="47"/>
      <c r="M103" s="210" t="s">
        <v>5</v>
      </c>
      <c r="N103" s="211" t="s">
        <v>43</v>
      </c>
      <c r="O103" s="48"/>
      <c r="P103" s="212">
        <f>O103*H103</f>
        <v>0</v>
      </c>
      <c r="Q103" s="212">
        <v>0</v>
      </c>
      <c r="R103" s="212">
        <f>Q103*H103</f>
        <v>0</v>
      </c>
      <c r="S103" s="212">
        <v>0</v>
      </c>
      <c r="T103" s="213">
        <f>S103*H103</f>
        <v>0</v>
      </c>
      <c r="AR103" s="25" t="s">
        <v>254</v>
      </c>
      <c r="AT103" s="25" t="s">
        <v>170</v>
      </c>
      <c r="AU103" s="25" t="s">
        <v>80</v>
      </c>
      <c r="AY103" s="25" t="s">
        <v>168</v>
      </c>
      <c r="BE103" s="214">
        <f>IF(N103="základní",J103,0)</f>
        <v>0</v>
      </c>
      <c r="BF103" s="214">
        <f>IF(N103="snížená",J103,0)</f>
        <v>0</v>
      </c>
      <c r="BG103" s="214">
        <f>IF(N103="zákl. přenesená",J103,0)</f>
        <v>0</v>
      </c>
      <c r="BH103" s="214">
        <f>IF(N103="sníž. přenesená",J103,0)</f>
        <v>0</v>
      </c>
      <c r="BI103" s="214">
        <f>IF(N103="nulová",J103,0)</f>
        <v>0</v>
      </c>
      <c r="BJ103" s="25" t="s">
        <v>17</v>
      </c>
      <c r="BK103" s="214">
        <f>ROUND(I103*H103,2)</f>
        <v>0</v>
      </c>
      <c r="BL103" s="25" t="s">
        <v>254</v>
      </c>
      <c r="BM103" s="25" t="s">
        <v>3892</v>
      </c>
    </row>
    <row r="104" s="1" customFormat="1" ht="25.5" customHeight="1">
      <c r="B104" s="202"/>
      <c r="C104" s="203" t="s">
        <v>270</v>
      </c>
      <c r="D104" s="203" t="s">
        <v>170</v>
      </c>
      <c r="E104" s="204" t="s">
        <v>3893</v>
      </c>
      <c r="F104" s="205" t="s">
        <v>3894</v>
      </c>
      <c r="G104" s="206" t="s">
        <v>198</v>
      </c>
      <c r="H104" s="207">
        <v>90</v>
      </c>
      <c r="I104" s="208"/>
      <c r="J104" s="209">
        <f>ROUND(I104*H104,2)</f>
        <v>0</v>
      </c>
      <c r="K104" s="205" t="s">
        <v>5</v>
      </c>
      <c r="L104" s="47"/>
      <c r="M104" s="210" t="s">
        <v>5</v>
      </c>
      <c r="N104" s="211" t="s">
        <v>43</v>
      </c>
      <c r="O104" s="48"/>
      <c r="P104" s="212">
        <f>O104*H104</f>
        <v>0</v>
      </c>
      <c r="Q104" s="212">
        <v>0</v>
      </c>
      <c r="R104" s="212">
        <f>Q104*H104</f>
        <v>0</v>
      </c>
      <c r="S104" s="212">
        <v>0</v>
      </c>
      <c r="T104" s="213">
        <f>S104*H104</f>
        <v>0</v>
      </c>
      <c r="AR104" s="25" t="s">
        <v>254</v>
      </c>
      <c r="AT104" s="25" t="s">
        <v>170</v>
      </c>
      <c r="AU104" s="25" t="s">
        <v>80</v>
      </c>
      <c r="AY104" s="25" t="s">
        <v>168</v>
      </c>
      <c r="BE104" s="214">
        <f>IF(N104="základní",J104,0)</f>
        <v>0</v>
      </c>
      <c r="BF104" s="214">
        <f>IF(N104="snížená",J104,0)</f>
        <v>0</v>
      </c>
      <c r="BG104" s="214">
        <f>IF(N104="zákl. přenesená",J104,0)</f>
        <v>0</v>
      </c>
      <c r="BH104" s="214">
        <f>IF(N104="sníž. přenesená",J104,0)</f>
        <v>0</v>
      </c>
      <c r="BI104" s="214">
        <f>IF(N104="nulová",J104,0)</f>
        <v>0</v>
      </c>
      <c r="BJ104" s="25" t="s">
        <v>17</v>
      </c>
      <c r="BK104" s="214">
        <f>ROUND(I104*H104,2)</f>
        <v>0</v>
      </c>
      <c r="BL104" s="25" t="s">
        <v>254</v>
      </c>
      <c r="BM104" s="25" t="s">
        <v>3895</v>
      </c>
    </row>
    <row r="105" s="1" customFormat="1" ht="25.5" customHeight="1">
      <c r="B105" s="202"/>
      <c r="C105" s="203" t="s">
        <v>274</v>
      </c>
      <c r="D105" s="203" t="s">
        <v>170</v>
      </c>
      <c r="E105" s="204" t="s">
        <v>3896</v>
      </c>
      <c r="F105" s="205" t="s">
        <v>3897</v>
      </c>
      <c r="G105" s="206" t="s">
        <v>198</v>
      </c>
      <c r="H105" s="207">
        <v>20</v>
      </c>
      <c r="I105" s="208"/>
      <c r="J105" s="209">
        <f>ROUND(I105*H105,2)</f>
        <v>0</v>
      </c>
      <c r="K105" s="205" t="s">
        <v>5</v>
      </c>
      <c r="L105" s="47"/>
      <c r="M105" s="210" t="s">
        <v>5</v>
      </c>
      <c r="N105" s="211" t="s">
        <v>43</v>
      </c>
      <c r="O105" s="48"/>
      <c r="P105" s="212">
        <f>O105*H105</f>
        <v>0</v>
      </c>
      <c r="Q105" s="212">
        <v>0</v>
      </c>
      <c r="R105" s="212">
        <f>Q105*H105</f>
        <v>0</v>
      </c>
      <c r="S105" s="212">
        <v>0</v>
      </c>
      <c r="T105" s="213">
        <f>S105*H105</f>
        <v>0</v>
      </c>
      <c r="AR105" s="25" t="s">
        <v>254</v>
      </c>
      <c r="AT105" s="25" t="s">
        <v>170</v>
      </c>
      <c r="AU105" s="25" t="s">
        <v>80</v>
      </c>
      <c r="AY105" s="25" t="s">
        <v>168</v>
      </c>
      <c r="BE105" s="214">
        <f>IF(N105="základní",J105,0)</f>
        <v>0</v>
      </c>
      <c r="BF105" s="214">
        <f>IF(N105="snížená",J105,0)</f>
        <v>0</v>
      </c>
      <c r="BG105" s="214">
        <f>IF(N105="zákl. přenesená",J105,0)</f>
        <v>0</v>
      </c>
      <c r="BH105" s="214">
        <f>IF(N105="sníž. přenesená",J105,0)</f>
        <v>0</v>
      </c>
      <c r="BI105" s="214">
        <f>IF(N105="nulová",J105,0)</f>
        <v>0</v>
      </c>
      <c r="BJ105" s="25" t="s">
        <v>17</v>
      </c>
      <c r="BK105" s="214">
        <f>ROUND(I105*H105,2)</f>
        <v>0</v>
      </c>
      <c r="BL105" s="25" t="s">
        <v>254</v>
      </c>
      <c r="BM105" s="25" t="s">
        <v>3898</v>
      </c>
    </row>
    <row r="106" s="1" customFormat="1" ht="25.5" customHeight="1">
      <c r="B106" s="202"/>
      <c r="C106" s="203" t="s">
        <v>10</v>
      </c>
      <c r="D106" s="203" t="s">
        <v>170</v>
      </c>
      <c r="E106" s="204" t="s">
        <v>3899</v>
      </c>
      <c r="F106" s="205" t="s">
        <v>3900</v>
      </c>
      <c r="G106" s="206" t="s">
        <v>198</v>
      </c>
      <c r="H106" s="207">
        <v>50</v>
      </c>
      <c r="I106" s="208"/>
      <c r="J106" s="209">
        <f>ROUND(I106*H106,2)</f>
        <v>0</v>
      </c>
      <c r="K106" s="205" t="s">
        <v>5</v>
      </c>
      <c r="L106" s="47"/>
      <c r="M106" s="210" t="s">
        <v>5</v>
      </c>
      <c r="N106" s="211" t="s">
        <v>43</v>
      </c>
      <c r="O106" s="48"/>
      <c r="P106" s="212">
        <f>O106*H106</f>
        <v>0</v>
      </c>
      <c r="Q106" s="212">
        <v>0</v>
      </c>
      <c r="R106" s="212">
        <f>Q106*H106</f>
        <v>0</v>
      </c>
      <c r="S106" s="212">
        <v>0</v>
      </c>
      <c r="T106" s="213">
        <f>S106*H106</f>
        <v>0</v>
      </c>
      <c r="AR106" s="25" t="s">
        <v>254</v>
      </c>
      <c r="AT106" s="25" t="s">
        <v>170</v>
      </c>
      <c r="AU106" s="25" t="s">
        <v>80</v>
      </c>
      <c r="AY106" s="25" t="s">
        <v>168</v>
      </c>
      <c r="BE106" s="214">
        <f>IF(N106="základní",J106,0)</f>
        <v>0</v>
      </c>
      <c r="BF106" s="214">
        <f>IF(N106="snížená",J106,0)</f>
        <v>0</v>
      </c>
      <c r="BG106" s="214">
        <f>IF(N106="zákl. přenesená",J106,0)</f>
        <v>0</v>
      </c>
      <c r="BH106" s="214">
        <f>IF(N106="sníž. přenesená",J106,0)</f>
        <v>0</v>
      </c>
      <c r="BI106" s="214">
        <f>IF(N106="nulová",J106,0)</f>
        <v>0</v>
      </c>
      <c r="BJ106" s="25" t="s">
        <v>17</v>
      </c>
      <c r="BK106" s="214">
        <f>ROUND(I106*H106,2)</f>
        <v>0</v>
      </c>
      <c r="BL106" s="25" t="s">
        <v>254</v>
      </c>
      <c r="BM106" s="25" t="s">
        <v>3901</v>
      </c>
    </row>
    <row r="107" s="1" customFormat="1" ht="16.5" customHeight="1">
      <c r="B107" s="202"/>
      <c r="C107" s="203" t="s">
        <v>284</v>
      </c>
      <c r="D107" s="203" t="s">
        <v>170</v>
      </c>
      <c r="E107" s="204" t="s">
        <v>3902</v>
      </c>
      <c r="F107" s="205" t="s">
        <v>3903</v>
      </c>
      <c r="G107" s="206" t="s">
        <v>198</v>
      </c>
      <c r="H107" s="207">
        <v>90</v>
      </c>
      <c r="I107" s="208"/>
      <c r="J107" s="209">
        <f>ROUND(I107*H107,2)</f>
        <v>0</v>
      </c>
      <c r="K107" s="205" t="s">
        <v>5</v>
      </c>
      <c r="L107" s="47"/>
      <c r="M107" s="210" t="s">
        <v>5</v>
      </c>
      <c r="N107" s="211" t="s">
        <v>43</v>
      </c>
      <c r="O107" s="48"/>
      <c r="P107" s="212">
        <f>O107*H107</f>
        <v>0</v>
      </c>
      <c r="Q107" s="212">
        <v>0</v>
      </c>
      <c r="R107" s="212">
        <f>Q107*H107</f>
        <v>0</v>
      </c>
      <c r="S107" s="212">
        <v>0</v>
      </c>
      <c r="T107" s="213">
        <f>S107*H107</f>
        <v>0</v>
      </c>
      <c r="AR107" s="25" t="s">
        <v>254</v>
      </c>
      <c r="AT107" s="25" t="s">
        <v>170</v>
      </c>
      <c r="AU107" s="25" t="s">
        <v>80</v>
      </c>
      <c r="AY107" s="25" t="s">
        <v>168</v>
      </c>
      <c r="BE107" s="214">
        <f>IF(N107="základní",J107,0)</f>
        <v>0</v>
      </c>
      <c r="BF107" s="214">
        <f>IF(N107="snížená",J107,0)</f>
        <v>0</v>
      </c>
      <c r="BG107" s="214">
        <f>IF(N107="zákl. přenesená",J107,0)</f>
        <v>0</v>
      </c>
      <c r="BH107" s="214">
        <f>IF(N107="sníž. přenesená",J107,0)</f>
        <v>0</v>
      </c>
      <c r="BI107" s="214">
        <f>IF(N107="nulová",J107,0)</f>
        <v>0</v>
      </c>
      <c r="BJ107" s="25" t="s">
        <v>17</v>
      </c>
      <c r="BK107" s="214">
        <f>ROUND(I107*H107,2)</f>
        <v>0</v>
      </c>
      <c r="BL107" s="25" t="s">
        <v>254</v>
      </c>
      <c r="BM107" s="25" t="s">
        <v>3904</v>
      </c>
    </row>
    <row r="108" s="1" customFormat="1" ht="16.5" customHeight="1">
      <c r="B108" s="202"/>
      <c r="C108" s="203" t="s">
        <v>288</v>
      </c>
      <c r="D108" s="203" t="s">
        <v>170</v>
      </c>
      <c r="E108" s="204" t="s">
        <v>3905</v>
      </c>
      <c r="F108" s="205" t="s">
        <v>3906</v>
      </c>
      <c r="G108" s="206" t="s">
        <v>198</v>
      </c>
      <c r="H108" s="207">
        <v>5</v>
      </c>
      <c r="I108" s="208"/>
      <c r="J108" s="209">
        <f>ROUND(I108*H108,2)</f>
        <v>0</v>
      </c>
      <c r="K108" s="205" t="s">
        <v>5</v>
      </c>
      <c r="L108" s="47"/>
      <c r="M108" s="210" t="s">
        <v>5</v>
      </c>
      <c r="N108" s="211" t="s">
        <v>43</v>
      </c>
      <c r="O108" s="48"/>
      <c r="P108" s="212">
        <f>O108*H108</f>
        <v>0</v>
      </c>
      <c r="Q108" s="212">
        <v>0</v>
      </c>
      <c r="R108" s="212">
        <f>Q108*H108</f>
        <v>0</v>
      </c>
      <c r="S108" s="212">
        <v>0</v>
      </c>
      <c r="T108" s="213">
        <f>S108*H108</f>
        <v>0</v>
      </c>
      <c r="AR108" s="25" t="s">
        <v>254</v>
      </c>
      <c r="AT108" s="25" t="s">
        <v>170</v>
      </c>
      <c r="AU108" s="25" t="s">
        <v>80</v>
      </c>
      <c r="AY108" s="25" t="s">
        <v>168</v>
      </c>
      <c r="BE108" s="214">
        <f>IF(N108="základní",J108,0)</f>
        <v>0</v>
      </c>
      <c r="BF108" s="214">
        <f>IF(N108="snížená",J108,0)</f>
        <v>0</v>
      </c>
      <c r="BG108" s="214">
        <f>IF(N108="zákl. přenesená",J108,0)</f>
        <v>0</v>
      </c>
      <c r="BH108" s="214">
        <f>IF(N108="sníž. přenesená",J108,0)</f>
        <v>0</v>
      </c>
      <c r="BI108" s="214">
        <f>IF(N108="nulová",J108,0)</f>
        <v>0</v>
      </c>
      <c r="BJ108" s="25" t="s">
        <v>17</v>
      </c>
      <c r="BK108" s="214">
        <f>ROUND(I108*H108,2)</f>
        <v>0</v>
      </c>
      <c r="BL108" s="25" t="s">
        <v>254</v>
      </c>
      <c r="BM108" s="25" t="s">
        <v>3907</v>
      </c>
    </row>
    <row r="109" s="1" customFormat="1" ht="16.5" customHeight="1">
      <c r="B109" s="202"/>
      <c r="C109" s="203" t="s">
        <v>292</v>
      </c>
      <c r="D109" s="203" t="s">
        <v>170</v>
      </c>
      <c r="E109" s="204" t="s">
        <v>3908</v>
      </c>
      <c r="F109" s="205" t="s">
        <v>3909</v>
      </c>
      <c r="G109" s="206" t="s">
        <v>1519</v>
      </c>
      <c r="H109" s="207">
        <v>148</v>
      </c>
      <c r="I109" s="208"/>
      <c r="J109" s="209">
        <f>ROUND(I109*H109,2)</f>
        <v>0</v>
      </c>
      <c r="K109" s="205" t="s">
        <v>5</v>
      </c>
      <c r="L109" s="47"/>
      <c r="M109" s="210" t="s">
        <v>5</v>
      </c>
      <c r="N109" s="211" t="s">
        <v>43</v>
      </c>
      <c r="O109" s="48"/>
      <c r="P109" s="212">
        <f>O109*H109</f>
        <v>0</v>
      </c>
      <c r="Q109" s="212">
        <v>0</v>
      </c>
      <c r="R109" s="212">
        <f>Q109*H109</f>
        <v>0</v>
      </c>
      <c r="S109" s="212">
        <v>0</v>
      </c>
      <c r="T109" s="213">
        <f>S109*H109</f>
        <v>0</v>
      </c>
      <c r="AR109" s="25" t="s">
        <v>254</v>
      </c>
      <c r="AT109" s="25" t="s">
        <v>170</v>
      </c>
      <c r="AU109" s="25" t="s">
        <v>80</v>
      </c>
      <c r="AY109" s="25" t="s">
        <v>168</v>
      </c>
      <c r="BE109" s="214">
        <f>IF(N109="základní",J109,0)</f>
        <v>0</v>
      </c>
      <c r="BF109" s="214">
        <f>IF(N109="snížená",J109,0)</f>
        <v>0</v>
      </c>
      <c r="BG109" s="214">
        <f>IF(N109="zákl. přenesená",J109,0)</f>
        <v>0</v>
      </c>
      <c r="BH109" s="214">
        <f>IF(N109="sníž. přenesená",J109,0)</f>
        <v>0</v>
      </c>
      <c r="BI109" s="214">
        <f>IF(N109="nulová",J109,0)</f>
        <v>0</v>
      </c>
      <c r="BJ109" s="25" t="s">
        <v>17</v>
      </c>
      <c r="BK109" s="214">
        <f>ROUND(I109*H109,2)</f>
        <v>0</v>
      </c>
      <c r="BL109" s="25" t="s">
        <v>254</v>
      </c>
      <c r="BM109" s="25" t="s">
        <v>3910</v>
      </c>
    </row>
    <row r="110" s="1" customFormat="1" ht="16.5" customHeight="1">
      <c r="B110" s="202"/>
      <c r="C110" s="203" t="s">
        <v>296</v>
      </c>
      <c r="D110" s="203" t="s">
        <v>170</v>
      </c>
      <c r="E110" s="204" t="s">
        <v>3911</v>
      </c>
      <c r="F110" s="205" t="s">
        <v>3912</v>
      </c>
      <c r="G110" s="206" t="s">
        <v>1519</v>
      </c>
      <c r="H110" s="207">
        <v>40</v>
      </c>
      <c r="I110" s="208"/>
      <c r="J110" s="209">
        <f>ROUND(I110*H110,2)</f>
        <v>0</v>
      </c>
      <c r="K110" s="205" t="s">
        <v>5</v>
      </c>
      <c r="L110" s="47"/>
      <c r="M110" s="210" t="s">
        <v>5</v>
      </c>
      <c r="N110" s="211" t="s">
        <v>43</v>
      </c>
      <c r="O110" s="48"/>
      <c r="P110" s="212">
        <f>O110*H110</f>
        <v>0</v>
      </c>
      <c r="Q110" s="212">
        <v>0</v>
      </c>
      <c r="R110" s="212">
        <f>Q110*H110</f>
        <v>0</v>
      </c>
      <c r="S110" s="212">
        <v>0</v>
      </c>
      <c r="T110" s="213">
        <f>S110*H110</f>
        <v>0</v>
      </c>
      <c r="AR110" s="25" t="s">
        <v>254</v>
      </c>
      <c r="AT110" s="25" t="s">
        <v>170</v>
      </c>
      <c r="AU110" s="25" t="s">
        <v>80</v>
      </c>
      <c r="AY110" s="25" t="s">
        <v>168</v>
      </c>
      <c r="BE110" s="214">
        <f>IF(N110="základní",J110,0)</f>
        <v>0</v>
      </c>
      <c r="BF110" s="214">
        <f>IF(N110="snížená",J110,0)</f>
        <v>0</v>
      </c>
      <c r="BG110" s="214">
        <f>IF(N110="zákl. přenesená",J110,0)</f>
        <v>0</v>
      </c>
      <c r="BH110" s="214">
        <f>IF(N110="sníž. přenesená",J110,0)</f>
        <v>0</v>
      </c>
      <c r="BI110" s="214">
        <f>IF(N110="nulová",J110,0)</f>
        <v>0</v>
      </c>
      <c r="BJ110" s="25" t="s">
        <v>17</v>
      </c>
      <c r="BK110" s="214">
        <f>ROUND(I110*H110,2)</f>
        <v>0</v>
      </c>
      <c r="BL110" s="25" t="s">
        <v>254</v>
      </c>
      <c r="BM110" s="25" t="s">
        <v>3913</v>
      </c>
    </row>
    <row r="111" s="1" customFormat="1" ht="16.5" customHeight="1">
      <c r="B111" s="202"/>
      <c r="C111" s="203" t="s">
        <v>300</v>
      </c>
      <c r="D111" s="203" t="s">
        <v>170</v>
      </c>
      <c r="E111" s="204" t="s">
        <v>3914</v>
      </c>
      <c r="F111" s="205" t="s">
        <v>3915</v>
      </c>
      <c r="G111" s="206" t="s">
        <v>1519</v>
      </c>
      <c r="H111" s="207">
        <v>5</v>
      </c>
      <c r="I111" s="208"/>
      <c r="J111" s="209">
        <f>ROUND(I111*H111,2)</f>
        <v>0</v>
      </c>
      <c r="K111" s="205" t="s">
        <v>5</v>
      </c>
      <c r="L111" s="47"/>
      <c r="M111" s="210" t="s">
        <v>5</v>
      </c>
      <c r="N111" s="211" t="s">
        <v>43</v>
      </c>
      <c r="O111" s="48"/>
      <c r="P111" s="212">
        <f>O111*H111</f>
        <v>0</v>
      </c>
      <c r="Q111" s="212">
        <v>0</v>
      </c>
      <c r="R111" s="212">
        <f>Q111*H111</f>
        <v>0</v>
      </c>
      <c r="S111" s="212">
        <v>0</v>
      </c>
      <c r="T111" s="213">
        <f>S111*H111</f>
        <v>0</v>
      </c>
      <c r="AR111" s="25" t="s">
        <v>254</v>
      </c>
      <c r="AT111" s="25" t="s">
        <v>170</v>
      </c>
      <c r="AU111" s="25" t="s">
        <v>80</v>
      </c>
      <c r="AY111" s="25" t="s">
        <v>168</v>
      </c>
      <c r="BE111" s="214">
        <f>IF(N111="základní",J111,0)</f>
        <v>0</v>
      </c>
      <c r="BF111" s="214">
        <f>IF(N111="snížená",J111,0)</f>
        <v>0</v>
      </c>
      <c r="BG111" s="214">
        <f>IF(N111="zákl. přenesená",J111,0)</f>
        <v>0</v>
      </c>
      <c r="BH111" s="214">
        <f>IF(N111="sníž. přenesená",J111,0)</f>
        <v>0</v>
      </c>
      <c r="BI111" s="214">
        <f>IF(N111="nulová",J111,0)</f>
        <v>0</v>
      </c>
      <c r="BJ111" s="25" t="s">
        <v>17</v>
      </c>
      <c r="BK111" s="214">
        <f>ROUND(I111*H111,2)</f>
        <v>0</v>
      </c>
      <c r="BL111" s="25" t="s">
        <v>254</v>
      </c>
      <c r="BM111" s="25" t="s">
        <v>3916</v>
      </c>
    </row>
    <row r="112" s="1" customFormat="1" ht="16.5" customHeight="1">
      <c r="B112" s="202"/>
      <c r="C112" s="203" t="s">
        <v>304</v>
      </c>
      <c r="D112" s="203" t="s">
        <v>170</v>
      </c>
      <c r="E112" s="204" t="s">
        <v>3917</v>
      </c>
      <c r="F112" s="205" t="s">
        <v>3918</v>
      </c>
      <c r="G112" s="206" t="s">
        <v>1519</v>
      </c>
      <c r="H112" s="207">
        <v>50</v>
      </c>
      <c r="I112" s="208"/>
      <c r="J112" s="209">
        <f>ROUND(I112*H112,2)</f>
        <v>0</v>
      </c>
      <c r="K112" s="205" t="s">
        <v>5</v>
      </c>
      <c r="L112" s="47"/>
      <c r="M112" s="210" t="s">
        <v>5</v>
      </c>
      <c r="N112" s="211" t="s">
        <v>43</v>
      </c>
      <c r="O112" s="48"/>
      <c r="P112" s="212">
        <f>O112*H112</f>
        <v>0</v>
      </c>
      <c r="Q112" s="212">
        <v>0</v>
      </c>
      <c r="R112" s="212">
        <f>Q112*H112</f>
        <v>0</v>
      </c>
      <c r="S112" s="212">
        <v>0</v>
      </c>
      <c r="T112" s="213">
        <f>S112*H112</f>
        <v>0</v>
      </c>
      <c r="AR112" s="25" t="s">
        <v>254</v>
      </c>
      <c r="AT112" s="25" t="s">
        <v>170</v>
      </c>
      <c r="AU112" s="25" t="s">
        <v>80</v>
      </c>
      <c r="AY112" s="25" t="s">
        <v>168</v>
      </c>
      <c r="BE112" s="214">
        <f>IF(N112="základní",J112,0)</f>
        <v>0</v>
      </c>
      <c r="BF112" s="214">
        <f>IF(N112="snížená",J112,0)</f>
        <v>0</v>
      </c>
      <c r="BG112" s="214">
        <f>IF(N112="zákl. přenesená",J112,0)</f>
        <v>0</v>
      </c>
      <c r="BH112" s="214">
        <f>IF(N112="sníž. přenesená",J112,0)</f>
        <v>0</v>
      </c>
      <c r="BI112" s="214">
        <f>IF(N112="nulová",J112,0)</f>
        <v>0</v>
      </c>
      <c r="BJ112" s="25" t="s">
        <v>17</v>
      </c>
      <c r="BK112" s="214">
        <f>ROUND(I112*H112,2)</f>
        <v>0</v>
      </c>
      <c r="BL112" s="25" t="s">
        <v>254</v>
      </c>
      <c r="BM112" s="25" t="s">
        <v>3919</v>
      </c>
    </row>
    <row r="113" s="1" customFormat="1" ht="16.5" customHeight="1">
      <c r="B113" s="202"/>
      <c r="C113" s="203" t="s">
        <v>308</v>
      </c>
      <c r="D113" s="203" t="s">
        <v>170</v>
      </c>
      <c r="E113" s="204" t="s">
        <v>3920</v>
      </c>
      <c r="F113" s="205" t="s">
        <v>3921</v>
      </c>
      <c r="G113" s="206" t="s">
        <v>1519</v>
      </c>
      <c r="H113" s="207">
        <v>14</v>
      </c>
      <c r="I113" s="208"/>
      <c r="J113" s="209">
        <f>ROUND(I113*H113,2)</f>
        <v>0</v>
      </c>
      <c r="K113" s="205" t="s">
        <v>5</v>
      </c>
      <c r="L113" s="47"/>
      <c r="M113" s="210" t="s">
        <v>5</v>
      </c>
      <c r="N113" s="211" t="s">
        <v>43</v>
      </c>
      <c r="O113" s="48"/>
      <c r="P113" s="212">
        <f>O113*H113</f>
        <v>0</v>
      </c>
      <c r="Q113" s="212">
        <v>0</v>
      </c>
      <c r="R113" s="212">
        <f>Q113*H113</f>
        <v>0</v>
      </c>
      <c r="S113" s="212">
        <v>0</v>
      </c>
      <c r="T113" s="213">
        <f>S113*H113</f>
        <v>0</v>
      </c>
      <c r="AR113" s="25" t="s">
        <v>254</v>
      </c>
      <c r="AT113" s="25" t="s">
        <v>170</v>
      </c>
      <c r="AU113" s="25" t="s">
        <v>80</v>
      </c>
      <c r="AY113" s="25" t="s">
        <v>168</v>
      </c>
      <c r="BE113" s="214">
        <f>IF(N113="základní",J113,0)</f>
        <v>0</v>
      </c>
      <c r="BF113" s="214">
        <f>IF(N113="snížená",J113,0)</f>
        <v>0</v>
      </c>
      <c r="BG113" s="214">
        <f>IF(N113="zákl. přenesená",J113,0)</f>
        <v>0</v>
      </c>
      <c r="BH113" s="214">
        <f>IF(N113="sníž. přenesená",J113,0)</f>
        <v>0</v>
      </c>
      <c r="BI113" s="214">
        <f>IF(N113="nulová",J113,0)</f>
        <v>0</v>
      </c>
      <c r="BJ113" s="25" t="s">
        <v>17</v>
      </c>
      <c r="BK113" s="214">
        <f>ROUND(I113*H113,2)</f>
        <v>0</v>
      </c>
      <c r="BL113" s="25" t="s">
        <v>254</v>
      </c>
      <c r="BM113" s="25" t="s">
        <v>3922</v>
      </c>
    </row>
    <row r="114" s="1" customFormat="1" ht="16.5" customHeight="1">
      <c r="B114" s="202"/>
      <c r="C114" s="203" t="s">
        <v>314</v>
      </c>
      <c r="D114" s="203" t="s">
        <v>170</v>
      </c>
      <c r="E114" s="204" t="s">
        <v>3923</v>
      </c>
      <c r="F114" s="205" t="s">
        <v>3924</v>
      </c>
      <c r="G114" s="206" t="s">
        <v>1519</v>
      </c>
      <c r="H114" s="207">
        <v>1</v>
      </c>
      <c r="I114" s="208"/>
      <c r="J114" s="209">
        <f>ROUND(I114*H114,2)</f>
        <v>0</v>
      </c>
      <c r="K114" s="205" t="s">
        <v>5</v>
      </c>
      <c r="L114" s="47"/>
      <c r="M114" s="210" t="s">
        <v>5</v>
      </c>
      <c r="N114" s="211" t="s">
        <v>43</v>
      </c>
      <c r="O114" s="48"/>
      <c r="P114" s="212">
        <f>O114*H114</f>
        <v>0</v>
      </c>
      <c r="Q114" s="212">
        <v>0</v>
      </c>
      <c r="R114" s="212">
        <f>Q114*H114</f>
        <v>0</v>
      </c>
      <c r="S114" s="212">
        <v>0</v>
      </c>
      <c r="T114" s="213">
        <f>S114*H114</f>
        <v>0</v>
      </c>
      <c r="AR114" s="25" t="s">
        <v>254</v>
      </c>
      <c r="AT114" s="25" t="s">
        <v>170</v>
      </c>
      <c r="AU114" s="25" t="s">
        <v>80</v>
      </c>
      <c r="AY114" s="25" t="s">
        <v>168</v>
      </c>
      <c r="BE114" s="214">
        <f>IF(N114="základní",J114,0)</f>
        <v>0</v>
      </c>
      <c r="BF114" s="214">
        <f>IF(N114="snížená",J114,0)</f>
        <v>0</v>
      </c>
      <c r="BG114" s="214">
        <f>IF(N114="zákl. přenesená",J114,0)</f>
        <v>0</v>
      </c>
      <c r="BH114" s="214">
        <f>IF(N114="sníž. přenesená",J114,0)</f>
        <v>0</v>
      </c>
      <c r="BI114" s="214">
        <f>IF(N114="nulová",J114,0)</f>
        <v>0</v>
      </c>
      <c r="BJ114" s="25" t="s">
        <v>17</v>
      </c>
      <c r="BK114" s="214">
        <f>ROUND(I114*H114,2)</f>
        <v>0</v>
      </c>
      <c r="BL114" s="25" t="s">
        <v>254</v>
      </c>
      <c r="BM114" s="25" t="s">
        <v>3925</v>
      </c>
    </row>
    <row r="115" s="1" customFormat="1" ht="16.5" customHeight="1">
      <c r="B115" s="202"/>
      <c r="C115" s="203" t="s">
        <v>322</v>
      </c>
      <c r="D115" s="203" t="s">
        <v>170</v>
      </c>
      <c r="E115" s="204" t="s">
        <v>3926</v>
      </c>
      <c r="F115" s="205" t="s">
        <v>3927</v>
      </c>
      <c r="G115" s="206" t="s">
        <v>1519</v>
      </c>
      <c r="H115" s="207">
        <v>6</v>
      </c>
      <c r="I115" s="208"/>
      <c r="J115" s="209">
        <f>ROUND(I115*H115,2)</f>
        <v>0</v>
      </c>
      <c r="K115" s="205" t="s">
        <v>5</v>
      </c>
      <c r="L115" s="47"/>
      <c r="M115" s="210" t="s">
        <v>5</v>
      </c>
      <c r="N115" s="211" t="s">
        <v>43</v>
      </c>
      <c r="O115" s="48"/>
      <c r="P115" s="212">
        <f>O115*H115</f>
        <v>0</v>
      </c>
      <c r="Q115" s="212">
        <v>0</v>
      </c>
      <c r="R115" s="212">
        <f>Q115*H115</f>
        <v>0</v>
      </c>
      <c r="S115" s="212">
        <v>0</v>
      </c>
      <c r="T115" s="213">
        <f>S115*H115</f>
        <v>0</v>
      </c>
      <c r="AR115" s="25" t="s">
        <v>254</v>
      </c>
      <c r="AT115" s="25" t="s">
        <v>170</v>
      </c>
      <c r="AU115" s="25" t="s">
        <v>80</v>
      </c>
      <c r="AY115" s="25" t="s">
        <v>168</v>
      </c>
      <c r="BE115" s="214">
        <f>IF(N115="základní",J115,0)</f>
        <v>0</v>
      </c>
      <c r="BF115" s="214">
        <f>IF(N115="snížená",J115,0)</f>
        <v>0</v>
      </c>
      <c r="BG115" s="214">
        <f>IF(N115="zákl. přenesená",J115,0)</f>
        <v>0</v>
      </c>
      <c r="BH115" s="214">
        <f>IF(N115="sníž. přenesená",J115,0)</f>
        <v>0</v>
      </c>
      <c r="BI115" s="214">
        <f>IF(N115="nulová",J115,0)</f>
        <v>0</v>
      </c>
      <c r="BJ115" s="25" t="s">
        <v>17</v>
      </c>
      <c r="BK115" s="214">
        <f>ROUND(I115*H115,2)</f>
        <v>0</v>
      </c>
      <c r="BL115" s="25" t="s">
        <v>254</v>
      </c>
      <c r="BM115" s="25" t="s">
        <v>3928</v>
      </c>
    </row>
    <row r="116" s="1" customFormat="1" ht="16.5" customHeight="1">
      <c r="B116" s="202"/>
      <c r="C116" s="203" t="s">
        <v>327</v>
      </c>
      <c r="D116" s="203" t="s">
        <v>170</v>
      </c>
      <c r="E116" s="204" t="s">
        <v>3929</v>
      </c>
      <c r="F116" s="205" t="s">
        <v>3930</v>
      </c>
      <c r="G116" s="206" t="s">
        <v>1519</v>
      </c>
      <c r="H116" s="207">
        <v>8</v>
      </c>
      <c r="I116" s="208"/>
      <c r="J116" s="209">
        <f>ROUND(I116*H116,2)</f>
        <v>0</v>
      </c>
      <c r="K116" s="205" t="s">
        <v>5</v>
      </c>
      <c r="L116" s="47"/>
      <c r="M116" s="210" t="s">
        <v>5</v>
      </c>
      <c r="N116" s="211" t="s">
        <v>43</v>
      </c>
      <c r="O116" s="48"/>
      <c r="P116" s="212">
        <f>O116*H116</f>
        <v>0</v>
      </c>
      <c r="Q116" s="212">
        <v>0</v>
      </c>
      <c r="R116" s="212">
        <f>Q116*H116</f>
        <v>0</v>
      </c>
      <c r="S116" s="212">
        <v>0</v>
      </c>
      <c r="T116" s="213">
        <f>S116*H116</f>
        <v>0</v>
      </c>
      <c r="AR116" s="25" t="s">
        <v>254</v>
      </c>
      <c r="AT116" s="25" t="s">
        <v>170</v>
      </c>
      <c r="AU116" s="25" t="s">
        <v>80</v>
      </c>
      <c r="AY116" s="25" t="s">
        <v>168</v>
      </c>
      <c r="BE116" s="214">
        <f>IF(N116="základní",J116,0)</f>
        <v>0</v>
      </c>
      <c r="BF116" s="214">
        <f>IF(N116="snížená",J116,0)</f>
        <v>0</v>
      </c>
      <c r="BG116" s="214">
        <f>IF(N116="zákl. přenesená",J116,0)</f>
        <v>0</v>
      </c>
      <c r="BH116" s="214">
        <f>IF(N116="sníž. přenesená",J116,0)</f>
        <v>0</v>
      </c>
      <c r="BI116" s="214">
        <f>IF(N116="nulová",J116,0)</f>
        <v>0</v>
      </c>
      <c r="BJ116" s="25" t="s">
        <v>17</v>
      </c>
      <c r="BK116" s="214">
        <f>ROUND(I116*H116,2)</f>
        <v>0</v>
      </c>
      <c r="BL116" s="25" t="s">
        <v>254</v>
      </c>
      <c r="BM116" s="25" t="s">
        <v>3931</v>
      </c>
    </row>
    <row r="117" s="1" customFormat="1" ht="16.5" customHeight="1">
      <c r="B117" s="202"/>
      <c r="C117" s="203" t="s">
        <v>332</v>
      </c>
      <c r="D117" s="203" t="s">
        <v>170</v>
      </c>
      <c r="E117" s="204" t="s">
        <v>3932</v>
      </c>
      <c r="F117" s="205" t="s">
        <v>3933</v>
      </c>
      <c r="G117" s="206" t="s">
        <v>1519</v>
      </c>
      <c r="H117" s="207">
        <v>1</v>
      </c>
      <c r="I117" s="208"/>
      <c r="J117" s="209">
        <f>ROUND(I117*H117,2)</f>
        <v>0</v>
      </c>
      <c r="K117" s="205" t="s">
        <v>5</v>
      </c>
      <c r="L117" s="47"/>
      <c r="M117" s="210" t="s">
        <v>5</v>
      </c>
      <c r="N117" s="211" t="s">
        <v>43</v>
      </c>
      <c r="O117" s="48"/>
      <c r="P117" s="212">
        <f>O117*H117</f>
        <v>0</v>
      </c>
      <c r="Q117" s="212">
        <v>0</v>
      </c>
      <c r="R117" s="212">
        <f>Q117*H117</f>
        <v>0</v>
      </c>
      <c r="S117" s="212">
        <v>0</v>
      </c>
      <c r="T117" s="213">
        <f>S117*H117</f>
        <v>0</v>
      </c>
      <c r="AR117" s="25" t="s">
        <v>254</v>
      </c>
      <c r="AT117" s="25" t="s">
        <v>170</v>
      </c>
      <c r="AU117" s="25" t="s">
        <v>80</v>
      </c>
      <c r="AY117" s="25" t="s">
        <v>168</v>
      </c>
      <c r="BE117" s="214">
        <f>IF(N117="základní",J117,0)</f>
        <v>0</v>
      </c>
      <c r="BF117" s="214">
        <f>IF(N117="snížená",J117,0)</f>
        <v>0</v>
      </c>
      <c r="BG117" s="214">
        <f>IF(N117="zákl. přenesená",J117,0)</f>
        <v>0</v>
      </c>
      <c r="BH117" s="214">
        <f>IF(N117="sníž. přenesená",J117,0)</f>
        <v>0</v>
      </c>
      <c r="BI117" s="214">
        <f>IF(N117="nulová",J117,0)</f>
        <v>0</v>
      </c>
      <c r="BJ117" s="25" t="s">
        <v>17</v>
      </c>
      <c r="BK117" s="214">
        <f>ROUND(I117*H117,2)</f>
        <v>0</v>
      </c>
      <c r="BL117" s="25" t="s">
        <v>254</v>
      </c>
      <c r="BM117" s="25" t="s">
        <v>3934</v>
      </c>
    </row>
    <row r="118" s="1" customFormat="1" ht="16.5" customHeight="1">
      <c r="B118" s="202"/>
      <c r="C118" s="203" t="s">
        <v>336</v>
      </c>
      <c r="D118" s="203" t="s">
        <v>170</v>
      </c>
      <c r="E118" s="204" t="s">
        <v>3935</v>
      </c>
      <c r="F118" s="205" t="s">
        <v>3936</v>
      </c>
      <c r="G118" s="206" t="s">
        <v>1519</v>
      </c>
      <c r="H118" s="207">
        <v>1</v>
      </c>
      <c r="I118" s="208"/>
      <c r="J118" s="209">
        <f>ROUND(I118*H118,2)</f>
        <v>0</v>
      </c>
      <c r="K118" s="205" t="s">
        <v>5</v>
      </c>
      <c r="L118" s="47"/>
      <c r="M118" s="210" t="s">
        <v>5</v>
      </c>
      <c r="N118" s="211" t="s">
        <v>43</v>
      </c>
      <c r="O118" s="48"/>
      <c r="P118" s="212">
        <f>O118*H118</f>
        <v>0</v>
      </c>
      <c r="Q118" s="212">
        <v>0</v>
      </c>
      <c r="R118" s="212">
        <f>Q118*H118</f>
        <v>0</v>
      </c>
      <c r="S118" s="212">
        <v>0</v>
      </c>
      <c r="T118" s="213">
        <f>S118*H118</f>
        <v>0</v>
      </c>
      <c r="AR118" s="25" t="s">
        <v>254</v>
      </c>
      <c r="AT118" s="25" t="s">
        <v>170</v>
      </c>
      <c r="AU118" s="25" t="s">
        <v>80</v>
      </c>
      <c r="AY118" s="25" t="s">
        <v>168</v>
      </c>
      <c r="BE118" s="214">
        <f>IF(N118="základní",J118,0)</f>
        <v>0</v>
      </c>
      <c r="BF118" s="214">
        <f>IF(N118="snížená",J118,0)</f>
        <v>0</v>
      </c>
      <c r="BG118" s="214">
        <f>IF(N118="zákl. přenesená",J118,0)</f>
        <v>0</v>
      </c>
      <c r="BH118" s="214">
        <f>IF(N118="sníž. přenesená",J118,0)</f>
        <v>0</v>
      </c>
      <c r="BI118" s="214">
        <f>IF(N118="nulová",J118,0)</f>
        <v>0</v>
      </c>
      <c r="BJ118" s="25" t="s">
        <v>17</v>
      </c>
      <c r="BK118" s="214">
        <f>ROUND(I118*H118,2)</f>
        <v>0</v>
      </c>
      <c r="BL118" s="25" t="s">
        <v>254</v>
      </c>
      <c r="BM118" s="25" t="s">
        <v>3937</v>
      </c>
    </row>
    <row r="119" s="1" customFormat="1" ht="25.5" customHeight="1">
      <c r="B119" s="202"/>
      <c r="C119" s="203" t="s">
        <v>343</v>
      </c>
      <c r="D119" s="203" t="s">
        <v>170</v>
      </c>
      <c r="E119" s="204" t="s">
        <v>3938</v>
      </c>
      <c r="F119" s="205" t="s">
        <v>3939</v>
      </c>
      <c r="G119" s="206" t="s">
        <v>1519</v>
      </c>
      <c r="H119" s="207">
        <v>3</v>
      </c>
      <c r="I119" s="208"/>
      <c r="J119" s="209">
        <f>ROUND(I119*H119,2)</f>
        <v>0</v>
      </c>
      <c r="K119" s="205" t="s">
        <v>5</v>
      </c>
      <c r="L119" s="47"/>
      <c r="M119" s="210" t="s">
        <v>5</v>
      </c>
      <c r="N119" s="211" t="s">
        <v>43</v>
      </c>
      <c r="O119" s="48"/>
      <c r="P119" s="212">
        <f>O119*H119</f>
        <v>0</v>
      </c>
      <c r="Q119" s="212">
        <v>0</v>
      </c>
      <c r="R119" s="212">
        <f>Q119*H119</f>
        <v>0</v>
      </c>
      <c r="S119" s="212">
        <v>0</v>
      </c>
      <c r="T119" s="213">
        <f>S119*H119</f>
        <v>0</v>
      </c>
      <c r="AR119" s="25" t="s">
        <v>254</v>
      </c>
      <c r="AT119" s="25" t="s">
        <v>170</v>
      </c>
      <c r="AU119" s="25" t="s">
        <v>80</v>
      </c>
      <c r="AY119" s="25" t="s">
        <v>168</v>
      </c>
      <c r="BE119" s="214">
        <f>IF(N119="základní",J119,0)</f>
        <v>0</v>
      </c>
      <c r="BF119" s="214">
        <f>IF(N119="snížená",J119,0)</f>
        <v>0</v>
      </c>
      <c r="BG119" s="214">
        <f>IF(N119="zákl. přenesená",J119,0)</f>
        <v>0</v>
      </c>
      <c r="BH119" s="214">
        <f>IF(N119="sníž. přenesená",J119,0)</f>
        <v>0</v>
      </c>
      <c r="BI119" s="214">
        <f>IF(N119="nulová",J119,0)</f>
        <v>0</v>
      </c>
      <c r="BJ119" s="25" t="s">
        <v>17</v>
      </c>
      <c r="BK119" s="214">
        <f>ROUND(I119*H119,2)</f>
        <v>0</v>
      </c>
      <c r="BL119" s="25" t="s">
        <v>254</v>
      </c>
      <c r="BM119" s="25" t="s">
        <v>3940</v>
      </c>
    </row>
    <row r="120" s="1" customFormat="1" ht="16.5" customHeight="1">
      <c r="B120" s="202"/>
      <c r="C120" s="203" t="s">
        <v>347</v>
      </c>
      <c r="D120" s="203" t="s">
        <v>170</v>
      </c>
      <c r="E120" s="204" t="s">
        <v>3941</v>
      </c>
      <c r="F120" s="205" t="s">
        <v>3942</v>
      </c>
      <c r="G120" s="206" t="s">
        <v>1519</v>
      </c>
      <c r="H120" s="207">
        <v>2</v>
      </c>
      <c r="I120" s="208"/>
      <c r="J120" s="209">
        <f>ROUND(I120*H120,2)</f>
        <v>0</v>
      </c>
      <c r="K120" s="205" t="s">
        <v>5</v>
      </c>
      <c r="L120" s="47"/>
      <c r="M120" s="210" t="s">
        <v>5</v>
      </c>
      <c r="N120" s="211" t="s">
        <v>43</v>
      </c>
      <c r="O120" s="48"/>
      <c r="P120" s="212">
        <f>O120*H120</f>
        <v>0</v>
      </c>
      <c r="Q120" s="212">
        <v>0</v>
      </c>
      <c r="R120" s="212">
        <f>Q120*H120</f>
        <v>0</v>
      </c>
      <c r="S120" s="212">
        <v>0</v>
      </c>
      <c r="T120" s="213">
        <f>S120*H120</f>
        <v>0</v>
      </c>
      <c r="AR120" s="25" t="s">
        <v>254</v>
      </c>
      <c r="AT120" s="25" t="s">
        <v>170</v>
      </c>
      <c r="AU120" s="25" t="s">
        <v>80</v>
      </c>
      <c r="AY120" s="25" t="s">
        <v>168</v>
      </c>
      <c r="BE120" s="214">
        <f>IF(N120="základní",J120,0)</f>
        <v>0</v>
      </c>
      <c r="BF120" s="214">
        <f>IF(N120="snížená",J120,0)</f>
        <v>0</v>
      </c>
      <c r="BG120" s="214">
        <f>IF(N120="zákl. přenesená",J120,0)</f>
        <v>0</v>
      </c>
      <c r="BH120" s="214">
        <f>IF(N120="sníž. přenesená",J120,0)</f>
        <v>0</v>
      </c>
      <c r="BI120" s="214">
        <f>IF(N120="nulová",J120,0)</f>
        <v>0</v>
      </c>
      <c r="BJ120" s="25" t="s">
        <v>17</v>
      </c>
      <c r="BK120" s="214">
        <f>ROUND(I120*H120,2)</f>
        <v>0</v>
      </c>
      <c r="BL120" s="25" t="s">
        <v>254</v>
      </c>
      <c r="BM120" s="25" t="s">
        <v>3943</v>
      </c>
    </row>
    <row r="121" s="1" customFormat="1" ht="16.5" customHeight="1">
      <c r="B121" s="202"/>
      <c r="C121" s="203" t="s">
        <v>352</v>
      </c>
      <c r="D121" s="203" t="s">
        <v>170</v>
      </c>
      <c r="E121" s="204" t="s">
        <v>3944</v>
      </c>
      <c r="F121" s="205" t="s">
        <v>3945</v>
      </c>
      <c r="G121" s="206" t="s">
        <v>1519</v>
      </c>
      <c r="H121" s="207">
        <v>5</v>
      </c>
      <c r="I121" s="208"/>
      <c r="J121" s="209">
        <f>ROUND(I121*H121,2)</f>
        <v>0</v>
      </c>
      <c r="K121" s="205" t="s">
        <v>5</v>
      </c>
      <c r="L121" s="47"/>
      <c r="M121" s="210" t="s">
        <v>5</v>
      </c>
      <c r="N121" s="211" t="s">
        <v>43</v>
      </c>
      <c r="O121" s="48"/>
      <c r="P121" s="212">
        <f>O121*H121</f>
        <v>0</v>
      </c>
      <c r="Q121" s="212">
        <v>0</v>
      </c>
      <c r="R121" s="212">
        <f>Q121*H121</f>
        <v>0</v>
      </c>
      <c r="S121" s="212">
        <v>0</v>
      </c>
      <c r="T121" s="213">
        <f>S121*H121</f>
        <v>0</v>
      </c>
      <c r="AR121" s="25" t="s">
        <v>254</v>
      </c>
      <c r="AT121" s="25" t="s">
        <v>170</v>
      </c>
      <c r="AU121" s="25" t="s">
        <v>80</v>
      </c>
      <c r="AY121" s="25" t="s">
        <v>168</v>
      </c>
      <c r="BE121" s="214">
        <f>IF(N121="základní",J121,0)</f>
        <v>0</v>
      </c>
      <c r="BF121" s="214">
        <f>IF(N121="snížená",J121,0)</f>
        <v>0</v>
      </c>
      <c r="BG121" s="214">
        <f>IF(N121="zákl. přenesená",J121,0)</f>
        <v>0</v>
      </c>
      <c r="BH121" s="214">
        <f>IF(N121="sníž. přenesená",J121,0)</f>
        <v>0</v>
      </c>
      <c r="BI121" s="214">
        <f>IF(N121="nulová",J121,0)</f>
        <v>0</v>
      </c>
      <c r="BJ121" s="25" t="s">
        <v>17</v>
      </c>
      <c r="BK121" s="214">
        <f>ROUND(I121*H121,2)</f>
        <v>0</v>
      </c>
      <c r="BL121" s="25" t="s">
        <v>254</v>
      </c>
      <c r="BM121" s="25" t="s">
        <v>3946</v>
      </c>
    </row>
    <row r="122" s="1" customFormat="1" ht="16.5" customHeight="1">
      <c r="B122" s="202"/>
      <c r="C122" s="203" t="s">
        <v>356</v>
      </c>
      <c r="D122" s="203" t="s">
        <v>170</v>
      </c>
      <c r="E122" s="204" t="s">
        <v>3947</v>
      </c>
      <c r="F122" s="205" t="s">
        <v>3948</v>
      </c>
      <c r="G122" s="206" t="s">
        <v>1519</v>
      </c>
      <c r="H122" s="207">
        <v>22</v>
      </c>
      <c r="I122" s="208"/>
      <c r="J122" s="209">
        <f>ROUND(I122*H122,2)</f>
        <v>0</v>
      </c>
      <c r="K122" s="205" t="s">
        <v>5</v>
      </c>
      <c r="L122" s="47"/>
      <c r="M122" s="210" t="s">
        <v>5</v>
      </c>
      <c r="N122" s="211" t="s">
        <v>43</v>
      </c>
      <c r="O122" s="48"/>
      <c r="P122" s="212">
        <f>O122*H122</f>
        <v>0</v>
      </c>
      <c r="Q122" s="212">
        <v>0</v>
      </c>
      <c r="R122" s="212">
        <f>Q122*H122</f>
        <v>0</v>
      </c>
      <c r="S122" s="212">
        <v>0</v>
      </c>
      <c r="T122" s="213">
        <f>S122*H122</f>
        <v>0</v>
      </c>
      <c r="AR122" s="25" t="s">
        <v>254</v>
      </c>
      <c r="AT122" s="25" t="s">
        <v>170</v>
      </c>
      <c r="AU122" s="25" t="s">
        <v>80</v>
      </c>
      <c r="AY122" s="25" t="s">
        <v>168</v>
      </c>
      <c r="BE122" s="214">
        <f>IF(N122="základní",J122,0)</f>
        <v>0</v>
      </c>
      <c r="BF122" s="214">
        <f>IF(N122="snížená",J122,0)</f>
        <v>0</v>
      </c>
      <c r="BG122" s="214">
        <f>IF(N122="zákl. přenesená",J122,0)</f>
        <v>0</v>
      </c>
      <c r="BH122" s="214">
        <f>IF(N122="sníž. přenesená",J122,0)</f>
        <v>0</v>
      </c>
      <c r="BI122" s="214">
        <f>IF(N122="nulová",J122,0)</f>
        <v>0</v>
      </c>
      <c r="BJ122" s="25" t="s">
        <v>17</v>
      </c>
      <c r="BK122" s="214">
        <f>ROUND(I122*H122,2)</f>
        <v>0</v>
      </c>
      <c r="BL122" s="25" t="s">
        <v>254</v>
      </c>
      <c r="BM122" s="25" t="s">
        <v>3949</v>
      </c>
    </row>
    <row r="123" s="1" customFormat="1" ht="25.5" customHeight="1">
      <c r="B123" s="202"/>
      <c r="C123" s="203" t="s">
        <v>360</v>
      </c>
      <c r="D123" s="203" t="s">
        <v>170</v>
      </c>
      <c r="E123" s="204" t="s">
        <v>3950</v>
      </c>
      <c r="F123" s="205" t="s">
        <v>3951</v>
      </c>
      <c r="G123" s="206" t="s">
        <v>1519</v>
      </c>
      <c r="H123" s="207">
        <v>85</v>
      </c>
      <c r="I123" s="208"/>
      <c r="J123" s="209">
        <f>ROUND(I123*H123,2)</f>
        <v>0</v>
      </c>
      <c r="K123" s="205" t="s">
        <v>5</v>
      </c>
      <c r="L123" s="47"/>
      <c r="M123" s="210" t="s">
        <v>5</v>
      </c>
      <c r="N123" s="211" t="s">
        <v>43</v>
      </c>
      <c r="O123" s="48"/>
      <c r="P123" s="212">
        <f>O123*H123</f>
        <v>0</v>
      </c>
      <c r="Q123" s="212">
        <v>0</v>
      </c>
      <c r="R123" s="212">
        <f>Q123*H123</f>
        <v>0</v>
      </c>
      <c r="S123" s="212">
        <v>0</v>
      </c>
      <c r="T123" s="213">
        <f>S123*H123</f>
        <v>0</v>
      </c>
      <c r="AR123" s="25" t="s">
        <v>254</v>
      </c>
      <c r="AT123" s="25" t="s">
        <v>170</v>
      </c>
      <c r="AU123" s="25" t="s">
        <v>80</v>
      </c>
      <c r="AY123" s="25" t="s">
        <v>168</v>
      </c>
      <c r="BE123" s="214">
        <f>IF(N123="základní",J123,0)</f>
        <v>0</v>
      </c>
      <c r="BF123" s="214">
        <f>IF(N123="snížená",J123,0)</f>
        <v>0</v>
      </c>
      <c r="BG123" s="214">
        <f>IF(N123="zákl. přenesená",J123,0)</f>
        <v>0</v>
      </c>
      <c r="BH123" s="214">
        <f>IF(N123="sníž. přenesená",J123,0)</f>
        <v>0</v>
      </c>
      <c r="BI123" s="214">
        <f>IF(N123="nulová",J123,0)</f>
        <v>0</v>
      </c>
      <c r="BJ123" s="25" t="s">
        <v>17</v>
      </c>
      <c r="BK123" s="214">
        <f>ROUND(I123*H123,2)</f>
        <v>0</v>
      </c>
      <c r="BL123" s="25" t="s">
        <v>254</v>
      </c>
      <c r="BM123" s="25" t="s">
        <v>3952</v>
      </c>
    </row>
    <row r="124" s="1" customFormat="1" ht="25.5" customHeight="1">
      <c r="B124" s="202"/>
      <c r="C124" s="203" t="s">
        <v>366</v>
      </c>
      <c r="D124" s="203" t="s">
        <v>170</v>
      </c>
      <c r="E124" s="204" t="s">
        <v>3953</v>
      </c>
      <c r="F124" s="205" t="s">
        <v>3954</v>
      </c>
      <c r="G124" s="206" t="s">
        <v>1519</v>
      </c>
      <c r="H124" s="207">
        <v>2</v>
      </c>
      <c r="I124" s="208"/>
      <c r="J124" s="209">
        <f>ROUND(I124*H124,2)</f>
        <v>0</v>
      </c>
      <c r="K124" s="205" t="s">
        <v>5</v>
      </c>
      <c r="L124" s="47"/>
      <c r="M124" s="210" t="s">
        <v>5</v>
      </c>
      <c r="N124" s="211" t="s">
        <v>43</v>
      </c>
      <c r="O124" s="48"/>
      <c r="P124" s="212">
        <f>O124*H124</f>
        <v>0</v>
      </c>
      <c r="Q124" s="212">
        <v>0</v>
      </c>
      <c r="R124" s="212">
        <f>Q124*H124</f>
        <v>0</v>
      </c>
      <c r="S124" s="212">
        <v>0</v>
      </c>
      <c r="T124" s="213">
        <f>S124*H124</f>
        <v>0</v>
      </c>
      <c r="AR124" s="25" t="s">
        <v>254</v>
      </c>
      <c r="AT124" s="25" t="s">
        <v>170</v>
      </c>
      <c r="AU124" s="25" t="s">
        <v>80</v>
      </c>
      <c r="AY124" s="25" t="s">
        <v>168</v>
      </c>
      <c r="BE124" s="214">
        <f>IF(N124="základní",J124,0)</f>
        <v>0</v>
      </c>
      <c r="BF124" s="214">
        <f>IF(N124="snížená",J124,0)</f>
        <v>0</v>
      </c>
      <c r="BG124" s="214">
        <f>IF(N124="zákl. přenesená",J124,0)</f>
        <v>0</v>
      </c>
      <c r="BH124" s="214">
        <f>IF(N124="sníž. přenesená",J124,0)</f>
        <v>0</v>
      </c>
      <c r="BI124" s="214">
        <f>IF(N124="nulová",J124,0)</f>
        <v>0</v>
      </c>
      <c r="BJ124" s="25" t="s">
        <v>17</v>
      </c>
      <c r="BK124" s="214">
        <f>ROUND(I124*H124,2)</f>
        <v>0</v>
      </c>
      <c r="BL124" s="25" t="s">
        <v>254</v>
      </c>
      <c r="BM124" s="25" t="s">
        <v>3955</v>
      </c>
    </row>
    <row r="125" s="1" customFormat="1" ht="16.5" customHeight="1">
      <c r="B125" s="202"/>
      <c r="C125" s="203" t="s">
        <v>370</v>
      </c>
      <c r="D125" s="203" t="s">
        <v>170</v>
      </c>
      <c r="E125" s="204" t="s">
        <v>3956</v>
      </c>
      <c r="F125" s="205" t="s">
        <v>3957</v>
      </c>
      <c r="G125" s="206" t="s">
        <v>1519</v>
      </c>
      <c r="H125" s="207">
        <v>2</v>
      </c>
      <c r="I125" s="208"/>
      <c r="J125" s="209">
        <f>ROUND(I125*H125,2)</f>
        <v>0</v>
      </c>
      <c r="K125" s="205" t="s">
        <v>5</v>
      </c>
      <c r="L125" s="47"/>
      <c r="M125" s="210" t="s">
        <v>5</v>
      </c>
      <c r="N125" s="211" t="s">
        <v>43</v>
      </c>
      <c r="O125" s="48"/>
      <c r="P125" s="212">
        <f>O125*H125</f>
        <v>0</v>
      </c>
      <c r="Q125" s="212">
        <v>0</v>
      </c>
      <c r="R125" s="212">
        <f>Q125*H125</f>
        <v>0</v>
      </c>
      <c r="S125" s="212">
        <v>0</v>
      </c>
      <c r="T125" s="213">
        <f>S125*H125</f>
        <v>0</v>
      </c>
      <c r="AR125" s="25" t="s">
        <v>254</v>
      </c>
      <c r="AT125" s="25" t="s">
        <v>170</v>
      </c>
      <c r="AU125" s="25" t="s">
        <v>80</v>
      </c>
      <c r="AY125" s="25" t="s">
        <v>168</v>
      </c>
      <c r="BE125" s="214">
        <f>IF(N125="základní",J125,0)</f>
        <v>0</v>
      </c>
      <c r="BF125" s="214">
        <f>IF(N125="snížená",J125,0)</f>
        <v>0</v>
      </c>
      <c r="BG125" s="214">
        <f>IF(N125="zákl. přenesená",J125,0)</f>
        <v>0</v>
      </c>
      <c r="BH125" s="214">
        <f>IF(N125="sníž. přenesená",J125,0)</f>
        <v>0</v>
      </c>
      <c r="BI125" s="214">
        <f>IF(N125="nulová",J125,0)</f>
        <v>0</v>
      </c>
      <c r="BJ125" s="25" t="s">
        <v>17</v>
      </c>
      <c r="BK125" s="214">
        <f>ROUND(I125*H125,2)</f>
        <v>0</v>
      </c>
      <c r="BL125" s="25" t="s">
        <v>254</v>
      </c>
      <c r="BM125" s="25" t="s">
        <v>3958</v>
      </c>
    </row>
    <row r="126" s="1" customFormat="1" ht="16.5" customHeight="1">
      <c r="B126" s="202"/>
      <c r="C126" s="203" t="s">
        <v>375</v>
      </c>
      <c r="D126" s="203" t="s">
        <v>170</v>
      </c>
      <c r="E126" s="204" t="s">
        <v>3959</v>
      </c>
      <c r="F126" s="205" t="s">
        <v>3960</v>
      </c>
      <c r="G126" s="206" t="s">
        <v>1519</v>
      </c>
      <c r="H126" s="207">
        <v>9</v>
      </c>
      <c r="I126" s="208"/>
      <c r="J126" s="209">
        <f>ROUND(I126*H126,2)</f>
        <v>0</v>
      </c>
      <c r="K126" s="205" t="s">
        <v>5</v>
      </c>
      <c r="L126" s="47"/>
      <c r="M126" s="210" t="s">
        <v>5</v>
      </c>
      <c r="N126" s="211" t="s">
        <v>43</v>
      </c>
      <c r="O126" s="48"/>
      <c r="P126" s="212">
        <f>O126*H126</f>
        <v>0</v>
      </c>
      <c r="Q126" s="212">
        <v>0</v>
      </c>
      <c r="R126" s="212">
        <f>Q126*H126</f>
        <v>0</v>
      </c>
      <c r="S126" s="212">
        <v>0</v>
      </c>
      <c r="T126" s="213">
        <f>S126*H126</f>
        <v>0</v>
      </c>
      <c r="AR126" s="25" t="s">
        <v>254</v>
      </c>
      <c r="AT126" s="25" t="s">
        <v>170</v>
      </c>
      <c r="AU126" s="25" t="s">
        <v>80</v>
      </c>
      <c r="AY126" s="25" t="s">
        <v>168</v>
      </c>
      <c r="BE126" s="214">
        <f>IF(N126="základní",J126,0)</f>
        <v>0</v>
      </c>
      <c r="BF126" s="214">
        <f>IF(N126="snížená",J126,0)</f>
        <v>0</v>
      </c>
      <c r="BG126" s="214">
        <f>IF(N126="zákl. přenesená",J126,0)</f>
        <v>0</v>
      </c>
      <c r="BH126" s="214">
        <f>IF(N126="sníž. přenesená",J126,0)</f>
        <v>0</v>
      </c>
      <c r="BI126" s="214">
        <f>IF(N126="nulová",J126,0)</f>
        <v>0</v>
      </c>
      <c r="BJ126" s="25" t="s">
        <v>17</v>
      </c>
      <c r="BK126" s="214">
        <f>ROUND(I126*H126,2)</f>
        <v>0</v>
      </c>
      <c r="BL126" s="25" t="s">
        <v>254</v>
      </c>
      <c r="BM126" s="25" t="s">
        <v>3961</v>
      </c>
    </row>
    <row r="127" s="1" customFormat="1" ht="16.5" customHeight="1">
      <c r="B127" s="202"/>
      <c r="C127" s="203" t="s">
        <v>382</v>
      </c>
      <c r="D127" s="203" t="s">
        <v>170</v>
      </c>
      <c r="E127" s="204" t="s">
        <v>3962</v>
      </c>
      <c r="F127" s="205" t="s">
        <v>3963</v>
      </c>
      <c r="G127" s="206" t="s">
        <v>1519</v>
      </c>
      <c r="H127" s="207">
        <v>9</v>
      </c>
      <c r="I127" s="208"/>
      <c r="J127" s="209">
        <f>ROUND(I127*H127,2)</f>
        <v>0</v>
      </c>
      <c r="K127" s="205" t="s">
        <v>5</v>
      </c>
      <c r="L127" s="47"/>
      <c r="M127" s="210" t="s">
        <v>5</v>
      </c>
      <c r="N127" s="211" t="s">
        <v>43</v>
      </c>
      <c r="O127" s="48"/>
      <c r="P127" s="212">
        <f>O127*H127</f>
        <v>0</v>
      </c>
      <c r="Q127" s="212">
        <v>0</v>
      </c>
      <c r="R127" s="212">
        <f>Q127*H127</f>
        <v>0</v>
      </c>
      <c r="S127" s="212">
        <v>0</v>
      </c>
      <c r="T127" s="213">
        <f>S127*H127</f>
        <v>0</v>
      </c>
      <c r="AR127" s="25" t="s">
        <v>254</v>
      </c>
      <c r="AT127" s="25" t="s">
        <v>170</v>
      </c>
      <c r="AU127" s="25" t="s">
        <v>80</v>
      </c>
      <c r="AY127" s="25" t="s">
        <v>168</v>
      </c>
      <c r="BE127" s="214">
        <f>IF(N127="základní",J127,0)</f>
        <v>0</v>
      </c>
      <c r="BF127" s="214">
        <f>IF(N127="snížená",J127,0)</f>
        <v>0</v>
      </c>
      <c r="BG127" s="214">
        <f>IF(N127="zákl. přenesená",J127,0)</f>
        <v>0</v>
      </c>
      <c r="BH127" s="214">
        <f>IF(N127="sníž. přenesená",J127,0)</f>
        <v>0</v>
      </c>
      <c r="BI127" s="214">
        <f>IF(N127="nulová",J127,0)</f>
        <v>0</v>
      </c>
      <c r="BJ127" s="25" t="s">
        <v>17</v>
      </c>
      <c r="BK127" s="214">
        <f>ROUND(I127*H127,2)</f>
        <v>0</v>
      </c>
      <c r="BL127" s="25" t="s">
        <v>254</v>
      </c>
      <c r="BM127" s="25" t="s">
        <v>3964</v>
      </c>
    </row>
    <row r="128" s="1" customFormat="1" ht="25.5" customHeight="1">
      <c r="B128" s="202"/>
      <c r="C128" s="203" t="s">
        <v>392</v>
      </c>
      <c r="D128" s="203" t="s">
        <v>170</v>
      </c>
      <c r="E128" s="204" t="s">
        <v>3965</v>
      </c>
      <c r="F128" s="205" t="s">
        <v>3966</v>
      </c>
      <c r="G128" s="206" t="s">
        <v>1519</v>
      </c>
      <c r="H128" s="207">
        <v>1</v>
      </c>
      <c r="I128" s="208"/>
      <c r="J128" s="209">
        <f>ROUND(I128*H128,2)</f>
        <v>0</v>
      </c>
      <c r="K128" s="205" t="s">
        <v>5</v>
      </c>
      <c r="L128" s="47"/>
      <c r="M128" s="210" t="s">
        <v>5</v>
      </c>
      <c r="N128" s="211" t="s">
        <v>43</v>
      </c>
      <c r="O128" s="48"/>
      <c r="P128" s="212">
        <f>O128*H128</f>
        <v>0</v>
      </c>
      <c r="Q128" s="212">
        <v>0</v>
      </c>
      <c r="R128" s="212">
        <f>Q128*H128</f>
        <v>0</v>
      </c>
      <c r="S128" s="212">
        <v>0</v>
      </c>
      <c r="T128" s="213">
        <f>S128*H128</f>
        <v>0</v>
      </c>
      <c r="AR128" s="25" t="s">
        <v>254</v>
      </c>
      <c r="AT128" s="25" t="s">
        <v>170</v>
      </c>
      <c r="AU128" s="25" t="s">
        <v>80</v>
      </c>
      <c r="AY128" s="25" t="s">
        <v>168</v>
      </c>
      <c r="BE128" s="214">
        <f>IF(N128="základní",J128,0)</f>
        <v>0</v>
      </c>
      <c r="BF128" s="214">
        <f>IF(N128="snížená",J128,0)</f>
        <v>0</v>
      </c>
      <c r="BG128" s="214">
        <f>IF(N128="zákl. přenesená",J128,0)</f>
        <v>0</v>
      </c>
      <c r="BH128" s="214">
        <f>IF(N128="sníž. přenesená",J128,0)</f>
        <v>0</v>
      </c>
      <c r="BI128" s="214">
        <f>IF(N128="nulová",J128,0)</f>
        <v>0</v>
      </c>
      <c r="BJ128" s="25" t="s">
        <v>17</v>
      </c>
      <c r="BK128" s="214">
        <f>ROUND(I128*H128,2)</f>
        <v>0</v>
      </c>
      <c r="BL128" s="25" t="s">
        <v>254</v>
      </c>
      <c r="BM128" s="25" t="s">
        <v>3967</v>
      </c>
    </row>
    <row r="129" s="1" customFormat="1" ht="25.5" customHeight="1">
      <c r="B129" s="202"/>
      <c r="C129" s="203" t="s">
        <v>398</v>
      </c>
      <c r="D129" s="203" t="s">
        <v>170</v>
      </c>
      <c r="E129" s="204" t="s">
        <v>3968</v>
      </c>
      <c r="F129" s="205" t="s">
        <v>3969</v>
      </c>
      <c r="G129" s="206" t="s">
        <v>1519</v>
      </c>
      <c r="H129" s="207">
        <v>1</v>
      </c>
      <c r="I129" s="208"/>
      <c r="J129" s="209">
        <f>ROUND(I129*H129,2)</f>
        <v>0</v>
      </c>
      <c r="K129" s="205" t="s">
        <v>5</v>
      </c>
      <c r="L129" s="47"/>
      <c r="M129" s="210" t="s">
        <v>5</v>
      </c>
      <c r="N129" s="211" t="s">
        <v>43</v>
      </c>
      <c r="O129" s="48"/>
      <c r="P129" s="212">
        <f>O129*H129</f>
        <v>0</v>
      </c>
      <c r="Q129" s="212">
        <v>0</v>
      </c>
      <c r="R129" s="212">
        <f>Q129*H129</f>
        <v>0</v>
      </c>
      <c r="S129" s="212">
        <v>0</v>
      </c>
      <c r="T129" s="213">
        <f>S129*H129</f>
        <v>0</v>
      </c>
      <c r="AR129" s="25" t="s">
        <v>254</v>
      </c>
      <c r="AT129" s="25" t="s">
        <v>170</v>
      </c>
      <c r="AU129" s="25" t="s">
        <v>80</v>
      </c>
      <c r="AY129" s="25" t="s">
        <v>168</v>
      </c>
      <c r="BE129" s="214">
        <f>IF(N129="základní",J129,0)</f>
        <v>0</v>
      </c>
      <c r="BF129" s="214">
        <f>IF(N129="snížená",J129,0)</f>
        <v>0</v>
      </c>
      <c r="BG129" s="214">
        <f>IF(N129="zákl. přenesená",J129,0)</f>
        <v>0</v>
      </c>
      <c r="BH129" s="214">
        <f>IF(N129="sníž. přenesená",J129,0)</f>
        <v>0</v>
      </c>
      <c r="BI129" s="214">
        <f>IF(N129="nulová",J129,0)</f>
        <v>0</v>
      </c>
      <c r="BJ129" s="25" t="s">
        <v>17</v>
      </c>
      <c r="BK129" s="214">
        <f>ROUND(I129*H129,2)</f>
        <v>0</v>
      </c>
      <c r="BL129" s="25" t="s">
        <v>254</v>
      </c>
      <c r="BM129" s="25" t="s">
        <v>3970</v>
      </c>
    </row>
    <row r="130" s="1" customFormat="1" ht="38.25" customHeight="1">
      <c r="B130" s="202"/>
      <c r="C130" s="203" t="s">
        <v>407</v>
      </c>
      <c r="D130" s="203" t="s">
        <v>170</v>
      </c>
      <c r="E130" s="204" t="s">
        <v>3971</v>
      </c>
      <c r="F130" s="205" t="s">
        <v>3972</v>
      </c>
      <c r="G130" s="206" t="s">
        <v>1519</v>
      </c>
      <c r="H130" s="207">
        <v>1</v>
      </c>
      <c r="I130" s="208"/>
      <c r="J130" s="209">
        <f>ROUND(I130*H130,2)</f>
        <v>0</v>
      </c>
      <c r="K130" s="205" t="s">
        <v>5</v>
      </c>
      <c r="L130" s="47"/>
      <c r="M130" s="210" t="s">
        <v>5</v>
      </c>
      <c r="N130" s="211" t="s">
        <v>43</v>
      </c>
      <c r="O130" s="48"/>
      <c r="P130" s="212">
        <f>O130*H130</f>
        <v>0</v>
      </c>
      <c r="Q130" s="212">
        <v>0</v>
      </c>
      <c r="R130" s="212">
        <f>Q130*H130</f>
        <v>0</v>
      </c>
      <c r="S130" s="212">
        <v>0</v>
      </c>
      <c r="T130" s="213">
        <f>S130*H130</f>
        <v>0</v>
      </c>
      <c r="AR130" s="25" t="s">
        <v>254</v>
      </c>
      <c r="AT130" s="25" t="s">
        <v>170</v>
      </c>
      <c r="AU130" s="25" t="s">
        <v>80</v>
      </c>
      <c r="AY130" s="25" t="s">
        <v>168</v>
      </c>
      <c r="BE130" s="214">
        <f>IF(N130="základní",J130,0)</f>
        <v>0</v>
      </c>
      <c r="BF130" s="214">
        <f>IF(N130="snížená",J130,0)</f>
        <v>0</v>
      </c>
      <c r="BG130" s="214">
        <f>IF(N130="zákl. přenesená",J130,0)</f>
        <v>0</v>
      </c>
      <c r="BH130" s="214">
        <f>IF(N130="sníž. přenesená",J130,0)</f>
        <v>0</v>
      </c>
      <c r="BI130" s="214">
        <f>IF(N130="nulová",J130,0)</f>
        <v>0</v>
      </c>
      <c r="BJ130" s="25" t="s">
        <v>17</v>
      </c>
      <c r="BK130" s="214">
        <f>ROUND(I130*H130,2)</f>
        <v>0</v>
      </c>
      <c r="BL130" s="25" t="s">
        <v>254</v>
      </c>
      <c r="BM130" s="25" t="s">
        <v>3973</v>
      </c>
    </row>
    <row r="131" s="1" customFormat="1" ht="25.5" customHeight="1">
      <c r="B131" s="202"/>
      <c r="C131" s="203" t="s">
        <v>413</v>
      </c>
      <c r="D131" s="203" t="s">
        <v>170</v>
      </c>
      <c r="E131" s="204" t="s">
        <v>3974</v>
      </c>
      <c r="F131" s="205" t="s">
        <v>3975</v>
      </c>
      <c r="G131" s="206" t="s">
        <v>1519</v>
      </c>
      <c r="H131" s="207">
        <v>5</v>
      </c>
      <c r="I131" s="208"/>
      <c r="J131" s="209">
        <f>ROUND(I131*H131,2)</f>
        <v>0</v>
      </c>
      <c r="K131" s="205" t="s">
        <v>5</v>
      </c>
      <c r="L131" s="47"/>
      <c r="M131" s="210" t="s">
        <v>5</v>
      </c>
      <c r="N131" s="211" t="s">
        <v>43</v>
      </c>
      <c r="O131" s="48"/>
      <c r="P131" s="212">
        <f>O131*H131</f>
        <v>0</v>
      </c>
      <c r="Q131" s="212">
        <v>0</v>
      </c>
      <c r="R131" s="212">
        <f>Q131*H131</f>
        <v>0</v>
      </c>
      <c r="S131" s="212">
        <v>0</v>
      </c>
      <c r="T131" s="213">
        <f>S131*H131</f>
        <v>0</v>
      </c>
      <c r="AR131" s="25" t="s">
        <v>254</v>
      </c>
      <c r="AT131" s="25" t="s">
        <v>170</v>
      </c>
      <c r="AU131" s="25" t="s">
        <v>80</v>
      </c>
      <c r="AY131" s="25" t="s">
        <v>168</v>
      </c>
      <c r="BE131" s="214">
        <f>IF(N131="základní",J131,0)</f>
        <v>0</v>
      </c>
      <c r="BF131" s="214">
        <f>IF(N131="snížená",J131,0)</f>
        <v>0</v>
      </c>
      <c r="BG131" s="214">
        <f>IF(N131="zákl. přenesená",J131,0)</f>
        <v>0</v>
      </c>
      <c r="BH131" s="214">
        <f>IF(N131="sníž. přenesená",J131,0)</f>
        <v>0</v>
      </c>
      <c r="BI131" s="214">
        <f>IF(N131="nulová",J131,0)</f>
        <v>0</v>
      </c>
      <c r="BJ131" s="25" t="s">
        <v>17</v>
      </c>
      <c r="BK131" s="214">
        <f>ROUND(I131*H131,2)</f>
        <v>0</v>
      </c>
      <c r="BL131" s="25" t="s">
        <v>254</v>
      </c>
      <c r="BM131" s="25" t="s">
        <v>3976</v>
      </c>
    </row>
    <row r="132" s="1" customFormat="1" ht="16.5" customHeight="1">
      <c r="B132" s="202"/>
      <c r="C132" s="203" t="s">
        <v>419</v>
      </c>
      <c r="D132" s="203" t="s">
        <v>170</v>
      </c>
      <c r="E132" s="204" t="s">
        <v>3977</v>
      </c>
      <c r="F132" s="205" t="s">
        <v>3978</v>
      </c>
      <c r="G132" s="206" t="s">
        <v>1519</v>
      </c>
      <c r="H132" s="207">
        <v>1</v>
      </c>
      <c r="I132" s="208"/>
      <c r="J132" s="209">
        <f>ROUND(I132*H132,2)</f>
        <v>0</v>
      </c>
      <c r="K132" s="205" t="s">
        <v>5</v>
      </c>
      <c r="L132" s="47"/>
      <c r="M132" s="210" t="s">
        <v>5</v>
      </c>
      <c r="N132" s="211" t="s">
        <v>43</v>
      </c>
      <c r="O132" s="48"/>
      <c r="P132" s="212">
        <f>O132*H132</f>
        <v>0</v>
      </c>
      <c r="Q132" s="212">
        <v>0</v>
      </c>
      <c r="R132" s="212">
        <f>Q132*H132</f>
        <v>0</v>
      </c>
      <c r="S132" s="212">
        <v>0</v>
      </c>
      <c r="T132" s="213">
        <f>S132*H132</f>
        <v>0</v>
      </c>
      <c r="AR132" s="25" t="s">
        <v>254</v>
      </c>
      <c r="AT132" s="25" t="s">
        <v>170</v>
      </c>
      <c r="AU132" s="25" t="s">
        <v>80</v>
      </c>
      <c r="AY132" s="25" t="s">
        <v>168</v>
      </c>
      <c r="BE132" s="214">
        <f>IF(N132="základní",J132,0)</f>
        <v>0</v>
      </c>
      <c r="BF132" s="214">
        <f>IF(N132="snížená",J132,0)</f>
        <v>0</v>
      </c>
      <c r="BG132" s="214">
        <f>IF(N132="zákl. přenesená",J132,0)</f>
        <v>0</v>
      </c>
      <c r="BH132" s="214">
        <f>IF(N132="sníž. přenesená",J132,0)</f>
        <v>0</v>
      </c>
      <c r="BI132" s="214">
        <f>IF(N132="nulová",J132,0)</f>
        <v>0</v>
      </c>
      <c r="BJ132" s="25" t="s">
        <v>17</v>
      </c>
      <c r="BK132" s="214">
        <f>ROUND(I132*H132,2)</f>
        <v>0</v>
      </c>
      <c r="BL132" s="25" t="s">
        <v>254</v>
      </c>
      <c r="BM132" s="25" t="s">
        <v>3979</v>
      </c>
    </row>
    <row r="133" s="1" customFormat="1" ht="16.5" customHeight="1">
      <c r="B133" s="202"/>
      <c r="C133" s="203" t="s">
        <v>430</v>
      </c>
      <c r="D133" s="203" t="s">
        <v>170</v>
      </c>
      <c r="E133" s="204" t="s">
        <v>3980</v>
      </c>
      <c r="F133" s="205" t="s">
        <v>3981</v>
      </c>
      <c r="G133" s="206" t="s">
        <v>1519</v>
      </c>
      <c r="H133" s="207">
        <v>1</v>
      </c>
      <c r="I133" s="208"/>
      <c r="J133" s="209">
        <f>ROUND(I133*H133,2)</f>
        <v>0</v>
      </c>
      <c r="K133" s="205" t="s">
        <v>5</v>
      </c>
      <c r="L133" s="47"/>
      <c r="M133" s="210" t="s">
        <v>5</v>
      </c>
      <c r="N133" s="211" t="s">
        <v>43</v>
      </c>
      <c r="O133" s="48"/>
      <c r="P133" s="212">
        <f>O133*H133</f>
        <v>0</v>
      </c>
      <c r="Q133" s="212">
        <v>0</v>
      </c>
      <c r="R133" s="212">
        <f>Q133*H133</f>
        <v>0</v>
      </c>
      <c r="S133" s="212">
        <v>0</v>
      </c>
      <c r="T133" s="213">
        <f>S133*H133</f>
        <v>0</v>
      </c>
      <c r="AR133" s="25" t="s">
        <v>254</v>
      </c>
      <c r="AT133" s="25" t="s">
        <v>170</v>
      </c>
      <c r="AU133" s="25" t="s">
        <v>80</v>
      </c>
      <c r="AY133" s="25" t="s">
        <v>168</v>
      </c>
      <c r="BE133" s="214">
        <f>IF(N133="základní",J133,0)</f>
        <v>0</v>
      </c>
      <c r="BF133" s="214">
        <f>IF(N133="snížená",J133,0)</f>
        <v>0</v>
      </c>
      <c r="BG133" s="214">
        <f>IF(N133="zákl. přenesená",J133,0)</f>
        <v>0</v>
      </c>
      <c r="BH133" s="214">
        <f>IF(N133="sníž. přenesená",J133,0)</f>
        <v>0</v>
      </c>
      <c r="BI133" s="214">
        <f>IF(N133="nulová",J133,0)</f>
        <v>0</v>
      </c>
      <c r="BJ133" s="25" t="s">
        <v>17</v>
      </c>
      <c r="BK133" s="214">
        <f>ROUND(I133*H133,2)</f>
        <v>0</v>
      </c>
      <c r="BL133" s="25" t="s">
        <v>254</v>
      </c>
      <c r="BM133" s="25" t="s">
        <v>3982</v>
      </c>
    </row>
    <row r="134" s="1" customFormat="1" ht="16.5" customHeight="1">
      <c r="B134" s="202"/>
      <c r="C134" s="203" t="s">
        <v>460</v>
      </c>
      <c r="D134" s="203" t="s">
        <v>170</v>
      </c>
      <c r="E134" s="204" t="s">
        <v>3983</v>
      </c>
      <c r="F134" s="205" t="s">
        <v>3984</v>
      </c>
      <c r="G134" s="206" t="s">
        <v>1519</v>
      </c>
      <c r="H134" s="207">
        <v>6</v>
      </c>
      <c r="I134" s="208"/>
      <c r="J134" s="209">
        <f>ROUND(I134*H134,2)</f>
        <v>0</v>
      </c>
      <c r="K134" s="205" t="s">
        <v>5</v>
      </c>
      <c r="L134" s="47"/>
      <c r="M134" s="210" t="s">
        <v>5</v>
      </c>
      <c r="N134" s="211" t="s">
        <v>43</v>
      </c>
      <c r="O134" s="48"/>
      <c r="P134" s="212">
        <f>O134*H134</f>
        <v>0</v>
      </c>
      <c r="Q134" s="212">
        <v>0</v>
      </c>
      <c r="R134" s="212">
        <f>Q134*H134</f>
        <v>0</v>
      </c>
      <c r="S134" s="212">
        <v>0</v>
      </c>
      <c r="T134" s="213">
        <f>S134*H134</f>
        <v>0</v>
      </c>
      <c r="AR134" s="25" t="s">
        <v>254</v>
      </c>
      <c r="AT134" s="25" t="s">
        <v>170</v>
      </c>
      <c r="AU134" s="25" t="s">
        <v>80</v>
      </c>
      <c r="AY134" s="25" t="s">
        <v>168</v>
      </c>
      <c r="BE134" s="214">
        <f>IF(N134="základní",J134,0)</f>
        <v>0</v>
      </c>
      <c r="BF134" s="214">
        <f>IF(N134="snížená",J134,0)</f>
        <v>0</v>
      </c>
      <c r="BG134" s="214">
        <f>IF(N134="zákl. přenesená",J134,0)</f>
        <v>0</v>
      </c>
      <c r="BH134" s="214">
        <f>IF(N134="sníž. přenesená",J134,0)</f>
        <v>0</v>
      </c>
      <c r="BI134" s="214">
        <f>IF(N134="nulová",J134,0)</f>
        <v>0</v>
      </c>
      <c r="BJ134" s="25" t="s">
        <v>17</v>
      </c>
      <c r="BK134" s="214">
        <f>ROUND(I134*H134,2)</f>
        <v>0</v>
      </c>
      <c r="BL134" s="25" t="s">
        <v>254</v>
      </c>
      <c r="BM134" s="25" t="s">
        <v>3985</v>
      </c>
    </row>
    <row r="135" s="1" customFormat="1" ht="16.5" customHeight="1">
      <c r="B135" s="202"/>
      <c r="C135" s="203" t="s">
        <v>471</v>
      </c>
      <c r="D135" s="203" t="s">
        <v>170</v>
      </c>
      <c r="E135" s="204" t="s">
        <v>3986</v>
      </c>
      <c r="F135" s="205" t="s">
        <v>3987</v>
      </c>
      <c r="G135" s="206" t="s">
        <v>1519</v>
      </c>
      <c r="H135" s="207">
        <v>1</v>
      </c>
      <c r="I135" s="208"/>
      <c r="J135" s="209">
        <f>ROUND(I135*H135,2)</f>
        <v>0</v>
      </c>
      <c r="K135" s="205" t="s">
        <v>5</v>
      </c>
      <c r="L135" s="47"/>
      <c r="M135" s="210" t="s">
        <v>5</v>
      </c>
      <c r="N135" s="211" t="s">
        <v>43</v>
      </c>
      <c r="O135" s="48"/>
      <c r="P135" s="212">
        <f>O135*H135</f>
        <v>0</v>
      </c>
      <c r="Q135" s="212">
        <v>0</v>
      </c>
      <c r="R135" s="212">
        <f>Q135*H135</f>
        <v>0</v>
      </c>
      <c r="S135" s="212">
        <v>0</v>
      </c>
      <c r="T135" s="213">
        <f>S135*H135</f>
        <v>0</v>
      </c>
      <c r="AR135" s="25" t="s">
        <v>254</v>
      </c>
      <c r="AT135" s="25" t="s">
        <v>170</v>
      </c>
      <c r="AU135" s="25" t="s">
        <v>80</v>
      </c>
      <c r="AY135" s="25" t="s">
        <v>168</v>
      </c>
      <c r="BE135" s="214">
        <f>IF(N135="základní",J135,0)</f>
        <v>0</v>
      </c>
      <c r="BF135" s="214">
        <f>IF(N135="snížená",J135,0)</f>
        <v>0</v>
      </c>
      <c r="BG135" s="214">
        <f>IF(N135="zákl. přenesená",J135,0)</f>
        <v>0</v>
      </c>
      <c r="BH135" s="214">
        <f>IF(N135="sníž. přenesená",J135,0)</f>
        <v>0</v>
      </c>
      <c r="BI135" s="214">
        <f>IF(N135="nulová",J135,0)</f>
        <v>0</v>
      </c>
      <c r="BJ135" s="25" t="s">
        <v>17</v>
      </c>
      <c r="BK135" s="214">
        <f>ROUND(I135*H135,2)</f>
        <v>0</v>
      </c>
      <c r="BL135" s="25" t="s">
        <v>254</v>
      </c>
      <c r="BM135" s="25" t="s">
        <v>3988</v>
      </c>
    </row>
    <row r="136" s="1" customFormat="1" ht="16.5" customHeight="1">
      <c r="B136" s="202"/>
      <c r="C136" s="203" t="s">
        <v>476</v>
      </c>
      <c r="D136" s="203" t="s">
        <v>170</v>
      </c>
      <c r="E136" s="204" t="s">
        <v>3989</v>
      </c>
      <c r="F136" s="205" t="s">
        <v>3990</v>
      </c>
      <c r="G136" s="206" t="s">
        <v>1519</v>
      </c>
      <c r="H136" s="207">
        <v>1</v>
      </c>
      <c r="I136" s="208"/>
      <c r="J136" s="209">
        <f>ROUND(I136*H136,2)</f>
        <v>0</v>
      </c>
      <c r="K136" s="205" t="s">
        <v>5</v>
      </c>
      <c r="L136" s="47"/>
      <c r="M136" s="210" t="s">
        <v>5</v>
      </c>
      <c r="N136" s="211" t="s">
        <v>43</v>
      </c>
      <c r="O136" s="48"/>
      <c r="P136" s="212">
        <f>O136*H136</f>
        <v>0</v>
      </c>
      <c r="Q136" s="212">
        <v>0</v>
      </c>
      <c r="R136" s="212">
        <f>Q136*H136</f>
        <v>0</v>
      </c>
      <c r="S136" s="212">
        <v>0</v>
      </c>
      <c r="T136" s="213">
        <f>S136*H136</f>
        <v>0</v>
      </c>
      <c r="AR136" s="25" t="s">
        <v>254</v>
      </c>
      <c r="AT136" s="25" t="s">
        <v>170</v>
      </c>
      <c r="AU136" s="25" t="s">
        <v>80</v>
      </c>
      <c r="AY136" s="25" t="s">
        <v>168</v>
      </c>
      <c r="BE136" s="214">
        <f>IF(N136="základní",J136,0)</f>
        <v>0</v>
      </c>
      <c r="BF136" s="214">
        <f>IF(N136="snížená",J136,0)</f>
        <v>0</v>
      </c>
      <c r="BG136" s="214">
        <f>IF(N136="zákl. přenesená",J136,0)</f>
        <v>0</v>
      </c>
      <c r="BH136" s="214">
        <f>IF(N136="sníž. přenesená",J136,0)</f>
        <v>0</v>
      </c>
      <c r="BI136" s="214">
        <f>IF(N136="nulová",J136,0)</f>
        <v>0</v>
      </c>
      <c r="BJ136" s="25" t="s">
        <v>17</v>
      </c>
      <c r="BK136" s="214">
        <f>ROUND(I136*H136,2)</f>
        <v>0</v>
      </c>
      <c r="BL136" s="25" t="s">
        <v>254</v>
      </c>
      <c r="BM136" s="25" t="s">
        <v>3991</v>
      </c>
    </row>
    <row r="137" s="1" customFormat="1" ht="16.5" customHeight="1">
      <c r="B137" s="202"/>
      <c r="C137" s="203" t="s">
        <v>488</v>
      </c>
      <c r="D137" s="203" t="s">
        <v>170</v>
      </c>
      <c r="E137" s="204" t="s">
        <v>3992</v>
      </c>
      <c r="F137" s="205" t="s">
        <v>3993</v>
      </c>
      <c r="G137" s="206" t="s">
        <v>173</v>
      </c>
      <c r="H137" s="207">
        <v>2</v>
      </c>
      <c r="I137" s="208"/>
      <c r="J137" s="209">
        <f>ROUND(I137*H137,2)</f>
        <v>0</v>
      </c>
      <c r="K137" s="205" t="s">
        <v>5</v>
      </c>
      <c r="L137" s="47"/>
      <c r="M137" s="210" t="s">
        <v>5</v>
      </c>
      <c r="N137" s="211" t="s">
        <v>43</v>
      </c>
      <c r="O137" s="48"/>
      <c r="P137" s="212">
        <f>O137*H137</f>
        <v>0</v>
      </c>
      <c r="Q137" s="212">
        <v>0</v>
      </c>
      <c r="R137" s="212">
        <f>Q137*H137</f>
        <v>0</v>
      </c>
      <c r="S137" s="212">
        <v>0</v>
      </c>
      <c r="T137" s="213">
        <f>S137*H137</f>
        <v>0</v>
      </c>
      <c r="AR137" s="25" t="s">
        <v>254</v>
      </c>
      <c r="AT137" s="25" t="s">
        <v>170</v>
      </c>
      <c r="AU137" s="25" t="s">
        <v>80</v>
      </c>
      <c r="AY137" s="25" t="s">
        <v>168</v>
      </c>
      <c r="BE137" s="214">
        <f>IF(N137="základní",J137,0)</f>
        <v>0</v>
      </c>
      <c r="BF137" s="214">
        <f>IF(N137="snížená",J137,0)</f>
        <v>0</v>
      </c>
      <c r="BG137" s="214">
        <f>IF(N137="zákl. přenesená",J137,0)</f>
        <v>0</v>
      </c>
      <c r="BH137" s="214">
        <f>IF(N137="sníž. přenesená",J137,0)</f>
        <v>0</v>
      </c>
      <c r="BI137" s="214">
        <f>IF(N137="nulová",J137,0)</f>
        <v>0</v>
      </c>
      <c r="BJ137" s="25" t="s">
        <v>17</v>
      </c>
      <c r="BK137" s="214">
        <f>ROUND(I137*H137,2)</f>
        <v>0</v>
      </c>
      <c r="BL137" s="25" t="s">
        <v>254</v>
      </c>
      <c r="BM137" s="25" t="s">
        <v>3994</v>
      </c>
    </row>
    <row r="138" s="1" customFormat="1" ht="16.5" customHeight="1">
      <c r="B138" s="202"/>
      <c r="C138" s="203" t="s">
        <v>496</v>
      </c>
      <c r="D138" s="203" t="s">
        <v>170</v>
      </c>
      <c r="E138" s="204" t="s">
        <v>3995</v>
      </c>
      <c r="F138" s="205" t="s">
        <v>3996</v>
      </c>
      <c r="G138" s="206" t="s">
        <v>1890</v>
      </c>
      <c r="H138" s="257"/>
      <c r="I138" s="208"/>
      <c r="J138" s="209">
        <f>ROUND(I138*H138,2)</f>
        <v>0</v>
      </c>
      <c r="K138" s="205" t="s">
        <v>5</v>
      </c>
      <c r="L138" s="47"/>
      <c r="M138" s="210" t="s">
        <v>5</v>
      </c>
      <c r="N138" s="211" t="s">
        <v>43</v>
      </c>
      <c r="O138" s="48"/>
      <c r="P138" s="212">
        <f>O138*H138</f>
        <v>0</v>
      </c>
      <c r="Q138" s="212">
        <v>0</v>
      </c>
      <c r="R138" s="212">
        <f>Q138*H138</f>
        <v>0</v>
      </c>
      <c r="S138" s="212">
        <v>0</v>
      </c>
      <c r="T138" s="213">
        <f>S138*H138</f>
        <v>0</v>
      </c>
      <c r="AR138" s="25" t="s">
        <v>254</v>
      </c>
      <c r="AT138" s="25" t="s">
        <v>170</v>
      </c>
      <c r="AU138" s="25" t="s">
        <v>80</v>
      </c>
      <c r="AY138" s="25" t="s">
        <v>168</v>
      </c>
      <c r="BE138" s="214">
        <f>IF(N138="základní",J138,0)</f>
        <v>0</v>
      </c>
      <c r="BF138" s="214">
        <f>IF(N138="snížená",J138,0)</f>
        <v>0</v>
      </c>
      <c r="BG138" s="214">
        <f>IF(N138="zákl. přenesená",J138,0)</f>
        <v>0</v>
      </c>
      <c r="BH138" s="214">
        <f>IF(N138="sníž. přenesená",J138,0)</f>
        <v>0</v>
      </c>
      <c r="BI138" s="214">
        <f>IF(N138="nulová",J138,0)</f>
        <v>0</v>
      </c>
      <c r="BJ138" s="25" t="s">
        <v>17</v>
      </c>
      <c r="BK138" s="214">
        <f>ROUND(I138*H138,2)</f>
        <v>0</v>
      </c>
      <c r="BL138" s="25" t="s">
        <v>254</v>
      </c>
      <c r="BM138" s="25" t="s">
        <v>3997</v>
      </c>
    </row>
    <row r="139" s="10" customFormat="1" ht="29.88" customHeight="1">
      <c r="B139" s="189"/>
      <c r="D139" s="190" t="s">
        <v>71</v>
      </c>
      <c r="E139" s="200" t="s">
        <v>3998</v>
      </c>
      <c r="F139" s="200" t="s">
        <v>3999</v>
      </c>
      <c r="I139" s="192"/>
      <c r="J139" s="201">
        <f>BK139</f>
        <v>0</v>
      </c>
      <c r="L139" s="189"/>
      <c r="M139" s="194"/>
      <c r="N139" s="195"/>
      <c r="O139" s="195"/>
      <c r="P139" s="196">
        <f>SUM(P140:P151)</f>
        <v>0</v>
      </c>
      <c r="Q139" s="195"/>
      <c r="R139" s="196">
        <f>SUM(R140:R151)</f>
        <v>0</v>
      </c>
      <c r="S139" s="195"/>
      <c r="T139" s="197">
        <f>SUM(T140:T151)</f>
        <v>0</v>
      </c>
      <c r="AR139" s="190" t="s">
        <v>80</v>
      </c>
      <c r="AT139" s="198" t="s">
        <v>71</v>
      </c>
      <c r="AU139" s="198" t="s">
        <v>17</v>
      </c>
      <c r="AY139" s="190" t="s">
        <v>168</v>
      </c>
      <c r="BK139" s="199">
        <f>SUM(BK140:BK151)</f>
        <v>0</v>
      </c>
    </row>
    <row r="140" s="1" customFormat="1" ht="16.5" customHeight="1">
      <c r="B140" s="202"/>
      <c r="C140" s="203" t="s">
        <v>517</v>
      </c>
      <c r="D140" s="203" t="s">
        <v>170</v>
      </c>
      <c r="E140" s="204" t="s">
        <v>4000</v>
      </c>
      <c r="F140" s="205" t="s">
        <v>4001</v>
      </c>
      <c r="G140" s="206" t="s">
        <v>198</v>
      </c>
      <c r="H140" s="207">
        <v>60</v>
      </c>
      <c r="I140" s="208"/>
      <c r="J140" s="209">
        <f>ROUND(I140*H140,2)</f>
        <v>0</v>
      </c>
      <c r="K140" s="205" t="s">
        <v>5</v>
      </c>
      <c r="L140" s="47"/>
      <c r="M140" s="210" t="s">
        <v>5</v>
      </c>
      <c r="N140" s="211" t="s">
        <v>43</v>
      </c>
      <c r="O140" s="48"/>
      <c r="P140" s="212">
        <f>O140*H140</f>
        <v>0</v>
      </c>
      <c r="Q140" s="212">
        <v>0</v>
      </c>
      <c r="R140" s="212">
        <f>Q140*H140</f>
        <v>0</v>
      </c>
      <c r="S140" s="212">
        <v>0</v>
      </c>
      <c r="T140" s="213">
        <f>S140*H140</f>
        <v>0</v>
      </c>
      <c r="AR140" s="25" t="s">
        <v>254</v>
      </c>
      <c r="AT140" s="25" t="s">
        <v>170</v>
      </c>
      <c r="AU140" s="25" t="s">
        <v>80</v>
      </c>
      <c r="AY140" s="25" t="s">
        <v>168</v>
      </c>
      <c r="BE140" s="214">
        <f>IF(N140="základní",J140,0)</f>
        <v>0</v>
      </c>
      <c r="BF140" s="214">
        <f>IF(N140="snížená",J140,0)</f>
        <v>0</v>
      </c>
      <c r="BG140" s="214">
        <f>IF(N140="zákl. přenesená",J140,0)</f>
        <v>0</v>
      </c>
      <c r="BH140" s="214">
        <f>IF(N140="sníž. přenesená",J140,0)</f>
        <v>0</v>
      </c>
      <c r="BI140" s="214">
        <f>IF(N140="nulová",J140,0)</f>
        <v>0</v>
      </c>
      <c r="BJ140" s="25" t="s">
        <v>17</v>
      </c>
      <c r="BK140" s="214">
        <f>ROUND(I140*H140,2)</f>
        <v>0</v>
      </c>
      <c r="BL140" s="25" t="s">
        <v>254</v>
      </c>
      <c r="BM140" s="25" t="s">
        <v>4002</v>
      </c>
    </row>
    <row r="141" s="1" customFormat="1" ht="16.5" customHeight="1">
      <c r="B141" s="202"/>
      <c r="C141" s="203" t="s">
        <v>541</v>
      </c>
      <c r="D141" s="203" t="s">
        <v>170</v>
      </c>
      <c r="E141" s="204" t="s">
        <v>4003</v>
      </c>
      <c r="F141" s="205" t="s">
        <v>4004</v>
      </c>
      <c r="G141" s="206" t="s">
        <v>198</v>
      </c>
      <c r="H141" s="207">
        <v>8</v>
      </c>
      <c r="I141" s="208"/>
      <c r="J141" s="209">
        <f>ROUND(I141*H141,2)</f>
        <v>0</v>
      </c>
      <c r="K141" s="205" t="s">
        <v>5</v>
      </c>
      <c r="L141" s="47"/>
      <c r="M141" s="210" t="s">
        <v>5</v>
      </c>
      <c r="N141" s="211" t="s">
        <v>43</v>
      </c>
      <c r="O141" s="48"/>
      <c r="P141" s="212">
        <f>O141*H141</f>
        <v>0</v>
      </c>
      <c r="Q141" s="212">
        <v>0</v>
      </c>
      <c r="R141" s="212">
        <f>Q141*H141</f>
        <v>0</v>
      </c>
      <c r="S141" s="212">
        <v>0</v>
      </c>
      <c r="T141" s="213">
        <f>S141*H141</f>
        <v>0</v>
      </c>
      <c r="AR141" s="25" t="s">
        <v>254</v>
      </c>
      <c r="AT141" s="25" t="s">
        <v>170</v>
      </c>
      <c r="AU141" s="25" t="s">
        <v>80</v>
      </c>
      <c r="AY141" s="25" t="s">
        <v>168</v>
      </c>
      <c r="BE141" s="214">
        <f>IF(N141="základní",J141,0)</f>
        <v>0</v>
      </c>
      <c r="BF141" s="214">
        <f>IF(N141="snížená",J141,0)</f>
        <v>0</v>
      </c>
      <c r="BG141" s="214">
        <f>IF(N141="zákl. přenesená",J141,0)</f>
        <v>0</v>
      </c>
      <c r="BH141" s="214">
        <f>IF(N141="sníž. přenesená",J141,0)</f>
        <v>0</v>
      </c>
      <c r="BI141" s="214">
        <f>IF(N141="nulová",J141,0)</f>
        <v>0</v>
      </c>
      <c r="BJ141" s="25" t="s">
        <v>17</v>
      </c>
      <c r="BK141" s="214">
        <f>ROUND(I141*H141,2)</f>
        <v>0</v>
      </c>
      <c r="BL141" s="25" t="s">
        <v>254</v>
      </c>
      <c r="BM141" s="25" t="s">
        <v>4005</v>
      </c>
    </row>
    <row r="142" s="1" customFormat="1" ht="16.5" customHeight="1">
      <c r="B142" s="202"/>
      <c r="C142" s="203" t="s">
        <v>546</v>
      </c>
      <c r="D142" s="203" t="s">
        <v>170</v>
      </c>
      <c r="E142" s="204" t="s">
        <v>4006</v>
      </c>
      <c r="F142" s="205" t="s">
        <v>4007</v>
      </c>
      <c r="G142" s="206" t="s">
        <v>198</v>
      </c>
      <c r="H142" s="207">
        <v>160</v>
      </c>
      <c r="I142" s="208"/>
      <c r="J142" s="209">
        <f>ROUND(I142*H142,2)</f>
        <v>0</v>
      </c>
      <c r="K142" s="205" t="s">
        <v>5</v>
      </c>
      <c r="L142" s="47"/>
      <c r="M142" s="210" t="s">
        <v>5</v>
      </c>
      <c r="N142" s="211" t="s">
        <v>43</v>
      </c>
      <c r="O142" s="48"/>
      <c r="P142" s="212">
        <f>O142*H142</f>
        <v>0</v>
      </c>
      <c r="Q142" s="212">
        <v>0</v>
      </c>
      <c r="R142" s="212">
        <f>Q142*H142</f>
        <v>0</v>
      </c>
      <c r="S142" s="212">
        <v>0</v>
      </c>
      <c r="T142" s="213">
        <f>S142*H142</f>
        <v>0</v>
      </c>
      <c r="AR142" s="25" t="s">
        <v>254</v>
      </c>
      <c r="AT142" s="25" t="s">
        <v>170</v>
      </c>
      <c r="AU142" s="25" t="s">
        <v>80</v>
      </c>
      <c r="AY142" s="25" t="s">
        <v>168</v>
      </c>
      <c r="BE142" s="214">
        <f>IF(N142="základní",J142,0)</f>
        <v>0</v>
      </c>
      <c r="BF142" s="214">
        <f>IF(N142="snížená",J142,0)</f>
        <v>0</v>
      </c>
      <c r="BG142" s="214">
        <f>IF(N142="zákl. přenesená",J142,0)</f>
        <v>0</v>
      </c>
      <c r="BH142" s="214">
        <f>IF(N142="sníž. přenesená",J142,0)</f>
        <v>0</v>
      </c>
      <c r="BI142" s="214">
        <f>IF(N142="nulová",J142,0)</f>
        <v>0</v>
      </c>
      <c r="BJ142" s="25" t="s">
        <v>17</v>
      </c>
      <c r="BK142" s="214">
        <f>ROUND(I142*H142,2)</f>
        <v>0</v>
      </c>
      <c r="BL142" s="25" t="s">
        <v>254</v>
      </c>
      <c r="BM142" s="25" t="s">
        <v>4008</v>
      </c>
    </row>
    <row r="143" s="1" customFormat="1" ht="16.5" customHeight="1">
      <c r="B143" s="202"/>
      <c r="C143" s="203" t="s">
        <v>550</v>
      </c>
      <c r="D143" s="203" t="s">
        <v>170</v>
      </c>
      <c r="E143" s="204" t="s">
        <v>4009</v>
      </c>
      <c r="F143" s="205" t="s">
        <v>4010</v>
      </c>
      <c r="G143" s="206" t="s">
        <v>1519</v>
      </c>
      <c r="H143" s="207">
        <v>2</v>
      </c>
      <c r="I143" s="208"/>
      <c r="J143" s="209">
        <f>ROUND(I143*H143,2)</f>
        <v>0</v>
      </c>
      <c r="K143" s="205" t="s">
        <v>5</v>
      </c>
      <c r="L143" s="47"/>
      <c r="M143" s="210" t="s">
        <v>5</v>
      </c>
      <c r="N143" s="211" t="s">
        <v>43</v>
      </c>
      <c r="O143" s="48"/>
      <c r="P143" s="212">
        <f>O143*H143</f>
        <v>0</v>
      </c>
      <c r="Q143" s="212">
        <v>0</v>
      </c>
      <c r="R143" s="212">
        <f>Q143*H143</f>
        <v>0</v>
      </c>
      <c r="S143" s="212">
        <v>0</v>
      </c>
      <c r="T143" s="213">
        <f>S143*H143</f>
        <v>0</v>
      </c>
      <c r="AR143" s="25" t="s">
        <v>254</v>
      </c>
      <c r="AT143" s="25" t="s">
        <v>170</v>
      </c>
      <c r="AU143" s="25" t="s">
        <v>80</v>
      </c>
      <c r="AY143" s="25" t="s">
        <v>168</v>
      </c>
      <c r="BE143" s="214">
        <f>IF(N143="základní",J143,0)</f>
        <v>0</v>
      </c>
      <c r="BF143" s="214">
        <f>IF(N143="snížená",J143,0)</f>
        <v>0</v>
      </c>
      <c r="BG143" s="214">
        <f>IF(N143="zákl. přenesená",J143,0)</f>
        <v>0</v>
      </c>
      <c r="BH143" s="214">
        <f>IF(N143="sníž. přenesená",J143,0)</f>
        <v>0</v>
      </c>
      <c r="BI143" s="214">
        <f>IF(N143="nulová",J143,0)</f>
        <v>0</v>
      </c>
      <c r="BJ143" s="25" t="s">
        <v>17</v>
      </c>
      <c r="BK143" s="214">
        <f>ROUND(I143*H143,2)</f>
        <v>0</v>
      </c>
      <c r="BL143" s="25" t="s">
        <v>254</v>
      </c>
      <c r="BM143" s="25" t="s">
        <v>4011</v>
      </c>
    </row>
    <row r="144" s="1" customFormat="1" ht="16.5" customHeight="1">
      <c r="B144" s="202"/>
      <c r="C144" s="203" t="s">
        <v>554</v>
      </c>
      <c r="D144" s="203" t="s">
        <v>170</v>
      </c>
      <c r="E144" s="204" t="s">
        <v>4012</v>
      </c>
      <c r="F144" s="205" t="s">
        <v>4013</v>
      </c>
      <c r="G144" s="206" t="s">
        <v>1519</v>
      </c>
      <c r="H144" s="207">
        <v>1</v>
      </c>
      <c r="I144" s="208"/>
      <c r="J144" s="209">
        <f>ROUND(I144*H144,2)</f>
        <v>0</v>
      </c>
      <c r="K144" s="205" t="s">
        <v>5</v>
      </c>
      <c r="L144" s="47"/>
      <c r="M144" s="210" t="s">
        <v>5</v>
      </c>
      <c r="N144" s="211" t="s">
        <v>43</v>
      </c>
      <c r="O144" s="48"/>
      <c r="P144" s="212">
        <f>O144*H144</f>
        <v>0</v>
      </c>
      <c r="Q144" s="212">
        <v>0</v>
      </c>
      <c r="R144" s="212">
        <f>Q144*H144</f>
        <v>0</v>
      </c>
      <c r="S144" s="212">
        <v>0</v>
      </c>
      <c r="T144" s="213">
        <f>S144*H144</f>
        <v>0</v>
      </c>
      <c r="AR144" s="25" t="s">
        <v>254</v>
      </c>
      <c r="AT144" s="25" t="s">
        <v>170</v>
      </c>
      <c r="AU144" s="25" t="s">
        <v>80</v>
      </c>
      <c r="AY144" s="25" t="s">
        <v>168</v>
      </c>
      <c r="BE144" s="214">
        <f>IF(N144="základní",J144,0)</f>
        <v>0</v>
      </c>
      <c r="BF144" s="214">
        <f>IF(N144="snížená",J144,0)</f>
        <v>0</v>
      </c>
      <c r="BG144" s="214">
        <f>IF(N144="zákl. přenesená",J144,0)</f>
        <v>0</v>
      </c>
      <c r="BH144" s="214">
        <f>IF(N144="sníž. přenesená",J144,0)</f>
        <v>0</v>
      </c>
      <c r="BI144" s="214">
        <f>IF(N144="nulová",J144,0)</f>
        <v>0</v>
      </c>
      <c r="BJ144" s="25" t="s">
        <v>17</v>
      </c>
      <c r="BK144" s="214">
        <f>ROUND(I144*H144,2)</f>
        <v>0</v>
      </c>
      <c r="BL144" s="25" t="s">
        <v>254</v>
      </c>
      <c r="BM144" s="25" t="s">
        <v>4014</v>
      </c>
    </row>
    <row r="145" s="1" customFormat="1" ht="16.5" customHeight="1">
      <c r="B145" s="202"/>
      <c r="C145" s="203" t="s">
        <v>558</v>
      </c>
      <c r="D145" s="203" t="s">
        <v>170</v>
      </c>
      <c r="E145" s="204" t="s">
        <v>4015</v>
      </c>
      <c r="F145" s="205" t="s">
        <v>4016</v>
      </c>
      <c r="G145" s="206" t="s">
        <v>1519</v>
      </c>
      <c r="H145" s="207">
        <v>2</v>
      </c>
      <c r="I145" s="208"/>
      <c r="J145" s="209">
        <f>ROUND(I145*H145,2)</f>
        <v>0</v>
      </c>
      <c r="K145" s="205" t="s">
        <v>5</v>
      </c>
      <c r="L145" s="47"/>
      <c r="M145" s="210" t="s">
        <v>5</v>
      </c>
      <c r="N145" s="211" t="s">
        <v>43</v>
      </c>
      <c r="O145" s="48"/>
      <c r="P145" s="212">
        <f>O145*H145</f>
        <v>0</v>
      </c>
      <c r="Q145" s="212">
        <v>0</v>
      </c>
      <c r="R145" s="212">
        <f>Q145*H145</f>
        <v>0</v>
      </c>
      <c r="S145" s="212">
        <v>0</v>
      </c>
      <c r="T145" s="213">
        <f>S145*H145</f>
        <v>0</v>
      </c>
      <c r="AR145" s="25" t="s">
        <v>254</v>
      </c>
      <c r="AT145" s="25" t="s">
        <v>170</v>
      </c>
      <c r="AU145" s="25" t="s">
        <v>80</v>
      </c>
      <c r="AY145" s="25" t="s">
        <v>168</v>
      </c>
      <c r="BE145" s="214">
        <f>IF(N145="základní",J145,0)</f>
        <v>0</v>
      </c>
      <c r="BF145" s="214">
        <f>IF(N145="snížená",J145,0)</f>
        <v>0</v>
      </c>
      <c r="BG145" s="214">
        <f>IF(N145="zákl. přenesená",J145,0)</f>
        <v>0</v>
      </c>
      <c r="BH145" s="214">
        <f>IF(N145="sníž. přenesená",J145,0)</f>
        <v>0</v>
      </c>
      <c r="BI145" s="214">
        <f>IF(N145="nulová",J145,0)</f>
        <v>0</v>
      </c>
      <c r="BJ145" s="25" t="s">
        <v>17</v>
      </c>
      <c r="BK145" s="214">
        <f>ROUND(I145*H145,2)</f>
        <v>0</v>
      </c>
      <c r="BL145" s="25" t="s">
        <v>254</v>
      </c>
      <c r="BM145" s="25" t="s">
        <v>4017</v>
      </c>
    </row>
    <row r="146" s="1" customFormat="1" ht="16.5" customHeight="1">
      <c r="B146" s="202"/>
      <c r="C146" s="203" t="s">
        <v>562</v>
      </c>
      <c r="D146" s="203" t="s">
        <v>170</v>
      </c>
      <c r="E146" s="204" t="s">
        <v>4018</v>
      </c>
      <c r="F146" s="205" t="s">
        <v>4019</v>
      </c>
      <c r="G146" s="206" t="s">
        <v>1519</v>
      </c>
      <c r="H146" s="207">
        <v>60</v>
      </c>
      <c r="I146" s="208"/>
      <c r="J146" s="209">
        <f>ROUND(I146*H146,2)</f>
        <v>0</v>
      </c>
      <c r="K146" s="205" t="s">
        <v>5</v>
      </c>
      <c r="L146" s="47"/>
      <c r="M146" s="210" t="s">
        <v>5</v>
      </c>
      <c r="N146" s="211" t="s">
        <v>43</v>
      </c>
      <c r="O146" s="48"/>
      <c r="P146" s="212">
        <f>O146*H146</f>
        <v>0</v>
      </c>
      <c r="Q146" s="212">
        <v>0</v>
      </c>
      <c r="R146" s="212">
        <f>Q146*H146</f>
        <v>0</v>
      </c>
      <c r="S146" s="212">
        <v>0</v>
      </c>
      <c r="T146" s="213">
        <f>S146*H146</f>
        <v>0</v>
      </c>
      <c r="AR146" s="25" t="s">
        <v>254</v>
      </c>
      <c r="AT146" s="25" t="s">
        <v>170</v>
      </c>
      <c r="AU146" s="25" t="s">
        <v>80</v>
      </c>
      <c r="AY146" s="25" t="s">
        <v>168</v>
      </c>
      <c r="BE146" s="214">
        <f>IF(N146="základní",J146,0)</f>
        <v>0</v>
      </c>
      <c r="BF146" s="214">
        <f>IF(N146="snížená",J146,0)</f>
        <v>0</v>
      </c>
      <c r="BG146" s="214">
        <f>IF(N146="zákl. přenesená",J146,0)</f>
        <v>0</v>
      </c>
      <c r="BH146" s="214">
        <f>IF(N146="sníž. přenesená",J146,0)</f>
        <v>0</v>
      </c>
      <c r="BI146" s="214">
        <f>IF(N146="nulová",J146,0)</f>
        <v>0</v>
      </c>
      <c r="BJ146" s="25" t="s">
        <v>17</v>
      </c>
      <c r="BK146" s="214">
        <f>ROUND(I146*H146,2)</f>
        <v>0</v>
      </c>
      <c r="BL146" s="25" t="s">
        <v>254</v>
      </c>
      <c r="BM146" s="25" t="s">
        <v>4020</v>
      </c>
    </row>
    <row r="147" s="1" customFormat="1" ht="16.5" customHeight="1">
      <c r="B147" s="202"/>
      <c r="C147" s="203" t="s">
        <v>571</v>
      </c>
      <c r="D147" s="203" t="s">
        <v>170</v>
      </c>
      <c r="E147" s="204" t="s">
        <v>4021</v>
      </c>
      <c r="F147" s="205" t="s">
        <v>4022</v>
      </c>
      <c r="G147" s="206" t="s">
        <v>1519</v>
      </c>
      <c r="H147" s="207">
        <v>2</v>
      </c>
      <c r="I147" s="208"/>
      <c r="J147" s="209">
        <f>ROUND(I147*H147,2)</f>
        <v>0</v>
      </c>
      <c r="K147" s="205" t="s">
        <v>5</v>
      </c>
      <c r="L147" s="47"/>
      <c r="M147" s="210" t="s">
        <v>5</v>
      </c>
      <c r="N147" s="211" t="s">
        <v>43</v>
      </c>
      <c r="O147" s="48"/>
      <c r="P147" s="212">
        <f>O147*H147</f>
        <v>0</v>
      </c>
      <c r="Q147" s="212">
        <v>0</v>
      </c>
      <c r="R147" s="212">
        <f>Q147*H147</f>
        <v>0</v>
      </c>
      <c r="S147" s="212">
        <v>0</v>
      </c>
      <c r="T147" s="213">
        <f>S147*H147</f>
        <v>0</v>
      </c>
      <c r="AR147" s="25" t="s">
        <v>254</v>
      </c>
      <c r="AT147" s="25" t="s">
        <v>170</v>
      </c>
      <c r="AU147" s="25" t="s">
        <v>80</v>
      </c>
      <c r="AY147" s="25" t="s">
        <v>168</v>
      </c>
      <c r="BE147" s="214">
        <f>IF(N147="základní",J147,0)</f>
        <v>0</v>
      </c>
      <c r="BF147" s="214">
        <f>IF(N147="snížená",J147,0)</f>
        <v>0</v>
      </c>
      <c r="BG147" s="214">
        <f>IF(N147="zákl. přenesená",J147,0)</f>
        <v>0</v>
      </c>
      <c r="BH147" s="214">
        <f>IF(N147="sníž. přenesená",J147,0)</f>
        <v>0</v>
      </c>
      <c r="BI147" s="214">
        <f>IF(N147="nulová",J147,0)</f>
        <v>0</v>
      </c>
      <c r="BJ147" s="25" t="s">
        <v>17</v>
      </c>
      <c r="BK147" s="214">
        <f>ROUND(I147*H147,2)</f>
        <v>0</v>
      </c>
      <c r="BL147" s="25" t="s">
        <v>254</v>
      </c>
      <c r="BM147" s="25" t="s">
        <v>4023</v>
      </c>
    </row>
    <row r="148" s="1" customFormat="1" ht="16.5" customHeight="1">
      <c r="B148" s="202"/>
      <c r="C148" s="203" t="s">
        <v>590</v>
      </c>
      <c r="D148" s="203" t="s">
        <v>170</v>
      </c>
      <c r="E148" s="204" t="s">
        <v>4024</v>
      </c>
      <c r="F148" s="205" t="s">
        <v>1558</v>
      </c>
      <c r="G148" s="206" t="s">
        <v>1519</v>
      </c>
      <c r="H148" s="207">
        <v>2</v>
      </c>
      <c r="I148" s="208"/>
      <c r="J148" s="209">
        <f>ROUND(I148*H148,2)</f>
        <v>0</v>
      </c>
      <c r="K148" s="205" t="s">
        <v>5</v>
      </c>
      <c r="L148" s="47"/>
      <c r="M148" s="210" t="s">
        <v>5</v>
      </c>
      <c r="N148" s="211" t="s">
        <v>43</v>
      </c>
      <c r="O148" s="48"/>
      <c r="P148" s="212">
        <f>O148*H148</f>
        <v>0</v>
      </c>
      <c r="Q148" s="212">
        <v>0</v>
      </c>
      <c r="R148" s="212">
        <f>Q148*H148</f>
        <v>0</v>
      </c>
      <c r="S148" s="212">
        <v>0</v>
      </c>
      <c r="T148" s="213">
        <f>S148*H148</f>
        <v>0</v>
      </c>
      <c r="AR148" s="25" t="s">
        <v>254</v>
      </c>
      <c r="AT148" s="25" t="s">
        <v>170</v>
      </c>
      <c r="AU148" s="25" t="s">
        <v>80</v>
      </c>
      <c r="AY148" s="25" t="s">
        <v>168</v>
      </c>
      <c r="BE148" s="214">
        <f>IF(N148="základní",J148,0)</f>
        <v>0</v>
      </c>
      <c r="BF148" s="214">
        <f>IF(N148="snížená",J148,0)</f>
        <v>0</v>
      </c>
      <c r="BG148" s="214">
        <f>IF(N148="zákl. přenesená",J148,0)</f>
        <v>0</v>
      </c>
      <c r="BH148" s="214">
        <f>IF(N148="sníž. přenesená",J148,0)</f>
        <v>0</v>
      </c>
      <c r="BI148" s="214">
        <f>IF(N148="nulová",J148,0)</f>
        <v>0</v>
      </c>
      <c r="BJ148" s="25" t="s">
        <v>17</v>
      </c>
      <c r="BK148" s="214">
        <f>ROUND(I148*H148,2)</f>
        <v>0</v>
      </c>
      <c r="BL148" s="25" t="s">
        <v>254</v>
      </c>
      <c r="BM148" s="25" t="s">
        <v>4025</v>
      </c>
    </row>
    <row r="149" s="1" customFormat="1" ht="16.5" customHeight="1">
      <c r="B149" s="202"/>
      <c r="C149" s="203" t="s">
        <v>596</v>
      </c>
      <c r="D149" s="203" t="s">
        <v>170</v>
      </c>
      <c r="E149" s="204" t="s">
        <v>4026</v>
      </c>
      <c r="F149" s="205" t="s">
        <v>4027</v>
      </c>
      <c r="G149" s="206" t="s">
        <v>1519</v>
      </c>
      <c r="H149" s="207">
        <v>6</v>
      </c>
      <c r="I149" s="208"/>
      <c r="J149" s="209">
        <f>ROUND(I149*H149,2)</f>
        <v>0</v>
      </c>
      <c r="K149" s="205" t="s">
        <v>5</v>
      </c>
      <c r="L149" s="47"/>
      <c r="M149" s="210" t="s">
        <v>5</v>
      </c>
      <c r="N149" s="211" t="s">
        <v>43</v>
      </c>
      <c r="O149" s="48"/>
      <c r="P149" s="212">
        <f>O149*H149</f>
        <v>0</v>
      </c>
      <c r="Q149" s="212">
        <v>0</v>
      </c>
      <c r="R149" s="212">
        <f>Q149*H149</f>
        <v>0</v>
      </c>
      <c r="S149" s="212">
        <v>0</v>
      </c>
      <c r="T149" s="213">
        <f>S149*H149</f>
        <v>0</v>
      </c>
      <c r="AR149" s="25" t="s">
        <v>254</v>
      </c>
      <c r="AT149" s="25" t="s">
        <v>170</v>
      </c>
      <c r="AU149" s="25" t="s">
        <v>80</v>
      </c>
      <c r="AY149" s="25" t="s">
        <v>168</v>
      </c>
      <c r="BE149" s="214">
        <f>IF(N149="základní",J149,0)</f>
        <v>0</v>
      </c>
      <c r="BF149" s="214">
        <f>IF(N149="snížená",J149,0)</f>
        <v>0</v>
      </c>
      <c r="BG149" s="214">
        <f>IF(N149="zákl. přenesená",J149,0)</f>
        <v>0</v>
      </c>
      <c r="BH149" s="214">
        <f>IF(N149="sníž. přenesená",J149,0)</f>
        <v>0</v>
      </c>
      <c r="BI149" s="214">
        <f>IF(N149="nulová",J149,0)</f>
        <v>0</v>
      </c>
      <c r="BJ149" s="25" t="s">
        <v>17</v>
      </c>
      <c r="BK149" s="214">
        <f>ROUND(I149*H149,2)</f>
        <v>0</v>
      </c>
      <c r="BL149" s="25" t="s">
        <v>254</v>
      </c>
      <c r="BM149" s="25" t="s">
        <v>4028</v>
      </c>
    </row>
    <row r="150" s="1" customFormat="1" ht="16.5" customHeight="1">
      <c r="B150" s="202"/>
      <c r="C150" s="203" t="s">
        <v>602</v>
      </c>
      <c r="D150" s="203" t="s">
        <v>170</v>
      </c>
      <c r="E150" s="204" t="s">
        <v>4029</v>
      </c>
      <c r="F150" s="205" t="s">
        <v>4030</v>
      </c>
      <c r="G150" s="206" t="s">
        <v>1519</v>
      </c>
      <c r="H150" s="207">
        <v>4</v>
      </c>
      <c r="I150" s="208"/>
      <c r="J150" s="209">
        <f>ROUND(I150*H150,2)</f>
        <v>0</v>
      </c>
      <c r="K150" s="205" t="s">
        <v>5</v>
      </c>
      <c r="L150" s="47"/>
      <c r="M150" s="210" t="s">
        <v>5</v>
      </c>
      <c r="N150" s="211" t="s">
        <v>43</v>
      </c>
      <c r="O150" s="48"/>
      <c r="P150" s="212">
        <f>O150*H150</f>
        <v>0</v>
      </c>
      <c r="Q150" s="212">
        <v>0</v>
      </c>
      <c r="R150" s="212">
        <f>Q150*H150</f>
        <v>0</v>
      </c>
      <c r="S150" s="212">
        <v>0</v>
      </c>
      <c r="T150" s="213">
        <f>S150*H150</f>
        <v>0</v>
      </c>
      <c r="AR150" s="25" t="s">
        <v>254</v>
      </c>
      <c r="AT150" s="25" t="s">
        <v>170</v>
      </c>
      <c r="AU150" s="25" t="s">
        <v>80</v>
      </c>
      <c r="AY150" s="25" t="s">
        <v>168</v>
      </c>
      <c r="BE150" s="214">
        <f>IF(N150="základní",J150,0)</f>
        <v>0</v>
      </c>
      <c r="BF150" s="214">
        <f>IF(N150="snížená",J150,0)</f>
        <v>0</v>
      </c>
      <c r="BG150" s="214">
        <f>IF(N150="zákl. přenesená",J150,0)</f>
        <v>0</v>
      </c>
      <c r="BH150" s="214">
        <f>IF(N150="sníž. přenesená",J150,0)</f>
        <v>0</v>
      </c>
      <c r="BI150" s="214">
        <f>IF(N150="nulová",J150,0)</f>
        <v>0</v>
      </c>
      <c r="BJ150" s="25" t="s">
        <v>17</v>
      </c>
      <c r="BK150" s="214">
        <f>ROUND(I150*H150,2)</f>
        <v>0</v>
      </c>
      <c r="BL150" s="25" t="s">
        <v>254</v>
      </c>
      <c r="BM150" s="25" t="s">
        <v>4031</v>
      </c>
    </row>
    <row r="151" s="1" customFormat="1" ht="16.5" customHeight="1">
      <c r="B151" s="202"/>
      <c r="C151" s="203" t="s">
        <v>612</v>
      </c>
      <c r="D151" s="203" t="s">
        <v>170</v>
      </c>
      <c r="E151" s="204" t="s">
        <v>4032</v>
      </c>
      <c r="F151" s="205" t="s">
        <v>3996</v>
      </c>
      <c r="G151" s="206" t="s">
        <v>1890</v>
      </c>
      <c r="H151" s="257"/>
      <c r="I151" s="208"/>
      <c r="J151" s="209">
        <f>ROUND(I151*H151,2)</f>
        <v>0</v>
      </c>
      <c r="K151" s="205" t="s">
        <v>5</v>
      </c>
      <c r="L151" s="47"/>
      <c r="M151" s="210" t="s">
        <v>5</v>
      </c>
      <c r="N151" s="211" t="s">
        <v>43</v>
      </c>
      <c r="O151" s="48"/>
      <c r="P151" s="212">
        <f>O151*H151</f>
        <v>0</v>
      </c>
      <c r="Q151" s="212">
        <v>0</v>
      </c>
      <c r="R151" s="212">
        <f>Q151*H151</f>
        <v>0</v>
      </c>
      <c r="S151" s="212">
        <v>0</v>
      </c>
      <c r="T151" s="213">
        <f>S151*H151</f>
        <v>0</v>
      </c>
      <c r="AR151" s="25" t="s">
        <v>254</v>
      </c>
      <c r="AT151" s="25" t="s">
        <v>170</v>
      </c>
      <c r="AU151" s="25" t="s">
        <v>80</v>
      </c>
      <c r="AY151" s="25" t="s">
        <v>168</v>
      </c>
      <c r="BE151" s="214">
        <f>IF(N151="základní",J151,0)</f>
        <v>0</v>
      </c>
      <c r="BF151" s="214">
        <f>IF(N151="snížená",J151,0)</f>
        <v>0</v>
      </c>
      <c r="BG151" s="214">
        <f>IF(N151="zákl. přenesená",J151,0)</f>
        <v>0</v>
      </c>
      <c r="BH151" s="214">
        <f>IF(N151="sníž. přenesená",J151,0)</f>
        <v>0</v>
      </c>
      <c r="BI151" s="214">
        <f>IF(N151="nulová",J151,0)</f>
        <v>0</v>
      </c>
      <c r="BJ151" s="25" t="s">
        <v>17</v>
      </c>
      <c r="BK151" s="214">
        <f>ROUND(I151*H151,2)</f>
        <v>0</v>
      </c>
      <c r="BL151" s="25" t="s">
        <v>254</v>
      </c>
      <c r="BM151" s="25" t="s">
        <v>4033</v>
      </c>
    </row>
    <row r="152" s="10" customFormat="1" ht="29.88" customHeight="1">
      <c r="B152" s="189"/>
      <c r="D152" s="190" t="s">
        <v>71</v>
      </c>
      <c r="E152" s="200" t="s">
        <v>4034</v>
      </c>
      <c r="F152" s="200" t="s">
        <v>4035</v>
      </c>
      <c r="I152" s="192"/>
      <c r="J152" s="201">
        <f>BK152</f>
        <v>0</v>
      </c>
      <c r="L152" s="189"/>
      <c r="M152" s="194"/>
      <c r="N152" s="195"/>
      <c r="O152" s="195"/>
      <c r="P152" s="196">
        <f>SUM(P153:P159)</f>
        <v>0</v>
      </c>
      <c r="Q152" s="195"/>
      <c r="R152" s="196">
        <f>SUM(R153:R159)</f>
        <v>0</v>
      </c>
      <c r="S152" s="195"/>
      <c r="T152" s="197">
        <f>SUM(T153:T159)</f>
        <v>0</v>
      </c>
      <c r="AR152" s="190" t="s">
        <v>80</v>
      </c>
      <c r="AT152" s="198" t="s">
        <v>71</v>
      </c>
      <c r="AU152" s="198" t="s">
        <v>17</v>
      </c>
      <c r="AY152" s="190" t="s">
        <v>168</v>
      </c>
      <c r="BK152" s="199">
        <f>SUM(BK153:BK159)</f>
        <v>0</v>
      </c>
    </row>
    <row r="153" s="1" customFormat="1" ht="16.5" customHeight="1">
      <c r="B153" s="202"/>
      <c r="C153" s="203" t="s">
        <v>620</v>
      </c>
      <c r="D153" s="203" t="s">
        <v>170</v>
      </c>
      <c r="E153" s="204" t="s">
        <v>4036</v>
      </c>
      <c r="F153" s="205" t="s">
        <v>4037</v>
      </c>
      <c r="G153" s="206" t="s">
        <v>1519</v>
      </c>
      <c r="H153" s="207">
        <v>35</v>
      </c>
      <c r="I153" s="208"/>
      <c r="J153" s="209">
        <f>ROUND(I153*H153,2)</f>
        <v>0</v>
      </c>
      <c r="K153" s="205" t="s">
        <v>5</v>
      </c>
      <c r="L153" s="47"/>
      <c r="M153" s="210" t="s">
        <v>5</v>
      </c>
      <c r="N153" s="211" t="s">
        <v>43</v>
      </c>
      <c r="O153" s="48"/>
      <c r="P153" s="212">
        <f>O153*H153</f>
        <v>0</v>
      </c>
      <c r="Q153" s="212">
        <v>0</v>
      </c>
      <c r="R153" s="212">
        <f>Q153*H153</f>
        <v>0</v>
      </c>
      <c r="S153" s="212">
        <v>0</v>
      </c>
      <c r="T153" s="213">
        <f>S153*H153</f>
        <v>0</v>
      </c>
      <c r="AR153" s="25" t="s">
        <v>254</v>
      </c>
      <c r="AT153" s="25" t="s">
        <v>170</v>
      </c>
      <c r="AU153" s="25" t="s">
        <v>80</v>
      </c>
      <c r="AY153" s="25" t="s">
        <v>168</v>
      </c>
      <c r="BE153" s="214">
        <f>IF(N153="základní",J153,0)</f>
        <v>0</v>
      </c>
      <c r="BF153" s="214">
        <f>IF(N153="snížená",J153,0)</f>
        <v>0</v>
      </c>
      <c r="BG153" s="214">
        <f>IF(N153="zákl. přenesená",J153,0)</f>
        <v>0</v>
      </c>
      <c r="BH153" s="214">
        <f>IF(N153="sníž. přenesená",J153,0)</f>
        <v>0</v>
      </c>
      <c r="BI153" s="214">
        <f>IF(N153="nulová",J153,0)</f>
        <v>0</v>
      </c>
      <c r="BJ153" s="25" t="s">
        <v>17</v>
      </c>
      <c r="BK153" s="214">
        <f>ROUND(I153*H153,2)</f>
        <v>0</v>
      </c>
      <c r="BL153" s="25" t="s">
        <v>254</v>
      </c>
      <c r="BM153" s="25" t="s">
        <v>4038</v>
      </c>
    </row>
    <row r="154" s="1" customFormat="1" ht="16.5" customHeight="1">
      <c r="B154" s="202"/>
      <c r="C154" s="203" t="s">
        <v>627</v>
      </c>
      <c r="D154" s="203" t="s">
        <v>170</v>
      </c>
      <c r="E154" s="204" t="s">
        <v>4039</v>
      </c>
      <c r="F154" s="205" t="s">
        <v>4040</v>
      </c>
      <c r="G154" s="206" t="s">
        <v>1519</v>
      </c>
      <c r="H154" s="207">
        <v>34</v>
      </c>
      <c r="I154" s="208"/>
      <c r="J154" s="209">
        <f>ROUND(I154*H154,2)</f>
        <v>0</v>
      </c>
      <c r="K154" s="205" t="s">
        <v>5</v>
      </c>
      <c r="L154" s="47"/>
      <c r="M154" s="210" t="s">
        <v>5</v>
      </c>
      <c r="N154" s="211" t="s">
        <v>43</v>
      </c>
      <c r="O154" s="48"/>
      <c r="P154" s="212">
        <f>O154*H154</f>
        <v>0</v>
      </c>
      <c r="Q154" s="212">
        <v>0</v>
      </c>
      <c r="R154" s="212">
        <f>Q154*H154</f>
        <v>0</v>
      </c>
      <c r="S154" s="212">
        <v>0</v>
      </c>
      <c r="T154" s="213">
        <f>S154*H154</f>
        <v>0</v>
      </c>
      <c r="AR154" s="25" t="s">
        <v>254</v>
      </c>
      <c r="AT154" s="25" t="s">
        <v>170</v>
      </c>
      <c r="AU154" s="25" t="s">
        <v>80</v>
      </c>
      <c r="AY154" s="25" t="s">
        <v>168</v>
      </c>
      <c r="BE154" s="214">
        <f>IF(N154="základní",J154,0)</f>
        <v>0</v>
      </c>
      <c r="BF154" s="214">
        <f>IF(N154="snížená",J154,0)</f>
        <v>0</v>
      </c>
      <c r="BG154" s="214">
        <f>IF(N154="zákl. přenesená",J154,0)</f>
        <v>0</v>
      </c>
      <c r="BH154" s="214">
        <f>IF(N154="sníž. přenesená",J154,0)</f>
        <v>0</v>
      </c>
      <c r="BI154" s="214">
        <f>IF(N154="nulová",J154,0)</f>
        <v>0</v>
      </c>
      <c r="BJ154" s="25" t="s">
        <v>17</v>
      </c>
      <c r="BK154" s="214">
        <f>ROUND(I154*H154,2)</f>
        <v>0</v>
      </c>
      <c r="BL154" s="25" t="s">
        <v>254</v>
      </c>
      <c r="BM154" s="25" t="s">
        <v>4041</v>
      </c>
    </row>
    <row r="155" s="1" customFormat="1" ht="25.5" customHeight="1">
      <c r="B155" s="202"/>
      <c r="C155" s="203" t="s">
        <v>634</v>
      </c>
      <c r="D155" s="203" t="s">
        <v>170</v>
      </c>
      <c r="E155" s="204" t="s">
        <v>4042</v>
      </c>
      <c r="F155" s="205" t="s">
        <v>4043</v>
      </c>
      <c r="G155" s="206" t="s">
        <v>1519</v>
      </c>
      <c r="H155" s="207">
        <v>16</v>
      </c>
      <c r="I155" s="208"/>
      <c r="J155" s="209">
        <f>ROUND(I155*H155,2)</f>
        <v>0</v>
      </c>
      <c r="K155" s="205" t="s">
        <v>5</v>
      </c>
      <c r="L155" s="47"/>
      <c r="M155" s="210" t="s">
        <v>5</v>
      </c>
      <c r="N155" s="211" t="s">
        <v>43</v>
      </c>
      <c r="O155" s="48"/>
      <c r="P155" s="212">
        <f>O155*H155</f>
        <v>0</v>
      </c>
      <c r="Q155" s="212">
        <v>0</v>
      </c>
      <c r="R155" s="212">
        <f>Q155*H155</f>
        <v>0</v>
      </c>
      <c r="S155" s="212">
        <v>0</v>
      </c>
      <c r="T155" s="213">
        <f>S155*H155</f>
        <v>0</v>
      </c>
      <c r="AR155" s="25" t="s">
        <v>254</v>
      </c>
      <c r="AT155" s="25" t="s">
        <v>170</v>
      </c>
      <c r="AU155" s="25" t="s">
        <v>80</v>
      </c>
      <c r="AY155" s="25" t="s">
        <v>168</v>
      </c>
      <c r="BE155" s="214">
        <f>IF(N155="základní",J155,0)</f>
        <v>0</v>
      </c>
      <c r="BF155" s="214">
        <f>IF(N155="snížená",J155,0)</f>
        <v>0</v>
      </c>
      <c r="BG155" s="214">
        <f>IF(N155="zákl. přenesená",J155,0)</f>
        <v>0</v>
      </c>
      <c r="BH155" s="214">
        <f>IF(N155="sníž. přenesená",J155,0)</f>
        <v>0</v>
      </c>
      <c r="BI155" s="214">
        <f>IF(N155="nulová",J155,0)</f>
        <v>0</v>
      </c>
      <c r="BJ155" s="25" t="s">
        <v>17</v>
      </c>
      <c r="BK155" s="214">
        <f>ROUND(I155*H155,2)</f>
        <v>0</v>
      </c>
      <c r="BL155" s="25" t="s">
        <v>254</v>
      </c>
      <c r="BM155" s="25" t="s">
        <v>4044</v>
      </c>
    </row>
    <row r="156" s="1" customFormat="1" ht="16.5" customHeight="1">
      <c r="B156" s="202"/>
      <c r="C156" s="203" t="s">
        <v>639</v>
      </c>
      <c r="D156" s="203" t="s">
        <v>170</v>
      </c>
      <c r="E156" s="204" t="s">
        <v>4045</v>
      </c>
      <c r="F156" s="205" t="s">
        <v>4046</v>
      </c>
      <c r="G156" s="206" t="s">
        <v>1519</v>
      </c>
      <c r="H156" s="207">
        <v>1</v>
      </c>
      <c r="I156" s="208"/>
      <c r="J156" s="209">
        <f>ROUND(I156*H156,2)</f>
        <v>0</v>
      </c>
      <c r="K156" s="205" t="s">
        <v>5</v>
      </c>
      <c r="L156" s="47"/>
      <c r="M156" s="210" t="s">
        <v>5</v>
      </c>
      <c r="N156" s="211" t="s">
        <v>43</v>
      </c>
      <c r="O156" s="48"/>
      <c r="P156" s="212">
        <f>O156*H156</f>
        <v>0</v>
      </c>
      <c r="Q156" s="212">
        <v>0</v>
      </c>
      <c r="R156" s="212">
        <f>Q156*H156</f>
        <v>0</v>
      </c>
      <c r="S156" s="212">
        <v>0</v>
      </c>
      <c r="T156" s="213">
        <f>S156*H156</f>
        <v>0</v>
      </c>
      <c r="AR156" s="25" t="s">
        <v>254</v>
      </c>
      <c r="AT156" s="25" t="s">
        <v>170</v>
      </c>
      <c r="AU156" s="25" t="s">
        <v>80</v>
      </c>
      <c r="AY156" s="25" t="s">
        <v>168</v>
      </c>
      <c r="BE156" s="214">
        <f>IF(N156="základní",J156,0)</f>
        <v>0</v>
      </c>
      <c r="BF156" s="214">
        <f>IF(N156="snížená",J156,0)</f>
        <v>0</v>
      </c>
      <c r="BG156" s="214">
        <f>IF(N156="zákl. přenesená",J156,0)</f>
        <v>0</v>
      </c>
      <c r="BH156" s="214">
        <f>IF(N156="sníž. přenesená",J156,0)</f>
        <v>0</v>
      </c>
      <c r="BI156" s="214">
        <f>IF(N156="nulová",J156,0)</f>
        <v>0</v>
      </c>
      <c r="BJ156" s="25" t="s">
        <v>17</v>
      </c>
      <c r="BK156" s="214">
        <f>ROUND(I156*H156,2)</f>
        <v>0</v>
      </c>
      <c r="BL156" s="25" t="s">
        <v>254</v>
      </c>
      <c r="BM156" s="25" t="s">
        <v>4047</v>
      </c>
    </row>
    <row r="157" s="1" customFormat="1" ht="16.5" customHeight="1">
      <c r="B157" s="202"/>
      <c r="C157" s="203" t="s">
        <v>645</v>
      </c>
      <c r="D157" s="203" t="s">
        <v>170</v>
      </c>
      <c r="E157" s="204" t="s">
        <v>4048</v>
      </c>
      <c r="F157" s="205" t="s">
        <v>4049</v>
      </c>
      <c r="G157" s="206" t="s">
        <v>1519</v>
      </c>
      <c r="H157" s="207">
        <v>12</v>
      </c>
      <c r="I157" s="208"/>
      <c r="J157" s="209">
        <f>ROUND(I157*H157,2)</f>
        <v>0</v>
      </c>
      <c r="K157" s="205" t="s">
        <v>5</v>
      </c>
      <c r="L157" s="47"/>
      <c r="M157" s="210" t="s">
        <v>5</v>
      </c>
      <c r="N157" s="211" t="s">
        <v>43</v>
      </c>
      <c r="O157" s="48"/>
      <c r="P157" s="212">
        <f>O157*H157</f>
        <v>0</v>
      </c>
      <c r="Q157" s="212">
        <v>0</v>
      </c>
      <c r="R157" s="212">
        <f>Q157*H157</f>
        <v>0</v>
      </c>
      <c r="S157" s="212">
        <v>0</v>
      </c>
      <c r="T157" s="213">
        <f>S157*H157</f>
        <v>0</v>
      </c>
      <c r="AR157" s="25" t="s">
        <v>254</v>
      </c>
      <c r="AT157" s="25" t="s">
        <v>170</v>
      </c>
      <c r="AU157" s="25" t="s">
        <v>80</v>
      </c>
      <c r="AY157" s="25" t="s">
        <v>168</v>
      </c>
      <c r="BE157" s="214">
        <f>IF(N157="základní",J157,0)</f>
        <v>0</v>
      </c>
      <c r="BF157" s="214">
        <f>IF(N157="snížená",J157,0)</f>
        <v>0</v>
      </c>
      <c r="BG157" s="214">
        <f>IF(N157="zákl. přenesená",J157,0)</f>
        <v>0</v>
      </c>
      <c r="BH157" s="214">
        <f>IF(N157="sníž. přenesená",J157,0)</f>
        <v>0</v>
      </c>
      <c r="BI157" s="214">
        <f>IF(N157="nulová",J157,0)</f>
        <v>0</v>
      </c>
      <c r="BJ157" s="25" t="s">
        <v>17</v>
      </c>
      <c r="BK157" s="214">
        <f>ROUND(I157*H157,2)</f>
        <v>0</v>
      </c>
      <c r="BL157" s="25" t="s">
        <v>254</v>
      </c>
      <c r="BM157" s="25" t="s">
        <v>4050</v>
      </c>
    </row>
    <row r="158" s="1" customFormat="1" ht="16.5" customHeight="1">
      <c r="B158" s="202"/>
      <c r="C158" s="203" t="s">
        <v>650</v>
      </c>
      <c r="D158" s="203" t="s">
        <v>170</v>
      </c>
      <c r="E158" s="204" t="s">
        <v>4051</v>
      </c>
      <c r="F158" s="205" t="s">
        <v>4052</v>
      </c>
      <c r="G158" s="206" t="s">
        <v>1519</v>
      </c>
      <c r="H158" s="207">
        <v>5</v>
      </c>
      <c r="I158" s="208"/>
      <c r="J158" s="209">
        <f>ROUND(I158*H158,2)</f>
        <v>0</v>
      </c>
      <c r="K158" s="205" t="s">
        <v>5</v>
      </c>
      <c r="L158" s="47"/>
      <c r="M158" s="210" t="s">
        <v>5</v>
      </c>
      <c r="N158" s="211" t="s">
        <v>43</v>
      </c>
      <c r="O158" s="48"/>
      <c r="P158" s="212">
        <f>O158*H158</f>
        <v>0</v>
      </c>
      <c r="Q158" s="212">
        <v>0</v>
      </c>
      <c r="R158" s="212">
        <f>Q158*H158</f>
        <v>0</v>
      </c>
      <c r="S158" s="212">
        <v>0</v>
      </c>
      <c r="T158" s="213">
        <f>S158*H158</f>
        <v>0</v>
      </c>
      <c r="AR158" s="25" t="s">
        <v>254</v>
      </c>
      <c r="AT158" s="25" t="s">
        <v>170</v>
      </c>
      <c r="AU158" s="25" t="s">
        <v>80</v>
      </c>
      <c r="AY158" s="25" t="s">
        <v>168</v>
      </c>
      <c r="BE158" s="214">
        <f>IF(N158="základní",J158,0)</f>
        <v>0</v>
      </c>
      <c r="BF158" s="214">
        <f>IF(N158="snížená",J158,0)</f>
        <v>0</v>
      </c>
      <c r="BG158" s="214">
        <f>IF(N158="zákl. přenesená",J158,0)</f>
        <v>0</v>
      </c>
      <c r="BH158" s="214">
        <f>IF(N158="sníž. přenesená",J158,0)</f>
        <v>0</v>
      </c>
      <c r="BI158" s="214">
        <f>IF(N158="nulová",J158,0)</f>
        <v>0</v>
      </c>
      <c r="BJ158" s="25" t="s">
        <v>17</v>
      </c>
      <c r="BK158" s="214">
        <f>ROUND(I158*H158,2)</f>
        <v>0</v>
      </c>
      <c r="BL158" s="25" t="s">
        <v>254</v>
      </c>
      <c r="BM158" s="25" t="s">
        <v>4053</v>
      </c>
    </row>
    <row r="159" s="1" customFormat="1" ht="16.5" customHeight="1">
      <c r="B159" s="202"/>
      <c r="C159" s="203" t="s">
        <v>656</v>
      </c>
      <c r="D159" s="203" t="s">
        <v>170</v>
      </c>
      <c r="E159" s="204" t="s">
        <v>4054</v>
      </c>
      <c r="F159" s="205" t="s">
        <v>3996</v>
      </c>
      <c r="G159" s="206" t="s">
        <v>1890</v>
      </c>
      <c r="H159" s="257"/>
      <c r="I159" s="208"/>
      <c r="J159" s="209">
        <f>ROUND(I159*H159,2)</f>
        <v>0</v>
      </c>
      <c r="K159" s="205" t="s">
        <v>5</v>
      </c>
      <c r="L159" s="47"/>
      <c r="M159" s="210" t="s">
        <v>5</v>
      </c>
      <c r="N159" s="211" t="s">
        <v>43</v>
      </c>
      <c r="O159" s="48"/>
      <c r="P159" s="212">
        <f>O159*H159</f>
        <v>0</v>
      </c>
      <c r="Q159" s="212">
        <v>0</v>
      </c>
      <c r="R159" s="212">
        <f>Q159*H159</f>
        <v>0</v>
      </c>
      <c r="S159" s="212">
        <v>0</v>
      </c>
      <c r="T159" s="213">
        <f>S159*H159</f>
        <v>0</v>
      </c>
      <c r="AR159" s="25" t="s">
        <v>254</v>
      </c>
      <c r="AT159" s="25" t="s">
        <v>170</v>
      </c>
      <c r="AU159" s="25" t="s">
        <v>80</v>
      </c>
      <c r="AY159" s="25" t="s">
        <v>168</v>
      </c>
      <c r="BE159" s="214">
        <f>IF(N159="základní",J159,0)</f>
        <v>0</v>
      </c>
      <c r="BF159" s="214">
        <f>IF(N159="snížená",J159,0)</f>
        <v>0</v>
      </c>
      <c r="BG159" s="214">
        <f>IF(N159="zákl. přenesená",J159,0)</f>
        <v>0</v>
      </c>
      <c r="BH159" s="214">
        <f>IF(N159="sníž. přenesená",J159,0)</f>
        <v>0</v>
      </c>
      <c r="BI159" s="214">
        <f>IF(N159="nulová",J159,0)</f>
        <v>0</v>
      </c>
      <c r="BJ159" s="25" t="s">
        <v>17</v>
      </c>
      <c r="BK159" s="214">
        <f>ROUND(I159*H159,2)</f>
        <v>0</v>
      </c>
      <c r="BL159" s="25" t="s">
        <v>254</v>
      </c>
      <c r="BM159" s="25" t="s">
        <v>4055</v>
      </c>
    </row>
    <row r="160" s="10" customFormat="1" ht="29.88" customHeight="1">
      <c r="B160" s="189"/>
      <c r="D160" s="190" t="s">
        <v>71</v>
      </c>
      <c r="E160" s="200" t="s">
        <v>4056</v>
      </c>
      <c r="F160" s="200" t="s">
        <v>4057</v>
      </c>
      <c r="I160" s="192"/>
      <c r="J160" s="201">
        <f>BK160</f>
        <v>0</v>
      </c>
      <c r="L160" s="189"/>
      <c r="M160" s="194"/>
      <c r="N160" s="195"/>
      <c r="O160" s="195"/>
      <c r="P160" s="196">
        <f>SUM(P161:P173)</f>
        <v>0</v>
      </c>
      <c r="Q160" s="195"/>
      <c r="R160" s="196">
        <f>SUM(R161:R173)</f>
        <v>0</v>
      </c>
      <c r="S160" s="195"/>
      <c r="T160" s="197">
        <f>SUM(T161:T173)</f>
        <v>0</v>
      </c>
      <c r="AR160" s="190" t="s">
        <v>80</v>
      </c>
      <c r="AT160" s="198" t="s">
        <v>71</v>
      </c>
      <c r="AU160" s="198" t="s">
        <v>17</v>
      </c>
      <c r="AY160" s="190" t="s">
        <v>168</v>
      </c>
      <c r="BK160" s="199">
        <f>SUM(BK161:BK173)</f>
        <v>0</v>
      </c>
    </row>
    <row r="161" s="1" customFormat="1" ht="16.5" customHeight="1">
      <c r="B161" s="202"/>
      <c r="C161" s="203" t="s">
        <v>662</v>
      </c>
      <c r="D161" s="203" t="s">
        <v>170</v>
      </c>
      <c r="E161" s="204" t="s">
        <v>4058</v>
      </c>
      <c r="F161" s="205" t="s">
        <v>4059</v>
      </c>
      <c r="G161" s="206" t="s">
        <v>198</v>
      </c>
      <c r="H161" s="207">
        <v>200</v>
      </c>
      <c r="I161" s="208"/>
      <c r="J161" s="209">
        <f>ROUND(I161*H161,2)</f>
        <v>0</v>
      </c>
      <c r="K161" s="205" t="s">
        <v>5</v>
      </c>
      <c r="L161" s="47"/>
      <c r="M161" s="210" t="s">
        <v>5</v>
      </c>
      <c r="N161" s="211" t="s">
        <v>43</v>
      </c>
      <c r="O161" s="48"/>
      <c r="P161" s="212">
        <f>O161*H161</f>
        <v>0</v>
      </c>
      <c r="Q161" s="212">
        <v>0</v>
      </c>
      <c r="R161" s="212">
        <f>Q161*H161</f>
        <v>0</v>
      </c>
      <c r="S161" s="212">
        <v>0</v>
      </c>
      <c r="T161" s="213">
        <f>S161*H161</f>
        <v>0</v>
      </c>
      <c r="AR161" s="25" t="s">
        <v>254</v>
      </c>
      <c r="AT161" s="25" t="s">
        <v>170</v>
      </c>
      <c r="AU161" s="25" t="s">
        <v>80</v>
      </c>
      <c r="AY161" s="25" t="s">
        <v>168</v>
      </c>
      <c r="BE161" s="214">
        <f>IF(N161="základní",J161,0)</f>
        <v>0</v>
      </c>
      <c r="BF161" s="214">
        <f>IF(N161="snížená",J161,0)</f>
        <v>0</v>
      </c>
      <c r="BG161" s="214">
        <f>IF(N161="zákl. přenesená",J161,0)</f>
        <v>0</v>
      </c>
      <c r="BH161" s="214">
        <f>IF(N161="sníž. přenesená",J161,0)</f>
        <v>0</v>
      </c>
      <c r="BI161" s="214">
        <f>IF(N161="nulová",J161,0)</f>
        <v>0</v>
      </c>
      <c r="BJ161" s="25" t="s">
        <v>17</v>
      </c>
      <c r="BK161" s="214">
        <f>ROUND(I161*H161,2)</f>
        <v>0</v>
      </c>
      <c r="BL161" s="25" t="s">
        <v>254</v>
      </c>
      <c r="BM161" s="25" t="s">
        <v>4060</v>
      </c>
    </row>
    <row r="162" s="1" customFormat="1" ht="16.5" customHeight="1">
      <c r="B162" s="202"/>
      <c r="C162" s="203" t="s">
        <v>668</v>
      </c>
      <c r="D162" s="203" t="s">
        <v>170</v>
      </c>
      <c r="E162" s="204" t="s">
        <v>4061</v>
      </c>
      <c r="F162" s="205" t="s">
        <v>4062</v>
      </c>
      <c r="G162" s="206" t="s">
        <v>198</v>
      </c>
      <c r="H162" s="207">
        <v>3500</v>
      </c>
      <c r="I162" s="208"/>
      <c r="J162" s="209">
        <f>ROUND(I162*H162,2)</f>
        <v>0</v>
      </c>
      <c r="K162" s="205" t="s">
        <v>5</v>
      </c>
      <c r="L162" s="47"/>
      <c r="M162" s="210" t="s">
        <v>5</v>
      </c>
      <c r="N162" s="211" t="s">
        <v>43</v>
      </c>
      <c r="O162" s="48"/>
      <c r="P162" s="212">
        <f>O162*H162</f>
        <v>0</v>
      </c>
      <c r="Q162" s="212">
        <v>0</v>
      </c>
      <c r="R162" s="212">
        <f>Q162*H162</f>
        <v>0</v>
      </c>
      <c r="S162" s="212">
        <v>0</v>
      </c>
      <c r="T162" s="213">
        <f>S162*H162</f>
        <v>0</v>
      </c>
      <c r="AR162" s="25" t="s">
        <v>254</v>
      </c>
      <c r="AT162" s="25" t="s">
        <v>170</v>
      </c>
      <c r="AU162" s="25" t="s">
        <v>80</v>
      </c>
      <c r="AY162" s="25" t="s">
        <v>168</v>
      </c>
      <c r="BE162" s="214">
        <f>IF(N162="základní",J162,0)</f>
        <v>0</v>
      </c>
      <c r="BF162" s="214">
        <f>IF(N162="snížená",J162,0)</f>
        <v>0</v>
      </c>
      <c r="BG162" s="214">
        <f>IF(N162="zákl. přenesená",J162,0)</f>
        <v>0</v>
      </c>
      <c r="BH162" s="214">
        <f>IF(N162="sníž. přenesená",J162,0)</f>
        <v>0</v>
      </c>
      <c r="BI162" s="214">
        <f>IF(N162="nulová",J162,0)</f>
        <v>0</v>
      </c>
      <c r="BJ162" s="25" t="s">
        <v>17</v>
      </c>
      <c r="BK162" s="214">
        <f>ROUND(I162*H162,2)</f>
        <v>0</v>
      </c>
      <c r="BL162" s="25" t="s">
        <v>254</v>
      </c>
      <c r="BM162" s="25" t="s">
        <v>4063</v>
      </c>
    </row>
    <row r="163" s="1" customFormat="1" ht="16.5" customHeight="1">
      <c r="B163" s="202"/>
      <c r="C163" s="203" t="s">
        <v>680</v>
      </c>
      <c r="D163" s="203" t="s">
        <v>170</v>
      </c>
      <c r="E163" s="204" t="s">
        <v>4064</v>
      </c>
      <c r="F163" s="205" t="s">
        <v>4065</v>
      </c>
      <c r="G163" s="206" t="s">
        <v>198</v>
      </c>
      <c r="H163" s="207">
        <v>400</v>
      </c>
      <c r="I163" s="208"/>
      <c r="J163" s="209">
        <f>ROUND(I163*H163,2)</f>
        <v>0</v>
      </c>
      <c r="K163" s="205" t="s">
        <v>5</v>
      </c>
      <c r="L163" s="47"/>
      <c r="M163" s="210" t="s">
        <v>5</v>
      </c>
      <c r="N163" s="211" t="s">
        <v>43</v>
      </c>
      <c r="O163" s="48"/>
      <c r="P163" s="212">
        <f>O163*H163</f>
        <v>0</v>
      </c>
      <c r="Q163" s="212">
        <v>0</v>
      </c>
      <c r="R163" s="212">
        <f>Q163*H163</f>
        <v>0</v>
      </c>
      <c r="S163" s="212">
        <v>0</v>
      </c>
      <c r="T163" s="213">
        <f>S163*H163</f>
        <v>0</v>
      </c>
      <c r="AR163" s="25" t="s">
        <v>254</v>
      </c>
      <c r="AT163" s="25" t="s">
        <v>170</v>
      </c>
      <c r="AU163" s="25" t="s">
        <v>80</v>
      </c>
      <c r="AY163" s="25" t="s">
        <v>168</v>
      </c>
      <c r="BE163" s="214">
        <f>IF(N163="základní",J163,0)</f>
        <v>0</v>
      </c>
      <c r="BF163" s="214">
        <f>IF(N163="snížená",J163,0)</f>
        <v>0</v>
      </c>
      <c r="BG163" s="214">
        <f>IF(N163="zákl. přenesená",J163,0)</f>
        <v>0</v>
      </c>
      <c r="BH163" s="214">
        <f>IF(N163="sníž. přenesená",J163,0)</f>
        <v>0</v>
      </c>
      <c r="BI163" s="214">
        <f>IF(N163="nulová",J163,0)</f>
        <v>0</v>
      </c>
      <c r="BJ163" s="25" t="s">
        <v>17</v>
      </c>
      <c r="BK163" s="214">
        <f>ROUND(I163*H163,2)</f>
        <v>0</v>
      </c>
      <c r="BL163" s="25" t="s">
        <v>254</v>
      </c>
      <c r="BM163" s="25" t="s">
        <v>4066</v>
      </c>
    </row>
    <row r="164" s="1" customFormat="1" ht="16.5" customHeight="1">
      <c r="B164" s="202"/>
      <c r="C164" s="203" t="s">
        <v>691</v>
      </c>
      <c r="D164" s="203" t="s">
        <v>170</v>
      </c>
      <c r="E164" s="204" t="s">
        <v>4067</v>
      </c>
      <c r="F164" s="205" t="s">
        <v>4068</v>
      </c>
      <c r="G164" s="206" t="s">
        <v>198</v>
      </c>
      <c r="H164" s="207">
        <v>1580</v>
      </c>
      <c r="I164" s="208"/>
      <c r="J164" s="209">
        <f>ROUND(I164*H164,2)</f>
        <v>0</v>
      </c>
      <c r="K164" s="205" t="s">
        <v>5</v>
      </c>
      <c r="L164" s="47"/>
      <c r="M164" s="210" t="s">
        <v>5</v>
      </c>
      <c r="N164" s="211" t="s">
        <v>43</v>
      </c>
      <c r="O164" s="48"/>
      <c r="P164" s="212">
        <f>O164*H164</f>
        <v>0</v>
      </c>
      <c r="Q164" s="212">
        <v>0</v>
      </c>
      <c r="R164" s="212">
        <f>Q164*H164</f>
        <v>0</v>
      </c>
      <c r="S164" s="212">
        <v>0</v>
      </c>
      <c r="T164" s="213">
        <f>S164*H164</f>
        <v>0</v>
      </c>
      <c r="AR164" s="25" t="s">
        <v>254</v>
      </c>
      <c r="AT164" s="25" t="s">
        <v>170</v>
      </c>
      <c r="AU164" s="25" t="s">
        <v>80</v>
      </c>
      <c r="AY164" s="25" t="s">
        <v>168</v>
      </c>
      <c r="BE164" s="214">
        <f>IF(N164="základní",J164,0)</f>
        <v>0</v>
      </c>
      <c r="BF164" s="214">
        <f>IF(N164="snížená",J164,0)</f>
        <v>0</v>
      </c>
      <c r="BG164" s="214">
        <f>IF(N164="zákl. přenesená",J164,0)</f>
        <v>0</v>
      </c>
      <c r="BH164" s="214">
        <f>IF(N164="sníž. přenesená",J164,0)</f>
        <v>0</v>
      </c>
      <c r="BI164" s="214">
        <f>IF(N164="nulová",J164,0)</f>
        <v>0</v>
      </c>
      <c r="BJ164" s="25" t="s">
        <v>17</v>
      </c>
      <c r="BK164" s="214">
        <f>ROUND(I164*H164,2)</f>
        <v>0</v>
      </c>
      <c r="BL164" s="25" t="s">
        <v>254</v>
      </c>
      <c r="BM164" s="25" t="s">
        <v>4069</v>
      </c>
    </row>
    <row r="165" s="1" customFormat="1" ht="16.5" customHeight="1">
      <c r="B165" s="202"/>
      <c r="C165" s="203" t="s">
        <v>696</v>
      </c>
      <c r="D165" s="203" t="s">
        <v>170</v>
      </c>
      <c r="E165" s="204" t="s">
        <v>4070</v>
      </c>
      <c r="F165" s="205" t="s">
        <v>4071</v>
      </c>
      <c r="G165" s="206" t="s">
        <v>198</v>
      </c>
      <c r="H165" s="207">
        <v>200</v>
      </c>
      <c r="I165" s="208"/>
      <c r="J165" s="209">
        <f>ROUND(I165*H165,2)</f>
        <v>0</v>
      </c>
      <c r="K165" s="205" t="s">
        <v>5</v>
      </c>
      <c r="L165" s="47"/>
      <c r="M165" s="210" t="s">
        <v>5</v>
      </c>
      <c r="N165" s="211" t="s">
        <v>43</v>
      </c>
      <c r="O165" s="48"/>
      <c r="P165" s="212">
        <f>O165*H165</f>
        <v>0</v>
      </c>
      <c r="Q165" s="212">
        <v>0</v>
      </c>
      <c r="R165" s="212">
        <f>Q165*H165</f>
        <v>0</v>
      </c>
      <c r="S165" s="212">
        <v>0</v>
      </c>
      <c r="T165" s="213">
        <f>S165*H165</f>
        <v>0</v>
      </c>
      <c r="AR165" s="25" t="s">
        <v>254</v>
      </c>
      <c r="AT165" s="25" t="s">
        <v>170</v>
      </c>
      <c r="AU165" s="25" t="s">
        <v>80</v>
      </c>
      <c r="AY165" s="25" t="s">
        <v>168</v>
      </c>
      <c r="BE165" s="214">
        <f>IF(N165="základní",J165,0)</f>
        <v>0</v>
      </c>
      <c r="BF165" s="214">
        <f>IF(N165="snížená",J165,0)</f>
        <v>0</v>
      </c>
      <c r="BG165" s="214">
        <f>IF(N165="zákl. přenesená",J165,0)</f>
        <v>0</v>
      </c>
      <c r="BH165" s="214">
        <f>IF(N165="sníž. přenesená",J165,0)</f>
        <v>0</v>
      </c>
      <c r="BI165" s="214">
        <f>IF(N165="nulová",J165,0)</f>
        <v>0</v>
      </c>
      <c r="BJ165" s="25" t="s">
        <v>17</v>
      </c>
      <c r="BK165" s="214">
        <f>ROUND(I165*H165,2)</f>
        <v>0</v>
      </c>
      <c r="BL165" s="25" t="s">
        <v>254</v>
      </c>
      <c r="BM165" s="25" t="s">
        <v>4072</v>
      </c>
    </row>
    <row r="166" s="1" customFormat="1" ht="16.5" customHeight="1">
      <c r="B166" s="202"/>
      <c r="C166" s="203" t="s">
        <v>711</v>
      </c>
      <c r="D166" s="203" t="s">
        <v>170</v>
      </c>
      <c r="E166" s="204" t="s">
        <v>4073</v>
      </c>
      <c r="F166" s="205" t="s">
        <v>4074</v>
      </c>
      <c r="G166" s="206" t="s">
        <v>1519</v>
      </c>
      <c r="H166" s="207">
        <v>27</v>
      </c>
      <c r="I166" s="208"/>
      <c r="J166" s="209">
        <f>ROUND(I166*H166,2)</f>
        <v>0</v>
      </c>
      <c r="K166" s="205" t="s">
        <v>5</v>
      </c>
      <c r="L166" s="47"/>
      <c r="M166" s="210" t="s">
        <v>5</v>
      </c>
      <c r="N166" s="211" t="s">
        <v>43</v>
      </c>
      <c r="O166" s="48"/>
      <c r="P166" s="212">
        <f>O166*H166</f>
        <v>0</v>
      </c>
      <c r="Q166" s="212">
        <v>0</v>
      </c>
      <c r="R166" s="212">
        <f>Q166*H166</f>
        <v>0</v>
      </c>
      <c r="S166" s="212">
        <v>0</v>
      </c>
      <c r="T166" s="213">
        <f>S166*H166</f>
        <v>0</v>
      </c>
      <c r="AR166" s="25" t="s">
        <v>254</v>
      </c>
      <c r="AT166" s="25" t="s">
        <v>170</v>
      </c>
      <c r="AU166" s="25" t="s">
        <v>80</v>
      </c>
      <c r="AY166" s="25" t="s">
        <v>168</v>
      </c>
      <c r="BE166" s="214">
        <f>IF(N166="základní",J166,0)</f>
        <v>0</v>
      </c>
      <c r="BF166" s="214">
        <f>IF(N166="snížená",J166,0)</f>
        <v>0</v>
      </c>
      <c r="BG166" s="214">
        <f>IF(N166="zákl. přenesená",J166,0)</f>
        <v>0</v>
      </c>
      <c r="BH166" s="214">
        <f>IF(N166="sníž. přenesená",J166,0)</f>
        <v>0</v>
      </c>
      <c r="BI166" s="214">
        <f>IF(N166="nulová",J166,0)</f>
        <v>0</v>
      </c>
      <c r="BJ166" s="25" t="s">
        <v>17</v>
      </c>
      <c r="BK166" s="214">
        <f>ROUND(I166*H166,2)</f>
        <v>0</v>
      </c>
      <c r="BL166" s="25" t="s">
        <v>254</v>
      </c>
      <c r="BM166" s="25" t="s">
        <v>4075</v>
      </c>
    </row>
    <row r="167" s="1" customFormat="1" ht="16.5" customHeight="1">
      <c r="B167" s="202"/>
      <c r="C167" s="203" t="s">
        <v>716</v>
      </c>
      <c r="D167" s="203" t="s">
        <v>170</v>
      </c>
      <c r="E167" s="204" t="s">
        <v>3917</v>
      </c>
      <c r="F167" s="205" t="s">
        <v>3918</v>
      </c>
      <c r="G167" s="206" t="s">
        <v>1519</v>
      </c>
      <c r="H167" s="207">
        <v>10</v>
      </c>
      <c r="I167" s="208"/>
      <c r="J167" s="209">
        <f>ROUND(I167*H167,2)</f>
        <v>0</v>
      </c>
      <c r="K167" s="205" t="s">
        <v>5</v>
      </c>
      <c r="L167" s="47"/>
      <c r="M167" s="210" t="s">
        <v>5</v>
      </c>
      <c r="N167" s="211" t="s">
        <v>43</v>
      </c>
      <c r="O167" s="48"/>
      <c r="P167" s="212">
        <f>O167*H167</f>
        <v>0</v>
      </c>
      <c r="Q167" s="212">
        <v>0</v>
      </c>
      <c r="R167" s="212">
        <f>Q167*H167</f>
        <v>0</v>
      </c>
      <c r="S167" s="212">
        <v>0</v>
      </c>
      <c r="T167" s="213">
        <f>S167*H167</f>
        <v>0</v>
      </c>
      <c r="AR167" s="25" t="s">
        <v>254</v>
      </c>
      <c r="AT167" s="25" t="s">
        <v>170</v>
      </c>
      <c r="AU167" s="25" t="s">
        <v>80</v>
      </c>
      <c r="AY167" s="25" t="s">
        <v>168</v>
      </c>
      <c r="BE167" s="214">
        <f>IF(N167="základní",J167,0)</f>
        <v>0</v>
      </c>
      <c r="BF167" s="214">
        <f>IF(N167="snížená",J167,0)</f>
        <v>0</v>
      </c>
      <c r="BG167" s="214">
        <f>IF(N167="zákl. přenesená",J167,0)</f>
        <v>0</v>
      </c>
      <c r="BH167" s="214">
        <f>IF(N167="sníž. přenesená",J167,0)</f>
        <v>0</v>
      </c>
      <c r="BI167" s="214">
        <f>IF(N167="nulová",J167,0)</f>
        <v>0</v>
      </c>
      <c r="BJ167" s="25" t="s">
        <v>17</v>
      </c>
      <c r="BK167" s="214">
        <f>ROUND(I167*H167,2)</f>
        <v>0</v>
      </c>
      <c r="BL167" s="25" t="s">
        <v>254</v>
      </c>
      <c r="BM167" s="25" t="s">
        <v>4076</v>
      </c>
    </row>
    <row r="168" s="1" customFormat="1" ht="16.5" customHeight="1">
      <c r="B168" s="202"/>
      <c r="C168" s="203" t="s">
        <v>719</v>
      </c>
      <c r="D168" s="203" t="s">
        <v>170</v>
      </c>
      <c r="E168" s="204" t="s">
        <v>4077</v>
      </c>
      <c r="F168" s="205" t="s">
        <v>4078</v>
      </c>
      <c r="G168" s="206" t="s">
        <v>1519</v>
      </c>
      <c r="H168" s="207">
        <v>27</v>
      </c>
      <c r="I168" s="208"/>
      <c r="J168" s="209">
        <f>ROUND(I168*H168,2)</f>
        <v>0</v>
      </c>
      <c r="K168" s="205" t="s">
        <v>5</v>
      </c>
      <c r="L168" s="47"/>
      <c r="M168" s="210" t="s">
        <v>5</v>
      </c>
      <c r="N168" s="211" t="s">
        <v>43</v>
      </c>
      <c r="O168" s="48"/>
      <c r="P168" s="212">
        <f>O168*H168</f>
        <v>0</v>
      </c>
      <c r="Q168" s="212">
        <v>0</v>
      </c>
      <c r="R168" s="212">
        <f>Q168*H168</f>
        <v>0</v>
      </c>
      <c r="S168" s="212">
        <v>0</v>
      </c>
      <c r="T168" s="213">
        <f>S168*H168</f>
        <v>0</v>
      </c>
      <c r="AR168" s="25" t="s">
        <v>254</v>
      </c>
      <c r="AT168" s="25" t="s">
        <v>170</v>
      </c>
      <c r="AU168" s="25" t="s">
        <v>80</v>
      </c>
      <c r="AY168" s="25" t="s">
        <v>168</v>
      </c>
      <c r="BE168" s="214">
        <f>IF(N168="základní",J168,0)</f>
        <v>0</v>
      </c>
      <c r="BF168" s="214">
        <f>IF(N168="snížená",J168,0)</f>
        <v>0</v>
      </c>
      <c r="BG168" s="214">
        <f>IF(N168="zákl. přenesená",J168,0)</f>
        <v>0</v>
      </c>
      <c r="BH168" s="214">
        <f>IF(N168="sníž. přenesená",J168,0)</f>
        <v>0</v>
      </c>
      <c r="BI168" s="214">
        <f>IF(N168="nulová",J168,0)</f>
        <v>0</v>
      </c>
      <c r="BJ168" s="25" t="s">
        <v>17</v>
      </c>
      <c r="BK168" s="214">
        <f>ROUND(I168*H168,2)</f>
        <v>0</v>
      </c>
      <c r="BL168" s="25" t="s">
        <v>254</v>
      </c>
      <c r="BM168" s="25" t="s">
        <v>4079</v>
      </c>
    </row>
    <row r="169" s="1" customFormat="1" ht="16.5" customHeight="1">
      <c r="B169" s="202"/>
      <c r="C169" s="203" t="s">
        <v>724</v>
      </c>
      <c r="D169" s="203" t="s">
        <v>170</v>
      </c>
      <c r="E169" s="204" t="s">
        <v>4080</v>
      </c>
      <c r="F169" s="205" t="s">
        <v>4081</v>
      </c>
      <c r="G169" s="206" t="s">
        <v>1519</v>
      </c>
      <c r="H169" s="207">
        <v>54</v>
      </c>
      <c r="I169" s="208"/>
      <c r="J169" s="209">
        <f>ROUND(I169*H169,2)</f>
        <v>0</v>
      </c>
      <c r="K169" s="205" t="s">
        <v>5</v>
      </c>
      <c r="L169" s="47"/>
      <c r="M169" s="210" t="s">
        <v>5</v>
      </c>
      <c r="N169" s="211" t="s">
        <v>43</v>
      </c>
      <c r="O169" s="48"/>
      <c r="P169" s="212">
        <f>O169*H169</f>
        <v>0</v>
      </c>
      <c r="Q169" s="212">
        <v>0</v>
      </c>
      <c r="R169" s="212">
        <f>Q169*H169</f>
        <v>0</v>
      </c>
      <c r="S169" s="212">
        <v>0</v>
      </c>
      <c r="T169" s="213">
        <f>S169*H169</f>
        <v>0</v>
      </c>
      <c r="AR169" s="25" t="s">
        <v>254</v>
      </c>
      <c r="AT169" s="25" t="s">
        <v>170</v>
      </c>
      <c r="AU169" s="25" t="s">
        <v>80</v>
      </c>
      <c r="AY169" s="25" t="s">
        <v>168</v>
      </c>
      <c r="BE169" s="214">
        <f>IF(N169="základní",J169,0)</f>
        <v>0</v>
      </c>
      <c r="BF169" s="214">
        <f>IF(N169="snížená",J169,0)</f>
        <v>0</v>
      </c>
      <c r="BG169" s="214">
        <f>IF(N169="zákl. přenesená",J169,0)</f>
        <v>0</v>
      </c>
      <c r="BH169" s="214">
        <f>IF(N169="sníž. přenesená",J169,0)</f>
        <v>0</v>
      </c>
      <c r="BI169" s="214">
        <f>IF(N169="nulová",J169,0)</f>
        <v>0</v>
      </c>
      <c r="BJ169" s="25" t="s">
        <v>17</v>
      </c>
      <c r="BK169" s="214">
        <f>ROUND(I169*H169,2)</f>
        <v>0</v>
      </c>
      <c r="BL169" s="25" t="s">
        <v>254</v>
      </c>
      <c r="BM169" s="25" t="s">
        <v>4082</v>
      </c>
    </row>
    <row r="170" s="1" customFormat="1" ht="16.5" customHeight="1">
      <c r="B170" s="202"/>
      <c r="C170" s="203" t="s">
        <v>727</v>
      </c>
      <c r="D170" s="203" t="s">
        <v>170</v>
      </c>
      <c r="E170" s="204" t="s">
        <v>4083</v>
      </c>
      <c r="F170" s="205" t="s">
        <v>4084</v>
      </c>
      <c r="G170" s="206" t="s">
        <v>1519</v>
      </c>
      <c r="H170" s="207">
        <v>54</v>
      </c>
      <c r="I170" s="208"/>
      <c r="J170" s="209">
        <f>ROUND(I170*H170,2)</f>
        <v>0</v>
      </c>
      <c r="K170" s="205" t="s">
        <v>5</v>
      </c>
      <c r="L170" s="47"/>
      <c r="M170" s="210" t="s">
        <v>5</v>
      </c>
      <c r="N170" s="211" t="s">
        <v>43</v>
      </c>
      <c r="O170" s="48"/>
      <c r="P170" s="212">
        <f>O170*H170</f>
        <v>0</v>
      </c>
      <c r="Q170" s="212">
        <v>0</v>
      </c>
      <c r="R170" s="212">
        <f>Q170*H170</f>
        <v>0</v>
      </c>
      <c r="S170" s="212">
        <v>0</v>
      </c>
      <c r="T170" s="213">
        <f>S170*H170</f>
        <v>0</v>
      </c>
      <c r="AR170" s="25" t="s">
        <v>254</v>
      </c>
      <c r="AT170" s="25" t="s">
        <v>170</v>
      </c>
      <c r="AU170" s="25" t="s">
        <v>80</v>
      </c>
      <c r="AY170" s="25" t="s">
        <v>168</v>
      </c>
      <c r="BE170" s="214">
        <f>IF(N170="základní",J170,0)</f>
        <v>0</v>
      </c>
      <c r="BF170" s="214">
        <f>IF(N170="snížená",J170,0)</f>
        <v>0</v>
      </c>
      <c r="BG170" s="214">
        <f>IF(N170="zákl. přenesená",J170,0)</f>
        <v>0</v>
      </c>
      <c r="BH170" s="214">
        <f>IF(N170="sníž. přenesená",J170,0)</f>
        <v>0</v>
      </c>
      <c r="BI170" s="214">
        <f>IF(N170="nulová",J170,0)</f>
        <v>0</v>
      </c>
      <c r="BJ170" s="25" t="s">
        <v>17</v>
      </c>
      <c r="BK170" s="214">
        <f>ROUND(I170*H170,2)</f>
        <v>0</v>
      </c>
      <c r="BL170" s="25" t="s">
        <v>254</v>
      </c>
      <c r="BM170" s="25" t="s">
        <v>4085</v>
      </c>
    </row>
    <row r="171" s="1" customFormat="1" ht="16.5" customHeight="1">
      <c r="B171" s="202"/>
      <c r="C171" s="203" t="s">
        <v>730</v>
      </c>
      <c r="D171" s="203" t="s">
        <v>170</v>
      </c>
      <c r="E171" s="204" t="s">
        <v>4086</v>
      </c>
      <c r="F171" s="205" t="s">
        <v>4087</v>
      </c>
      <c r="G171" s="206" t="s">
        <v>1519</v>
      </c>
      <c r="H171" s="207">
        <v>1</v>
      </c>
      <c r="I171" s="208"/>
      <c r="J171" s="209">
        <f>ROUND(I171*H171,2)</f>
        <v>0</v>
      </c>
      <c r="K171" s="205" t="s">
        <v>5</v>
      </c>
      <c r="L171" s="47"/>
      <c r="M171" s="210" t="s">
        <v>5</v>
      </c>
      <c r="N171" s="211" t="s">
        <v>43</v>
      </c>
      <c r="O171" s="48"/>
      <c r="P171" s="212">
        <f>O171*H171</f>
        <v>0</v>
      </c>
      <c r="Q171" s="212">
        <v>0</v>
      </c>
      <c r="R171" s="212">
        <f>Q171*H171</f>
        <v>0</v>
      </c>
      <c r="S171" s="212">
        <v>0</v>
      </c>
      <c r="T171" s="213">
        <f>S171*H171</f>
        <v>0</v>
      </c>
      <c r="AR171" s="25" t="s">
        <v>254</v>
      </c>
      <c r="AT171" s="25" t="s">
        <v>170</v>
      </c>
      <c r="AU171" s="25" t="s">
        <v>80</v>
      </c>
      <c r="AY171" s="25" t="s">
        <v>168</v>
      </c>
      <c r="BE171" s="214">
        <f>IF(N171="základní",J171,0)</f>
        <v>0</v>
      </c>
      <c r="BF171" s="214">
        <f>IF(N171="snížená",J171,0)</f>
        <v>0</v>
      </c>
      <c r="BG171" s="214">
        <f>IF(N171="zákl. přenesená",J171,0)</f>
        <v>0</v>
      </c>
      <c r="BH171" s="214">
        <f>IF(N171="sníž. přenesená",J171,0)</f>
        <v>0</v>
      </c>
      <c r="BI171" s="214">
        <f>IF(N171="nulová",J171,0)</f>
        <v>0</v>
      </c>
      <c r="BJ171" s="25" t="s">
        <v>17</v>
      </c>
      <c r="BK171" s="214">
        <f>ROUND(I171*H171,2)</f>
        <v>0</v>
      </c>
      <c r="BL171" s="25" t="s">
        <v>254</v>
      </c>
      <c r="BM171" s="25" t="s">
        <v>4088</v>
      </c>
    </row>
    <row r="172" s="1" customFormat="1" ht="16.5" customHeight="1">
      <c r="B172" s="202"/>
      <c r="C172" s="203" t="s">
        <v>735</v>
      </c>
      <c r="D172" s="203" t="s">
        <v>170</v>
      </c>
      <c r="E172" s="204" t="s">
        <v>4089</v>
      </c>
      <c r="F172" s="205" t="s">
        <v>4090</v>
      </c>
      <c r="G172" s="206" t="s">
        <v>1519</v>
      </c>
      <c r="H172" s="207">
        <v>1</v>
      </c>
      <c r="I172" s="208"/>
      <c r="J172" s="209">
        <f>ROUND(I172*H172,2)</f>
        <v>0</v>
      </c>
      <c r="K172" s="205" t="s">
        <v>5</v>
      </c>
      <c r="L172" s="47"/>
      <c r="M172" s="210" t="s">
        <v>5</v>
      </c>
      <c r="N172" s="211" t="s">
        <v>43</v>
      </c>
      <c r="O172" s="48"/>
      <c r="P172" s="212">
        <f>O172*H172</f>
        <v>0</v>
      </c>
      <c r="Q172" s="212">
        <v>0</v>
      </c>
      <c r="R172" s="212">
        <f>Q172*H172</f>
        <v>0</v>
      </c>
      <c r="S172" s="212">
        <v>0</v>
      </c>
      <c r="T172" s="213">
        <f>S172*H172</f>
        <v>0</v>
      </c>
      <c r="AR172" s="25" t="s">
        <v>254</v>
      </c>
      <c r="AT172" s="25" t="s">
        <v>170</v>
      </c>
      <c r="AU172" s="25" t="s">
        <v>80</v>
      </c>
      <c r="AY172" s="25" t="s">
        <v>168</v>
      </c>
      <c r="BE172" s="214">
        <f>IF(N172="základní",J172,0)</f>
        <v>0</v>
      </c>
      <c r="BF172" s="214">
        <f>IF(N172="snížená",J172,0)</f>
        <v>0</v>
      </c>
      <c r="BG172" s="214">
        <f>IF(N172="zákl. přenesená",J172,0)</f>
        <v>0</v>
      </c>
      <c r="BH172" s="214">
        <f>IF(N172="sníž. přenesená",J172,0)</f>
        <v>0</v>
      </c>
      <c r="BI172" s="214">
        <f>IF(N172="nulová",J172,0)</f>
        <v>0</v>
      </c>
      <c r="BJ172" s="25" t="s">
        <v>17</v>
      </c>
      <c r="BK172" s="214">
        <f>ROUND(I172*H172,2)</f>
        <v>0</v>
      </c>
      <c r="BL172" s="25" t="s">
        <v>254</v>
      </c>
      <c r="BM172" s="25" t="s">
        <v>4091</v>
      </c>
    </row>
    <row r="173" s="1" customFormat="1" ht="16.5" customHeight="1">
      <c r="B173" s="202"/>
      <c r="C173" s="203" t="s">
        <v>740</v>
      </c>
      <c r="D173" s="203" t="s">
        <v>170</v>
      </c>
      <c r="E173" s="204" t="s">
        <v>4092</v>
      </c>
      <c r="F173" s="205" t="s">
        <v>3996</v>
      </c>
      <c r="G173" s="206" t="s">
        <v>1890</v>
      </c>
      <c r="H173" s="257"/>
      <c r="I173" s="208"/>
      <c r="J173" s="209">
        <f>ROUND(I173*H173,2)</f>
        <v>0</v>
      </c>
      <c r="K173" s="205" t="s">
        <v>5</v>
      </c>
      <c r="L173" s="47"/>
      <c r="M173" s="210" t="s">
        <v>5</v>
      </c>
      <c r="N173" s="211" t="s">
        <v>43</v>
      </c>
      <c r="O173" s="48"/>
      <c r="P173" s="212">
        <f>O173*H173</f>
        <v>0</v>
      </c>
      <c r="Q173" s="212">
        <v>0</v>
      </c>
      <c r="R173" s="212">
        <f>Q173*H173</f>
        <v>0</v>
      </c>
      <c r="S173" s="212">
        <v>0</v>
      </c>
      <c r="T173" s="213">
        <f>S173*H173</f>
        <v>0</v>
      </c>
      <c r="AR173" s="25" t="s">
        <v>254</v>
      </c>
      <c r="AT173" s="25" t="s">
        <v>170</v>
      </c>
      <c r="AU173" s="25" t="s">
        <v>80</v>
      </c>
      <c r="AY173" s="25" t="s">
        <v>168</v>
      </c>
      <c r="BE173" s="214">
        <f>IF(N173="základní",J173,0)</f>
        <v>0</v>
      </c>
      <c r="BF173" s="214">
        <f>IF(N173="snížená",J173,0)</f>
        <v>0</v>
      </c>
      <c r="BG173" s="214">
        <f>IF(N173="zákl. přenesená",J173,0)</f>
        <v>0</v>
      </c>
      <c r="BH173" s="214">
        <f>IF(N173="sníž. přenesená",J173,0)</f>
        <v>0</v>
      </c>
      <c r="BI173" s="214">
        <f>IF(N173="nulová",J173,0)</f>
        <v>0</v>
      </c>
      <c r="BJ173" s="25" t="s">
        <v>17</v>
      </c>
      <c r="BK173" s="214">
        <f>ROUND(I173*H173,2)</f>
        <v>0</v>
      </c>
      <c r="BL173" s="25" t="s">
        <v>254</v>
      </c>
      <c r="BM173" s="25" t="s">
        <v>4093</v>
      </c>
    </row>
    <row r="174" s="10" customFormat="1" ht="29.88" customHeight="1">
      <c r="B174" s="189"/>
      <c r="D174" s="190" t="s">
        <v>71</v>
      </c>
      <c r="E174" s="200" t="s">
        <v>4094</v>
      </c>
      <c r="F174" s="200" t="s">
        <v>4095</v>
      </c>
      <c r="I174" s="192"/>
      <c r="J174" s="201">
        <f>BK174</f>
        <v>0</v>
      </c>
      <c r="L174" s="189"/>
      <c r="M174" s="194"/>
      <c r="N174" s="195"/>
      <c r="O174" s="195"/>
      <c r="P174" s="196">
        <f>SUM(P175:P180)</f>
        <v>0</v>
      </c>
      <c r="Q174" s="195"/>
      <c r="R174" s="196">
        <f>SUM(R175:R180)</f>
        <v>0</v>
      </c>
      <c r="S174" s="195"/>
      <c r="T174" s="197">
        <f>SUM(T175:T180)</f>
        <v>0</v>
      </c>
      <c r="AR174" s="190" t="s">
        <v>80</v>
      </c>
      <c r="AT174" s="198" t="s">
        <v>71</v>
      </c>
      <c r="AU174" s="198" t="s">
        <v>17</v>
      </c>
      <c r="AY174" s="190" t="s">
        <v>168</v>
      </c>
      <c r="BK174" s="199">
        <f>SUM(BK175:BK180)</f>
        <v>0</v>
      </c>
    </row>
    <row r="175" s="1" customFormat="1" ht="16.5" customHeight="1">
      <c r="B175" s="202"/>
      <c r="C175" s="203" t="s">
        <v>743</v>
      </c>
      <c r="D175" s="203" t="s">
        <v>170</v>
      </c>
      <c r="E175" s="204" t="s">
        <v>4058</v>
      </c>
      <c r="F175" s="205" t="s">
        <v>4059</v>
      </c>
      <c r="G175" s="206" t="s">
        <v>198</v>
      </c>
      <c r="H175" s="207">
        <v>100</v>
      </c>
      <c r="I175" s="208"/>
      <c r="J175" s="209">
        <f>ROUND(I175*H175,2)</f>
        <v>0</v>
      </c>
      <c r="K175" s="205" t="s">
        <v>5</v>
      </c>
      <c r="L175" s="47"/>
      <c r="M175" s="210" t="s">
        <v>5</v>
      </c>
      <c r="N175" s="211" t="s">
        <v>43</v>
      </c>
      <c r="O175" s="48"/>
      <c r="P175" s="212">
        <f>O175*H175</f>
        <v>0</v>
      </c>
      <c r="Q175" s="212">
        <v>0</v>
      </c>
      <c r="R175" s="212">
        <f>Q175*H175</f>
        <v>0</v>
      </c>
      <c r="S175" s="212">
        <v>0</v>
      </c>
      <c r="T175" s="213">
        <f>S175*H175</f>
        <v>0</v>
      </c>
      <c r="AR175" s="25" t="s">
        <v>254</v>
      </c>
      <c r="AT175" s="25" t="s">
        <v>170</v>
      </c>
      <c r="AU175" s="25" t="s">
        <v>80</v>
      </c>
      <c r="AY175" s="25" t="s">
        <v>168</v>
      </c>
      <c r="BE175" s="214">
        <f>IF(N175="základní",J175,0)</f>
        <v>0</v>
      </c>
      <c r="BF175" s="214">
        <f>IF(N175="snížená",J175,0)</f>
        <v>0</v>
      </c>
      <c r="BG175" s="214">
        <f>IF(N175="zákl. přenesená",J175,0)</f>
        <v>0</v>
      </c>
      <c r="BH175" s="214">
        <f>IF(N175="sníž. přenesená",J175,0)</f>
        <v>0</v>
      </c>
      <c r="BI175" s="214">
        <f>IF(N175="nulová",J175,0)</f>
        <v>0</v>
      </c>
      <c r="BJ175" s="25" t="s">
        <v>17</v>
      </c>
      <c r="BK175" s="214">
        <f>ROUND(I175*H175,2)</f>
        <v>0</v>
      </c>
      <c r="BL175" s="25" t="s">
        <v>254</v>
      </c>
      <c r="BM175" s="25" t="s">
        <v>4096</v>
      </c>
    </row>
    <row r="176" s="1" customFormat="1" ht="16.5" customHeight="1">
      <c r="B176" s="202"/>
      <c r="C176" s="203" t="s">
        <v>748</v>
      </c>
      <c r="D176" s="203" t="s">
        <v>170</v>
      </c>
      <c r="E176" s="204" t="s">
        <v>4097</v>
      </c>
      <c r="F176" s="205" t="s">
        <v>4098</v>
      </c>
      <c r="G176" s="206" t="s">
        <v>198</v>
      </c>
      <c r="H176" s="207">
        <v>250</v>
      </c>
      <c r="I176" s="208"/>
      <c r="J176" s="209">
        <f>ROUND(I176*H176,2)</f>
        <v>0</v>
      </c>
      <c r="K176" s="205" t="s">
        <v>5</v>
      </c>
      <c r="L176" s="47"/>
      <c r="M176" s="210" t="s">
        <v>5</v>
      </c>
      <c r="N176" s="211" t="s">
        <v>43</v>
      </c>
      <c r="O176" s="48"/>
      <c r="P176" s="212">
        <f>O176*H176</f>
        <v>0</v>
      </c>
      <c r="Q176" s="212">
        <v>0</v>
      </c>
      <c r="R176" s="212">
        <f>Q176*H176</f>
        <v>0</v>
      </c>
      <c r="S176" s="212">
        <v>0</v>
      </c>
      <c r="T176" s="213">
        <f>S176*H176</f>
        <v>0</v>
      </c>
      <c r="AR176" s="25" t="s">
        <v>254</v>
      </c>
      <c r="AT176" s="25" t="s">
        <v>170</v>
      </c>
      <c r="AU176" s="25" t="s">
        <v>80</v>
      </c>
      <c r="AY176" s="25" t="s">
        <v>168</v>
      </c>
      <c r="BE176" s="214">
        <f>IF(N176="základní",J176,0)</f>
        <v>0</v>
      </c>
      <c r="BF176" s="214">
        <f>IF(N176="snížená",J176,0)</f>
        <v>0</v>
      </c>
      <c r="BG176" s="214">
        <f>IF(N176="zákl. přenesená",J176,0)</f>
        <v>0</v>
      </c>
      <c r="BH176" s="214">
        <f>IF(N176="sníž. přenesená",J176,0)</f>
        <v>0</v>
      </c>
      <c r="BI176" s="214">
        <f>IF(N176="nulová",J176,0)</f>
        <v>0</v>
      </c>
      <c r="BJ176" s="25" t="s">
        <v>17</v>
      </c>
      <c r="BK176" s="214">
        <f>ROUND(I176*H176,2)</f>
        <v>0</v>
      </c>
      <c r="BL176" s="25" t="s">
        <v>254</v>
      </c>
      <c r="BM176" s="25" t="s">
        <v>4099</v>
      </c>
    </row>
    <row r="177" s="1" customFormat="1" ht="16.5" customHeight="1">
      <c r="B177" s="202"/>
      <c r="C177" s="203" t="s">
        <v>751</v>
      </c>
      <c r="D177" s="203" t="s">
        <v>170</v>
      </c>
      <c r="E177" s="204" t="s">
        <v>4067</v>
      </c>
      <c r="F177" s="205" t="s">
        <v>4068</v>
      </c>
      <c r="G177" s="206" t="s">
        <v>198</v>
      </c>
      <c r="H177" s="207">
        <v>240</v>
      </c>
      <c r="I177" s="208"/>
      <c r="J177" s="209">
        <f>ROUND(I177*H177,2)</f>
        <v>0</v>
      </c>
      <c r="K177" s="205" t="s">
        <v>5</v>
      </c>
      <c r="L177" s="47"/>
      <c r="M177" s="210" t="s">
        <v>5</v>
      </c>
      <c r="N177" s="211" t="s">
        <v>43</v>
      </c>
      <c r="O177" s="48"/>
      <c r="P177" s="212">
        <f>O177*H177</f>
        <v>0</v>
      </c>
      <c r="Q177" s="212">
        <v>0</v>
      </c>
      <c r="R177" s="212">
        <f>Q177*H177</f>
        <v>0</v>
      </c>
      <c r="S177" s="212">
        <v>0</v>
      </c>
      <c r="T177" s="213">
        <f>S177*H177</f>
        <v>0</v>
      </c>
      <c r="AR177" s="25" t="s">
        <v>254</v>
      </c>
      <c r="AT177" s="25" t="s">
        <v>170</v>
      </c>
      <c r="AU177" s="25" t="s">
        <v>80</v>
      </c>
      <c r="AY177" s="25" t="s">
        <v>168</v>
      </c>
      <c r="BE177" s="214">
        <f>IF(N177="základní",J177,0)</f>
        <v>0</v>
      </c>
      <c r="BF177" s="214">
        <f>IF(N177="snížená",J177,0)</f>
        <v>0</v>
      </c>
      <c r="BG177" s="214">
        <f>IF(N177="zákl. přenesená",J177,0)</f>
        <v>0</v>
      </c>
      <c r="BH177" s="214">
        <f>IF(N177="sníž. přenesená",J177,0)</f>
        <v>0</v>
      </c>
      <c r="BI177" s="214">
        <f>IF(N177="nulová",J177,0)</f>
        <v>0</v>
      </c>
      <c r="BJ177" s="25" t="s">
        <v>17</v>
      </c>
      <c r="BK177" s="214">
        <f>ROUND(I177*H177,2)</f>
        <v>0</v>
      </c>
      <c r="BL177" s="25" t="s">
        <v>254</v>
      </c>
      <c r="BM177" s="25" t="s">
        <v>4100</v>
      </c>
    </row>
    <row r="178" s="1" customFormat="1" ht="16.5" customHeight="1">
      <c r="B178" s="202"/>
      <c r="C178" s="203" t="s">
        <v>756</v>
      </c>
      <c r="D178" s="203" t="s">
        <v>170</v>
      </c>
      <c r="E178" s="204" t="s">
        <v>4101</v>
      </c>
      <c r="F178" s="205" t="s">
        <v>4102</v>
      </c>
      <c r="G178" s="206" t="s">
        <v>1519</v>
      </c>
      <c r="H178" s="207">
        <v>5</v>
      </c>
      <c r="I178" s="208"/>
      <c r="J178" s="209">
        <f>ROUND(I178*H178,2)</f>
        <v>0</v>
      </c>
      <c r="K178" s="205" t="s">
        <v>5</v>
      </c>
      <c r="L178" s="47"/>
      <c r="M178" s="210" t="s">
        <v>5</v>
      </c>
      <c r="N178" s="211" t="s">
        <v>43</v>
      </c>
      <c r="O178" s="48"/>
      <c r="P178" s="212">
        <f>O178*H178</f>
        <v>0</v>
      </c>
      <c r="Q178" s="212">
        <v>0</v>
      </c>
      <c r="R178" s="212">
        <f>Q178*H178</f>
        <v>0</v>
      </c>
      <c r="S178" s="212">
        <v>0</v>
      </c>
      <c r="T178" s="213">
        <f>S178*H178</f>
        <v>0</v>
      </c>
      <c r="AR178" s="25" t="s">
        <v>254</v>
      </c>
      <c r="AT178" s="25" t="s">
        <v>170</v>
      </c>
      <c r="AU178" s="25" t="s">
        <v>80</v>
      </c>
      <c r="AY178" s="25" t="s">
        <v>168</v>
      </c>
      <c r="BE178" s="214">
        <f>IF(N178="základní",J178,0)</f>
        <v>0</v>
      </c>
      <c r="BF178" s="214">
        <f>IF(N178="snížená",J178,0)</f>
        <v>0</v>
      </c>
      <c r="BG178" s="214">
        <f>IF(N178="zákl. přenesená",J178,0)</f>
        <v>0</v>
      </c>
      <c r="BH178" s="214">
        <f>IF(N178="sníž. přenesená",J178,0)</f>
        <v>0</v>
      </c>
      <c r="BI178" s="214">
        <f>IF(N178="nulová",J178,0)</f>
        <v>0</v>
      </c>
      <c r="BJ178" s="25" t="s">
        <v>17</v>
      </c>
      <c r="BK178" s="214">
        <f>ROUND(I178*H178,2)</f>
        <v>0</v>
      </c>
      <c r="BL178" s="25" t="s">
        <v>254</v>
      </c>
      <c r="BM178" s="25" t="s">
        <v>4103</v>
      </c>
    </row>
    <row r="179" s="1" customFormat="1" ht="16.5" customHeight="1">
      <c r="B179" s="202"/>
      <c r="C179" s="203" t="s">
        <v>761</v>
      </c>
      <c r="D179" s="203" t="s">
        <v>170</v>
      </c>
      <c r="E179" s="204" t="s">
        <v>4104</v>
      </c>
      <c r="F179" s="205" t="s">
        <v>4105</v>
      </c>
      <c r="G179" s="206" t="s">
        <v>1519</v>
      </c>
      <c r="H179" s="207">
        <v>5</v>
      </c>
      <c r="I179" s="208"/>
      <c r="J179" s="209">
        <f>ROUND(I179*H179,2)</f>
        <v>0</v>
      </c>
      <c r="K179" s="205" t="s">
        <v>5</v>
      </c>
      <c r="L179" s="47"/>
      <c r="M179" s="210" t="s">
        <v>5</v>
      </c>
      <c r="N179" s="211" t="s">
        <v>43</v>
      </c>
      <c r="O179" s="48"/>
      <c r="P179" s="212">
        <f>O179*H179</f>
        <v>0</v>
      </c>
      <c r="Q179" s="212">
        <v>0</v>
      </c>
      <c r="R179" s="212">
        <f>Q179*H179</f>
        <v>0</v>
      </c>
      <c r="S179" s="212">
        <v>0</v>
      </c>
      <c r="T179" s="213">
        <f>S179*H179</f>
        <v>0</v>
      </c>
      <c r="AR179" s="25" t="s">
        <v>254</v>
      </c>
      <c r="AT179" s="25" t="s">
        <v>170</v>
      </c>
      <c r="AU179" s="25" t="s">
        <v>80</v>
      </c>
      <c r="AY179" s="25" t="s">
        <v>168</v>
      </c>
      <c r="BE179" s="214">
        <f>IF(N179="základní",J179,0)</f>
        <v>0</v>
      </c>
      <c r="BF179" s="214">
        <f>IF(N179="snížená",J179,0)</f>
        <v>0</v>
      </c>
      <c r="BG179" s="214">
        <f>IF(N179="zákl. přenesená",J179,0)</f>
        <v>0</v>
      </c>
      <c r="BH179" s="214">
        <f>IF(N179="sníž. přenesená",J179,0)</f>
        <v>0</v>
      </c>
      <c r="BI179" s="214">
        <f>IF(N179="nulová",J179,0)</f>
        <v>0</v>
      </c>
      <c r="BJ179" s="25" t="s">
        <v>17</v>
      </c>
      <c r="BK179" s="214">
        <f>ROUND(I179*H179,2)</f>
        <v>0</v>
      </c>
      <c r="BL179" s="25" t="s">
        <v>254</v>
      </c>
      <c r="BM179" s="25" t="s">
        <v>4106</v>
      </c>
    </row>
    <row r="180" s="1" customFormat="1" ht="16.5" customHeight="1">
      <c r="B180" s="202"/>
      <c r="C180" s="203" t="s">
        <v>766</v>
      </c>
      <c r="D180" s="203" t="s">
        <v>170</v>
      </c>
      <c r="E180" s="204" t="s">
        <v>4107</v>
      </c>
      <c r="F180" s="205" t="s">
        <v>3996</v>
      </c>
      <c r="G180" s="206" t="s">
        <v>1890</v>
      </c>
      <c r="H180" s="257"/>
      <c r="I180" s="208"/>
      <c r="J180" s="209">
        <f>ROUND(I180*H180,2)</f>
        <v>0</v>
      </c>
      <c r="K180" s="205" t="s">
        <v>5</v>
      </c>
      <c r="L180" s="47"/>
      <c r="M180" s="210" t="s">
        <v>5</v>
      </c>
      <c r="N180" s="211" t="s">
        <v>43</v>
      </c>
      <c r="O180" s="48"/>
      <c r="P180" s="212">
        <f>O180*H180</f>
        <v>0</v>
      </c>
      <c r="Q180" s="212">
        <v>0</v>
      </c>
      <c r="R180" s="212">
        <f>Q180*H180</f>
        <v>0</v>
      </c>
      <c r="S180" s="212">
        <v>0</v>
      </c>
      <c r="T180" s="213">
        <f>S180*H180</f>
        <v>0</v>
      </c>
      <c r="AR180" s="25" t="s">
        <v>254</v>
      </c>
      <c r="AT180" s="25" t="s">
        <v>170</v>
      </c>
      <c r="AU180" s="25" t="s">
        <v>80</v>
      </c>
      <c r="AY180" s="25" t="s">
        <v>168</v>
      </c>
      <c r="BE180" s="214">
        <f>IF(N180="základní",J180,0)</f>
        <v>0</v>
      </c>
      <c r="BF180" s="214">
        <f>IF(N180="snížená",J180,0)</f>
        <v>0</v>
      </c>
      <c r="BG180" s="214">
        <f>IF(N180="zákl. přenesená",J180,0)</f>
        <v>0</v>
      </c>
      <c r="BH180" s="214">
        <f>IF(N180="sníž. přenesená",J180,0)</f>
        <v>0</v>
      </c>
      <c r="BI180" s="214">
        <f>IF(N180="nulová",J180,0)</f>
        <v>0</v>
      </c>
      <c r="BJ180" s="25" t="s">
        <v>17</v>
      </c>
      <c r="BK180" s="214">
        <f>ROUND(I180*H180,2)</f>
        <v>0</v>
      </c>
      <c r="BL180" s="25" t="s">
        <v>254</v>
      </c>
      <c r="BM180" s="25" t="s">
        <v>4108</v>
      </c>
    </row>
    <row r="181" s="10" customFormat="1" ht="29.88" customHeight="1">
      <c r="B181" s="189"/>
      <c r="D181" s="190" t="s">
        <v>71</v>
      </c>
      <c r="E181" s="200" t="s">
        <v>4109</v>
      </c>
      <c r="F181" s="200" t="s">
        <v>4110</v>
      </c>
      <c r="I181" s="192"/>
      <c r="J181" s="201">
        <f>BK181</f>
        <v>0</v>
      </c>
      <c r="L181" s="189"/>
      <c r="M181" s="194"/>
      <c r="N181" s="195"/>
      <c r="O181" s="195"/>
      <c r="P181" s="196">
        <f>SUM(P182:P198)</f>
        <v>0</v>
      </c>
      <c r="Q181" s="195"/>
      <c r="R181" s="196">
        <f>SUM(R182:R198)</f>
        <v>0</v>
      </c>
      <c r="S181" s="195"/>
      <c r="T181" s="197">
        <f>SUM(T182:T198)</f>
        <v>0</v>
      </c>
      <c r="AR181" s="190" t="s">
        <v>80</v>
      </c>
      <c r="AT181" s="198" t="s">
        <v>71</v>
      </c>
      <c r="AU181" s="198" t="s">
        <v>17</v>
      </c>
      <c r="AY181" s="190" t="s">
        <v>168</v>
      </c>
      <c r="BK181" s="199">
        <f>SUM(BK182:BK198)</f>
        <v>0</v>
      </c>
    </row>
    <row r="182" s="1" customFormat="1" ht="25.5" customHeight="1">
      <c r="B182" s="202"/>
      <c r="C182" s="203" t="s">
        <v>769</v>
      </c>
      <c r="D182" s="203" t="s">
        <v>170</v>
      </c>
      <c r="E182" s="204" t="s">
        <v>4111</v>
      </c>
      <c r="F182" s="205" t="s">
        <v>4112</v>
      </c>
      <c r="G182" s="206" t="s">
        <v>1738</v>
      </c>
      <c r="H182" s="207">
        <v>6</v>
      </c>
      <c r="I182" s="208"/>
      <c r="J182" s="209">
        <f>ROUND(I182*H182,2)</f>
        <v>0</v>
      </c>
      <c r="K182" s="205" t="s">
        <v>5</v>
      </c>
      <c r="L182" s="47"/>
      <c r="M182" s="210" t="s">
        <v>5</v>
      </c>
      <c r="N182" s="211" t="s">
        <v>43</v>
      </c>
      <c r="O182" s="48"/>
      <c r="P182" s="212">
        <f>O182*H182</f>
        <v>0</v>
      </c>
      <c r="Q182" s="212">
        <v>0</v>
      </c>
      <c r="R182" s="212">
        <f>Q182*H182</f>
        <v>0</v>
      </c>
      <c r="S182" s="212">
        <v>0</v>
      </c>
      <c r="T182" s="213">
        <f>S182*H182</f>
        <v>0</v>
      </c>
      <c r="AR182" s="25" t="s">
        <v>254</v>
      </c>
      <c r="AT182" s="25" t="s">
        <v>170</v>
      </c>
      <c r="AU182" s="25" t="s">
        <v>80</v>
      </c>
      <c r="AY182" s="25" t="s">
        <v>168</v>
      </c>
      <c r="BE182" s="214">
        <f>IF(N182="základní",J182,0)</f>
        <v>0</v>
      </c>
      <c r="BF182" s="214">
        <f>IF(N182="snížená",J182,0)</f>
        <v>0</v>
      </c>
      <c r="BG182" s="214">
        <f>IF(N182="zákl. přenesená",J182,0)</f>
        <v>0</v>
      </c>
      <c r="BH182" s="214">
        <f>IF(N182="sníž. přenesená",J182,0)</f>
        <v>0</v>
      </c>
      <c r="BI182" s="214">
        <f>IF(N182="nulová",J182,0)</f>
        <v>0</v>
      </c>
      <c r="BJ182" s="25" t="s">
        <v>17</v>
      </c>
      <c r="BK182" s="214">
        <f>ROUND(I182*H182,2)</f>
        <v>0</v>
      </c>
      <c r="BL182" s="25" t="s">
        <v>254</v>
      </c>
      <c r="BM182" s="25" t="s">
        <v>4113</v>
      </c>
    </row>
    <row r="183" s="1" customFormat="1" ht="25.5" customHeight="1">
      <c r="B183" s="202"/>
      <c r="C183" s="203" t="s">
        <v>774</v>
      </c>
      <c r="D183" s="203" t="s">
        <v>170</v>
      </c>
      <c r="E183" s="204" t="s">
        <v>4114</v>
      </c>
      <c r="F183" s="205" t="s">
        <v>4115</v>
      </c>
      <c r="G183" s="206" t="s">
        <v>1738</v>
      </c>
      <c r="H183" s="207">
        <v>18</v>
      </c>
      <c r="I183" s="208"/>
      <c r="J183" s="209">
        <f>ROUND(I183*H183,2)</f>
        <v>0</v>
      </c>
      <c r="K183" s="205" t="s">
        <v>5</v>
      </c>
      <c r="L183" s="47"/>
      <c r="M183" s="210" t="s">
        <v>5</v>
      </c>
      <c r="N183" s="211" t="s">
        <v>43</v>
      </c>
      <c r="O183" s="48"/>
      <c r="P183" s="212">
        <f>O183*H183</f>
        <v>0</v>
      </c>
      <c r="Q183" s="212">
        <v>0</v>
      </c>
      <c r="R183" s="212">
        <f>Q183*H183</f>
        <v>0</v>
      </c>
      <c r="S183" s="212">
        <v>0</v>
      </c>
      <c r="T183" s="213">
        <f>S183*H183</f>
        <v>0</v>
      </c>
      <c r="AR183" s="25" t="s">
        <v>254</v>
      </c>
      <c r="AT183" s="25" t="s">
        <v>170</v>
      </c>
      <c r="AU183" s="25" t="s">
        <v>80</v>
      </c>
      <c r="AY183" s="25" t="s">
        <v>168</v>
      </c>
      <c r="BE183" s="214">
        <f>IF(N183="základní",J183,0)</f>
        <v>0</v>
      </c>
      <c r="BF183" s="214">
        <f>IF(N183="snížená",J183,0)</f>
        <v>0</v>
      </c>
      <c r="BG183" s="214">
        <f>IF(N183="zákl. přenesená",J183,0)</f>
        <v>0</v>
      </c>
      <c r="BH183" s="214">
        <f>IF(N183="sníž. přenesená",J183,0)</f>
        <v>0</v>
      </c>
      <c r="BI183" s="214">
        <f>IF(N183="nulová",J183,0)</f>
        <v>0</v>
      </c>
      <c r="BJ183" s="25" t="s">
        <v>17</v>
      </c>
      <c r="BK183" s="214">
        <f>ROUND(I183*H183,2)</f>
        <v>0</v>
      </c>
      <c r="BL183" s="25" t="s">
        <v>254</v>
      </c>
      <c r="BM183" s="25" t="s">
        <v>4116</v>
      </c>
    </row>
    <row r="184" s="1" customFormat="1" ht="16.5" customHeight="1">
      <c r="B184" s="202"/>
      <c r="C184" s="203" t="s">
        <v>777</v>
      </c>
      <c r="D184" s="203" t="s">
        <v>170</v>
      </c>
      <c r="E184" s="204" t="s">
        <v>4117</v>
      </c>
      <c r="F184" s="205" t="s">
        <v>4118</v>
      </c>
      <c r="G184" s="206" t="s">
        <v>1738</v>
      </c>
      <c r="H184" s="207">
        <v>3</v>
      </c>
      <c r="I184" s="208"/>
      <c r="J184" s="209">
        <f>ROUND(I184*H184,2)</f>
        <v>0</v>
      </c>
      <c r="K184" s="205" t="s">
        <v>5</v>
      </c>
      <c r="L184" s="47"/>
      <c r="M184" s="210" t="s">
        <v>5</v>
      </c>
      <c r="N184" s="211" t="s">
        <v>43</v>
      </c>
      <c r="O184" s="48"/>
      <c r="P184" s="212">
        <f>O184*H184</f>
        <v>0</v>
      </c>
      <c r="Q184" s="212">
        <v>0</v>
      </c>
      <c r="R184" s="212">
        <f>Q184*H184</f>
        <v>0</v>
      </c>
      <c r="S184" s="212">
        <v>0</v>
      </c>
      <c r="T184" s="213">
        <f>S184*H184</f>
        <v>0</v>
      </c>
      <c r="AR184" s="25" t="s">
        <v>254</v>
      </c>
      <c r="AT184" s="25" t="s">
        <v>170</v>
      </c>
      <c r="AU184" s="25" t="s">
        <v>80</v>
      </c>
      <c r="AY184" s="25" t="s">
        <v>168</v>
      </c>
      <c r="BE184" s="214">
        <f>IF(N184="základní",J184,0)</f>
        <v>0</v>
      </c>
      <c r="BF184" s="214">
        <f>IF(N184="snížená",J184,0)</f>
        <v>0</v>
      </c>
      <c r="BG184" s="214">
        <f>IF(N184="zákl. přenesená",J184,0)</f>
        <v>0</v>
      </c>
      <c r="BH184" s="214">
        <f>IF(N184="sníž. přenesená",J184,0)</f>
        <v>0</v>
      </c>
      <c r="BI184" s="214">
        <f>IF(N184="nulová",J184,0)</f>
        <v>0</v>
      </c>
      <c r="BJ184" s="25" t="s">
        <v>17</v>
      </c>
      <c r="BK184" s="214">
        <f>ROUND(I184*H184,2)</f>
        <v>0</v>
      </c>
      <c r="BL184" s="25" t="s">
        <v>254</v>
      </c>
      <c r="BM184" s="25" t="s">
        <v>4119</v>
      </c>
    </row>
    <row r="185" s="1" customFormat="1" ht="16.5" customHeight="1">
      <c r="B185" s="202"/>
      <c r="C185" s="203" t="s">
        <v>782</v>
      </c>
      <c r="D185" s="203" t="s">
        <v>170</v>
      </c>
      <c r="E185" s="204" t="s">
        <v>4120</v>
      </c>
      <c r="F185" s="205" t="s">
        <v>4121</v>
      </c>
      <c r="G185" s="206" t="s">
        <v>1738</v>
      </c>
      <c r="H185" s="207">
        <v>35</v>
      </c>
      <c r="I185" s="208"/>
      <c r="J185" s="209">
        <f>ROUND(I185*H185,2)</f>
        <v>0</v>
      </c>
      <c r="K185" s="205" t="s">
        <v>5</v>
      </c>
      <c r="L185" s="47"/>
      <c r="M185" s="210" t="s">
        <v>5</v>
      </c>
      <c r="N185" s="211" t="s">
        <v>43</v>
      </c>
      <c r="O185" s="48"/>
      <c r="P185" s="212">
        <f>O185*H185</f>
        <v>0</v>
      </c>
      <c r="Q185" s="212">
        <v>0</v>
      </c>
      <c r="R185" s="212">
        <f>Q185*H185</f>
        <v>0</v>
      </c>
      <c r="S185" s="212">
        <v>0</v>
      </c>
      <c r="T185" s="213">
        <f>S185*H185</f>
        <v>0</v>
      </c>
      <c r="AR185" s="25" t="s">
        <v>254</v>
      </c>
      <c r="AT185" s="25" t="s">
        <v>170</v>
      </c>
      <c r="AU185" s="25" t="s">
        <v>80</v>
      </c>
      <c r="AY185" s="25" t="s">
        <v>168</v>
      </c>
      <c r="BE185" s="214">
        <f>IF(N185="základní",J185,0)</f>
        <v>0</v>
      </c>
      <c r="BF185" s="214">
        <f>IF(N185="snížená",J185,0)</f>
        <v>0</v>
      </c>
      <c r="BG185" s="214">
        <f>IF(N185="zákl. přenesená",J185,0)</f>
        <v>0</v>
      </c>
      <c r="BH185" s="214">
        <f>IF(N185="sníž. přenesená",J185,0)</f>
        <v>0</v>
      </c>
      <c r="BI185" s="214">
        <f>IF(N185="nulová",J185,0)</f>
        <v>0</v>
      </c>
      <c r="BJ185" s="25" t="s">
        <v>17</v>
      </c>
      <c r="BK185" s="214">
        <f>ROUND(I185*H185,2)</f>
        <v>0</v>
      </c>
      <c r="BL185" s="25" t="s">
        <v>254</v>
      </c>
      <c r="BM185" s="25" t="s">
        <v>4122</v>
      </c>
    </row>
    <row r="186" s="1" customFormat="1" ht="16.5" customHeight="1">
      <c r="B186" s="202"/>
      <c r="C186" s="203" t="s">
        <v>786</v>
      </c>
      <c r="D186" s="203" t="s">
        <v>170</v>
      </c>
      <c r="E186" s="204" t="s">
        <v>4123</v>
      </c>
      <c r="F186" s="205" t="s">
        <v>4124</v>
      </c>
      <c r="G186" s="206" t="s">
        <v>1738</v>
      </c>
      <c r="H186" s="207">
        <v>15</v>
      </c>
      <c r="I186" s="208"/>
      <c r="J186" s="209">
        <f>ROUND(I186*H186,2)</f>
        <v>0</v>
      </c>
      <c r="K186" s="205" t="s">
        <v>5</v>
      </c>
      <c r="L186" s="47"/>
      <c r="M186" s="210" t="s">
        <v>5</v>
      </c>
      <c r="N186" s="211" t="s">
        <v>43</v>
      </c>
      <c r="O186" s="48"/>
      <c r="P186" s="212">
        <f>O186*H186</f>
        <v>0</v>
      </c>
      <c r="Q186" s="212">
        <v>0</v>
      </c>
      <c r="R186" s="212">
        <f>Q186*H186</f>
        <v>0</v>
      </c>
      <c r="S186" s="212">
        <v>0</v>
      </c>
      <c r="T186" s="213">
        <f>S186*H186</f>
        <v>0</v>
      </c>
      <c r="AR186" s="25" t="s">
        <v>254</v>
      </c>
      <c r="AT186" s="25" t="s">
        <v>170</v>
      </c>
      <c r="AU186" s="25" t="s">
        <v>80</v>
      </c>
      <c r="AY186" s="25" t="s">
        <v>168</v>
      </c>
      <c r="BE186" s="214">
        <f>IF(N186="základní",J186,0)</f>
        <v>0</v>
      </c>
      <c r="BF186" s="214">
        <f>IF(N186="snížená",J186,0)</f>
        <v>0</v>
      </c>
      <c r="BG186" s="214">
        <f>IF(N186="zákl. přenesená",J186,0)</f>
        <v>0</v>
      </c>
      <c r="BH186" s="214">
        <f>IF(N186="sníž. přenesená",J186,0)</f>
        <v>0</v>
      </c>
      <c r="BI186" s="214">
        <f>IF(N186="nulová",J186,0)</f>
        <v>0</v>
      </c>
      <c r="BJ186" s="25" t="s">
        <v>17</v>
      </c>
      <c r="BK186" s="214">
        <f>ROUND(I186*H186,2)</f>
        <v>0</v>
      </c>
      <c r="BL186" s="25" t="s">
        <v>254</v>
      </c>
      <c r="BM186" s="25" t="s">
        <v>4125</v>
      </c>
    </row>
    <row r="187" s="1" customFormat="1" ht="16.5" customHeight="1">
      <c r="B187" s="202"/>
      <c r="C187" s="203" t="s">
        <v>791</v>
      </c>
      <c r="D187" s="203" t="s">
        <v>170</v>
      </c>
      <c r="E187" s="204" t="s">
        <v>4126</v>
      </c>
      <c r="F187" s="205" t="s">
        <v>4127</v>
      </c>
      <c r="G187" s="206" t="s">
        <v>1738</v>
      </c>
      <c r="H187" s="207">
        <v>30</v>
      </c>
      <c r="I187" s="208"/>
      <c r="J187" s="209">
        <f>ROUND(I187*H187,2)</f>
        <v>0</v>
      </c>
      <c r="K187" s="205" t="s">
        <v>5</v>
      </c>
      <c r="L187" s="47"/>
      <c r="M187" s="210" t="s">
        <v>5</v>
      </c>
      <c r="N187" s="211" t="s">
        <v>43</v>
      </c>
      <c r="O187" s="48"/>
      <c r="P187" s="212">
        <f>O187*H187</f>
        <v>0</v>
      </c>
      <c r="Q187" s="212">
        <v>0</v>
      </c>
      <c r="R187" s="212">
        <f>Q187*H187</f>
        <v>0</v>
      </c>
      <c r="S187" s="212">
        <v>0</v>
      </c>
      <c r="T187" s="213">
        <f>S187*H187</f>
        <v>0</v>
      </c>
      <c r="AR187" s="25" t="s">
        <v>254</v>
      </c>
      <c r="AT187" s="25" t="s">
        <v>170</v>
      </c>
      <c r="AU187" s="25" t="s">
        <v>80</v>
      </c>
      <c r="AY187" s="25" t="s">
        <v>168</v>
      </c>
      <c r="BE187" s="214">
        <f>IF(N187="základní",J187,0)</f>
        <v>0</v>
      </c>
      <c r="BF187" s="214">
        <f>IF(N187="snížená",J187,0)</f>
        <v>0</v>
      </c>
      <c r="BG187" s="214">
        <f>IF(N187="zákl. přenesená",J187,0)</f>
        <v>0</v>
      </c>
      <c r="BH187" s="214">
        <f>IF(N187="sníž. přenesená",J187,0)</f>
        <v>0</v>
      </c>
      <c r="BI187" s="214">
        <f>IF(N187="nulová",J187,0)</f>
        <v>0</v>
      </c>
      <c r="BJ187" s="25" t="s">
        <v>17</v>
      </c>
      <c r="BK187" s="214">
        <f>ROUND(I187*H187,2)</f>
        <v>0</v>
      </c>
      <c r="BL187" s="25" t="s">
        <v>254</v>
      </c>
      <c r="BM187" s="25" t="s">
        <v>4128</v>
      </c>
    </row>
    <row r="188" s="1" customFormat="1" ht="25.5" customHeight="1">
      <c r="B188" s="202"/>
      <c r="C188" s="203" t="s">
        <v>796</v>
      </c>
      <c r="D188" s="203" t="s">
        <v>170</v>
      </c>
      <c r="E188" s="204" t="s">
        <v>4129</v>
      </c>
      <c r="F188" s="205" t="s">
        <v>4130</v>
      </c>
      <c r="G188" s="206" t="s">
        <v>1738</v>
      </c>
      <c r="H188" s="207">
        <v>25</v>
      </c>
      <c r="I188" s="208"/>
      <c r="J188" s="209">
        <f>ROUND(I188*H188,2)</f>
        <v>0</v>
      </c>
      <c r="K188" s="205" t="s">
        <v>5</v>
      </c>
      <c r="L188" s="47"/>
      <c r="M188" s="210" t="s">
        <v>5</v>
      </c>
      <c r="N188" s="211" t="s">
        <v>43</v>
      </c>
      <c r="O188" s="48"/>
      <c r="P188" s="212">
        <f>O188*H188</f>
        <v>0</v>
      </c>
      <c r="Q188" s="212">
        <v>0</v>
      </c>
      <c r="R188" s="212">
        <f>Q188*H188</f>
        <v>0</v>
      </c>
      <c r="S188" s="212">
        <v>0</v>
      </c>
      <c r="T188" s="213">
        <f>S188*H188</f>
        <v>0</v>
      </c>
      <c r="AR188" s="25" t="s">
        <v>254</v>
      </c>
      <c r="AT188" s="25" t="s">
        <v>170</v>
      </c>
      <c r="AU188" s="25" t="s">
        <v>80</v>
      </c>
      <c r="AY188" s="25" t="s">
        <v>168</v>
      </c>
      <c r="BE188" s="214">
        <f>IF(N188="základní",J188,0)</f>
        <v>0</v>
      </c>
      <c r="BF188" s="214">
        <f>IF(N188="snížená",J188,0)</f>
        <v>0</v>
      </c>
      <c r="BG188" s="214">
        <f>IF(N188="zákl. přenesená",J188,0)</f>
        <v>0</v>
      </c>
      <c r="BH188" s="214">
        <f>IF(N188="sníž. přenesená",J188,0)</f>
        <v>0</v>
      </c>
      <c r="BI188" s="214">
        <f>IF(N188="nulová",J188,0)</f>
        <v>0</v>
      </c>
      <c r="BJ188" s="25" t="s">
        <v>17</v>
      </c>
      <c r="BK188" s="214">
        <f>ROUND(I188*H188,2)</f>
        <v>0</v>
      </c>
      <c r="BL188" s="25" t="s">
        <v>254</v>
      </c>
      <c r="BM188" s="25" t="s">
        <v>4131</v>
      </c>
    </row>
    <row r="189" s="1" customFormat="1" ht="25.5" customHeight="1">
      <c r="B189" s="202"/>
      <c r="C189" s="203" t="s">
        <v>801</v>
      </c>
      <c r="D189" s="203" t="s">
        <v>170</v>
      </c>
      <c r="E189" s="204" t="s">
        <v>4132</v>
      </c>
      <c r="F189" s="205" t="s">
        <v>4133</v>
      </c>
      <c r="G189" s="206" t="s">
        <v>1738</v>
      </c>
      <c r="H189" s="207">
        <v>10</v>
      </c>
      <c r="I189" s="208"/>
      <c r="J189" s="209">
        <f>ROUND(I189*H189,2)</f>
        <v>0</v>
      </c>
      <c r="K189" s="205" t="s">
        <v>5</v>
      </c>
      <c r="L189" s="47"/>
      <c r="M189" s="210" t="s">
        <v>5</v>
      </c>
      <c r="N189" s="211" t="s">
        <v>43</v>
      </c>
      <c r="O189" s="48"/>
      <c r="P189" s="212">
        <f>O189*H189</f>
        <v>0</v>
      </c>
      <c r="Q189" s="212">
        <v>0</v>
      </c>
      <c r="R189" s="212">
        <f>Q189*H189</f>
        <v>0</v>
      </c>
      <c r="S189" s="212">
        <v>0</v>
      </c>
      <c r="T189" s="213">
        <f>S189*H189</f>
        <v>0</v>
      </c>
      <c r="AR189" s="25" t="s">
        <v>254</v>
      </c>
      <c r="AT189" s="25" t="s">
        <v>170</v>
      </c>
      <c r="AU189" s="25" t="s">
        <v>80</v>
      </c>
      <c r="AY189" s="25" t="s">
        <v>168</v>
      </c>
      <c r="BE189" s="214">
        <f>IF(N189="základní",J189,0)</f>
        <v>0</v>
      </c>
      <c r="BF189" s="214">
        <f>IF(N189="snížená",J189,0)</f>
        <v>0</v>
      </c>
      <c r="BG189" s="214">
        <f>IF(N189="zákl. přenesená",J189,0)</f>
        <v>0</v>
      </c>
      <c r="BH189" s="214">
        <f>IF(N189="sníž. přenesená",J189,0)</f>
        <v>0</v>
      </c>
      <c r="BI189" s="214">
        <f>IF(N189="nulová",J189,0)</f>
        <v>0</v>
      </c>
      <c r="BJ189" s="25" t="s">
        <v>17</v>
      </c>
      <c r="BK189" s="214">
        <f>ROUND(I189*H189,2)</f>
        <v>0</v>
      </c>
      <c r="BL189" s="25" t="s">
        <v>254</v>
      </c>
      <c r="BM189" s="25" t="s">
        <v>4134</v>
      </c>
    </row>
    <row r="190" s="1" customFormat="1" ht="25.5" customHeight="1">
      <c r="B190" s="202"/>
      <c r="C190" s="203" t="s">
        <v>804</v>
      </c>
      <c r="D190" s="203" t="s">
        <v>170</v>
      </c>
      <c r="E190" s="204" t="s">
        <v>4135</v>
      </c>
      <c r="F190" s="205" t="s">
        <v>4136</v>
      </c>
      <c r="G190" s="206" t="s">
        <v>1738</v>
      </c>
      <c r="H190" s="207">
        <v>20</v>
      </c>
      <c r="I190" s="208"/>
      <c r="J190" s="209">
        <f>ROUND(I190*H190,2)</f>
        <v>0</v>
      </c>
      <c r="K190" s="205" t="s">
        <v>5</v>
      </c>
      <c r="L190" s="47"/>
      <c r="M190" s="210" t="s">
        <v>5</v>
      </c>
      <c r="N190" s="211" t="s">
        <v>43</v>
      </c>
      <c r="O190" s="48"/>
      <c r="P190" s="212">
        <f>O190*H190</f>
        <v>0</v>
      </c>
      <c r="Q190" s="212">
        <v>0</v>
      </c>
      <c r="R190" s="212">
        <f>Q190*H190</f>
        <v>0</v>
      </c>
      <c r="S190" s="212">
        <v>0</v>
      </c>
      <c r="T190" s="213">
        <f>S190*H190</f>
        <v>0</v>
      </c>
      <c r="AR190" s="25" t="s">
        <v>254</v>
      </c>
      <c r="AT190" s="25" t="s">
        <v>170</v>
      </c>
      <c r="AU190" s="25" t="s">
        <v>80</v>
      </c>
      <c r="AY190" s="25" t="s">
        <v>168</v>
      </c>
      <c r="BE190" s="214">
        <f>IF(N190="základní",J190,0)</f>
        <v>0</v>
      </c>
      <c r="BF190" s="214">
        <f>IF(N190="snížená",J190,0)</f>
        <v>0</v>
      </c>
      <c r="BG190" s="214">
        <f>IF(N190="zákl. přenesená",J190,0)</f>
        <v>0</v>
      </c>
      <c r="BH190" s="214">
        <f>IF(N190="sníž. přenesená",J190,0)</f>
        <v>0</v>
      </c>
      <c r="BI190" s="214">
        <f>IF(N190="nulová",J190,0)</f>
        <v>0</v>
      </c>
      <c r="BJ190" s="25" t="s">
        <v>17</v>
      </c>
      <c r="BK190" s="214">
        <f>ROUND(I190*H190,2)</f>
        <v>0</v>
      </c>
      <c r="BL190" s="25" t="s">
        <v>254</v>
      </c>
      <c r="BM190" s="25" t="s">
        <v>4137</v>
      </c>
    </row>
    <row r="191" s="1" customFormat="1" ht="16.5" customHeight="1">
      <c r="B191" s="202"/>
      <c r="C191" s="203" t="s">
        <v>809</v>
      </c>
      <c r="D191" s="203" t="s">
        <v>170</v>
      </c>
      <c r="E191" s="204" t="s">
        <v>4138</v>
      </c>
      <c r="F191" s="205" t="s">
        <v>4139</v>
      </c>
      <c r="G191" s="206" t="s">
        <v>1738</v>
      </c>
      <c r="H191" s="207">
        <v>20</v>
      </c>
      <c r="I191" s="208"/>
      <c r="J191" s="209">
        <f>ROUND(I191*H191,2)</f>
        <v>0</v>
      </c>
      <c r="K191" s="205" t="s">
        <v>5</v>
      </c>
      <c r="L191" s="47"/>
      <c r="M191" s="210" t="s">
        <v>5</v>
      </c>
      <c r="N191" s="211" t="s">
        <v>43</v>
      </c>
      <c r="O191" s="48"/>
      <c r="P191" s="212">
        <f>O191*H191</f>
        <v>0</v>
      </c>
      <c r="Q191" s="212">
        <v>0</v>
      </c>
      <c r="R191" s="212">
        <f>Q191*H191</f>
        <v>0</v>
      </c>
      <c r="S191" s="212">
        <v>0</v>
      </c>
      <c r="T191" s="213">
        <f>S191*H191</f>
        <v>0</v>
      </c>
      <c r="AR191" s="25" t="s">
        <v>254</v>
      </c>
      <c r="AT191" s="25" t="s">
        <v>170</v>
      </c>
      <c r="AU191" s="25" t="s">
        <v>80</v>
      </c>
      <c r="AY191" s="25" t="s">
        <v>168</v>
      </c>
      <c r="BE191" s="214">
        <f>IF(N191="základní",J191,0)</f>
        <v>0</v>
      </c>
      <c r="BF191" s="214">
        <f>IF(N191="snížená",J191,0)</f>
        <v>0</v>
      </c>
      <c r="BG191" s="214">
        <f>IF(N191="zákl. přenesená",J191,0)</f>
        <v>0</v>
      </c>
      <c r="BH191" s="214">
        <f>IF(N191="sníž. přenesená",J191,0)</f>
        <v>0</v>
      </c>
      <c r="BI191" s="214">
        <f>IF(N191="nulová",J191,0)</f>
        <v>0</v>
      </c>
      <c r="BJ191" s="25" t="s">
        <v>17</v>
      </c>
      <c r="BK191" s="214">
        <f>ROUND(I191*H191,2)</f>
        <v>0</v>
      </c>
      <c r="BL191" s="25" t="s">
        <v>254</v>
      </c>
      <c r="BM191" s="25" t="s">
        <v>4140</v>
      </c>
    </row>
    <row r="192" s="1" customFormat="1" ht="16.5" customHeight="1">
      <c r="B192" s="202"/>
      <c r="C192" s="203" t="s">
        <v>815</v>
      </c>
      <c r="D192" s="203" t="s">
        <v>170</v>
      </c>
      <c r="E192" s="204" t="s">
        <v>4141</v>
      </c>
      <c r="F192" s="205" t="s">
        <v>4142</v>
      </c>
      <c r="G192" s="206" t="s">
        <v>1738</v>
      </c>
      <c r="H192" s="207">
        <v>15</v>
      </c>
      <c r="I192" s="208"/>
      <c r="J192" s="209">
        <f>ROUND(I192*H192,2)</f>
        <v>0</v>
      </c>
      <c r="K192" s="205" t="s">
        <v>5</v>
      </c>
      <c r="L192" s="47"/>
      <c r="M192" s="210" t="s">
        <v>5</v>
      </c>
      <c r="N192" s="211" t="s">
        <v>43</v>
      </c>
      <c r="O192" s="48"/>
      <c r="P192" s="212">
        <f>O192*H192</f>
        <v>0</v>
      </c>
      <c r="Q192" s="212">
        <v>0</v>
      </c>
      <c r="R192" s="212">
        <f>Q192*H192</f>
        <v>0</v>
      </c>
      <c r="S192" s="212">
        <v>0</v>
      </c>
      <c r="T192" s="213">
        <f>S192*H192</f>
        <v>0</v>
      </c>
      <c r="AR192" s="25" t="s">
        <v>254</v>
      </c>
      <c r="AT192" s="25" t="s">
        <v>170</v>
      </c>
      <c r="AU192" s="25" t="s">
        <v>80</v>
      </c>
      <c r="AY192" s="25" t="s">
        <v>168</v>
      </c>
      <c r="BE192" s="214">
        <f>IF(N192="základní",J192,0)</f>
        <v>0</v>
      </c>
      <c r="BF192" s="214">
        <f>IF(N192="snížená",J192,0)</f>
        <v>0</v>
      </c>
      <c r="BG192" s="214">
        <f>IF(N192="zákl. přenesená",J192,0)</f>
        <v>0</v>
      </c>
      <c r="BH192" s="214">
        <f>IF(N192="sníž. přenesená",J192,0)</f>
        <v>0</v>
      </c>
      <c r="BI192" s="214">
        <f>IF(N192="nulová",J192,0)</f>
        <v>0</v>
      </c>
      <c r="BJ192" s="25" t="s">
        <v>17</v>
      </c>
      <c r="BK192" s="214">
        <f>ROUND(I192*H192,2)</f>
        <v>0</v>
      </c>
      <c r="BL192" s="25" t="s">
        <v>254</v>
      </c>
      <c r="BM192" s="25" t="s">
        <v>4143</v>
      </c>
    </row>
    <row r="193" s="1" customFormat="1" ht="25.5" customHeight="1">
      <c r="B193" s="202"/>
      <c r="C193" s="203" t="s">
        <v>821</v>
      </c>
      <c r="D193" s="203" t="s">
        <v>170</v>
      </c>
      <c r="E193" s="204" t="s">
        <v>4144</v>
      </c>
      <c r="F193" s="205" t="s">
        <v>4145</v>
      </c>
      <c r="G193" s="206" t="s">
        <v>1738</v>
      </c>
      <c r="H193" s="207">
        <v>26</v>
      </c>
      <c r="I193" s="208"/>
      <c r="J193" s="209">
        <f>ROUND(I193*H193,2)</f>
        <v>0</v>
      </c>
      <c r="K193" s="205" t="s">
        <v>5</v>
      </c>
      <c r="L193" s="47"/>
      <c r="M193" s="210" t="s">
        <v>5</v>
      </c>
      <c r="N193" s="211" t="s">
        <v>43</v>
      </c>
      <c r="O193" s="48"/>
      <c r="P193" s="212">
        <f>O193*H193</f>
        <v>0</v>
      </c>
      <c r="Q193" s="212">
        <v>0</v>
      </c>
      <c r="R193" s="212">
        <f>Q193*H193</f>
        <v>0</v>
      </c>
      <c r="S193" s="212">
        <v>0</v>
      </c>
      <c r="T193" s="213">
        <f>S193*H193</f>
        <v>0</v>
      </c>
      <c r="AR193" s="25" t="s">
        <v>254</v>
      </c>
      <c r="AT193" s="25" t="s">
        <v>170</v>
      </c>
      <c r="AU193" s="25" t="s">
        <v>80</v>
      </c>
      <c r="AY193" s="25" t="s">
        <v>168</v>
      </c>
      <c r="BE193" s="214">
        <f>IF(N193="základní",J193,0)</f>
        <v>0</v>
      </c>
      <c r="BF193" s="214">
        <f>IF(N193="snížená",J193,0)</f>
        <v>0</v>
      </c>
      <c r="BG193" s="214">
        <f>IF(N193="zákl. přenesená",J193,0)</f>
        <v>0</v>
      </c>
      <c r="BH193" s="214">
        <f>IF(N193="sníž. přenesená",J193,0)</f>
        <v>0</v>
      </c>
      <c r="BI193" s="214">
        <f>IF(N193="nulová",J193,0)</f>
        <v>0</v>
      </c>
      <c r="BJ193" s="25" t="s">
        <v>17</v>
      </c>
      <c r="BK193" s="214">
        <f>ROUND(I193*H193,2)</f>
        <v>0</v>
      </c>
      <c r="BL193" s="25" t="s">
        <v>254</v>
      </c>
      <c r="BM193" s="25" t="s">
        <v>4146</v>
      </c>
    </row>
    <row r="194" s="1" customFormat="1" ht="16.5" customHeight="1">
      <c r="B194" s="202"/>
      <c r="C194" s="203" t="s">
        <v>825</v>
      </c>
      <c r="D194" s="203" t="s">
        <v>170</v>
      </c>
      <c r="E194" s="204" t="s">
        <v>4147</v>
      </c>
      <c r="F194" s="205" t="s">
        <v>4148</v>
      </c>
      <c r="G194" s="206" t="s">
        <v>1738</v>
      </c>
      <c r="H194" s="207">
        <v>50</v>
      </c>
      <c r="I194" s="208"/>
      <c r="J194" s="209">
        <f>ROUND(I194*H194,2)</f>
        <v>0</v>
      </c>
      <c r="K194" s="205" t="s">
        <v>5</v>
      </c>
      <c r="L194" s="47"/>
      <c r="M194" s="210" t="s">
        <v>5</v>
      </c>
      <c r="N194" s="211" t="s">
        <v>43</v>
      </c>
      <c r="O194" s="48"/>
      <c r="P194" s="212">
        <f>O194*H194</f>
        <v>0</v>
      </c>
      <c r="Q194" s="212">
        <v>0</v>
      </c>
      <c r="R194" s="212">
        <f>Q194*H194</f>
        <v>0</v>
      </c>
      <c r="S194" s="212">
        <v>0</v>
      </c>
      <c r="T194" s="213">
        <f>S194*H194</f>
        <v>0</v>
      </c>
      <c r="AR194" s="25" t="s">
        <v>254</v>
      </c>
      <c r="AT194" s="25" t="s">
        <v>170</v>
      </c>
      <c r="AU194" s="25" t="s">
        <v>80</v>
      </c>
      <c r="AY194" s="25" t="s">
        <v>168</v>
      </c>
      <c r="BE194" s="214">
        <f>IF(N194="základní",J194,0)</f>
        <v>0</v>
      </c>
      <c r="BF194" s="214">
        <f>IF(N194="snížená",J194,0)</f>
        <v>0</v>
      </c>
      <c r="BG194" s="214">
        <f>IF(N194="zákl. přenesená",J194,0)</f>
        <v>0</v>
      </c>
      <c r="BH194" s="214">
        <f>IF(N194="sníž. přenesená",J194,0)</f>
        <v>0</v>
      </c>
      <c r="BI194" s="214">
        <f>IF(N194="nulová",J194,0)</f>
        <v>0</v>
      </c>
      <c r="BJ194" s="25" t="s">
        <v>17</v>
      </c>
      <c r="BK194" s="214">
        <f>ROUND(I194*H194,2)</f>
        <v>0</v>
      </c>
      <c r="BL194" s="25" t="s">
        <v>254</v>
      </c>
      <c r="BM194" s="25" t="s">
        <v>4149</v>
      </c>
    </row>
    <row r="195" s="1" customFormat="1" ht="16.5" customHeight="1">
      <c r="B195" s="202"/>
      <c r="C195" s="203" t="s">
        <v>833</v>
      </c>
      <c r="D195" s="203" t="s">
        <v>170</v>
      </c>
      <c r="E195" s="204" t="s">
        <v>4150</v>
      </c>
      <c r="F195" s="205" t="s">
        <v>4151</v>
      </c>
      <c r="G195" s="206" t="s">
        <v>5</v>
      </c>
      <c r="H195" s="207">
        <v>0</v>
      </c>
      <c r="I195" s="208"/>
      <c r="J195" s="209">
        <f>ROUND(I195*H195,2)</f>
        <v>0</v>
      </c>
      <c r="K195" s="205" t="s">
        <v>5</v>
      </c>
      <c r="L195" s="47"/>
      <c r="M195" s="210" t="s">
        <v>5</v>
      </c>
      <c r="N195" s="211" t="s">
        <v>43</v>
      </c>
      <c r="O195" s="48"/>
      <c r="P195" s="212">
        <f>O195*H195</f>
        <v>0</v>
      </c>
      <c r="Q195" s="212">
        <v>0</v>
      </c>
      <c r="R195" s="212">
        <f>Q195*H195</f>
        <v>0</v>
      </c>
      <c r="S195" s="212">
        <v>0</v>
      </c>
      <c r="T195" s="213">
        <f>S195*H195</f>
        <v>0</v>
      </c>
      <c r="AR195" s="25" t="s">
        <v>254</v>
      </c>
      <c r="AT195" s="25" t="s">
        <v>170</v>
      </c>
      <c r="AU195" s="25" t="s">
        <v>80</v>
      </c>
      <c r="AY195" s="25" t="s">
        <v>168</v>
      </c>
      <c r="BE195" s="214">
        <f>IF(N195="základní",J195,0)</f>
        <v>0</v>
      </c>
      <c r="BF195" s="214">
        <f>IF(N195="snížená",J195,0)</f>
        <v>0</v>
      </c>
      <c r="BG195" s="214">
        <f>IF(N195="zákl. přenesená",J195,0)</f>
        <v>0</v>
      </c>
      <c r="BH195" s="214">
        <f>IF(N195="sníž. přenesená",J195,0)</f>
        <v>0</v>
      </c>
      <c r="BI195" s="214">
        <f>IF(N195="nulová",J195,0)</f>
        <v>0</v>
      </c>
      <c r="BJ195" s="25" t="s">
        <v>17</v>
      </c>
      <c r="BK195" s="214">
        <f>ROUND(I195*H195,2)</f>
        <v>0</v>
      </c>
      <c r="BL195" s="25" t="s">
        <v>254</v>
      </c>
      <c r="BM195" s="25" t="s">
        <v>4152</v>
      </c>
    </row>
    <row r="196" s="1" customFormat="1" ht="16.5" customHeight="1">
      <c r="B196" s="202"/>
      <c r="C196" s="203" t="s">
        <v>841</v>
      </c>
      <c r="D196" s="203" t="s">
        <v>170</v>
      </c>
      <c r="E196" s="204" t="s">
        <v>4153</v>
      </c>
      <c r="F196" s="205" t="s">
        <v>4154</v>
      </c>
      <c r="G196" s="206" t="s">
        <v>1738</v>
      </c>
      <c r="H196" s="207">
        <v>55</v>
      </c>
      <c r="I196" s="208"/>
      <c r="J196" s="209">
        <f>ROUND(I196*H196,2)</f>
        <v>0</v>
      </c>
      <c r="K196" s="205" t="s">
        <v>5</v>
      </c>
      <c r="L196" s="47"/>
      <c r="M196" s="210" t="s">
        <v>5</v>
      </c>
      <c r="N196" s="211" t="s">
        <v>43</v>
      </c>
      <c r="O196" s="48"/>
      <c r="P196" s="212">
        <f>O196*H196</f>
        <v>0</v>
      </c>
      <c r="Q196" s="212">
        <v>0</v>
      </c>
      <c r="R196" s="212">
        <f>Q196*H196</f>
        <v>0</v>
      </c>
      <c r="S196" s="212">
        <v>0</v>
      </c>
      <c r="T196" s="213">
        <f>S196*H196</f>
        <v>0</v>
      </c>
      <c r="AR196" s="25" t="s">
        <v>254</v>
      </c>
      <c r="AT196" s="25" t="s">
        <v>170</v>
      </c>
      <c r="AU196" s="25" t="s">
        <v>80</v>
      </c>
      <c r="AY196" s="25" t="s">
        <v>168</v>
      </c>
      <c r="BE196" s="214">
        <f>IF(N196="základní",J196,0)</f>
        <v>0</v>
      </c>
      <c r="BF196" s="214">
        <f>IF(N196="snížená",J196,0)</f>
        <v>0</v>
      </c>
      <c r="BG196" s="214">
        <f>IF(N196="zákl. přenesená",J196,0)</f>
        <v>0</v>
      </c>
      <c r="BH196" s="214">
        <f>IF(N196="sníž. přenesená",J196,0)</f>
        <v>0</v>
      </c>
      <c r="BI196" s="214">
        <f>IF(N196="nulová",J196,0)</f>
        <v>0</v>
      </c>
      <c r="BJ196" s="25" t="s">
        <v>17</v>
      </c>
      <c r="BK196" s="214">
        <f>ROUND(I196*H196,2)</f>
        <v>0</v>
      </c>
      <c r="BL196" s="25" t="s">
        <v>254</v>
      </c>
      <c r="BM196" s="25" t="s">
        <v>4155</v>
      </c>
    </row>
    <row r="197" s="1" customFormat="1" ht="16.5" customHeight="1">
      <c r="B197" s="202"/>
      <c r="C197" s="203" t="s">
        <v>852</v>
      </c>
      <c r="D197" s="203" t="s">
        <v>170</v>
      </c>
      <c r="E197" s="204" t="s">
        <v>4156</v>
      </c>
      <c r="F197" s="205" t="s">
        <v>4157</v>
      </c>
      <c r="G197" s="206" t="s">
        <v>1738</v>
      </c>
      <c r="H197" s="207">
        <v>35</v>
      </c>
      <c r="I197" s="208"/>
      <c r="J197" s="209">
        <f>ROUND(I197*H197,2)</f>
        <v>0</v>
      </c>
      <c r="K197" s="205" t="s">
        <v>5</v>
      </c>
      <c r="L197" s="47"/>
      <c r="M197" s="210" t="s">
        <v>5</v>
      </c>
      <c r="N197" s="211" t="s">
        <v>43</v>
      </c>
      <c r="O197" s="48"/>
      <c r="P197" s="212">
        <f>O197*H197</f>
        <v>0</v>
      </c>
      <c r="Q197" s="212">
        <v>0</v>
      </c>
      <c r="R197" s="212">
        <f>Q197*H197</f>
        <v>0</v>
      </c>
      <c r="S197" s="212">
        <v>0</v>
      </c>
      <c r="T197" s="213">
        <f>S197*H197</f>
        <v>0</v>
      </c>
      <c r="AR197" s="25" t="s">
        <v>254</v>
      </c>
      <c r="AT197" s="25" t="s">
        <v>170</v>
      </c>
      <c r="AU197" s="25" t="s">
        <v>80</v>
      </c>
      <c r="AY197" s="25" t="s">
        <v>168</v>
      </c>
      <c r="BE197" s="214">
        <f>IF(N197="základní",J197,0)</f>
        <v>0</v>
      </c>
      <c r="BF197" s="214">
        <f>IF(N197="snížená",J197,0)</f>
        <v>0</v>
      </c>
      <c r="BG197" s="214">
        <f>IF(N197="zákl. přenesená",J197,0)</f>
        <v>0</v>
      </c>
      <c r="BH197" s="214">
        <f>IF(N197="sníž. přenesená",J197,0)</f>
        <v>0</v>
      </c>
      <c r="BI197" s="214">
        <f>IF(N197="nulová",J197,0)</f>
        <v>0</v>
      </c>
      <c r="BJ197" s="25" t="s">
        <v>17</v>
      </c>
      <c r="BK197" s="214">
        <f>ROUND(I197*H197,2)</f>
        <v>0</v>
      </c>
      <c r="BL197" s="25" t="s">
        <v>254</v>
      </c>
      <c r="BM197" s="25" t="s">
        <v>4158</v>
      </c>
    </row>
    <row r="198" s="1" customFormat="1" ht="25.5" customHeight="1">
      <c r="B198" s="202"/>
      <c r="C198" s="203" t="s">
        <v>858</v>
      </c>
      <c r="D198" s="203" t="s">
        <v>170</v>
      </c>
      <c r="E198" s="204" t="s">
        <v>4159</v>
      </c>
      <c r="F198" s="205" t="s">
        <v>4160</v>
      </c>
      <c r="G198" s="206" t="s">
        <v>1738</v>
      </c>
      <c r="H198" s="207">
        <v>5</v>
      </c>
      <c r="I198" s="208"/>
      <c r="J198" s="209">
        <f>ROUND(I198*H198,2)</f>
        <v>0</v>
      </c>
      <c r="K198" s="205" t="s">
        <v>5</v>
      </c>
      <c r="L198" s="47"/>
      <c r="M198" s="210" t="s">
        <v>5</v>
      </c>
      <c r="N198" s="261" t="s">
        <v>43</v>
      </c>
      <c r="O198" s="262"/>
      <c r="P198" s="263">
        <f>O198*H198</f>
        <v>0</v>
      </c>
      <c r="Q198" s="263">
        <v>0</v>
      </c>
      <c r="R198" s="263">
        <f>Q198*H198</f>
        <v>0</v>
      </c>
      <c r="S198" s="263">
        <v>0</v>
      </c>
      <c r="T198" s="264">
        <f>S198*H198</f>
        <v>0</v>
      </c>
      <c r="AR198" s="25" t="s">
        <v>254</v>
      </c>
      <c r="AT198" s="25" t="s">
        <v>170</v>
      </c>
      <c r="AU198" s="25" t="s">
        <v>80</v>
      </c>
      <c r="AY198" s="25" t="s">
        <v>168</v>
      </c>
      <c r="BE198" s="214">
        <f>IF(N198="základní",J198,0)</f>
        <v>0</v>
      </c>
      <c r="BF198" s="214">
        <f>IF(N198="snížená",J198,0)</f>
        <v>0</v>
      </c>
      <c r="BG198" s="214">
        <f>IF(N198="zákl. přenesená",J198,0)</f>
        <v>0</v>
      </c>
      <c r="BH198" s="214">
        <f>IF(N198="sníž. přenesená",J198,0)</f>
        <v>0</v>
      </c>
      <c r="BI198" s="214">
        <f>IF(N198="nulová",J198,0)</f>
        <v>0</v>
      </c>
      <c r="BJ198" s="25" t="s">
        <v>17</v>
      </c>
      <c r="BK198" s="214">
        <f>ROUND(I198*H198,2)</f>
        <v>0</v>
      </c>
      <c r="BL198" s="25" t="s">
        <v>254</v>
      </c>
      <c r="BM198" s="25" t="s">
        <v>4161</v>
      </c>
    </row>
    <row r="199" s="1" customFormat="1" ht="6.96" customHeight="1">
      <c r="B199" s="68"/>
      <c r="C199" s="69"/>
      <c r="D199" s="69"/>
      <c r="E199" s="69"/>
      <c r="F199" s="69"/>
      <c r="G199" s="69"/>
      <c r="H199" s="69"/>
      <c r="I199" s="153"/>
      <c r="J199" s="69"/>
      <c r="K199" s="69"/>
      <c r="L199" s="47"/>
    </row>
  </sheetData>
  <autoFilter ref="C82:K198"/>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104</v>
      </c>
      <c r="G1" s="126" t="s">
        <v>105</v>
      </c>
      <c r="H1" s="126"/>
      <c r="I1" s="127"/>
      <c r="J1" s="126" t="s">
        <v>106</v>
      </c>
      <c r="K1" s="125" t="s">
        <v>107</v>
      </c>
      <c r="L1" s="126" t="s">
        <v>108</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97</v>
      </c>
    </row>
    <row r="3" ht="6.96" customHeight="1">
      <c r="B3" s="26"/>
      <c r="C3" s="27"/>
      <c r="D3" s="27"/>
      <c r="E3" s="27"/>
      <c r="F3" s="27"/>
      <c r="G3" s="27"/>
      <c r="H3" s="27"/>
      <c r="I3" s="128"/>
      <c r="J3" s="27"/>
      <c r="K3" s="28"/>
      <c r="AT3" s="25" t="s">
        <v>80</v>
      </c>
    </row>
    <row r="4" ht="36.96" customHeight="1">
      <c r="B4" s="29"/>
      <c r="C4" s="30"/>
      <c r="D4" s="31" t="s">
        <v>109</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STAVEBNÍ ÚPRAVY A PŘÍSTAVBA OBJ. Č. 22 KOMPLEMENT – AMBULANCE V AREÁLU NEMOCNICE PRACHATICE</v>
      </c>
      <c r="F7" s="41"/>
      <c r="G7" s="41"/>
      <c r="H7" s="41"/>
      <c r="I7" s="129"/>
      <c r="J7" s="30"/>
      <c r="K7" s="32"/>
    </row>
    <row r="8" s="1" customFormat="1">
      <c r="B8" s="47"/>
      <c r="C8" s="48"/>
      <c r="D8" s="41" t="s">
        <v>110</v>
      </c>
      <c r="E8" s="48"/>
      <c r="F8" s="48"/>
      <c r="G8" s="48"/>
      <c r="H8" s="48"/>
      <c r="I8" s="131"/>
      <c r="J8" s="48"/>
      <c r="K8" s="52"/>
    </row>
    <row r="9" s="1" customFormat="1" ht="36.96" customHeight="1">
      <c r="B9" s="47"/>
      <c r="C9" s="48"/>
      <c r="D9" s="48"/>
      <c r="E9" s="132" t="s">
        <v>4162</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22</v>
      </c>
      <c r="J11" s="36" t="s">
        <v>5</v>
      </c>
      <c r="K11" s="52"/>
    </row>
    <row r="12" s="1" customFormat="1" ht="14.4" customHeight="1">
      <c r="B12" s="47"/>
      <c r="C12" s="48"/>
      <c r="D12" s="41" t="s">
        <v>23</v>
      </c>
      <c r="E12" s="48"/>
      <c r="F12" s="36" t="s">
        <v>24</v>
      </c>
      <c r="G12" s="48"/>
      <c r="H12" s="48"/>
      <c r="I12" s="133" t="s">
        <v>25</v>
      </c>
      <c r="J12" s="134" t="str">
        <f>'Rekapitulace stavby'!AN8</f>
        <v>24.8.2018</v>
      </c>
      <c r="K12" s="52"/>
    </row>
    <row r="13" s="1" customFormat="1" ht="10.8" customHeight="1">
      <c r="B13" s="47"/>
      <c r="C13" s="48"/>
      <c r="D13" s="48"/>
      <c r="E13" s="48"/>
      <c r="F13" s="48"/>
      <c r="G13" s="48"/>
      <c r="H13" s="48"/>
      <c r="I13" s="131"/>
      <c r="J13" s="48"/>
      <c r="K13" s="52"/>
    </row>
    <row r="14" s="1" customFormat="1" ht="14.4" customHeight="1">
      <c r="B14" s="47"/>
      <c r="C14" s="48"/>
      <c r="D14" s="41" t="s">
        <v>27</v>
      </c>
      <c r="E14" s="48"/>
      <c r="F14" s="48"/>
      <c r="G14" s="48"/>
      <c r="H14" s="48"/>
      <c r="I14" s="133" t="s">
        <v>28</v>
      </c>
      <c r="J14" s="36" t="s">
        <v>5</v>
      </c>
      <c r="K14" s="52"/>
    </row>
    <row r="15" s="1" customFormat="1" ht="18" customHeight="1">
      <c r="B15" s="47"/>
      <c r="C15" s="48"/>
      <c r="D15" s="48"/>
      <c r="E15" s="36" t="s">
        <v>29</v>
      </c>
      <c r="F15" s="48"/>
      <c r="G15" s="48"/>
      <c r="H15" s="48"/>
      <c r="I15" s="133" t="s">
        <v>30</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31</v>
      </c>
      <c r="E17" s="48"/>
      <c r="F17" s="48"/>
      <c r="G17" s="48"/>
      <c r="H17" s="48"/>
      <c r="I17" s="133"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30</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33</v>
      </c>
      <c r="E20" s="48"/>
      <c r="F20" s="48"/>
      <c r="G20" s="48"/>
      <c r="H20" s="48"/>
      <c r="I20" s="133" t="s">
        <v>28</v>
      </c>
      <c r="J20" s="36" t="s">
        <v>5</v>
      </c>
      <c r="K20" s="52"/>
    </row>
    <row r="21" s="1" customFormat="1" ht="18" customHeight="1">
      <c r="B21" s="47"/>
      <c r="C21" s="48"/>
      <c r="D21" s="48"/>
      <c r="E21" s="36" t="s">
        <v>34</v>
      </c>
      <c r="F21" s="48"/>
      <c r="G21" s="48"/>
      <c r="H21" s="48"/>
      <c r="I21" s="133" t="s">
        <v>30</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36</v>
      </c>
      <c r="E23" s="48"/>
      <c r="F23" s="48"/>
      <c r="G23" s="48"/>
      <c r="H23" s="48"/>
      <c r="I23" s="131"/>
      <c r="J23" s="48"/>
      <c r="K23" s="52"/>
    </row>
    <row r="24" s="6" customFormat="1" ht="16.5" customHeight="1">
      <c r="B24" s="135"/>
      <c r="C24" s="136"/>
      <c r="D24" s="136"/>
      <c r="E24" s="45" t="s">
        <v>5</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38</v>
      </c>
      <c r="E27" s="48"/>
      <c r="F27" s="48"/>
      <c r="G27" s="48"/>
      <c r="H27" s="48"/>
      <c r="I27" s="131"/>
      <c r="J27" s="142">
        <f>ROUND(J87,2)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40</v>
      </c>
      <c r="G29" s="48"/>
      <c r="H29" s="48"/>
      <c r="I29" s="143" t="s">
        <v>39</v>
      </c>
      <c r="J29" s="53" t="s">
        <v>41</v>
      </c>
      <c r="K29" s="52"/>
    </row>
    <row r="30" s="1" customFormat="1" ht="14.4" customHeight="1">
      <c r="B30" s="47"/>
      <c r="C30" s="48"/>
      <c r="D30" s="56" t="s">
        <v>42</v>
      </c>
      <c r="E30" s="56" t="s">
        <v>43</v>
      </c>
      <c r="F30" s="144">
        <f>ROUND(SUM(BE87:BE170), 2)</f>
        <v>0</v>
      </c>
      <c r="G30" s="48"/>
      <c r="H30" s="48"/>
      <c r="I30" s="145">
        <v>0.20999999999999999</v>
      </c>
      <c r="J30" s="144">
        <f>ROUND(ROUND((SUM(BE87:BE170)), 2)*I30, 2)</f>
        <v>0</v>
      </c>
      <c r="K30" s="52"/>
    </row>
    <row r="31" s="1" customFormat="1" ht="14.4" customHeight="1">
      <c r="B31" s="47"/>
      <c r="C31" s="48"/>
      <c r="D31" s="48"/>
      <c r="E31" s="56" t="s">
        <v>44</v>
      </c>
      <c r="F31" s="144">
        <f>ROUND(SUM(BF87:BF170), 2)</f>
        <v>0</v>
      </c>
      <c r="G31" s="48"/>
      <c r="H31" s="48"/>
      <c r="I31" s="145">
        <v>0.14999999999999999</v>
      </c>
      <c r="J31" s="144">
        <f>ROUND(ROUND((SUM(BF87:BF170)), 2)*I31, 2)</f>
        <v>0</v>
      </c>
      <c r="K31" s="52"/>
    </row>
    <row r="32" hidden="1" s="1" customFormat="1" ht="14.4" customHeight="1">
      <c r="B32" s="47"/>
      <c r="C32" s="48"/>
      <c r="D32" s="48"/>
      <c r="E32" s="56" t="s">
        <v>45</v>
      </c>
      <c r="F32" s="144">
        <f>ROUND(SUM(BG87:BG170), 2)</f>
        <v>0</v>
      </c>
      <c r="G32" s="48"/>
      <c r="H32" s="48"/>
      <c r="I32" s="145">
        <v>0.20999999999999999</v>
      </c>
      <c r="J32" s="144">
        <v>0</v>
      </c>
      <c r="K32" s="52"/>
    </row>
    <row r="33" hidden="1" s="1" customFormat="1" ht="14.4" customHeight="1">
      <c r="B33" s="47"/>
      <c r="C33" s="48"/>
      <c r="D33" s="48"/>
      <c r="E33" s="56" t="s">
        <v>46</v>
      </c>
      <c r="F33" s="144">
        <f>ROUND(SUM(BH87:BH170), 2)</f>
        <v>0</v>
      </c>
      <c r="G33" s="48"/>
      <c r="H33" s="48"/>
      <c r="I33" s="145">
        <v>0.14999999999999999</v>
      </c>
      <c r="J33" s="144">
        <v>0</v>
      </c>
      <c r="K33" s="52"/>
    </row>
    <row r="34" hidden="1" s="1" customFormat="1" ht="14.4" customHeight="1">
      <c r="B34" s="47"/>
      <c r="C34" s="48"/>
      <c r="D34" s="48"/>
      <c r="E34" s="56" t="s">
        <v>47</v>
      </c>
      <c r="F34" s="144">
        <f>ROUND(SUM(BI87:BI170),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48</v>
      </c>
      <c r="E36" s="89"/>
      <c r="F36" s="89"/>
      <c r="G36" s="148" t="s">
        <v>49</v>
      </c>
      <c r="H36" s="149" t="s">
        <v>50</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113</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STAVEBNÍ ÚPRAVY A PŘÍSTAVBA OBJ. Č. 22 KOMPLEMENT – AMBULANCE V AREÁLU NEMOCNICE PRACHATICE</v>
      </c>
      <c r="F45" s="41"/>
      <c r="G45" s="41"/>
      <c r="H45" s="41"/>
      <c r="I45" s="131"/>
      <c r="J45" s="48"/>
      <c r="K45" s="52"/>
    </row>
    <row r="46" s="1" customFormat="1" ht="14.4" customHeight="1">
      <c r="B46" s="47"/>
      <c r="C46" s="41" t="s">
        <v>110</v>
      </c>
      <c r="D46" s="48"/>
      <c r="E46" s="48"/>
      <c r="F46" s="48"/>
      <c r="G46" s="48"/>
      <c r="H46" s="48"/>
      <c r="I46" s="131"/>
      <c r="J46" s="48"/>
      <c r="K46" s="52"/>
    </row>
    <row r="47" s="1" customFormat="1" ht="17.25" customHeight="1">
      <c r="B47" s="47"/>
      <c r="C47" s="48"/>
      <c r="D47" s="48"/>
      <c r="E47" s="132" t="str">
        <f>E9</f>
        <v>7 - Slaboproudá elektrotechnika</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23</v>
      </c>
      <c r="D49" s="48"/>
      <c r="E49" s="48"/>
      <c r="F49" s="36" t="str">
        <f>F12</f>
        <v xml:space="preserve"> </v>
      </c>
      <c r="G49" s="48"/>
      <c r="H49" s="48"/>
      <c r="I49" s="133" t="s">
        <v>25</v>
      </c>
      <c r="J49" s="134" t="str">
        <f>IF(J12="","",J12)</f>
        <v>24.8.2018</v>
      </c>
      <c r="K49" s="52"/>
    </row>
    <row r="50" s="1" customFormat="1" ht="6.96" customHeight="1">
      <c r="B50" s="47"/>
      <c r="C50" s="48"/>
      <c r="D50" s="48"/>
      <c r="E50" s="48"/>
      <c r="F50" s="48"/>
      <c r="G50" s="48"/>
      <c r="H50" s="48"/>
      <c r="I50" s="131"/>
      <c r="J50" s="48"/>
      <c r="K50" s="52"/>
    </row>
    <row r="51" s="1" customFormat="1">
      <c r="B51" s="47"/>
      <c r="C51" s="41" t="s">
        <v>27</v>
      </c>
      <c r="D51" s="48"/>
      <c r="E51" s="48"/>
      <c r="F51" s="36" t="str">
        <f>E15</f>
        <v>ALFAPLAN s.r.o.</v>
      </c>
      <c r="G51" s="48"/>
      <c r="H51" s="48"/>
      <c r="I51" s="133" t="s">
        <v>33</v>
      </c>
      <c r="J51" s="45" t="str">
        <f>E21</f>
        <v>Nemocnice Prachatice a.s.</v>
      </c>
      <c r="K51" s="52"/>
    </row>
    <row r="52" s="1" customFormat="1" ht="14.4" customHeight="1">
      <c r="B52" s="47"/>
      <c r="C52" s="41" t="s">
        <v>31</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114</v>
      </c>
      <c r="D54" s="146"/>
      <c r="E54" s="146"/>
      <c r="F54" s="146"/>
      <c r="G54" s="146"/>
      <c r="H54" s="146"/>
      <c r="I54" s="158"/>
      <c r="J54" s="159" t="s">
        <v>115</v>
      </c>
      <c r="K54" s="160"/>
    </row>
    <row r="55" s="1" customFormat="1" ht="10.32" customHeight="1">
      <c r="B55" s="47"/>
      <c r="C55" s="48"/>
      <c r="D55" s="48"/>
      <c r="E55" s="48"/>
      <c r="F55" s="48"/>
      <c r="G55" s="48"/>
      <c r="H55" s="48"/>
      <c r="I55" s="131"/>
      <c r="J55" s="48"/>
      <c r="K55" s="52"/>
    </row>
    <row r="56" s="1" customFormat="1" ht="29.28" customHeight="1">
      <c r="B56" s="47"/>
      <c r="C56" s="161" t="s">
        <v>116</v>
      </c>
      <c r="D56" s="48"/>
      <c r="E56" s="48"/>
      <c r="F56" s="48"/>
      <c r="G56" s="48"/>
      <c r="H56" s="48"/>
      <c r="I56" s="131"/>
      <c r="J56" s="142">
        <f>J87</f>
        <v>0</v>
      </c>
      <c r="K56" s="52"/>
      <c r="AU56" s="25" t="s">
        <v>117</v>
      </c>
    </row>
    <row r="57" s="7" customFormat="1" ht="24.96" customHeight="1">
      <c r="B57" s="162"/>
      <c r="C57" s="163"/>
      <c r="D57" s="164" t="s">
        <v>138</v>
      </c>
      <c r="E57" s="165"/>
      <c r="F57" s="165"/>
      <c r="G57" s="165"/>
      <c r="H57" s="165"/>
      <c r="I57" s="166"/>
      <c r="J57" s="167">
        <f>J88</f>
        <v>0</v>
      </c>
      <c r="K57" s="168"/>
    </row>
    <row r="58" s="8" customFormat="1" ht="19.92" customHeight="1">
      <c r="B58" s="169"/>
      <c r="C58" s="170"/>
      <c r="D58" s="171" t="s">
        <v>4163</v>
      </c>
      <c r="E58" s="172"/>
      <c r="F58" s="172"/>
      <c r="G58" s="172"/>
      <c r="H58" s="172"/>
      <c r="I58" s="173"/>
      <c r="J58" s="174">
        <f>J89</f>
        <v>0</v>
      </c>
      <c r="K58" s="175"/>
    </row>
    <row r="59" s="8" customFormat="1" ht="14.88" customHeight="1">
      <c r="B59" s="169"/>
      <c r="C59" s="170"/>
      <c r="D59" s="171" t="s">
        <v>4164</v>
      </c>
      <c r="E59" s="172"/>
      <c r="F59" s="172"/>
      <c r="G59" s="172"/>
      <c r="H59" s="172"/>
      <c r="I59" s="173"/>
      <c r="J59" s="174">
        <f>J90</f>
        <v>0</v>
      </c>
      <c r="K59" s="175"/>
    </row>
    <row r="60" s="8" customFormat="1" ht="14.88" customHeight="1">
      <c r="B60" s="169"/>
      <c r="C60" s="170"/>
      <c r="D60" s="171" t="s">
        <v>4165</v>
      </c>
      <c r="E60" s="172"/>
      <c r="F60" s="172"/>
      <c r="G60" s="172"/>
      <c r="H60" s="172"/>
      <c r="I60" s="173"/>
      <c r="J60" s="174">
        <f>J93</f>
        <v>0</v>
      </c>
      <c r="K60" s="175"/>
    </row>
    <row r="61" s="8" customFormat="1" ht="14.88" customHeight="1">
      <c r="B61" s="169"/>
      <c r="C61" s="170"/>
      <c r="D61" s="171" t="s">
        <v>4166</v>
      </c>
      <c r="E61" s="172"/>
      <c r="F61" s="172"/>
      <c r="G61" s="172"/>
      <c r="H61" s="172"/>
      <c r="I61" s="173"/>
      <c r="J61" s="174">
        <f>J99</f>
        <v>0</v>
      </c>
      <c r="K61" s="175"/>
    </row>
    <row r="62" s="8" customFormat="1" ht="14.88" customHeight="1">
      <c r="B62" s="169"/>
      <c r="C62" s="170"/>
      <c r="D62" s="171" t="s">
        <v>4167</v>
      </c>
      <c r="E62" s="172"/>
      <c r="F62" s="172"/>
      <c r="G62" s="172"/>
      <c r="H62" s="172"/>
      <c r="I62" s="173"/>
      <c r="J62" s="174">
        <f>J107</f>
        <v>0</v>
      </c>
      <c r="K62" s="175"/>
    </row>
    <row r="63" s="8" customFormat="1" ht="14.88" customHeight="1">
      <c r="B63" s="169"/>
      <c r="C63" s="170"/>
      <c r="D63" s="171" t="s">
        <v>4168</v>
      </c>
      <c r="E63" s="172"/>
      <c r="F63" s="172"/>
      <c r="G63" s="172"/>
      <c r="H63" s="172"/>
      <c r="I63" s="173"/>
      <c r="J63" s="174">
        <f>J117</f>
        <v>0</v>
      </c>
      <c r="K63" s="175"/>
    </row>
    <row r="64" s="8" customFormat="1" ht="19.92" customHeight="1">
      <c r="B64" s="169"/>
      <c r="C64" s="170"/>
      <c r="D64" s="171" t="s">
        <v>4169</v>
      </c>
      <c r="E64" s="172"/>
      <c r="F64" s="172"/>
      <c r="G64" s="172"/>
      <c r="H64" s="172"/>
      <c r="I64" s="173"/>
      <c r="J64" s="174">
        <f>J143</f>
        <v>0</v>
      </c>
      <c r="K64" s="175"/>
    </row>
    <row r="65" s="8" customFormat="1" ht="14.88" customHeight="1">
      <c r="B65" s="169"/>
      <c r="C65" s="170"/>
      <c r="D65" s="171" t="s">
        <v>4170</v>
      </c>
      <c r="E65" s="172"/>
      <c r="F65" s="172"/>
      <c r="G65" s="172"/>
      <c r="H65" s="172"/>
      <c r="I65" s="173"/>
      <c r="J65" s="174">
        <f>J147</f>
        <v>0</v>
      </c>
      <c r="K65" s="175"/>
    </row>
    <row r="66" s="8" customFormat="1" ht="14.88" customHeight="1">
      <c r="B66" s="169"/>
      <c r="C66" s="170"/>
      <c r="D66" s="171" t="s">
        <v>4171</v>
      </c>
      <c r="E66" s="172"/>
      <c r="F66" s="172"/>
      <c r="G66" s="172"/>
      <c r="H66" s="172"/>
      <c r="I66" s="173"/>
      <c r="J66" s="174">
        <f>J152</f>
        <v>0</v>
      </c>
      <c r="K66" s="175"/>
    </row>
    <row r="67" s="8" customFormat="1" ht="19.92" customHeight="1">
      <c r="B67" s="169"/>
      <c r="C67" s="170"/>
      <c r="D67" s="171" t="s">
        <v>4172</v>
      </c>
      <c r="E67" s="172"/>
      <c r="F67" s="172"/>
      <c r="G67" s="172"/>
      <c r="H67" s="172"/>
      <c r="I67" s="173"/>
      <c r="J67" s="174">
        <f>J165</f>
        <v>0</v>
      </c>
      <c r="K67" s="175"/>
    </row>
    <row r="68" s="1" customFormat="1" ht="21.84" customHeight="1">
      <c r="B68" s="47"/>
      <c r="C68" s="48"/>
      <c r="D68" s="48"/>
      <c r="E68" s="48"/>
      <c r="F68" s="48"/>
      <c r="G68" s="48"/>
      <c r="H68" s="48"/>
      <c r="I68" s="131"/>
      <c r="J68" s="48"/>
      <c r="K68" s="52"/>
    </row>
    <row r="69" s="1" customFormat="1" ht="6.96" customHeight="1">
      <c r="B69" s="68"/>
      <c r="C69" s="69"/>
      <c r="D69" s="69"/>
      <c r="E69" s="69"/>
      <c r="F69" s="69"/>
      <c r="G69" s="69"/>
      <c r="H69" s="69"/>
      <c r="I69" s="153"/>
      <c r="J69" s="69"/>
      <c r="K69" s="70"/>
    </row>
    <row r="73" s="1" customFormat="1" ht="6.96" customHeight="1">
      <c r="B73" s="71"/>
      <c r="C73" s="72"/>
      <c r="D73" s="72"/>
      <c r="E73" s="72"/>
      <c r="F73" s="72"/>
      <c r="G73" s="72"/>
      <c r="H73" s="72"/>
      <c r="I73" s="154"/>
      <c r="J73" s="72"/>
      <c r="K73" s="72"/>
      <c r="L73" s="47"/>
    </row>
    <row r="74" s="1" customFormat="1" ht="36.96" customHeight="1">
      <c r="B74" s="47"/>
      <c r="C74" s="73" t="s">
        <v>152</v>
      </c>
      <c r="I74" s="176"/>
      <c r="L74" s="47"/>
    </row>
    <row r="75" s="1" customFormat="1" ht="6.96" customHeight="1">
      <c r="B75" s="47"/>
      <c r="I75" s="176"/>
      <c r="L75" s="47"/>
    </row>
    <row r="76" s="1" customFormat="1" ht="14.4" customHeight="1">
      <c r="B76" s="47"/>
      <c r="C76" s="75" t="s">
        <v>19</v>
      </c>
      <c r="I76" s="176"/>
      <c r="L76" s="47"/>
    </row>
    <row r="77" s="1" customFormat="1" ht="16.5" customHeight="1">
      <c r="B77" s="47"/>
      <c r="E77" s="177" t="str">
        <f>E7</f>
        <v>STAVEBNÍ ÚPRAVY A PŘÍSTAVBA OBJ. Č. 22 KOMPLEMENT – AMBULANCE V AREÁLU NEMOCNICE PRACHATICE</v>
      </c>
      <c r="F77" s="75"/>
      <c r="G77" s="75"/>
      <c r="H77" s="75"/>
      <c r="I77" s="176"/>
      <c r="L77" s="47"/>
    </row>
    <row r="78" s="1" customFormat="1" ht="14.4" customHeight="1">
      <c r="B78" s="47"/>
      <c r="C78" s="75" t="s">
        <v>110</v>
      </c>
      <c r="I78" s="176"/>
      <c r="L78" s="47"/>
    </row>
    <row r="79" s="1" customFormat="1" ht="17.25" customHeight="1">
      <c r="B79" s="47"/>
      <c r="E79" s="78" t="str">
        <f>E9</f>
        <v>7 - Slaboproudá elektrotechnika</v>
      </c>
      <c r="F79" s="1"/>
      <c r="G79" s="1"/>
      <c r="H79" s="1"/>
      <c r="I79" s="176"/>
      <c r="L79" s="47"/>
    </row>
    <row r="80" s="1" customFormat="1" ht="6.96" customHeight="1">
      <c r="B80" s="47"/>
      <c r="I80" s="176"/>
      <c r="L80" s="47"/>
    </row>
    <row r="81" s="1" customFormat="1" ht="18" customHeight="1">
      <c r="B81" s="47"/>
      <c r="C81" s="75" t="s">
        <v>23</v>
      </c>
      <c r="F81" s="178" t="str">
        <f>F12</f>
        <v xml:space="preserve"> </v>
      </c>
      <c r="I81" s="179" t="s">
        <v>25</v>
      </c>
      <c r="J81" s="80" t="str">
        <f>IF(J12="","",J12)</f>
        <v>24.8.2018</v>
      </c>
      <c r="L81" s="47"/>
    </row>
    <row r="82" s="1" customFormat="1" ht="6.96" customHeight="1">
      <c r="B82" s="47"/>
      <c r="I82" s="176"/>
      <c r="L82" s="47"/>
    </row>
    <row r="83" s="1" customFormat="1">
      <c r="B83" s="47"/>
      <c r="C83" s="75" t="s">
        <v>27</v>
      </c>
      <c r="F83" s="178" t="str">
        <f>E15</f>
        <v>ALFAPLAN s.r.o.</v>
      </c>
      <c r="I83" s="179" t="s">
        <v>33</v>
      </c>
      <c r="J83" s="178" t="str">
        <f>E21</f>
        <v>Nemocnice Prachatice a.s.</v>
      </c>
      <c r="L83" s="47"/>
    </row>
    <row r="84" s="1" customFormat="1" ht="14.4" customHeight="1">
      <c r="B84" s="47"/>
      <c r="C84" s="75" t="s">
        <v>31</v>
      </c>
      <c r="F84" s="178" t="str">
        <f>IF(E18="","",E18)</f>
        <v/>
      </c>
      <c r="I84" s="176"/>
      <c r="L84" s="47"/>
    </row>
    <row r="85" s="1" customFormat="1" ht="10.32" customHeight="1">
      <c r="B85" s="47"/>
      <c r="I85" s="176"/>
      <c r="L85" s="47"/>
    </row>
    <row r="86" s="9" customFormat="1" ht="29.28" customHeight="1">
      <c r="B86" s="180"/>
      <c r="C86" s="181" t="s">
        <v>153</v>
      </c>
      <c r="D86" s="182" t="s">
        <v>57</v>
      </c>
      <c r="E86" s="182" t="s">
        <v>53</v>
      </c>
      <c r="F86" s="182" t="s">
        <v>154</v>
      </c>
      <c r="G86" s="182" t="s">
        <v>155</v>
      </c>
      <c r="H86" s="182" t="s">
        <v>156</v>
      </c>
      <c r="I86" s="183" t="s">
        <v>157</v>
      </c>
      <c r="J86" s="182" t="s">
        <v>115</v>
      </c>
      <c r="K86" s="184" t="s">
        <v>158</v>
      </c>
      <c r="L86" s="180"/>
      <c r="M86" s="93" t="s">
        <v>159</v>
      </c>
      <c r="N86" s="94" t="s">
        <v>42</v>
      </c>
      <c r="O86" s="94" t="s">
        <v>160</v>
      </c>
      <c r="P86" s="94" t="s">
        <v>161</v>
      </c>
      <c r="Q86" s="94" t="s">
        <v>162</v>
      </c>
      <c r="R86" s="94" t="s">
        <v>163</v>
      </c>
      <c r="S86" s="94" t="s">
        <v>164</v>
      </c>
      <c r="T86" s="95" t="s">
        <v>165</v>
      </c>
    </row>
    <row r="87" s="1" customFormat="1" ht="29.28" customHeight="1">
      <c r="B87" s="47"/>
      <c r="C87" s="97" t="s">
        <v>116</v>
      </c>
      <c r="I87" s="176"/>
      <c r="J87" s="185">
        <f>BK87</f>
        <v>0</v>
      </c>
      <c r="L87" s="47"/>
      <c r="M87" s="96"/>
      <c r="N87" s="83"/>
      <c r="O87" s="83"/>
      <c r="P87" s="186">
        <f>P88</f>
        <v>0</v>
      </c>
      <c r="Q87" s="83"/>
      <c r="R87" s="186">
        <f>R88</f>
        <v>0</v>
      </c>
      <c r="S87" s="83"/>
      <c r="T87" s="187">
        <f>T88</f>
        <v>0</v>
      </c>
      <c r="AT87" s="25" t="s">
        <v>71</v>
      </c>
      <c r="AU87" s="25" t="s">
        <v>117</v>
      </c>
      <c r="BK87" s="188">
        <f>BK88</f>
        <v>0</v>
      </c>
    </row>
    <row r="88" s="10" customFormat="1" ht="37.44001" customHeight="1">
      <c r="B88" s="189"/>
      <c r="D88" s="190" t="s">
        <v>71</v>
      </c>
      <c r="E88" s="191" t="s">
        <v>1782</v>
      </c>
      <c r="F88" s="191" t="s">
        <v>1783</v>
      </c>
      <c r="I88" s="192"/>
      <c r="J88" s="193">
        <f>BK88</f>
        <v>0</v>
      </c>
      <c r="L88" s="189"/>
      <c r="M88" s="194"/>
      <c r="N88" s="195"/>
      <c r="O88" s="195"/>
      <c r="P88" s="196">
        <f>P89+P143+P165</f>
        <v>0</v>
      </c>
      <c r="Q88" s="195"/>
      <c r="R88" s="196">
        <f>R89+R143+R165</f>
        <v>0</v>
      </c>
      <c r="S88" s="195"/>
      <c r="T88" s="197">
        <f>T89+T143+T165</f>
        <v>0</v>
      </c>
      <c r="AR88" s="190" t="s">
        <v>80</v>
      </c>
      <c r="AT88" s="198" t="s">
        <v>71</v>
      </c>
      <c r="AU88" s="198" t="s">
        <v>72</v>
      </c>
      <c r="AY88" s="190" t="s">
        <v>168</v>
      </c>
      <c r="BK88" s="199">
        <f>BK89+BK143+BK165</f>
        <v>0</v>
      </c>
    </row>
    <row r="89" s="10" customFormat="1" ht="19.92" customHeight="1">
      <c r="B89" s="189"/>
      <c r="D89" s="190" t="s">
        <v>71</v>
      </c>
      <c r="E89" s="200" t="s">
        <v>4173</v>
      </c>
      <c r="F89" s="200" t="s">
        <v>4174</v>
      </c>
      <c r="I89" s="192"/>
      <c r="J89" s="201">
        <f>BK89</f>
        <v>0</v>
      </c>
      <c r="L89" s="189"/>
      <c r="M89" s="194"/>
      <c r="N89" s="195"/>
      <c r="O89" s="195"/>
      <c r="P89" s="196">
        <f>P90+P93+P99+P107+P117</f>
        <v>0</v>
      </c>
      <c r="Q89" s="195"/>
      <c r="R89" s="196">
        <f>R90+R93+R99+R107+R117</f>
        <v>0</v>
      </c>
      <c r="S89" s="195"/>
      <c r="T89" s="197">
        <f>T90+T93+T99+T107+T117</f>
        <v>0</v>
      </c>
      <c r="AR89" s="190" t="s">
        <v>80</v>
      </c>
      <c r="AT89" s="198" t="s">
        <v>71</v>
      </c>
      <c r="AU89" s="198" t="s">
        <v>17</v>
      </c>
      <c r="AY89" s="190" t="s">
        <v>168</v>
      </c>
      <c r="BK89" s="199">
        <f>BK90+BK93+BK99+BK107+BK117</f>
        <v>0</v>
      </c>
    </row>
    <row r="90" s="10" customFormat="1" ht="14.88" customHeight="1">
      <c r="B90" s="189"/>
      <c r="D90" s="190" t="s">
        <v>71</v>
      </c>
      <c r="E90" s="200" t="s">
        <v>3837</v>
      </c>
      <c r="F90" s="200" t="s">
        <v>4175</v>
      </c>
      <c r="I90" s="192"/>
      <c r="J90" s="201">
        <f>BK90</f>
        <v>0</v>
      </c>
      <c r="L90" s="189"/>
      <c r="M90" s="194"/>
      <c r="N90" s="195"/>
      <c r="O90" s="195"/>
      <c r="P90" s="196">
        <f>SUM(P91:P92)</f>
        <v>0</v>
      </c>
      <c r="Q90" s="195"/>
      <c r="R90" s="196">
        <f>SUM(R91:R92)</f>
        <v>0</v>
      </c>
      <c r="S90" s="195"/>
      <c r="T90" s="197">
        <f>SUM(T91:T92)</f>
        <v>0</v>
      </c>
      <c r="AR90" s="190" t="s">
        <v>80</v>
      </c>
      <c r="AT90" s="198" t="s">
        <v>71</v>
      </c>
      <c r="AU90" s="198" t="s">
        <v>80</v>
      </c>
      <c r="AY90" s="190" t="s">
        <v>168</v>
      </c>
      <c r="BK90" s="199">
        <f>SUM(BK91:BK92)</f>
        <v>0</v>
      </c>
    </row>
    <row r="91" s="1" customFormat="1" ht="16.5" customHeight="1">
      <c r="B91" s="202"/>
      <c r="C91" s="203" t="s">
        <v>17</v>
      </c>
      <c r="D91" s="203" t="s">
        <v>170</v>
      </c>
      <c r="E91" s="204" t="s">
        <v>4176</v>
      </c>
      <c r="F91" s="205" t="s">
        <v>4177</v>
      </c>
      <c r="G91" s="206" t="s">
        <v>1519</v>
      </c>
      <c r="H91" s="207">
        <v>1</v>
      </c>
      <c r="I91" s="208"/>
      <c r="J91" s="209">
        <f>ROUND(I91*H91,2)</f>
        <v>0</v>
      </c>
      <c r="K91" s="205" t="s">
        <v>5</v>
      </c>
      <c r="L91" s="47"/>
      <c r="M91" s="210" t="s">
        <v>5</v>
      </c>
      <c r="N91" s="211" t="s">
        <v>43</v>
      </c>
      <c r="O91" s="48"/>
      <c r="P91" s="212">
        <f>O91*H91</f>
        <v>0</v>
      </c>
      <c r="Q91" s="212">
        <v>0</v>
      </c>
      <c r="R91" s="212">
        <f>Q91*H91</f>
        <v>0</v>
      </c>
      <c r="S91" s="212">
        <v>0</v>
      </c>
      <c r="T91" s="213">
        <f>S91*H91</f>
        <v>0</v>
      </c>
      <c r="AR91" s="25" t="s">
        <v>254</v>
      </c>
      <c r="AT91" s="25" t="s">
        <v>170</v>
      </c>
      <c r="AU91" s="25" t="s">
        <v>83</v>
      </c>
      <c r="AY91" s="25" t="s">
        <v>168</v>
      </c>
      <c r="BE91" s="214">
        <f>IF(N91="základní",J91,0)</f>
        <v>0</v>
      </c>
      <c r="BF91" s="214">
        <f>IF(N91="snížená",J91,0)</f>
        <v>0</v>
      </c>
      <c r="BG91" s="214">
        <f>IF(N91="zákl. přenesená",J91,0)</f>
        <v>0</v>
      </c>
      <c r="BH91" s="214">
        <f>IF(N91="sníž. přenesená",J91,0)</f>
        <v>0</v>
      </c>
      <c r="BI91" s="214">
        <f>IF(N91="nulová",J91,0)</f>
        <v>0</v>
      </c>
      <c r="BJ91" s="25" t="s">
        <v>17</v>
      </c>
      <c r="BK91" s="214">
        <f>ROUND(I91*H91,2)</f>
        <v>0</v>
      </c>
      <c r="BL91" s="25" t="s">
        <v>254</v>
      </c>
      <c r="BM91" s="25" t="s">
        <v>4178</v>
      </c>
    </row>
    <row r="92" s="1" customFormat="1" ht="25.5" customHeight="1">
      <c r="B92" s="202"/>
      <c r="C92" s="203" t="s">
        <v>80</v>
      </c>
      <c r="D92" s="203" t="s">
        <v>170</v>
      </c>
      <c r="E92" s="204" t="s">
        <v>4179</v>
      </c>
      <c r="F92" s="205" t="s">
        <v>4180</v>
      </c>
      <c r="G92" s="206" t="s">
        <v>1519</v>
      </c>
      <c r="H92" s="207">
        <v>1</v>
      </c>
      <c r="I92" s="208"/>
      <c r="J92" s="209">
        <f>ROUND(I92*H92,2)</f>
        <v>0</v>
      </c>
      <c r="K92" s="205" t="s">
        <v>5</v>
      </c>
      <c r="L92" s="47"/>
      <c r="M92" s="210" t="s">
        <v>5</v>
      </c>
      <c r="N92" s="211" t="s">
        <v>43</v>
      </c>
      <c r="O92" s="48"/>
      <c r="P92" s="212">
        <f>O92*H92</f>
        <v>0</v>
      </c>
      <c r="Q92" s="212">
        <v>0</v>
      </c>
      <c r="R92" s="212">
        <f>Q92*H92</f>
        <v>0</v>
      </c>
      <c r="S92" s="212">
        <v>0</v>
      </c>
      <c r="T92" s="213">
        <f>S92*H92</f>
        <v>0</v>
      </c>
      <c r="AR92" s="25" t="s">
        <v>254</v>
      </c>
      <c r="AT92" s="25" t="s">
        <v>170</v>
      </c>
      <c r="AU92" s="25" t="s">
        <v>83</v>
      </c>
      <c r="AY92" s="25" t="s">
        <v>168</v>
      </c>
      <c r="BE92" s="214">
        <f>IF(N92="základní",J92,0)</f>
        <v>0</v>
      </c>
      <c r="BF92" s="214">
        <f>IF(N92="snížená",J92,0)</f>
        <v>0</v>
      </c>
      <c r="BG92" s="214">
        <f>IF(N92="zákl. přenesená",J92,0)</f>
        <v>0</v>
      </c>
      <c r="BH92" s="214">
        <f>IF(N92="sníž. přenesená",J92,0)</f>
        <v>0</v>
      </c>
      <c r="BI92" s="214">
        <f>IF(N92="nulová",J92,0)</f>
        <v>0</v>
      </c>
      <c r="BJ92" s="25" t="s">
        <v>17</v>
      </c>
      <c r="BK92" s="214">
        <f>ROUND(I92*H92,2)</f>
        <v>0</v>
      </c>
      <c r="BL92" s="25" t="s">
        <v>254</v>
      </c>
      <c r="BM92" s="25" t="s">
        <v>4181</v>
      </c>
    </row>
    <row r="93" s="10" customFormat="1" ht="22.32" customHeight="1">
      <c r="B93" s="189"/>
      <c r="D93" s="190" t="s">
        <v>71</v>
      </c>
      <c r="E93" s="200" t="s">
        <v>3998</v>
      </c>
      <c r="F93" s="200" t="s">
        <v>4182</v>
      </c>
      <c r="I93" s="192"/>
      <c r="J93" s="201">
        <f>BK93</f>
        <v>0</v>
      </c>
      <c r="L93" s="189"/>
      <c r="M93" s="194"/>
      <c r="N93" s="195"/>
      <c r="O93" s="195"/>
      <c r="P93" s="196">
        <f>SUM(P94:P98)</f>
        <v>0</v>
      </c>
      <c r="Q93" s="195"/>
      <c r="R93" s="196">
        <f>SUM(R94:R98)</f>
        <v>0</v>
      </c>
      <c r="S93" s="195"/>
      <c r="T93" s="197">
        <f>SUM(T94:T98)</f>
        <v>0</v>
      </c>
      <c r="AR93" s="190" t="s">
        <v>80</v>
      </c>
      <c r="AT93" s="198" t="s">
        <v>71</v>
      </c>
      <c r="AU93" s="198" t="s">
        <v>80</v>
      </c>
      <c r="AY93" s="190" t="s">
        <v>168</v>
      </c>
      <c r="BK93" s="199">
        <f>SUM(BK94:BK98)</f>
        <v>0</v>
      </c>
    </row>
    <row r="94" s="1" customFormat="1" ht="16.5" customHeight="1">
      <c r="B94" s="202"/>
      <c r="C94" s="203" t="s">
        <v>83</v>
      </c>
      <c r="D94" s="203" t="s">
        <v>170</v>
      </c>
      <c r="E94" s="204" t="s">
        <v>4183</v>
      </c>
      <c r="F94" s="205" t="s">
        <v>4184</v>
      </c>
      <c r="G94" s="206" t="s">
        <v>1519</v>
      </c>
      <c r="H94" s="207">
        <v>17</v>
      </c>
      <c r="I94" s="208"/>
      <c r="J94" s="209">
        <f>ROUND(I94*H94,2)</f>
        <v>0</v>
      </c>
      <c r="K94" s="205" t="s">
        <v>5</v>
      </c>
      <c r="L94" s="47"/>
      <c r="M94" s="210" t="s">
        <v>5</v>
      </c>
      <c r="N94" s="211" t="s">
        <v>43</v>
      </c>
      <c r="O94" s="48"/>
      <c r="P94" s="212">
        <f>O94*H94</f>
        <v>0</v>
      </c>
      <c r="Q94" s="212">
        <v>0</v>
      </c>
      <c r="R94" s="212">
        <f>Q94*H94</f>
        <v>0</v>
      </c>
      <c r="S94" s="212">
        <v>0</v>
      </c>
      <c r="T94" s="213">
        <f>S94*H94</f>
        <v>0</v>
      </c>
      <c r="AR94" s="25" t="s">
        <v>254</v>
      </c>
      <c r="AT94" s="25" t="s">
        <v>170</v>
      </c>
      <c r="AU94" s="25" t="s">
        <v>83</v>
      </c>
      <c r="AY94" s="25" t="s">
        <v>168</v>
      </c>
      <c r="BE94" s="214">
        <f>IF(N94="základní",J94,0)</f>
        <v>0</v>
      </c>
      <c r="BF94" s="214">
        <f>IF(N94="snížená",J94,0)</f>
        <v>0</v>
      </c>
      <c r="BG94" s="214">
        <f>IF(N94="zákl. přenesená",J94,0)</f>
        <v>0</v>
      </c>
      <c r="BH94" s="214">
        <f>IF(N94="sníž. přenesená",J94,0)</f>
        <v>0</v>
      </c>
      <c r="BI94" s="214">
        <f>IF(N94="nulová",J94,0)</f>
        <v>0</v>
      </c>
      <c r="BJ94" s="25" t="s">
        <v>17</v>
      </c>
      <c r="BK94" s="214">
        <f>ROUND(I94*H94,2)</f>
        <v>0</v>
      </c>
      <c r="BL94" s="25" t="s">
        <v>254</v>
      </c>
      <c r="BM94" s="25" t="s">
        <v>4185</v>
      </c>
    </row>
    <row r="95" s="1" customFormat="1" ht="16.5" customHeight="1">
      <c r="B95" s="202"/>
      <c r="C95" s="203" t="s">
        <v>86</v>
      </c>
      <c r="D95" s="203" t="s">
        <v>170</v>
      </c>
      <c r="E95" s="204" t="s">
        <v>4186</v>
      </c>
      <c r="F95" s="205" t="s">
        <v>4187</v>
      </c>
      <c r="G95" s="206" t="s">
        <v>1519</v>
      </c>
      <c r="H95" s="207">
        <v>17</v>
      </c>
      <c r="I95" s="208"/>
      <c r="J95" s="209">
        <f>ROUND(I95*H95,2)</f>
        <v>0</v>
      </c>
      <c r="K95" s="205" t="s">
        <v>5</v>
      </c>
      <c r="L95" s="47"/>
      <c r="M95" s="210" t="s">
        <v>5</v>
      </c>
      <c r="N95" s="211" t="s">
        <v>43</v>
      </c>
      <c r="O95" s="48"/>
      <c r="P95" s="212">
        <f>O95*H95</f>
        <v>0</v>
      </c>
      <c r="Q95" s="212">
        <v>0</v>
      </c>
      <c r="R95" s="212">
        <f>Q95*H95</f>
        <v>0</v>
      </c>
      <c r="S95" s="212">
        <v>0</v>
      </c>
      <c r="T95" s="213">
        <f>S95*H95</f>
        <v>0</v>
      </c>
      <c r="AR95" s="25" t="s">
        <v>254</v>
      </c>
      <c r="AT95" s="25" t="s">
        <v>170</v>
      </c>
      <c r="AU95" s="25" t="s">
        <v>83</v>
      </c>
      <c r="AY95" s="25" t="s">
        <v>168</v>
      </c>
      <c r="BE95" s="214">
        <f>IF(N95="základní",J95,0)</f>
        <v>0</v>
      </c>
      <c r="BF95" s="214">
        <f>IF(N95="snížená",J95,0)</f>
        <v>0</v>
      </c>
      <c r="BG95" s="214">
        <f>IF(N95="zákl. přenesená",J95,0)</f>
        <v>0</v>
      </c>
      <c r="BH95" s="214">
        <f>IF(N95="sníž. přenesená",J95,0)</f>
        <v>0</v>
      </c>
      <c r="BI95" s="214">
        <f>IF(N95="nulová",J95,0)</f>
        <v>0</v>
      </c>
      <c r="BJ95" s="25" t="s">
        <v>17</v>
      </c>
      <c r="BK95" s="214">
        <f>ROUND(I95*H95,2)</f>
        <v>0</v>
      </c>
      <c r="BL95" s="25" t="s">
        <v>254</v>
      </c>
      <c r="BM95" s="25" t="s">
        <v>4188</v>
      </c>
    </row>
    <row r="96" s="1" customFormat="1" ht="16.5" customHeight="1">
      <c r="B96" s="202"/>
      <c r="C96" s="203" t="s">
        <v>89</v>
      </c>
      <c r="D96" s="203" t="s">
        <v>170</v>
      </c>
      <c r="E96" s="204" t="s">
        <v>4189</v>
      </c>
      <c r="F96" s="205" t="s">
        <v>4190</v>
      </c>
      <c r="G96" s="206" t="s">
        <v>1519</v>
      </c>
      <c r="H96" s="207">
        <v>17</v>
      </c>
      <c r="I96" s="208"/>
      <c r="J96" s="209">
        <f>ROUND(I96*H96,2)</f>
        <v>0</v>
      </c>
      <c r="K96" s="205" t="s">
        <v>5</v>
      </c>
      <c r="L96" s="47"/>
      <c r="M96" s="210" t="s">
        <v>5</v>
      </c>
      <c r="N96" s="211" t="s">
        <v>43</v>
      </c>
      <c r="O96" s="48"/>
      <c r="P96" s="212">
        <f>O96*H96</f>
        <v>0</v>
      </c>
      <c r="Q96" s="212">
        <v>0</v>
      </c>
      <c r="R96" s="212">
        <f>Q96*H96</f>
        <v>0</v>
      </c>
      <c r="S96" s="212">
        <v>0</v>
      </c>
      <c r="T96" s="213">
        <f>S96*H96</f>
        <v>0</v>
      </c>
      <c r="AR96" s="25" t="s">
        <v>254</v>
      </c>
      <c r="AT96" s="25" t="s">
        <v>170</v>
      </c>
      <c r="AU96" s="25" t="s">
        <v>83</v>
      </c>
      <c r="AY96" s="25" t="s">
        <v>168</v>
      </c>
      <c r="BE96" s="214">
        <f>IF(N96="základní",J96,0)</f>
        <v>0</v>
      </c>
      <c r="BF96" s="214">
        <f>IF(N96="snížená",J96,0)</f>
        <v>0</v>
      </c>
      <c r="BG96" s="214">
        <f>IF(N96="zákl. přenesená",J96,0)</f>
        <v>0</v>
      </c>
      <c r="BH96" s="214">
        <f>IF(N96="sníž. přenesená",J96,0)</f>
        <v>0</v>
      </c>
      <c r="BI96" s="214">
        <f>IF(N96="nulová",J96,0)</f>
        <v>0</v>
      </c>
      <c r="BJ96" s="25" t="s">
        <v>17</v>
      </c>
      <c r="BK96" s="214">
        <f>ROUND(I96*H96,2)</f>
        <v>0</v>
      </c>
      <c r="BL96" s="25" t="s">
        <v>254</v>
      </c>
      <c r="BM96" s="25" t="s">
        <v>4191</v>
      </c>
    </row>
    <row r="97" s="1" customFormat="1" ht="16.5" customHeight="1">
      <c r="B97" s="202"/>
      <c r="C97" s="203" t="s">
        <v>92</v>
      </c>
      <c r="D97" s="203" t="s">
        <v>170</v>
      </c>
      <c r="E97" s="204" t="s">
        <v>4192</v>
      </c>
      <c r="F97" s="205" t="s">
        <v>4193</v>
      </c>
      <c r="G97" s="206" t="s">
        <v>1519</v>
      </c>
      <c r="H97" s="207">
        <v>17</v>
      </c>
      <c r="I97" s="208"/>
      <c r="J97" s="209">
        <f>ROUND(I97*H97,2)</f>
        <v>0</v>
      </c>
      <c r="K97" s="205" t="s">
        <v>5</v>
      </c>
      <c r="L97" s="47"/>
      <c r="M97" s="210" t="s">
        <v>5</v>
      </c>
      <c r="N97" s="211" t="s">
        <v>43</v>
      </c>
      <c r="O97" s="48"/>
      <c r="P97" s="212">
        <f>O97*H97</f>
        <v>0</v>
      </c>
      <c r="Q97" s="212">
        <v>0</v>
      </c>
      <c r="R97" s="212">
        <f>Q97*H97</f>
        <v>0</v>
      </c>
      <c r="S97" s="212">
        <v>0</v>
      </c>
      <c r="T97" s="213">
        <f>S97*H97</f>
        <v>0</v>
      </c>
      <c r="AR97" s="25" t="s">
        <v>254</v>
      </c>
      <c r="AT97" s="25" t="s">
        <v>170</v>
      </c>
      <c r="AU97" s="25" t="s">
        <v>83</v>
      </c>
      <c r="AY97" s="25" t="s">
        <v>168</v>
      </c>
      <c r="BE97" s="214">
        <f>IF(N97="základní",J97,0)</f>
        <v>0</v>
      </c>
      <c r="BF97" s="214">
        <f>IF(N97="snížená",J97,0)</f>
        <v>0</v>
      </c>
      <c r="BG97" s="214">
        <f>IF(N97="zákl. přenesená",J97,0)</f>
        <v>0</v>
      </c>
      <c r="BH97" s="214">
        <f>IF(N97="sníž. přenesená",J97,0)</f>
        <v>0</v>
      </c>
      <c r="BI97" s="214">
        <f>IF(N97="nulová",J97,0)</f>
        <v>0</v>
      </c>
      <c r="BJ97" s="25" t="s">
        <v>17</v>
      </c>
      <c r="BK97" s="214">
        <f>ROUND(I97*H97,2)</f>
        <v>0</v>
      </c>
      <c r="BL97" s="25" t="s">
        <v>254</v>
      </c>
      <c r="BM97" s="25" t="s">
        <v>4194</v>
      </c>
    </row>
    <row r="98" s="1" customFormat="1" ht="16.5" customHeight="1">
      <c r="B98" s="202"/>
      <c r="C98" s="203" t="s">
        <v>95</v>
      </c>
      <c r="D98" s="203" t="s">
        <v>170</v>
      </c>
      <c r="E98" s="204" t="s">
        <v>4195</v>
      </c>
      <c r="F98" s="205" t="s">
        <v>4196</v>
      </c>
      <c r="G98" s="206" t="s">
        <v>1519</v>
      </c>
      <c r="H98" s="207">
        <v>1</v>
      </c>
      <c r="I98" s="208"/>
      <c r="J98" s="209">
        <f>ROUND(I98*H98,2)</f>
        <v>0</v>
      </c>
      <c r="K98" s="205" t="s">
        <v>5</v>
      </c>
      <c r="L98" s="47"/>
      <c r="M98" s="210" t="s">
        <v>5</v>
      </c>
      <c r="N98" s="211" t="s">
        <v>43</v>
      </c>
      <c r="O98" s="48"/>
      <c r="P98" s="212">
        <f>O98*H98</f>
        <v>0</v>
      </c>
      <c r="Q98" s="212">
        <v>0</v>
      </c>
      <c r="R98" s="212">
        <f>Q98*H98</f>
        <v>0</v>
      </c>
      <c r="S98" s="212">
        <v>0</v>
      </c>
      <c r="T98" s="213">
        <f>S98*H98</f>
        <v>0</v>
      </c>
      <c r="AR98" s="25" t="s">
        <v>254</v>
      </c>
      <c r="AT98" s="25" t="s">
        <v>170</v>
      </c>
      <c r="AU98" s="25" t="s">
        <v>83</v>
      </c>
      <c r="AY98" s="25" t="s">
        <v>168</v>
      </c>
      <c r="BE98" s="214">
        <f>IF(N98="základní",J98,0)</f>
        <v>0</v>
      </c>
      <c r="BF98" s="214">
        <f>IF(N98="snížená",J98,0)</f>
        <v>0</v>
      </c>
      <c r="BG98" s="214">
        <f>IF(N98="zákl. přenesená",J98,0)</f>
        <v>0</v>
      </c>
      <c r="BH98" s="214">
        <f>IF(N98="sníž. přenesená",J98,0)</f>
        <v>0</v>
      </c>
      <c r="BI98" s="214">
        <f>IF(N98="nulová",J98,0)</f>
        <v>0</v>
      </c>
      <c r="BJ98" s="25" t="s">
        <v>17</v>
      </c>
      <c r="BK98" s="214">
        <f>ROUND(I98*H98,2)</f>
        <v>0</v>
      </c>
      <c r="BL98" s="25" t="s">
        <v>254</v>
      </c>
      <c r="BM98" s="25" t="s">
        <v>4197</v>
      </c>
    </row>
    <row r="99" s="10" customFormat="1" ht="22.32" customHeight="1">
      <c r="B99" s="189"/>
      <c r="D99" s="190" t="s">
        <v>71</v>
      </c>
      <c r="E99" s="200" t="s">
        <v>4034</v>
      </c>
      <c r="F99" s="200" t="s">
        <v>4198</v>
      </c>
      <c r="I99" s="192"/>
      <c r="J99" s="201">
        <f>BK99</f>
        <v>0</v>
      </c>
      <c r="L99" s="189"/>
      <c r="M99" s="194"/>
      <c r="N99" s="195"/>
      <c r="O99" s="195"/>
      <c r="P99" s="196">
        <f>SUM(P100:P106)</f>
        <v>0</v>
      </c>
      <c r="Q99" s="195"/>
      <c r="R99" s="196">
        <f>SUM(R100:R106)</f>
        <v>0</v>
      </c>
      <c r="S99" s="195"/>
      <c r="T99" s="197">
        <f>SUM(T100:T106)</f>
        <v>0</v>
      </c>
      <c r="AR99" s="190" t="s">
        <v>80</v>
      </c>
      <c r="AT99" s="198" t="s">
        <v>71</v>
      </c>
      <c r="AU99" s="198" t="s">
        <v>80</v>
      </c>
      <c r="AY99" s="190" t="s">
        <v>168</v>
      </c>
      <c r="BK99" s="199">
        <f>SUM(BK100:BK106)</f>
        <v>0</v>
      </c>
    </row>
    <row r="100" s="1" customFormat="1" ht="16.5" customHeight="1">
      <c r="B100" s="202"/>
      <c r="C100" s="203" t="s">
        <v>98</v>
      </c>
      <c r="D100" s="203" t="s">
        <v>170</v>
      </c>
      <c r="E100" s="204" t="s">
        <v>4199</v>
      </c>
      <c r="F100" s="205" t="s">
        <v>4200</v>
      </c>
      <c r="G100" s="206" t="s">
        <v>1519</v>
      </c>
      <c r="H100" s="207">
        <v>1</v>
      </c>
      <c r="I100" s="208"/>
      <c r="J100" s="209">
        <f>ROUND(I100*H100,2)</f>
        <v>0</v>
      </c>
      <c r="K100" s="205" t="s">
        <v>5</v>
      </c>
      <c r="L100" s="47"/>
      <c r="M100" s="210" t="s">
        <v>5</v>
      </c>
      <c r="N100" s="211" t="s">
        <v>43</v>
      </c>
      <c r="O100" s="48"/>
      <c r="P100" s="212">
        <f>O100*H100</f>
        <v>0</v>
      </c>
      <c r="Q100" s="212">
        <v>0</v>
      </c>
      <c r="R100" s="212">
        <f>Q100*H100</f>
        <v>0</v>
      </c>
      <c r="S100" s="212">
        <v>0</v>
      </c>
      <c r="T100" s="213">
        <f>S100*H100</f>
        <v>0</v>
      </c>
      <c r="AR100" s="25" t="s">
        <v>254</v>
      </c>
      <c r="AT100" s="25" t="s">
        <v>170</v>
      </c>
      <c r="AU100" s="25" t="s">
        <v>83</v>
      </c>
      <c r="AY100" s="25" t="s">
        <v>168</v>
      </c>
      <c r="BE100" s="214">
        <f>IF(N100="základní",J100,0)</f>
        <v>0</v>
      </c>
      <c r="BF100" s="214">
        <f>IF(N100="snížená",J100,0)</f>
        <v>0</v>
      </c>
      <c r="BG100" s="214">
        <f>IF(N100="zákl. přenesená",J100,0)</f>
        <v>0</v>
      </c>
      <c r="BH100" s="214">
        <f>IF(N100="sníž. přenesená",J100,0)</f>
        <v>0</v>
      </c>
      <c r="BI100" s="214">
        <f>IF(N100="nulová",J100,0)</f>
        <v>0</v>
      </c>
      <c r="BJ100" s="25" t="s">
        <v>17</v>
      </c>
      <c r="BK100" s="214">
        <f>ROUND(I100*H100,2)</f>
        <v>0</v>
      </c>
      <c r="BL100" s="25" t="s">
        <v>254</v>
      </c>
      <c r="BM100" s="25" t="s">
        <v>4201</v>
      </c>
    </row>
    <row r="101" s="1" customFormat="1" ht="16.5" customHeight="1">
      <c r="B101" s="202"/>
      <c r="C101" s="203" t="s">
        <v>219</v>
      </c>
      <c r="D101" s="203" t="s">
        <v>170</v>
      </c>
      <c r="E101" s="204" t="s">
        <v>4202</v>
      </c>
      <c r="F101" s="205" t="s">
        <v>4203</v>
      </c>
      <c r="G101" s="206" t="s">
        <v>1519</v>
      </c>
      <c r="H101" s="207">
        <v>1</v>
      </c>
      <c r="I101" s="208"/>
      <c r="J101" s="209">
        <f>ROUND(I101*H101,2)</f>
        <v>0</v>
      </c>
      <c r="K101" s="205" t="s">
        <v>5</v>
      </c>
      <c r="L101" s="47"/>
      <c r="M101" s="210" t="s">
        <v>5</v>
      </c>
      <c r="N101" s="211" t="s">
        <v>43</v>
      </c>
      <c r="O101" s="48"/>
      <c r="P101" s="212">
        <f>O101*H101</f>
        <v>0</v>
      </c>
      <c r="Q101" s="212">
        <v>0</v>
      </c>
      <c r="R101" s="212">
        <f>Q101*H101</f>
        <v>0</v>
      </c>
      <c r="S101" s="212">
        <v>0</v>
      </c>
      <c r="T101" s="213">
        <f>S101*H101</f>
        <v>0</v>
      </c>
      <c r="AR101" s="25" t="s">
        <v>254</v>
      </c>
      <c r="AT101" s="25" t="s">
        <v>170</v>
      </c>
      <c r="AU101" s="25" t="s">
        <v>83</v>
      </c>
      <c r="AY101" s="25" t="s">
        <v>168</v>
      </c>
      <c r="BE101" s="214">
        <f>IF(N101="základní",J101,0)</f>
        <v>0</v>
      </c>
      <c r="BF101" s="214">
        <f>IF(N101="snížená",J101,0)</f>
        <v>0</v>
      </c>
      <c r="BG101" s="214">
        <f>IF(N101="zákl. přenesená",J101,0)</f>
        <v>0</v>
      </c>
      <c r="BH101" s="214">
        <f>IF(N101="sníž. přenesená",J101,0)</f>
        <v>0</v>
      </c>
      <c r="BI101" s="214">
        <f>IF(N101="nulová",J101,0)</f>
        <v>0</v>
      </c>
      <c r="BJ101" s="25" t="s">
        <v>17</v>
      </c>
      <c r="BK101" s="214">
        <f>ROUND(I101*H101,2)</f>
        <v>0</v>
      </c>
      <c r="BL101" s="25" t="s">
        <v>254</v>
      </c>
      <c r="BM101" s="25" t="s">
        <v>4204</v>
      </c>
    </row>
    <row r="102" s="1" customFormat="1" ht="25.5" customHeight="1">
      <c r="B102" s="202"/>
      <c r="C102" s="203" t="s">
        <v>223</v>
      </c>
      <c r="D102" s="203" t="s">
        <v>170</v>
      </c>
      <c r="E102" s="204" t="s">
        <v>4205</v>
      </c>
      <c r="F102" s="205" t="s">
        <v>4206</v>
      </c>
      <c r="G102" s="206" t="s">
        <v>1519</v>
      </c>
      <c r="H102" s="207">
        <v>3</v>
      </c>
      <c r="I102" s="208"/>
      <c r="J102" s="209">
        <f>ROUND(I102*H102,2)</f>
        <v>0</v>
      </c>
      <c r="K102" s="205" t="s">
        <v>5</v>
      </c>
      <c r="L102" s="47"/>
      <c r="M102" s="210" t="s">
        <v>5</v>
      </c>
      <c r="N102" s="211" t="s">
        <v>43</v>
      </c>
      <c r="O102" s="48"/>
      <c r="P102" s="212">
        <f>O102*H102</f>
        <v>0</v>
      </c>
      <c r="Q102" s="212">
        <v>0</v>
      </c>
      <c r="R102" s="212">
        <f>Q102*H102</f>
        <v>0</v>
      </c>
      <c r="S102" s="212">
        <v>0</v>
      </c>
      <c r="T102" s="213">
        <f>S102*H102</f>
        <v>0</v>
      </c>
      <c r="AR102" s="25" t="s">
        <v>254</v>
      </c>
      <c r="AT102" s="25" t="s">
        <v>170</v>
      </c>
      <c r="AU102" s="25" t="s">
        <v>83</v>
      </c>
      <c r="AY102" s="25" t="s">
        <v>168</v>
      </c>
      <c r="BE102" s="214">
        <f>IF(N102="základní",J102,0)</f>
        <v>0</v>
      </c>
      <c r="BF102" s="214">
        <f>IF(N102="snížená",J102,0)</f>
        <v>0</v>
      </c>
      <c r="BG102" s="214">
        <f>IF(N102="zákl. přenesená",J102,0)</f>
        <v>0</v>
      </c>
      <c r="BH102" s="214">
        <f>IF(N102="sníž. přenesená",J102,0)</f>
        <v>0</v>
      </c>
      <c r="BI102" s="214">
        <f>IF(N102="nulová",J102,0)</f>
        <v>0</v>
      </c>
      <c r="BJ102" s="25" t="s">
        <v>17</v>
      </c>
      <c r="BK102" s="214">
        <f>ROUND(I102*H102,2)</f>
        <v>0</v>
      </c>
      <c r="BL102" s="25" t="s">
        <v>254</v>
      </c>
      <c r="BM102" s="25" t="s">
        <v>4207</v>
      </c>
    </row>
    <row r="103" s="1" customFormat="1" ht="16.5" customHeight="1">
      <c r="B103" s="202"/>
      <c r="C103" s="203" t="s">
        <v>229</v>
      </c>
      <c r="D103" s="203" t="s">
        <v>170</v>
      </c>
      <c r="E103" s="204" t="s">
        <v>4208</v>
      </c>
      <c r="F103" s="205" t="s">
        <v>4209</v>
      </c>
      <c r="G103" s="206" t="s">
        <v>1519</v>
      </c>
      <c r="H103" s="207">
        <v>2</v>
      </c>
      <c r="I103" s="208"/>
      <c r="J103" s="209">
        <f>ROUND(I103*H103,2)</f>
        <v>0</v>
      </c>
      <c r="K103" s="205" t="s">
        <v>5</v>
      </c>
      <c r="L103" s="47"/>
      <c r="M103" s="210" t="s">
        <v>5</v>
      </c>
      <c r="N103" s="211" t="s">
        <v>43</v>
      </c>
      <c r="O103" s="48"/>
      <c r="P103" s="212">
        <f>O103*H103</f>
        <v>0</v>
      </c>
      <c r="Q103" s="212">
        <v>0</v>
      </c>
      <c r="R103" s="212">
        <f>Q103*H103</f>
        <v>0</v>
      </c>
      <c r="S103" s="212">
        <v>0</v>
      </c>
      <c r="T103" s="213">
        <f>S103*H103</f>
        <v>0</v>
      </c>
      <c r="AR103" s="25" t="s">
        <v>254</v>
      </c>
      <c r="AT103" s="25" t="s">
        <v>170</v>
      </c>
      <c r="AU103" s="25" t="s">
        <v>83</v>
      </c>
      <c r="AY103" s="25" t="s">
        <v>168</v>
      </c>
      <c r="BE103" s="214">
        <f>IF(N103="základní",J103,0)</f>
        <v>0</v>
      </c>
      <c r="BF103" s="214">
        <f>IF(N103="snížená",J103,0)</f>
        <v>0</v>
      </c>
      <c r="BG103" s="214">
        <f>IF(N103="zákl. přenesená",J103,0)</f>
        <v>0</v>
      </c>
      <c r="BH103" s="214">
        <f>IF(N103="sníž. přenesená",J103,0)</f>
        <v>0</v>
      </c>
      <c r="BI103" s="214">
        <f>IF(N103="nulová",J103,0)</f>
        <v>0</v>
      </c>
      <c r="BJ103" s="25" t="s">
        <v>17</v>
      </c>
      <c r="BK103" s="214">
        <f>ROUND(I103*H103,2)</f>
        <v>0</v>
      </c>
      <c r="BL103" s="25" t="s">
        <v>254</v>
      </c>
      <c r="BM103" s="25" t="s">
        <v>4210</v>
      </c>
    </row>
    <row r="104" s="1" customFormat="1" ht="25.5" customHeight="1">
      <c r="B104" s="202"/>
      <c r="C104" s="203" t="s">
        <v>233</v>
      </c>
      <c r="D104" s="203" t="s">
        <v>170</v>
      </c>
      <c r="E104" s="204" t="s">
        <v>4211</v>
      </c>
      <c r="F104" s="205" t="s">
        <v>4212</v>
      </c>
      <c r="G104" s="206" t="s">
        <v>1519</v>
      </c>
      <c r="H104" s="207">
        <v>2</v>
      </c>
      <c r="I104" s="208"/>
      <c r="J104" s="209">
        <f>ROUND(I104*H104,2)</f>
        <v>0</v>
      </c>
      <c r="K104" s="205" t="s">
        <v>5</v>
      </c>
      <c r="L104" s="47"/>
      <c r="M104" s="210" t="s">
        <v>5</v>
      </c>
      <c r="N104" s="211" t="s">
        <v>43</v>
      </c>
      <c r="O104" s="48"/>
      <c r="P104" s="212">
        <f>O104*H104</f>
        <v>0</v>
      </c>
      <c r="Q104" s="212">
        <v>0</v>
      </c>
      <c r="R104" s="212">
        <f>Q104*H104</f>
        <v>0</v>
      </c>
      <c r="S104" s="212">
        <v>0</v>
      </c>
      <c r="T104" s="213">
        <f>S104*H104</f>
        <v>0</v>
      </c>
      <c r="AR104" s="25" t="s">
        <v>254</v>
      </c>
      <c r="AT104" s="25" t="s">
        <v>170</v>
      </c>
      <c r="AU104" s="25" t="s">
        <v>83</v>
      </c>
      <c r="AY104" s="25" t="s">
        <v>168</v>
      </c>
      <c r="BE104" s="214">
        <f>IF(N104="základní",J104,0)</f>
        <v>0</v>
      </c>
      <c r="BF104" s="214">
        <f>IF(N104="snížená",J104,0)</f>
        <v>0</v>
      </c>
      <c r="BG104" s="214">
        <f>IF(N104="zákl. přenesená",J104,0)</f>
        <v>0</v>
      </c>
      <c r="BH104" s="214">
        <f>IF(N104="sníž. přenesená",J104,0)</f>
        <v>0</v>
      </c>
      <c r="BI104" s="214">
        <f>IF(N104="nulová",J104,0)</f>
        <v>0</v>
      </c>
      <c r="BJ104" s="25" t="s">
        <v>17</v>
      </c>
      <c r="BK104" s="214">
        <f>ROUND(I104*H104,2)</f>
        <v>0</v>
      </c>
      <c r="BL104" s="25" t="s">
        <v>254</v>
      </c>
      <c r="BM104" s="25" t="s">
        <v>4213</v>
      </c>
    </row>
    <row r="105" s="1" customFormat="1" ht="25.5" customHeight="1">
      <c r="B105" s="202"/>
      <c r="C105" s="203" t="s">
        <v>239</v>
      </c>
      <c r="D105" s="203" t="s">
        <v>170</v>
      </c>
      <c r="E105" s="204" t="s">
        <v>4214</v>
      </c>
      <c r="F105" s="205" t="s">
        <v>4215</v>
      </c>
      <c r="G105" s="206" t="s">
        <v>1519</v>
      </c>
      <c r="H105" s="207">
        <v>1</v>
      </c>
      <c r="I105" s="208"/>
      <c r="J105" s="209">
        <f>ROUND(I105*H105,2)</f>
        <v>0</v>
      </c>
      <c r="K105" s="205" t="s">
        <v>5</v>
      </c>
      <c r="L105" s="47"/>
      <c r="M105" s="210" t="s">
        <v>5</v>
      </c>
      <c r="N105" s="211" t="s">
        <v>43</v>
      </c>
      <c r="O105" s="48"/>
      <c r="P105" s="212">
        <f>O105*H105</f>
        <v>0</v>
      </c>
      <c r="Q105" s="212">
        <v>0</v>
      </c>
      <c r="R105" s="212">
        <f>Q105*H105</f>
        <v>0</v>
      </c>
      <c r="S105" s="212">
        <v>0</v>
      </c>
      <c r="T105" s="213">
        <f>S105*H105</f>
        <v>0</v>
      </c>
      <c r="AR105" s="25" t="s">
        <v>254</v>
      </c>
      <c r="AT105" s="25" t="s">
        <v>170</v>
      </c>
      <c r="AU105" s="25" t="s">
        <v>83</v>
      </c>
      <c r="AY105" s="25" t="s">
        <v>168</v>
      </c>
      <c r="BE105" s="214">
        <f>IF(N105="základní",J105,0)</f>
        <v>0</v>
      </c>
      <c r="BF105" s="214">
        <f>IF(N105="snížená",J105,0)</f>
        <v>0</v>
      </c>
      <c r="BG105" s="214">
        <f>IF(N105="zákl. přenesená",J105,0)</f>
        <v>0</v>
      </c>
      <c r="BH105" s="214">
        <f>IF(N105="sníž. přenesená",J105,0)</f>
        <v>0</v>
      </c>
      <c r="BI105" s="214">
        <f>IF(N105="nulová",J105,0)</f>
        <v>0</v>
      </c>
      <c r="BJ105" s="25" t="s">
        <v>17</v>
      </c>
      <c r="BK105" s="214">
        <f>ROUND(I105*H105,2)</f>
        <v>0</v>
      </c>
      <c r="BL105" s="25" t="s">
        <v>254</v>
      </c>
      <c r="BM105" s="25" t="s">
        <v>4216</v>
      </c>
    </row>
    <row r="106" s="1" customFormat="1" ht="16.5" customHeight="1">
      <c r="B106" s="202"/>
      <c r="C106" s="203" t="s">
        <v>243</v>
      </c>
      <c r="D106" s="203" t="s">
        <v>170</v>
      </c>
      <c r="E106" s="204" t="s">
        <v>4217</v>
      </c>
      <c r="F106" s="205" t="s">
        <v>4218</v>
      </c>
      <c r="G106" s="206" t="s">
        <v>1519</v>
      </c>
      <c r="H106" s="207">
        <v>1</v>
      </c>
      <c r="I106" s="208"/>
      <c r="J106" s="209">
        <f>ROUND(I106*H106,2)</f>
        <v>0</v>
      </c>
      <c r="K106" s="205" t="s">
        <v>5</v>
      </c>
      <c r="L106" s="47"/>
      <c r="M106" s="210" t="s">
        <v>5</v>
      </c>
      <c r="N106" s="211" t="s">
        <v>43</v>
      </c>
      <c r="O106" s="48"/>
      <c r="P106" s="212">
        <f>O106*H106</f>
        <v>0</v>
      </c>
      <c r="Q106" s="212">
        <v>0</v>
      </c>
      <c r="R106" s="212">
        <f>Q106*H106</f>
        <v>0</v>
      </c>
      <c r="S106" s="212">
        <v>0</v>
      </c>
      <c r="T106" s="213">
        <f>S106*H106</f>
        <v>0</v>
      </c>
      <c r="AR106" s="25" t="s">
        <v>254</v>
      </c>
      <c r="AT106" s="25" t="s">
        <v>170</v>
      </c>
      <c r="AU106" s="25" t="s">
        <v>83</v>
      </c>
      <c r="AY106" s="25" t="s">
        <v>168</v>
      </c>
      <c r="BE106" s="214">
        <f>IF(N106="základní",J106,0)</f>
        <v>0</v>
      </c>
      <c r="BF106" s="214">
        <f>IF(N106="snížená",J106,0)</f>
        <v>0</v>
      </c>
      <c r="BG106" s="214">
        <f>IF(N106="zákl. přenesená",J106,0)</f>
        <v>0</v>
      </c>
      <c r="BH106" s="214">
        <f>IF(N106="sníž. přenesená",J106,0)</f>
        <v>0</v>
      </c>
      <c r="BI106" s="214">
        <f>IF(N106="nulová",J106,0)</f>
        <v>0</v>
      </c>
      <c r="BJ106" s="25" t="s">
        <v>17</v>
      </c>
      <c r="BK106" s="214">
        <f>ROUND(I106*H106,2)</f>
        <v>0</v>
      </c>
      <c r="BL106" s="25" t="s">
        <v>254</v>
      </c>
      <c r="BM106" s="25" t="s">
        <v>4219</v>
      </c>
    </row>
    <row r="107" s="10" customFormat="1" ht="22.32" customHeight="1">
      <c r="B107" s="189"/>
      <c r="D107" s="190" t="s">
        <v>71</v>
      </c>
      <c r="E107" s="200" t="s">
        <v>4056</v>
      </c>
      <c r="F107" s="200" t="s">
        <v>4220</v>
      </c>
      <c r="I107" s="192"/>
      <c r="J107" s="201">
        <f>BK107</f>
        <v>0</v>
      </c>
      <c r="L107" s="189"/>
      <c r="M107" s="194"/>
      <c r="N107" s="195"/>
      <c r="O107" s="195"/>
      <c r="P107" s="196">
        <f>SUM(P108:P116)</f>
        <v>0</v>
      </c>
      <c r="Q107" s="195"/>
      <c r="R107" s="196">
        <f>SUM(R108:R116)</f>
        <v>0</v>
      </c>
      <c r="S107" s="195"/>
      <c r="T107" s="197">
        <f>SUM(T108:T116)</f>
        <v>0</v>
      </c>
      <c r="AR107" s="190" t="s">
        <v>80</v>
      </c>
      <c r="AT107" s="198" t="s">
        <v>71</v>
      </c>
      <c r="AU107" s="198" t="s">
        <v>80</v>
      </c>
      <c r="AY107" s="190" t="s">
        <v>168</v>
      </c>
      <c r="BK107" s="199">
        <f>SUM(BK108:BK116)</f>
        <v>0</v>
      </c>
    </row>
    <row r="108" s="1" customFormat="1" ht="25.5" customHeight="1">
      <c r="B108" s="202"/>
      <c r="C108" s="203" t="s">
        <v>11</v>
      </c>
      <c r="D108" s="203" t="s">
        <v>170</v>
      </c>
      <c r="E108" s="204" t="s">
        <v>4221</v>
      </c>
      <c r="F108" s="205" t="s">
        <v>4222</v>
      </c>
      <c r="G108" s="206" t="s">
        <v>198</v>
      </c>
      <c r="H108" s="207">
        <v>20</v>
      </c>
      <c r="I108" s="208"/>
      <c r="J108" s="209">
        <f>ROUND(I108*H108,2)</f>
        <v>0</v>
      </c>
      <c r="K108" s="205" t="s">
        <v>5</v>
      </c>
      <c r="L108" s="47"/>
      <c r="M108" s="210" t="s">
        <v>5</v>
      </c>
      <c r="N108" s="211" t="s">
        <v>43</v>
      </c>
      <c r="O108" s="48"/>
      <c r="P108" s="212">
        <f>O108*H108</f>
        <v>0</v>
      </c>
      <c r="Q108" s="212">
        <v>0</v>
      </c>
      <c r="R108" s="212">
        <f>Q108*H108</f>
        <v>0</v>
      </c>
      <c r="S108" s="212">
        <v>0</v>
      </c>
      <c r="T108" s="213">
        <f>S108*H108</f>
        <v>0</v>
      </c>
      <c r="AR108" s="25" t="s">
        <v>254</v>
      </c>
      <c r="AT108" s="25" t="s">
        <v>170</v>
      </c>
      <c r="AU108" s="25" t="s">
        <v>83</v>
      </c>
      <c r="AY108" s="25" t="s">
        <v>168</v>
      </c>
      <c r="BE108" s="214">
        <f>IF(N108="základní",J108,0)</f>
        <v>0</v>
      </c>
      <c r="BF108" s="214">
        <f>IF(N108="snížená",J108,0)</f>
        <v>0</v>
      </c>
      <c r="BG108" s="214">
        <f>IF(N108="zákl. přenesená",J108,0)</f>
        <v>0</v>
      </c>
      <c r="BH108" s="214">
        <f>IF(N108="sníž. přenesená",J108,0)</f>
        <v>0</v>
      </c>
      <c r="BI108" s="214">
        <f>IF(N108="nulová",J108,0)</f>
        <v>0</v>
      </c>
      <c r="BJ108" s="25" t="s">
        <v>17</v>
      </c>
      <c r="BK108" s="214">
        <f>ROUND(I108*H108,2)</f>
        <v>0</v>
      </c>
      <c r="BL108" s="25" t="s">
        <v>254</v>
      </c>
      <c r="BM108" s="25" t="s">
        <v>4223</v>
      </c>
    </row>
    <row r="109" s="1" customFormat="1" ht="25.5" customHeight="1">
      <c r="B109" s="202"/>
      <c r="C109" s="203" t="s">
        <v>254</v>
      </c>
      <c r="D109" s="203" t="s">
        <v>170</v>
      </c>
      <c r="E109" s="204" t="s">
        <v>4224</v>
      </c>
      <c r="F109" s="205" t="s">
        <v>4225</v>
      </c>
      <c r="G109" s="206" t="s">
        <v>198</v>
      </c>
      <c r="H109" s="207">
        <v>15</v>
      </c>
      <c r="I109" s="208"/>
      <c r="J109" s="209">
        <f>ROUND(I109*H109,2)</f>
        <v>0</v>
      </c>
      <c r="K109" s="205" t="s">
        <v>5</v>
      </c>
      <c r="L109" s="47"/>
      <c r="M109" s="210" t="s">
        <v>5</v>
      </c>
      <c r="N109" s="211" t="s">
        <v>43</v>
      </c>
      <c r="O109" s="48"/>
      <c r="P109" s="212">
        <f>O109*H109</f>
        <v>0</v>
      </c>
      <c r="Q109" s="212">
        <v>0</v>
      </c>
      <c r="R109" s="212">
        <f>Q109*H109</f>
        <v>0</v>
      </c>
      <c r="S109" s="212">
        <v>0</v>
      </c>
      <c r="T109" s="213">
        <f>S109*H109</f>
        <v>0</v>
      </c>
      <c r="AR109" s="25" t="s">
        <v>254</v>
      </c>
      <c r="AT109" s="25" t="s">
        <v>170</v>
      </c>
      <c r="AU109" s="25" t="s">
        <v>83</v>
      </c>
      <c r="AY109" s="25" t="s">
        <v>168</v>
      </c>
      <c r="BE109" s="214">
        <f>IF(N109="základní",J109,0)</f>
        <v>0</v>
      </c>
      <c r="BF109" s="214">
        <f>IF(N109="snížená",J109,0)</f>
        <v>0</v>
      </c>
      <c r="BG109" s="214">
        <f>IF(N109="zákl. přenesená",J109,0)</f>
        <v>0</v>
      </c>
      <c r="BH109" s="214">
        <f>IF(N109="sníž. přenesená",J109,0)</f>
        <v>0</v>
      </c>
      <c r="BI109" s="214">
        <f>IF(N109="nulová",J109,0)</f>
        <v>0</v>
      </c>
      <c r="BJ109" s="25" t="s">
        <v>17</v>
      </c>
      <c r="BK109" s="214">
        <f>ROUND(I109*H109,2)</f>
        <v>0</v>
      </c>
      <c r="BL109" s="25" t="s">
        <v>254</v>
      </c>
      <c r="BM109" s="25" t="s">
        <v>4226</v>
      </c>
    </row>
    <row r="110" s="1" customFormat="1" ht="25.5" customHeight="1">
      <c r="B110" s="202"/>
      <c r="C110" s="203" t="s">
        <v>260</v>
      </c>
      <c r="D110" s="203" t="s">
        <v>170</v>
      </c>
      <c r="E110" s="204" t="s">
        <v>4227</v>
      </c>
      <c r="F110" s="205" t="s">
        <v>4228</v>
      </c>
      <c r="G110" s="206" t="s">
        <v>198</v>
      </c>
      <c r="H110" s="207">
        <v>182</v>
      </c>
      <c r="I110" s="208"/>
      <c r="J110" s="209">
        <f>ROUND(I110*H110,2)</f>
        <v>0</v>
      </c>
      <c r="K110" s="205" t="s">
        <v>5</v>
      </c>
      <c r="L110" s="47"/>
      <c r="M110" s="210" t="s">
        <v>5</v>
      </c>
      <c r="N110" s="211" t="s">
        <v>43</v>
      </c>
      <c r="O110" s="48"/>
      <c r="P110" s="212">
        <f>O110*H110</f>
        <v>0</v>
      </c>
      <c r="Q110" s="212">
        <v>0</v>
      </c>
      <c r="R110" s="212">
        <f>Q110*H110</f>
        <v>0</v>
      </c>
      <c r="S110" s="212">
        <v>0</v>
      </c>
      <c r="T110" s="213">
        <f>S110*H110</f>
        <v>0</v>
      </c>
      <c r="AR110" s="25" t="s">
        <v>254</v>
      </c>
      <c r="AT110" s="25" t="s">
        <v>170</v>
      </c>
      <c r="AU110" s="25" t="s">
        <v>83</v>
      </c>
      <c r="AY110" s="25" t="s">
        <v>168</v>
      </c>
      <c r="BE110" s="214">
        <f>IF(N110="základní",J110,0)</f>
        <v>0</v>
      </c>
      <c r="BF110" s="214">
        <f>IF(N110="snížená",J110,0)</f>
        <v>0</v>
      </c>
      <c r="BG110" s="214">
        <f>IF(N110="zákl. přenesená",J110,0)</f>
        <v>0</v>
      </c>
      <c r="BH110" s="214">
        <f>IF(N110="sníž. přenesená",J110,0)</f>
        <v>0</v>
      </c>
      <c r="BI110" s="214">
        <f>IF(N110="nulová",J110,0)</f>
        <v>0</v>
      </c>
      <c r="BJ110" s="25" t="s">
        <v>17</v>
      </c>
      <c r="BK110" s="214">
        <f>ROUND(I110*H110,2)</f>
        <v>0</v>
      </c>
      <c r="BL110" s="25" t="s">
        <v>254</v>
      </c>
      <c r="BM110" s="25" t="s">
        <v>4229</v>
      </c>
    </row>
    <row r="111" s="1" customFormat="1" ht="25.5" customHeight="1">
      <c r="B111" s="202"/>
      <c r="C111" s="203" t="s">
        <v>264</v>
      </c>
      <c r="D111" s="203" t="s">
        <v>170</v>
      </c>
      <c r="E111" s="204" t="s">
        <v>4230</v>
      </c>
      <c r="F111" s="205" t="s">
        <v>4231</v>
      </c>
      <c r="G111" s="206" t="s">
        <v>198</v>
      </c>
      <c r="H111" s="207">
        <v>150</v>
      </c>
      <c r="I111" s="208"/>
      <c r="J111" s="209">
        <f>ROUND(I111*H111,2)</f>
        <v>0</v>
      </c>
      <c r="K111" s="205" t="s">
        <v>5</v>
      </c>
      <c r="L111" s="47"/>
      <c r="M111" s="210" t="s">
        <v>5</v>
      </c>
      <c r="N111" s="211" t="s">
        <v>43</v>
      </c>
      <c r="O111" s="48"/>
      <c r="P111" s="212">
        <f>O111*H111</f>
        <v>0</v>
      </c>
      <c r="Q111" s="212">
        <v>0</v>
      </c>
      <c r="R111" s="212">
        <f>Q111*H111</f>
        <v>0</v>
      </c>
      <c r="S111" s="212">
        <v>0</v>
      </c>
      <c r="T111" s="213">
        <f>S111*H111</f>
        <v>0</v>
      </c>
      <c r="AR111" s="25" t="s">
        <v>254</v>
      </c>
      <c r="AT111" s="25" t="s">
        <v>170</v>
      </c>
      <c r="AU111" s="25" t="s">
        <v>83</v>
      </c>
      <c r="AY111" s="25" t="s">
        <v>168</v>
      </c>
      <c r="BE111" s="214">
        <f>IF(N111="základní",J111,0)</f>
        <v>0</v>
      </c>
      <c r="BF111" s="214">
        <f>IF(N111="snížená",J111,0)</f>
        <v>0</v>
      </c>
      <c r="BG111" s="214">
        <f>IF(N111="zákl. přenesená",J111,0)</f>
        <v>0</v>
      </c>
      <c r="BH111" s="214">
        <f>IF(N111="sníž. přenesená",J111,0)</f>
        <v>0</v>
      </c>
      <c r="BI111" s="214">
        <f>IF(N111="nulová",J111,0)</f>
        <v>0</v>
      </c>
      <c r="BJ111" s="25" t="s">
        <v>17</v>
      </c>
      <c r="BK111" s="214">
        <f>ROUND(I111*H111,2)</f>
        <v>0</v>
      </c>
      <c r="BL111" s="25" t="s">
        <v>254</v>
      </c>
      <c r="BM111" s="25" t="s">
        <v>4232</v>
      </c>
    </row>
    <row r="112" s="1" customFormat="1" ht="25.5" customHeight="1">
      <c r="B112" s="202"/>
      <c r="C112" s="203" t="s">
        <v>270</v>
      </c>
      <c r="D112" s="203" t="s">
        <v>170</v>
      </c>
      <c r="E112" s="204" t="s">
        <v>4233</v>
      </c>
      <c r="F112" s="205" t="s">
        <v>4234</v>
      </c>
      <c r="G112" s="206" t="s">
        <v>198</v>
      </c>
      <c r="H112" s="207">
        <v>155</v>
      </c>
      <c r="I112" s="208"/>
      <c r="J112" s="209">
        <f>ROUND(I112*H112,2)</f>
        <v>0</v>
      </c>
      <c r="K112" s="205" t="s">
        <v>5</v>
      </c>
      <c r="L112" s="47"/>
      <c r="M112" s="210" t="s">
        <v>5</v>
      </c>
      <c r="N112" s="211" t="s">
        <v>43</v>
      </c>
      <c r="O112" s="48"/>
      <c r="P112" s="212">
        <f>O112*H112</f>
        <v>0</v>
      </c>
      <c r="Q112" s="212">
        <v>0</v>
      </c>
      <c r="R112" s="212">
        <f>Q112*H112</f>
        <v>0</v>
      </c>
      <c r="S112" s="212">
        <v>0</v>
      </c>
      <c r="T112" s="213">
        <f>S112*H112</f>
        <v>0</v>
      </c>
      <c r="AR112" s="25" t="s">
        <v>254</v>
      </c>
      <c r="AT112" s="25" t="s">
        <v>170</v>
      </c>
      <c r="AU112" s="25" t="s">
        <v>83</v>
      </c>
      <c r="AY112" s="25" t="s">
        <v>168</v>
      </c>
      <c r="BE112" s="214">
        <f>IF(N112="základní",J112,0)</f>
        <v>0</v>
      </c>
      <c r="BF112" s="214">
        <f>IF(N112="snížená",J112,0)</f>
        <v>0</v>
      </c>
      <c r="BG112" s="214">
        <f>IF(N112="zákl. přenesená",J112,0)</f>
        <v>0</v>
      </c>
      <c r="BH112" s="214">
        <f>IF(N112="sníž. přenesená",J112,0)</f>
        <v>0</v>
      </c>
      <c r="BI112" s="214">
        <f>IF(N112="nulová",J112,0)</f>
        <v>0</v>
      </c>
      <c r="BJ112" s="25" t="s">
        <v>17</v>
      </c>
      <c r="BK112" s="214">
        <f>ROUND(I112*H112,2)</f>
        <v>0</v>
      </c>
      <c r="BL112" s="25" t="s">
        <v>254</v>
      </c>
      <c r="BM112" s="25" t="s">
        <v>4235</v>
      </c>
    </row>
    <row r="113" s="1" customFormat="1" ht="38.25" customHeight="1">
      <c r="B113" s="202"/>
      <c r="C113" s="203" t="s">
        <v>274</v>
      </c>
      <c r="D113" s="203" t="s">
        <v>170</v>
      </c>
      <c r="E113" s="204" t="s">
        <v>4236</v>
      </c>
      <c r="F113" s="205" t="s">
        <v>4237</v>
      </c>
      <c r="G113" s="206" t="s">
        <v>198</v>
      </c>
      <c r="H113" s="207">
        <v>250</v>
      </c>
      <c r="I113" s="208"/>
      <c r="J113" s="209">
        <f>ROUND(I113*H113,2)</f>
        <v>0</v>
      </c>
      <c r="K113" s="205" t="s">
        <v>5</v>
      </c>
      <c r="L113" s="47"/>
      <c r="M113" s="210" t="s">
        <v>5</v>
      </c>
      <c r="N113" s="211" t="s">
        <v>43</v>
      </c>
      <c r="O113" s="48"/>
      <c r="P113" s="212">
        <f>O113*H113</f>
        <v>0</v>
      </c>
      <c r="Q113" s="212">
        <v>0</v>
      </c>
      <c r="R113" s="212">
        <f>Q113*H113</f>
        <v>0</v>
      </c>
      <c r="S113" s="212">
        <v>0</v>
      </c>
      <c r="T113" s="213">
        <f>S113*H113</f>
        <v>0</v>
      </c>
      <c r="AR113" s="25" t="s">
        <v>254</v>
      </c>
      <c r="AT113" s="25" t="s">
        <v>170</v>
      </c>
      <c r="AU113" s="25" t="s">
        <v>83</v>
      </c>
      <c r="AY113" s="25" t="s">
        <v>168</v>
      </c>
      <c r="BE113" s="214">
        <f>IF(N113="základní",J113,0)</f>
        <v>0</v>
      </c>
      <c r="BF113" s="214">
        <f>IF(N113="snížená",J113,0)</f>
        <v>0</v>
      </c>
      <c r="BG113" s="214">
        <f>IF(N113="zákl. přenesená",J113,0)</f>
        <v>0</v>
      </c>
      <c r="BH113" s="214">
        <f>IF(N113="sníž. přenesená",J113,0)</f>
        <v>0</v>
      </c>
      <c r="BI113" s="214">
        <f>IF(N113="nulová",J113,0)</f>
        <v>0</v>
      </c>
      <c r="BJ113" s="25" t="s">
        <v>17</v>
      </c>
      <c r="BK113" s="214">
        <f>ROUND(I113*H113,2)</f>
        <v>0</v>
      </c>
      <c r="BL113" s="25" t="s">
        <v>254</v>
      </c>
      <c r="BM113" s="25" t="s">
        <v>4238</v>
      </c>
    </row>
    <row r="114" s="1" customFormat="1" ht="25.5" customHeight="1">
      <c r="B114" s="202"/>
      <c r="C114" s="203" t="s">
        <v>10</v>
      </c>
      <c r="D114" s="203" t="s">
        <v>170</v>
      </c>
      <c r="E114" s="204" t="s">
        <v>4239</v>
      </c>
      <c r="F114" s="205" t="s">
        <v>4240</v>
      </c>
      <c r="G114" s="206" t="s">
        <v>198</v>
      </c>
      <c r="H114" s="207">
        <v>100</v>
      </c>
      <c r="I114" s="208"/>
      <c r="J114" s="209">
        <f>ROUND(I114*H114,2)</f>
        <v>0</v>
      </c>
      <c r="K114" s="205" t="s">
        <v>5</v>
      </c>
      <c r="L114" s="47"/>
      <c r="M114" s="210" t="s">
        <v>5</v>
      </c>
      <c r="N114" s="211" t="s">
        <v>43</v>
      </c>
      <c r="O114" s="48"/>
      <c r="P114" s="212">
        <f>O114*H114</f>
        <v>0</v>
      </c>
      <c r="Q114" s="212">
        <v>0</v>
      </c>
      <c r="R114" s="212">
        <f>Q114*H114</f>
        <v>0</v>
      </c>
      <c r="S114" s="212">
        <v>0</v>
      </c>
      <c r="T114" s="213">
        <f>S114*H114</f>
        <v>0</v>
      </c>
      <c r="AR114" s="25" t="s">
        <v>254</v>
      </c>
      <c r="AT114" s="25" t="s">
        <v>170</v>
      </c>
      <c r="AU114" s="25" t="s">
        <v>83</v>
      </c>
      <c r="AY114" s="25" t="s">
        <v>168</v>
      </c>
      <c r="BE114" s="214">
        <f>IF(N114="základní",J114,0)</f>
        <v>0</v>
      </c>
      <c r="BF114" s="214">
        <f>IF(N114="snížená",J114,0)</f>
        <v>0</v>
      </c>
      <c r="BG114" s="214">
        <f>IF(N114="zákl. přenesená",J114,0)</f>
        <v>0</v>
      </c>
      <c r="BH114" s="214">
        <f>IF(N114="sníž. přenesená",J114,0)</f>
        <v>0</v>
      </c>
      <c r="BI114" s="214">
        <f>IF(N114="nulová",J114,0)</f>
        <v>0</v>
      </c>
      <c r="BJ114" s="25" t="s">
        <v>17</v>
      </c>
      <c r="BK114" s="214">
        <f>ROUND(I114*H114,2)</f>
        <v>0</v>
      </c>
      <c r="BL114" s="25" t="s">
        <v>254</v>
      </c>
      <c r="BM114" s="25" t="s">
        <v>4241</v>
      </c>
    </row>
    <row r="115" s="1" customFormat="1" ht="25.5" customHeight="1">
      <c r="B115" s="202"/>
      <c r="C115" s="203" t="s">
        <v>284</v>
      </c>
      <c r="D115" s="203" t="s">
        <v>170</v>
      </c>
      <c r="E115" s="204" t="s">
        <v>4242</v>
      </c>
      <c r="F115" s="205" t="s">
        <v>4243</v>
      </c>
      <c r="G115" s="206" t="s">
        <v>325</v>
      </c>
      <c r="H115" s="207">
        <v>1</v>
      </c>
      <c r="I115" s="208"/>
      <c r="J115" s="209">
        <f>ROUND(I115*H115,2)</f>
        <v>0</v>
      </c>
      <c r="K115" s="205" t="s">
        <v>5</v>
      </c>
      <c r="L115" s="47"/>
      <c r="M115" s="210" t="s">
        <v>5</v>
      </c>
      <c r="N115" s="211" t="s">
        <v>43</v>
      </c>
      <c r="O115" s="48"/>
      <c r="P115" s="212">
        <f>O115*H115</f>
        <v>0</v>
      </c>
      <c r="Q115" s="212">
        <v>0</v>
      </c>
      <c r="R115" s="212">
        <f>Q115*H115</f>
        <v>0</v>
      </c>
      <c r="S115" s="212">
        <v>0</v>
      </c>
      <c r="T115" s="213">
        <f>S115*H115</f>
        <v>0</v>
      </c>
      <c r="AR115" s="25" t="s">
        <v>254</v>
      </c>
      <c r="AT115" s="25" t="s">
        <v>170</v>
      </c>
      <c r="AU115" s="25" t="s">
        <v>83</v>
      </c>
      <c r="AY115" s="25" t="s">
        <v>168</v>
      </c>
      <c r="BE115" s="214">
        <f>IF(N115="základní",J115,0)</f>
        <v>0</v>
      </c>
      <c r="BF115" s="214">
        <f>IF(N115="snížená",J115,0)</f>
        <v>0</v>
      </c>
      <c r="BG115" s="214">
        <f>IF(N115="zákl. přenesená",J115,0)</f>
        <v>0</v>
      </c>
      <c r="BH115" s="214">
        <f>IF(N115="sníž. přenesená",J115,0)</f>
        <v>0</v>
      </c>
      <c r="BI115" s="214">
        <f>IF(N115="nulová",J115,0)</f>
        <v>0</v>
      </c>
      <c r="BJ115" s="25" t="s">
        <v>17</v>
      </c>
      <c r="BK115" s="214">
        <f>ROUND(I115*H115,2)</f>
        <v>0</v>
      </c>
      <c r="BL115" s="25" t="s">
        <v>254</v>
      </c>
      <c r="BM115" s="25" t="s">
        <v>4244</v>
      </c>
    </row>
    <row r="116" s="1" customFormat="1" ht="16.5" customHeight="1">
      <c r="B116" s="202"/>
      <c r="C116" s="203" t="s">
        <v>288</v>
      </c>
      <c r="D116" s="203" t="s">
        <v>170</v>
      </c>
      <c r="E116" s="204" t="s">
        <v>4245</v>
      </c>
      <c r="F116" s="205" t="s">
        <v>4246</v>
      </c>
      <c r="G116" s="206" t="s">
        <v>1519</v>
      </c>
      <c r="H116" s="207">
        <v>1</v>
      </c>
      <c r="I116" s="208"/>
      <c r="J116" s="209">
        <f>ROUND(I116*H116,2)</f>
        <v>0</v>
      </c>
      <c r="K116" s="205" t="s">
        <v>5</v>
      </c>
      <c r="L116" s="47"/>
      <c r="M116" s="210" t="s">
        <v>5</v>
      </c>
      <c r="N116" s="211" t="s">
        <v>43</v>
      </c>
      <c r="O116" s="48"/>
      <c r="P116" s="212">
        <f>O116*H116</f>
        <v>0</v>
      </c>
      <c r="Q116" s="212">
        <v>0</v>
      </c>
      <c r="R116" s="212">
        <f>Q116*H116</f>
        <v>0</v>
      </c>
      <c r="S116" s="212">
        <v>0</v>
      </c>
      <c r="T116" s="213">
        <f>S116*H116</f>
        <v>0</v>
      </c>
      <c r="AR116" s="25" t="s">
        <v>254</v>
      </c>
      <c r="AT116" s="25" t="s">
        <v>170</v>
      </c>
      <c r="AU116" s="25" t="s">
        <v>83</v>
      </c>
      <c r="AY116" s="25" t="s">
        <v>168</v>
      </c>
      <c r="BE116" s="214">
        <f>IF(N116="základní",J116,0)</f>
        <v>0</v>
      </c>
      <c r="BF116" s="214">
        <f>IF(N116="snížená",J116,0)</f>
        <v>0</v>
      </c>
      <c r="BG116" s="214">
        <f>IF(N116="zákl. přenesená",J116,0)</f>
        <v>0</v>
      </c>
      <c r="BH116" s="214">
        <f>IF(N116="sníž. přenesená",J116,0)</f>
        <v>0</v>
      </c>
      <c r="BI116" s="214">
        <f>IF(N116="nulová",J116,0)</f>
        <v>0</v>
      </c>
      <c r="BJ116" s="25" t="s">
        <v>17</v>
      </c>
      <c r="BK116" s="214">
        <f>ROUND(I116*H116,2)</f>
        <v>0</v>
      </c>
      <c r="BL116" s="25" t="s">
        <v>254</v>
      </c>
      <c r="BM116" s="25" t="s">
        <v>4247</v>
      </c>
    </row>
    <row r="117" s="10" customFormat="1" ht="22.32" customHeight="1">
      <c r="B117" s="189"/>
      <c r="D117" s="190" t="s">
        <v>71</v>
      </c>
      <c r="E117" s="200" t="s">
        <v>4094</v>
      </c>
      <c r="F117" s="200" t="s">
        <v>4248</v>
      </c>
      <c r="I117" s="192"/>
      <c r="J117" s="201">
        <f>BK117</f>
        <v>0</v>
      </c>
      <c r="L117" s="189"/>
      <c r="M117" s="194"/>
      <c r="N117" s="195"/>
      <c r="O117" s="195"/>
      <c r="P117" s="196">
        <f>SUM(P118:P142)</f>
        <v>0</v>
      </c>
      <c r="Q117" s="195"/>
      <c r="R117" s="196">
        <f>SUM(R118:R142)</f>
        <v>0</v>
      </c>
      <c r="S117" s="195"/>
      <c r="T117" s="197">
        <f>SUM(T118:T142)</f>
        <v>0</v>
      </c>
      <c r="AR117" s="190" t="s">
        <v>80</v>
      </c>
      <c r="AT117" s="198" t="s">
        <v>71</v>
      </c>
      <c r="AU117" s="198" t="s">
        <v>80</v>
      </c>
      <c r="AY117" s="190" t="s">
        <v>168</v>
      </c>
      <c r="BK117" s="199">
        <f>SUM(BK118:BK142)</f>
        <v>0</v>
      </c>
    </row>
    <row r="118" s="1" customFormat="1" ht="16.5" customHeight="1">
      <c r="B118" s="202"/>
      <c r="C118" s="203" t="s">
        <v>292</v>
      </c>
      <c r="D118" s="203" t="s">
        <v>170</v>
      </c>
      <c r="E118" s="204" t="s">
        <v>4249</v>
      </c>
      <c r="F118" s="205" t="s">
        <v>4250</v>
      </c>
      <c r="G118" s="206" t="s">
        <v>198</v>
      </c>
      <c r="H118" s="207">
        <v>15</v>
      </c>
      <c r="I118" s="208"/>
      <c r="J118" s="209">
        <f>ROUND(I118*H118,2)</f>
        <v>0</v>
      </c>
      <c r="K118" s="205" t="s">
        <v>5</v>
      </c>
      <c r="L118" s="47"/>
      <c r="M118" s="210" t="s">
        <v>5</v>
      </c>
      <c r="N118" s="211" t="s">
        <v>43</v>
      </c>
      <c r="O118" s="48"/>
      <c r="P118" s="212">
        <f>O118*H118</f>
        <v>0</v>
      </c>
      <c r="Q118" s="212">
        <v>0</v>
      </c>
      <c r="R118" s="212">
        <f>Q118*H118</f>
        <v>0</v>
      </c>
      <c r="S118" s="212">
        <v>0</v>
      </c>
      <c r="T118" s="213">
        <f>S118*H118</f>
        <v>0</v>
      </c>
      <c r="AR118" s="25" t="s">
        <v>254</v>
      </c>
      <c r="AT118" s="25" t="s">
        <v>170</v>
      </c>
      <c r="AU118" s="25" t="s">
        <v>83</v>
      </c>
      <c r="AY118" s="25" t="s">
        <v>168</v>
      </c>
      <c r="BE118" s="214">
        <f>IF(N118="základní",J118,0)</f>
        <v>0</v>
      </c>
      <c r="BF118" s="214">
        <f>IF(N118="snížená",J118,0)</f>
        <v>0</v>
      </c>
      <c r="BG118" s="214">
        <f>IF(N118="zákl. přenesená",J118,0)</f>
        <v>0</v>
      </c>
      <c r="BH118" s="214">
        <f>IF(N118="sníž. přenesená",J118,0)</f>
        <v>0</v>
      </c>
      <c r="BI118" s="214">
        <f>IF(N118="nulová",J118,0)</f>
        <v>0</v>
      </c>
      <c r="BJ118" s="25" t="s">
        <v>17</v>
      </c>
      <c r="BK118" s="214">
        <f>ROUND(I118*H118,2)</f>
        <v>0</v>
      </c>
      <c r="BL118" s="25" t="s">
        <v>254</v>
      </c>
      <c r="BM118" s="25" t="s">
        <v>4251</v>
      </c>
    </row>
    <row r="119" s="1" customFormat="1" ht="16.5" customHeight="1">
      <c r="B119" s="202"/>
      <c r="C119" s="203" t="s">
        <v>296</v>
      </c>
      <c r="D119" s="203" t="s">
        <v>170</v>
      </c>
      <c r="E119" s="204" t="s">
        <v>4252</v>
      </c>
      <c r="F119" s="205" t="s">
        <v>4253</v>
      </c>
      <c r="G119" s="206" t="s">
        <v>198</v>
      </c>
      <c r="H119" s="207">
        <v>100</v>
      </c>
      <c r="I119" s="208"/>
      <c r="J119" s="209">
        <f>ROUND(I119*H119,2)</f>
        <v>0</v>
      </c>
      <c r="K119" s="205" t="s">
        <v>5</v>
      </c>
      <c r="L119" s="47"/>
      <c r="M119" s="210" t="s">
        <v>5</v>
      </c>
      <c r="N119" s="211" t="s">
        <v>43</v>
      </c>
      <c r="O119" s="48"/>
      <c r="P119" s="212">
        <f>O119*H119</f>
        <v>0</v>
      </c>
      <c r="Q119" s="212">
        <v>0</v>
      </c>
      <c r="R119" s="212">
        <f>Q119*H119</f>
        <v>0</v>
      </c>
      <c r="S119" s="212">
        <v>0</v>
      </c>
      <c r="T119" s="213">
        <f>S119*H119</f>
        <v>0</v>
      </c>
      <c r="AR119" s="25" t="s">
        <v>254</v>
      </c>
      <c r="AT119" s="25" t="s">
        <v>170</v>
      </c>
      <c r="AU119" s="25" t="s">
        <v>83</v>
      </c>
      <c r="AY119" s="25" t="s">
        <v>168</v>
      </c>
      <c r="BE119" s="214">
        <f>IF(N119="základní",J119,0)</f>
        <v>0</v>
      </c>
      <c r="BF119" s="214">
        <f>IF(N119="snížená",J119,0)</f>
        <v>0</v>
      </c>
      <c r="BG119" s="214">
        <f>IF(N119="zákl. přenesená",J119,0)</f>
        <v>0</v>
      </c>
      <c r="BH119" s="214">
        <f>IF(N119="sníž. přenesená",J119,0)</f>
        <v>0</v>
      </c>
      <c r="BI119" s="214">
        <f>IF(N119="nulová",J119,0)</f>
        <v>0</v>
      </c>
      <c r="BJ119" s="25" t="s">
        <v>17</v>
      </c>
      <c r="BK119" s="214">
        <f>ROUND(I119*H119,2)</f>
        <v>0</v>
      </c>
      <c r="BL119" s="25" t="s">
        <v>254</v>
      </c>
      <c r="BM119" s="25" t="s">
        <v>4254</v>
      </c>
    </row>
    <row r="120" s="1" customFormat="1" ht="16.5" customHeight="1">
      <c r="B120" s="202"/>
      <c r="C120" s="203" t="s">
        <v>300</v>
      </c>
      <c r="D120" s="203" t="s">
        <v>170</v>
      </c>
      <c r="E120" s="204" t="s">
        <v>4255</v>
      </c>
      <c r="F120" s="205" t="s">
        <v>4256</v>
      </c>
      <c r="G120" s="206" t="s">
        <v>198</v>
      </c>
      <c r="H120" s="207">
        <v>250</v>
      </c>
      <c r="I120" s="208"/>
      <c r="J120" s="209">
        <f>ROUND(I120*H120,2)</f>
        <v>0</v>
      </c>
      <c r="K120" s="205" t="s">
        <v>5</v>
      </c>
      <c r="L120" s="47"/>
      <c r="M120" s="210" t="s">
        <v>5</v>
      </c>
      <c r="N120" s="211" t="s">
        <v>43</v>
      </c>
      <c r="O120" s="48"/>
      <c r="P120" s="212">
        <f>O120*H120</f>
        <v>0</v>
      </c>
      <c r="Q120" s="212">
        <v>0</v>
      </c>
      <c r="R120" s="212">
        <f>Q120*H120</f>
        <v>0</v>
      </c>
      <c r="S120" s="212">
        <v>0</v>
      </c>
      <c r="T120" s="213">
        <f>S120*H120</f>
        <v>0</v>
      </c>
      <c r="AR120" s="25" t="s">
        <v>254</v>
      </c>
      <c r="AT120" s="25" t="s">
        <v>170</v>
      </c>
      <c r="AU120" s="25" t="s">
        <v>83</v>
      </c>
      <c r="AY120" s="25" t="s">
        <v>168</v>
      </c>
      <c r="BE120" s="214">
        <f>IF(N120="základní",J120,0)</f>
        <v>0</v>
      </c>
      <c r="BF120" s="214">
        <f>IF(N120="snížená",J120,0)</f>
        <v>0</v>
      </c>
      <c r="BG120" s="214">
        <f>IF(N120="zákl. přenesená",J120,0)</f>
        <v>0</v>
      </c>
      <c r="BH120" s="214">
        <f>IF(N120="sníž. přenesená",J120,0)</f>
        <v>0</v>
      </c>
      <c r="BI120" s="214">
        <f>IF(N120="nulová",J120,0)</f>
        <v>0</v>
      </c>
      <c r="BJ120" s="25" t="s">
        <v>17</v>
      </c>
      <c r="BK120" s="214">
        <f>ROUND(I120*H120,2)</f>
        <v>0</v>
      </c>
      <c r="BL120" s="25" t="s">
        <v>254</v>
      </c>
      <c r="BM120" s="25" t="s">
        <v>4257</v>
      </c>
    </row>
    <row r="121" s="1" customFormat="1" ht="16.5" customHeight="1">
      <c r="B121" s="202"/>
      <c r="C121" s="203" t="s">
        <v>304</v>
      </c>
      <c r="D121" s="203" t="s">
        <v>170</v>
      </c>
      <c r="E121" s="204" t="s">
        <v>4258</v>
      </c>
      <c r="F121" s="205" t="s">
        <v>4259</v>
      </c>
      <c r="G121" s="206" t="s">
        <v>198</v>
      </c>
      <c r="H121" s="207">
        <v>20</v>
      </c>
      <c r="I121" s="208"/>
      <c r="J121" s="209">
        <f>ROUND(I121*H121,2)</f>
        <v>0</v>
      </c>
      <c r="K121" s="205" t="s">
        <v>5</v>
      </c>
      <c r="L121" s="47"/>
      <c r="M121" s="210" t="s">
        <v>5</v>
      </c>
      <c r="N121" s="211" t="s">
        <v>43</v>
      </c>
      <c r="O121" s="48"/>
      <c r="P121" s="212">
        <f>O121*H121</f>
        <v>0</v>
      </c>
      <c r="Q121" s="212">
        <v>0</v>
      </c>
      <c r="R121" s="212">
        <f>Q121*H121</f>
        <v>0</v>
      </c>
      <c r="S121" s="212">
        <v>0</v>
      </c>
      <c r="T121" s="213">
        <f>S121*H121</f>
        <v>0</v>
      </c>
      <c r="AR121" s="25" t="s">
        <v>254</v>
      </c>
      <c r="AT121" s="25" t="s">
        <v>170</v>
      </c>
      <c r="AU121" s="25" t="s">
        <v>83</v>
      </c>
      <c r="AY121" s="25" t="s">
        <v>168</v>
      </c>
      <c r="BE121" s="214">
        <f>IF(N121="základní",J121,0)</f>
        <v>0</v>
      </c>
      <c r="BF121" s="214">
        <f>IF(N121="snížená",J121,0)</f>
        <v>0</v>
      </c>
      <c r="BG121" s="214">
        <f>IF(N121="zákl. přenesená",J121,0)</f>
        <v>0</v>
      </c>
      <c r="BH121" s="214">
        <f>IF(N121="sníž. přenesená",J121,0)</f>
        <v>0</v>
      </c>
      <c r="BI121" s="214">
        <f>IF(N121="nulová",J121,0)</f>
        <v>0</v>
      </c>
      <c r="BJ121" s="25" t="s">
        <v>17</v>
      </c>
      <c r="BK121" s="214">
        <f>ROUND(I121*H121,2)</f>
        <v>0</v>
      </c>
      <c r="BL121" s="25" t="s">
        <v>254</v>
      </c>
      <c r="BM121" s="25" t="s">
        <v>4260</v>
      </c>
    </row>
    <row r="122" s="1" customFormat="1" ht="16.5" customHeight="1">
      <c r="B122" s="202"/>
      <c r="C122" s="203" t="s">
        <v>308</v>
      </c>
      <c r="D122" s="203" t="s">
        <v>170</v>
      </c>
      <c r="E122" s="204" t="s">
        <v>4261</v>
      </c>
      <c r="F122" s="205" t="s">
        <v>4262</v>
      </c>
      <c r="G122" s="206" t="s">
        <v>198</v>
      </c>
      <c r="H122" s="207">
        <v>182</v>
      </c>
      <c r="I122" s="208"/>
      <c r="J122" s="209">
        <f>ROUND(I122*H122,2)</f>
        <v>0</v>
      </c>
      <c r="K122" s="205" t="s">
        <v>5</v>
      </c>
      <c r="L122" s="47"/>
      <c r="M122" s="210" t="s">
        <v>5</v>
      </c>
      <c r="N122" s="211" t="s">
        <v>43</v>
      </c>
      <c r="O122" s="48"/>
      <c r="P122" s="212">
        <f>O122*H122</f>
        <v>0</v>
      </c>
      <c r="Q122" s="212">
        <v>0</v>
      </c>
      <c r="R122" s="212">
        <f>Q122*H122</f>
        <v>0</v>
      </c>
      <c r="S122" s="212">
        <v>0</v>
      </c>
      <c r="T122" s="213">
        <f>S122*H122</f>
        <v>0</v>
      </c>
      <c r="AR122" s="25" t="s">
        <v>254</v>
      </c>
      <c r="AT122" s="25" t="s">
        <v>170</v>
      </c>
      <c r="AU122" s="25" t="s">
        <v>83</v>
      </c>
      <c r="AY122" s="25" t="s">
        <v>168</v>
      </c>
      <c r="BE122" s="214">
        <f>IF(N122="základní",J122,0)</f>
        <v>0</v>
      </c>
      <c r="BF122" s="214">
        <f>IF(N122="snížená",J122,0)</f>
        <v>0</v>
      </c>
      <c r="BG122" s="214">
        <f>IF(N122="zákl. přenesená",J122,0)</f>
        <v>0</v>
      </c>
      <c r="BH122" s="214">
        <f>IF(N122="sníž. přenesená",J122,0)</f>
        <v>0</v>
      </c>
      <c r="BI122" s="214">
        <f>IF(N122="nulová",J122,0)</f>
        <v>0</v>
      </c>
      <c r="BJ122" s="25" t="s">
        <v>17</v>
      </c>
      <c r="BK122" s="214">
        <f>ROUND(I122*H122,2)</f>
        <v>0</v>
      </c>
      <c r="BL122" s="25" t="s">
        <v>254</v>
      </c>
      <c r="BM122" s="25" t="s">
        <v>4263</v>
      </c>
    </row>
    <row r="123" s="1" customFormat="1" ht="16.5" customHeight="1">
      <c r="B123" s="202"/>
      <c r="C123" s="203" t="s">
        <v>314</v>
      </c>
      <c r="D123" s="203" t="s">
        <v>170</v>
      </c>
      <c r="E123" s="204" t="s">
        <v>4264</v>
      </c>
      <c r="F123" s="205" t="s">
        <v>4265</v>
      </c>
      <c r="G123" s="206" t="s">
        <v>198</v>
      </c>
      <c r="H123" s="207">
        <v>150</v>
      </c>
      <c r="I123" s="208"/>
      <c r="J123" s="209">
        <f>ROUND(I123*H123,2)</f>
        <v>0</v>
      </c>
      <c r="K123" s="205" t="s">
        <v>5</v>
      </c>
      <c r="L123" s="47"/>
      <c r="M123" s="210" t="s">
        <v>5</v>
      </c>
      <c r="N123" s="211" t="s">
        <v>43</v>
      </c>
      <c r="O123" s="48"/>
      <c r="P123" s="212">
        <f>O123*H123</f>
        <v>0</v>
      </c>
      <c r="Q123" s="212">
        <v>0</v>
      </c>
      <c r="R123" s="212">
        <f>Q123*H123</f>
        <v>0</v>
      </c>
      <c r="S123" s="212">
        <v>0</v>
      </c>
      <c r="T123" s="213">
        <f>S123*H123</f>
        <v>0</v>
      </c>
      <c r="AR123" s="25" t="s">
        <v>254</v>
      </c>
      <c r="AT123" s="25" t="s">
        <v>170</v>
      </c>
      <c r="AU123" s="25" t="s">
        <v>83</v>
      </c>
      <c r="AY123" s="25" t="s">
        <v>168</v>
      </c>
      <c r="BE123" s="214">
        <f>IF(N123="základní",J123,0)</f>
        <v>0</v>
      </c>
      <c r="BF123" s="214">
        <f>IF(N123="snížená",J123,0)</f>
        <v>0</v>
      </c>
      <c r="BG123" s="214">
        <f>IF(N123="zákl. přenesená",J123,0)</f>
        <v>0</v>
      </c>
      <c r="BH123" s="214">
        <f>IF(N123="sníž. přenesená",J123,0)</f>
        <v>0</v>
      </c>
      <c r="BI123" s="214">
        <f>IF(N123="nulová",J123,0)</f>
        <v>0</v>
      </c>
      <c r="BJ123" s="25" t="s">
        <v>17</v>
      </c>
      <c r="BK123" s="214">
        <f>ROUND(I123*H123,2)</f>
        <v>0</v>
      </c>
      <c r="BL123" s="25" t="s">
        <v>254</v>
      </c>
      <c r="BM123" s="25" t="s">
        <v>4266</v>
      </c>
    </row>
    <row r="124" s="1" customFormat="1" ht="16.5" customHeight="1">
      <c r="B124" s="202"/>
      <c r="C124" s="203" t="s">
        <v>322</v>
      </c>
      <c r="D124" s="203" t="s">
        <v>170</v>
      </c>
      <c r="E124" s="204" t="s">
        <v>4267</v>
      </c>
      <c r="F124" s="205" t="s">
        <v>4268</v>
      </c>
      <c r="G124" s="206" t="s">
        <v>198</v>
      </c>
      <c r="H124" s="207">
        <v>155</v>
      </c>
      <c r="I124" s="208"/>
      <c r="J124" s="209">
        <f>ROUND(I124*H124,2)</f>
        <v>0</v>
      </c>
      <c r="K124" s="205" t="s">
        <v>5</v>
      </c>
      <c r="L124" s="47"/>
      <c r="M124" s="210" t="s">
        <v>5</v>
      </c>
      <c r="N124" s="211" t="s">
        <v>43</v>
      </c>
      <c r="O124" s="48"/>
      <c r="P124" s="212">
        <f>O124*H124</f>
        <v>0</v>
      </c>
      <c r="Q124" s="212">
        <v>0</v>
      </c>
      <c r="R124" s="212">
        <f>Q124*H124</f>
        <v>0</v>
      </c>
      <c r="S124" s="212">
        <v>0</v>
      </c>
      <c r="T124" s="213">
        <f>S124*H124</f>
        <v>0</v>
      </c>
      <c r="AR124" s="25" t="s">
        <v>254</v>
      </c>
      <c r="AT124" s="25" t="s">
        <v>170</v>
      </c>
      <c r="AU124" s="25" t="s">
        <v>83</v>
      </c>
      <c r="AY124" s="25" t="s">
        <v>168</v>
      </c>
      <c r="BE124" s="214">
        <f>IF(N124="základní",J124,0)</f>
        <v>0</v>
      </c>
      <c r="BF124" s="214">
        <f>IF(N124="snížená",J124,0)</f>
        <v>0</v>
      </c>
      <c r="BG124" s="214">
        <f>IF(N124="zákl. přenesená",J124,0)</f>
        <v>0</v>
      </c>
      <c r="BH124" s="214">
        <f>IF(N124="sníž. přenesená",J124,0)</f>
        <v>0</v>
      </c>
      <c r="BI124" s="214">
        <f>IF(N124="nulová",J124,0)</f>
        <v>0</v>
      </c>
      <c r="BJ124" s="25" t="s">
        <v>17</v>
      </c>
      <c r="BK124" s="214">
        <f>ROUND(I124*H124,2)</f>
        <v>0</v>
      </c>
      <c r="BL124" s="25" t="s">
        <v>254</v>
      </c>
      <c r="BM124" s="25" t="s">
        <v>4269</v>
      </c>
    </row>
    <row r="125" s="1" customFormat="1" ht="16.5" customHeight="1">
      <c r="B125" s="202"/>
      <c r="C125" s="203" t="s">
        <v>327</v>
      </c>
      <c r="D125" s="203" t="s">
        <v>170</v>
      </c>
      <c r="E125" s="204" t="s">
        <v>4270</v>
      </c>
      <c r="F125" s="205" t="s">
        <v>4271</v>
      </c>
      <c r="G125" s="206" t="s">
        <v>1519</v>
      </c>
      <c r="H125" s="207">
        <v>1</v>
      </c>
      <c r="I125" s="208"/>
      <c r="J125" s="209">
        <f>ROUND(I125*H125,2)</f>
        <v>0</v>
      </c>
      <c r="K125" s="205" t="s">
        <v>5</v>
      </c>
      <c r="L125" s="47"/>
      <c r="M125" s="210" t="s">
        <v>5</v>
      </c>
      <c r="N125" s="211" t="s">
        <v>43</v>
      </c>
      <c r="O125" s="48"/>
      <c r="P125" s="212">
        <f>O125*H125</f>
        <v>0</v>
      </c>
      <c r="Q125" s="212">
        <v>0</v>
      </c>
      <c r="R125" s="212">
        <f>Q125*H125</f>
        <v>0</v>
      </c>
      <c r="S125" s="212">
        <v>0</v>
      </c>
      <c r="T125" s="213">
        <f>S125*H125</f>
        <v>0</v>
      </c>
      <c r="AR125" s="25" t="s">
        <v>254</v>
      </c>
      <c r="AT125" s="25" t="s">
        <v>170</v>
      </c>
      <c r="AU125" s="25" t="s">
        <v>83</v>
      </c>
      <c r="AY125" s="25" t="s">
        <v>168</v>
      </c>
      <c r="BE125" s="214">
        <f>IF(N125="základní",J125,0)</f>
        <v>0</v>
      </c>
      <c r="BF125" s="214">
        <f>IF(N125="snížená",J125,0)</f>
        <v>0</v>
      </c>
      <c r="BG125" s="214">
        <f>IF(N125="zákl. přenesená",J125,0)</f>
        <v>0</v>
      </c>
      <c r="BH125" s="214">
        <f>IF(N125="sníž. přenesená",J125,0)</f>
        <v>0</v>
      </c>
      <c r="BI125" s="214">
        <f>IF(N125="nulová",J125,0)</f>
        <v>0</v>
      </c>
      <c r="BJ125" s="25" t="s">
        <v>17</v>
      </c>
      <c r="BK125" s="214">
        <f>ROUND(I125*H125,2)</f>
        <v>0</v>
      </c>
      <c r="BL125" s="25" t="s">
        <v>254</v>
      </c>
      <c r="BM125" s="25" t="s">
        <v>4272</v>
      </c>
    </row>
    <row r="126" s="1" customFormat="1" ht="38.25" customHeight="1">
      <c r="B126" s="202"/>
      <c r="C126" s="203" t="s">
        <v>332</v>
      </c>
      <c r="D126" s="203" t="s">
        <v>170</v>
      </c>
      <c r="E126" s="204" t="s">
        <v>4273</v>
      </c>
      <c r="F126" s="205" t="s">
        <v>4274</v>
      </c>
      <c r="G126" s="206" t="s">
        <v>1738</v>
      </c>
      <c r="H126" s="207">
        <v>32</v>
      </c>
      <c r="I126" s="208"/>
      <c r="J126" s="209">
        <f>ROUND(I126*H126,2)</f>
        <v>0</v>
      </c>
      <c r="K126" s="205" t="s">
        <v>5</v>
      </c>
      <c r="L126" s="47"/>
      <c r="M126" s="210" t="s">
        <v>5</v>
      </c>
      <c r="N126" s="211" t="s">
        <v>43</v>
      </c>
      <c r="O126" s="48"/>
      <c r="P126" s="212">
        <f>O126*H126</f>
        <v>0</v>
      </c>
      <c r="Q126" s="212">
        <v>0</v>
      </c>
      <c r="R126" s="212">
        <f>Q126*H126</f>
        <v>0</v>
      </c>
      <c r="S126" s="212">
        <v>0</v>
      </c>
      <c r="T126" s="213">
        <f>S126*H126</f>
        <v>0</v>
      </c>
      <c r="AR126" s="25" t="s">
        <v>254</v>
      </c>
      <c r="AT126" s="25" t="s">
        <v>170</v>
      </c>
      <c r="AU126" s="25" t="s">
        <v>83</v>
      </c>
      <c r="AY126" s="25" t="s">
        <v>168</v>
      </c>
      <c r="BE126" s="214">
        <f>IF(N126="základní",J126,0)</f>
        <v>0</v>
      </c>
      <c r="BF126" s="214">
        <f>IF(N126="snížená",J126,0)</f>
        <v>0</v>
      </c>
      <c r="BG126" s="214">
        <f>IF(N126="zákl. přenesená",J126,0)</f>
        <v>0</v>
      </c>
      <c r="BH126" s="214">
        <f>IF(N126="sníž. přenesená",J126,0)</f>
        <v>0</v>
      </c>
      <c r="BI126" s="214">
        <f>IF(N126="nulová",J126,0)</f>
        <v>0</v>
      </c>
      <c r="BJ126" s="25" t="s">
        <v>17</v>
      </c>
      <c r="BK126" s="214">
        <f>ROUND(I126*H126,2)</f>
        <v>0</v>
      </c>
      <c r="BL126" s="25" t="s">
        <v>254</v>
      </c>
      <c r="BM126" s="25" t="s">
        <v>4275</v>
      </c>
    </row>
    <row r="127" s="1" customFormat="1" ht="16.5" customHeight="1">
      <c r="B127" s="202"/>
      <c r="C127" s="203" t="s">
        <v>336</v>
      </c>
      <c r="D127" s="203" t="s">
        <v>170</v>
      </c>
      <c r="E127" s="204" t="s">
        <v>4276</v>
      </c>
      <c r="F127" s="205" t="s">
        <v>4277</v>
      </c>
      <c r="G127" s="206" t="s">
        <v>1738</v>
      </c>
      <c r="H127" s="207">
        <v>8</v>
      </c>
      <c r="I127" s="208"/>
      <c r="J127" s="209">
        <f>ROUND(I127*H127,2)</f>
        <v>0</v>
      </c>
      <c r="K127" s="205" t="s">
        <v>5</v>
      </c>
      <c r="L127" s="47"/>
      <c r="M127" s="210" t="s">
        <v>5</v>
      </c>
      <c r="N127" s="211" t="s">
        <v>43</v>
      </c>
      <c r="O127" s="48"/>
      <c r="P127" s="212">
        <f>O127*H127</f>
        <v>0</v>
      </c>
      <c r="Q127" s="212">
        <v>0</v>
      </c>
      <c r="R127" s="212">
        <f>Q127*H127</f>
        <v>0</v>
      </c>
      <c r="S127" s="212">
        <v>0</v>
      </c>
      <c r="T127" s="213">
        <f>S127*H127</f>
        <v>0</v>
      </c>
      <c r="AR127" s="25" t="s">
        <v>254</v>
      </c>
      <c r="AT127" s="25" t="s">
        <v>170</v>
      </c>
      <c r="AU127" s="25" t="s">
        <v>83</v>
      </c>
      <c r="AY127" s="25" t="s">
        <v>168</v>
      </c>
      <c r="BE127" s="214">
        <f>IF(N127="základní",J127,0)</f>
        <v>0</v>
      </c>
      <c r="BF127" s="214">
        <f>IF(N127="snížená",J127,0)</f>
        <v>0</v>
      </c>
      <c r="BG127" s="214">
        <f>IF(N127="zákl. přenesená",J127,0)</f>
        <v>0</v>
      </c>
      <c r="BH127" s="214">
        <f>IF(N127="sníž. přenesená",J127,0)</f>
        <v>0</v>
      </c>
      <c r="BI127" s="214">
        <f>IF(N127="nulová",J127,0)</f>
        <v>0</v>
      </c>
      <c r="BJ127" s="25" t="s">
        <v>17</v>
      </c>
      <c r="BK127" s="214">
        <f>ROUND(I127*H127,2)</f>
        <v>0</v>
      </c>
      <c r="BL127" s="25" t="s">
        <v>254</v>
      </c>
      <c r="BM127" s="25" t="s">
        <v>4278</v>
      </c>
    </row>
    <row r="128" s="1" customFormat="1" ht="16.5" customHeight="1">
      <c r="B128" s="202"/>
      <c r="C128" s="203" t="s">
        <v>343</v>
      </c>
      <c r="D128" s="203" t="s">
        <v>170</v>
      </c>
      <c r="E128" s="204" t="s">
        <v>4279</v>
      </c>
      <c r="F128" s="205" t="s">
        <v>4280</v>
      </c>
      <c r="G128" s="206" t="s">
        <v>1519</v>
      </c>
      <c r="H128" s="207">
        <v>2</v>
      </c>
      <c r="I128" s="208"/>
      <c r="J128" s="209">
        <f>ROUND(I128*H128,2)</f>
        <v>0</v>
      </c>
      <c r="K128" s="205" t="s">
        <v>5</v>
      </c>
      <c r="L128" s="47"/>
      <c r="M128" s="210" t="s">
        <v>5</v>
      </c>
      <c r="N128" s="211" t="s">
        <v>43</v>
      </c>
      <c r="O128" s="48"/>
      <c r="P128" s="212">
        <f>O128*H128</f>
        <v>0</v>
      </c>
      <c r="Q128" s="212">
        <v>0</v>
      </c>
      <c r="R128" s="212">
        <f>Q128*H128</f>
        <v>0</v>
      </c>
      <c r="S128" s="212">
        <v>0</v>
      </c>
      <c r="T128" s="213">
        <f>S128*H128</f>
        <v>0</v>
      </c>
      <c r="AR128" s="25" t="s">
        <v>254</v>
      </c>
      <c r="AT128" s="25" t="s">
        <v>170</v>
      </c>
      <c r="AU128" s="25" t="s">
        <v>83</v>
      </c>
      <c r="AY128" s="25" t="s">
        <v>168</v>
      </c>
      <c r="BE128" s="214">
        <f>IF(N128="základní",J128,0)</f>
        <v>0</v>
      </c>
      <c r="BF128" s="214">
        <f>IF(N128="snížená",J128,0)</f>
        <v>0</v>
      </c>
      <c r="BG128" s="214">
        <f>IF(N128="zákl. přenesená",J128,0)</f>
        <v>0</v>
      </c>
      <c r="BH128" s="214">
        <f>IF(N128="sníž. přenesená",J128,0)</f>
        <v>0</v>
      </c>
      <c r="BI128" s="214">
        <f>IF(N128="nulová",J128,0)</f>
        <v>0</v>
      </c>
      <c r="BJ128" s="25" t="s">
        <v>17</v>
      </c>
      <c r="BK128" s="214">
        <f>ROUND(I128*H128,2)</f>
        <v>0</v>
      </c>
      <c r="BL128" s="25" t="s">
        <v>254</v>
      </c>
      <c r="BM128" s="25" t="s">
        <v>4281</v>
      </c>
    </row>
    <row r="129" s="1" customFormat="1" ht="16.5" customHeight="1">
      <c r="B129" s="202"/>
      <c r="C129" s="203" t="s">
        <v>347</v>
      </c>
      <c r="D129" s="203" t="s">
        <v>170</v>
      </c>
      <c r="E129" s="204" t="s">
        <v>4282</v>
      </c>
      <c r="F129" s="205" t="s">
        <v>4283</v>
      </c>
      <c r="G129" s="206" t="s">
        <v>1519</v>
      </c>
      <c r="H129" s="207">
        <v>17</v>
      </c>
      <c r="I129" s="208"/>
      <c r="J129" s="209">
        <f>ROUND(I129*H129,2)</f>
        <v>0</v>
      </c>
      <c r="K129" s="205" t="s">
        <v>5</v>
      </c>
      <c r="L129" s="47"/>
      <c r="M129" s="210" t="s">
        <v>5</v>
      </c>
      <c r="N129" s="211" t="s">
        <v>43</v>
      </c>
      <c r="O129" s="48"/>
      <c r="P129" s="212">
        <f>O129*H129</f>
        <v>0</v>
      </c>
      <c r="Q129" s="212">
        <v>0</v>
      </c>
      <c r="R129" s="212">
        <f>Q129*H129</f>
        <v>0</v>
      </c>
      <c r="S129" s="212">
        <v>0</v>
      </c>
      <c r="T129" s="213">
        <f>S129*H129</f>
        <v>0</v>
      </c>
      <c r="AR129" s="25" t="s">
        <v>254</v>
      </c>
      <c r="AT129" s="25" t="s">
        <v>170</v>
      </c>
      <c r="AU129" s="25" t="s">
        <v>83</v>
      </c>
      <c r="AY129" s="25" t="s">
        <v>168</v>
      </c>
      <c r="BE129" s="214">
        <f>IF(N129="základní",J129,0)</f>
        <v>0</v>
      </c>
      <c r="BF129" s="214">
        <f>IF(N129="snížená",J129,0)</f>
        <v>0</v>
      </c>
      <c r="BG129" s="214">
        <f>IF(N129="zákl. přenesená",J129,0)</f>
        <v>0</v>
      </c>
      <c r="BH129" s="214">
        <f>IF(N129="sníž. přenesená",J129,0)</f>
        <v>0</v>
      </c>
      <c r="BI129" s="214">
        <f>IF(N129="nulová",J129,0)</f>
        <v>0</v>
      </c>
      <c r="BJ129" s="25" t="s">
        <v>17</v>
      </c>
      <c r="BK129" s="214">
        <f>ROUND(I129*H129,2)</f>
        <v>0</v>
      </c>
      <c r="BL129" s="25" t="s">
        <v>254</v>
      </c>
      <c r="BM129" s="25" t="s">
        <v>4284</v>
      </c>
    </row>
    <row r="130" s="1" customFormat="1" ht="16.5" customHeight="1">
      <c r="B130" s="202"/>
      <c r="C130" s="203" t="s">
        <v>352</v>
      </c>
      <c r="D130" s="203" t="s">
        <v>170</v>
      </c>
      <c r="E130" s="204" t="s">
        <v>4285</v>
      </c>
      <c r="F130" s="205" t="s">
        <v>4286</v>
      </c>
      <c r="G130" s="206" t="s">
        <v>1519</v>
      </c>
      <c r="H130" s="207">
        <v>17</v>
      </c>
      <c r="I130" s="208"/>
      <c r="J130" s="209">
        <f>ROUND(I130*H130,2)</f>
        <v>0</v>
      </c>
      <c r="K130" s="205" t="s">
        <v>5</v>
      </c>
      <c r="L130" s="47"/>
      <c r="M130" s="210" t="s">
        <v>5</v>
      </c>
      <c r="N130" s="211" t="s">
        <v>43</v>
      </c>
      <c r="O130" s="48"/>
      <c r="P130" s="212">
        <f>O130*H130</f>
        <v>0</v>
      </c>
      <c r="Q130" s="212">
        <v>0</v>
      </c>
      <c r="R130" s="212">
        <f>Q130*H130</f>
        <v>0</v>
      </c>
      <c r="S130" s="212">
        <v>0</v>
      </c>
      <c r="T130" s="213">
        <f>S130*H130</f>
        <v>0</v>
      </c>
      <c r="AR130" s="25" t="s">
        <v>254</v>
      </c>
      <c r="AT130" s="25" t="s">
        <v>170</v>
      </c>
      <c r="AU130" s="25" t="s">
        <v>83</v>
      </c>
      <c r="AY130" s="25" t="s">
        <v>168</v>
      </c>
      <c r="BE130" s="214">
        <f>IF(N130="základní",J130,0)</f>
        <v>0</v>
      </c>
      <c r="BF130" s="214">
        <f>IF(N130="snížená",J130,0)</f>
        <v>0</v>
      </c>
      <c r="BG130" s="214">
        <f>IF(N130="zákl. přenesená",J130,0)</f>
        <v>0</v>
      </c>
      <c r="BH130" s="214">
        <f>IF(N130="sníž. přenesená",J130,0)</f>
        <v>0</v>
      </c>
      <c r="BI130" s="214">
        <f>IF(N130="nulová",J130,0)</f>
        <v>0</v>
      </c>
      <c r="BJ130" s="25" t="s">
        <v>17</v>
      </c>
      <c r="BK130" s="214">
        <f>ROUND(I130*H130,2)</f>
        <v>0</v>
      </c>
      <c r="BL130" s="25" t="s">
        <v>254</v>
      </c>
      <c r="BM130" s="25" t="s">
        <v>4287</v>
      </c>
    </row>
    <row r="131" s="1" customFormat="1" ht="16.5" customHeight="1">
      <c r="B131" s="202"/>
      <c r="C131" s="203" t="s">
        <v>356</v>
      </c>
      <c r="D131" s="203" t="s">
        <v>170</v>
      </c>
      <c r="E131" s="204" t="s">
        <v>4288</v>
      </c>
      <c r="F131" s="205" t="s">
        <v>4289</v>
      </c>
      <c r="G131" s="206" t="s">
        <v>1519</v>
      </c>
      <c r="H131" s="207">
        <v>17</v>
      </c>
      <c r="I131" s="208"/>
      <c r="J131" s="209">
        <f>ROUND(I131*H131,2)</f>
        <v>0</v>
      </c>
      <c r="K131" s="205" t="s">
        <v>5</v>
      </c>
      <c r="L131" s="47"/>
      <c r="M131" s="210" t="s">
        <v>5</v>
      </c>
      <c r="N131" s="211" t="s">
        <v>43</v>
      </c>
      <c r="O131" s="48"/>
      <c r="P131" s="212">
        <f>O131*H131</f>
        <v>0</v>
      </c>
      <c r="Q131" s="212">
        <v>0</v>
      </c>
      <c r="R131" s="212">
        <f>Q131*H131</f>
        <v>0</v>
      </c>
      <c r="S131" s="212">
        <v>0</v>
      </c>
      <c r="T131" s="213">
        <f>S131*H131</f>
        <v>0</v>
      </c>
      <c r="AR131" s="25" t="s">
        <v>254</v>
      </c>
      <c r="AT131" s="25" t="s">
        <v>170</v>
      </c>
      <c r="AU131" s="25" t="s">
        <v>83</v>
      </c>
      <c r="AY131" s="25" t="s">
        <v>168</v>
      </c>
      <c r="BE131" s="214">
        <f>IF(N131="základní",J131,0)</f>
        <v>0</v>
      </c>
      <c r="BF131" s="214">
        <f>IF(N131="snížená",J131,0)</f>
        <v>0</v>
      </c>
      <c r="BG131" s="214">
        <f>IF(N131="zákl. přenesená",J131,0)</f>
        <v>0</v>
      </c>
      <c r="BH131" s="214">
        <f>IF(N131="sníž. přenesená",J131,0)</f>
        <v>0</v>
      </c>
      <c r="BI131" s="214">
        <f>IF(N131="nulová",J131,0)</f>
        <v>0</v>
      </c>
      <c r="BJ131" s="25" t="s">
        <v>17</v>
      </c>
      <c r="BK131" s="214">
        <f>ROUND(I131*H131,2)</f>
        <v>0</v>
      </c>
      <c r="BL131" s="25" t="s">
        <v>254</v>
      </c>
      <c r="BM131" s="25" t="s">
        <v>4290</v>
      </c>
    </row>
    <row r="132" s="1" customFormat="1" ht="16.5" customHeight="1">
      <c r="B132" s="202"/>
      <c r="C132" s="203" t="s">
        <v>360</v>
      </c>
      <c r="D132" s="203" t="s">
        <v>170</v>
      </c>
      <c r="E132" s="204" t="s">
        <v>4291</v>
      </c>
      <c r="F132" s="205" t="s">
        <v>4292</v>
      </c>
      <c r="G132" s="206" t="s">
        <v>1519</v>
      </c>
      <c r="H132" s="207">
        <v>2</v>
      </c>
      <c r="I132" s="208"/>
      <c r="J132" s="209">
        <f>ROUND(I132*H132,2)</f>
        <v>0</v>
      </c>
      <c r="K132" s="205" t="s">
        <v>5</v>
      </c>
      <c r="L132" s="47"/>
      <c r="M132" s="210" t="s">
        <v>5</v>
      </c>
      <c r="N132" s="211" t="s">
        <v>43</v>
      </c>
      <c r="O132" s="48"/>
      <c r="P132" s="212">
        <f>O132*H132</f>
        <v>0</v>
      </c>
      <c r="Q132" s="212">
        <v>0</v>
      </c>
      <c r="R132" s="212">
        <f>Q132*H132</f>
        <v>0</v>
      </c>
      <c r="S132" s="212">
        <v>0</v>
      </c>
      <c r="T132" s="213">
        <f>S132*H132</f>
        <v>0</v>
      </c>
      <c r="AR132" s="25" t="s">
        <v>254</v>
      </c>
      <c r="AT132" s="25" t="s">
        <v>170</v>
      </c>
      <c r="AU132" s="25" t="s">
        <v>83</v>
      </c>
      <c r="AY132" s="25" t="s">
        <v>168</v>
      </c>
      <c r="BE132" s="214">
        <f>IF(N132="základní",J132,0)</f>
        <v>0</v>
      </c>
      <c r="BF132" s="214">
        <f>IF(N132="snížená",J132,0)</f>
        <v>0</v>
      </c>
      <c r="BG132" s="214">
        <f>IF(N132="zákl. přenesená",J132,0)</f>
        <v>0</v>
      </c>
      <c r="BH132" s="214">
        <f>IF(N132="sníž. přenesená",J132,0)</f>
        <v>0</v>
      </c>
      <c r="BI132" s="214">
        <f>IF(N132="nulová",J132,0)</f>
        <v>0</v>
      </c>
      <c r="BJ132" s="25" t="s">
        <v>17</v>
      </c>
      <c r="BK132" s="214">
        <f>ROUND(I132*H132,2)</f>
        <v>0</v>
      </c>
      <c r="BL132" s="25" t="s">
        <v>254</v>
      </c>
      <c r="BM132" s="25" t="s">
        <v>4293</v>
      </c>
    </row>
    <row r="133" s="1" customFormat="1" ht="16.5" customHeight="1">
      <c r="B133" s="202"/>
      <c r="C133" s="203" t="s">
        <v>366</v>
      </c>
      <c r="D133" s="203" t="s">
        <v>170</v>
      </c>
      <c r="E133" s="204" t="s">
        <v>4294</v>
      </c>
      <c r="F133" s="205" t="s">
        <v>4295</v>
      </c>
      <c r="G133" s="206" t="s">
        <v>1519</v>
      </c>
      <c r="H133" s="207">
        <v>1</v>
      </c>
      <c r="I133" s="208"/>
      <c r="J133" s="209">
        <f>ROUND(I133*H133,2)</f>
        <v>0</v>
      </c>
      <c r="K133" s="205" t="s">
        <v>5</v>
      </c>
      <c r="L133" s="47"/>
      <c r="M133" s="210" t="s">
        <v>5</v>
      </c>
      <c r="N133" s="211" t="s">
        <v>43</v>
      </c>
      <c r="O133" s="48"/>
      <c r="P133" s="212">
        <f>O133*H133</f>
        <v>0</v>
      </c>
      <c r="Q133" s="212">
        <v>0</v>
      </c>
      <c r="R133" s="212">
        <f>Q133*H133</f>
        <v>0</v>
      </c>
      <c r="S133" s="212">
        <v>0</v>
      </c>
      <c r="T133" s="213">
        <f>S133*H133</f>
        <v>0</v>
      </c>
      <c r="AR133" s="25" t="s">
        <v>254</v>
      </c>
      <c r="AT133" s="25" t="s">
        <v>170</v>
      </c>
      <c r="AU133" s="25" t="s">
        <v>83</v>
      </c>
      <c r="AY133" s="25" t="s">
        <v>168</v>
      </c>
      <c r="BE133" s="214">
        <f>IF(N133="základní",J133,0)</f>
        <v>0</v>
      </c>
      <c r="BF133" s="214">
        <f>IF(N133="snížená",J133,0)</f>
        <v>0</v>
      </c>
      <c r="BG133" s="214">
        <f>IF(N133="zákl. přenesená",J133,0)</f>
        <v>0</v>
      </c>
      <c r="BH133" s="214">
        <f>IF(N133="sníž. přenesená",J133,0)</f>
        <v>0</v>
      </c>
      <c r="BI133" s="214">
        <f>IF(N133="nulová",J133,0)</f>
        <v>0</v>
      </c>
      <c r="BJ133" s="25" t="s">
        <v>17</v>
      </c>
      <c r="BK133" s="214">
        <f>ROUND(I133*H133,2)</f>
        <v>0</v>
      </c>
      <c r="BL133" s="25" t="s">
        <v>254</v>
      </c>
      <c r="BM133" s="25" t="s">
        <v>4296</v>
      </c>
    </row>
    <row r="134" s="1" customFormat="1" ht="16.5" customHeight="1">
      <c r="B134" s="202"/>
      <c r="C134" s="203" t="s">
        <v>370</v>
      </c>
      <c r="D134" s="203" t="s">
        <v>170</v>
      </c>
      <c r="E134" s="204" t="s">
        <v>4297</v>
      </c>
      <c r="F134" s="205" t="s">
        <v>4298</v>
      </c>
      <c r="G134" s="206" t="s">
        <v>1519</v>
      </c>
      <c r="H134" s="207">
        <v>1</v>
      </c>
      <c r="I134" s="208"/>
      <c r="J134" s="209">
        <f>ROUND(I134*H134,2)</f>
        <v>0</v>
      </c>
      <c r="K134" s="205" t="s">
        <v>5</v>
      </c>
      <c r="L134" s="47"/>
      <c r="M134" s="210" t="s">
        <v>5</v>
      </c>
      <c r="N134" s="211" t="s">
        <v>43</v>
      </c>
      <c r="O134" s="48"/>
      <c r="P134" s="212">
        <f>O134*H134</f>
        <v>0</v>
      </c>
      <c r="Q134" s="212">
        <v>0</v>
      </c>
      <c r="R134" s="212">
        <f>Q134*H134</f>
        <v>0</v>
      </c>
      <c r="S134" s="212">
        <v>0</v>
      </c>
      <c r="T134" s="213">
        <f>S134*H134</f>
        <v>0</v>
      </c>
      <c r="AR134" s="25" t="s">
        <v>254</v>
      </c>
      <c r="AT134" s="25" t="s">
        <v>170</v>
      </c>
      <c r="AU134" s="25" t="s">
        <v>83</v>
      </c>
      <c r="AY134" s="25" t="s">
        <v>168</v>
      </c>
      <c r="BE134" s="214">
        <f>IF(N134="základní",J134,0)</f>
        <v>0</v>
      </c>
      <c r="BF134" s="214">
        <f>IF(N134="snížená",J134,0)</f>
        <v>0</v>
      </c>
      <c r="BG134" s="214">
        <f>IF(N134="zákl. přenesená",J134,0)</f>
        <v>0</v>
      </c>
      <c r="BH134" s="214">
        <f>IF(N134="sníž. přenesená",J134,0)</f>
        <v>0</v>
      </c>
      <c r="BI134" s="214">
        <f>IF(N134="nulová",J134,0)</f>
        <v>0</v>
      </c>
      <c r="BJ134" s="25" t="s">
        <v>17</v>
      </c>
      <c r="BK134" s="214">
        <f>ROUND(I134*H134,2)</f>
        <v>0</v>
      </c>
      <c r="BL134" s="25" t="s">
        <v>254</v>
      </c>
      <c r="BM134" s="25" t="s">
        <v>4299</v>
      </c>
    </row>
    <row r="135" s="1" customFormat="1" ht="16.5" customHeight="1">
      <c r="B135" s="202"/>
      <c r="C135" s="203" t="s">
        <v>375</v>
      </c>
      <c r="D135" s="203" t="s">
        <v>170</v>
      </c>
      <c r="E135" s="204" t="s">
        <v>4300</v>
      </c>
      <c r="F135" s="205" t="s">
        <v>4301</v>
      </c>
      <c r="G135" s="206" t="s">
        <v>1519</v>
      </c>
      <c r="H135" s="207">
        <v>3</v>
      </c>
      <c r="I135" s="208"/>
      <c r="J135" s="209">
        <f>ROUND(I135*H135,2)</f>
        <v>0</v>
      </c>
      <c r="K135" s="205" t="s">
        <v>5</v>
      </c>
      <c r="L135" s="47"/>
      <c r="M135" s="210" t="s">
        <v>5</v>
      </c>
      <c r="N135" s="211" t="s">
        <v>43</v>
      </c>
      <c r="O135" s="48"/>
      <c r="P135" s="212">
        <f>O135*H135</f>
        <v>0</v>
      </c>
      <c r="Q135" s="212">
        <v>0</v>
      </c>
      <c r="R135" s="212">
        <f>Q135*H135</f>
        <v>0</v>
      </c>
      <c r="S135" s="212">
        <v>0</v>
      </c>
      <c r="T135" s="213">
        <f>S135*H135</f>
        <v>0</v>
      </c>
      <c r="AR135" s="25" t="s">
        <v>254</v>
      </c>
      <c r="AT135" s="25" t="s">
        <v>170</v>
      </c>
      <c r="AU135" s="25" t="s">
        <v>83</v>
      </c>
      <c r="AY135" s="25" t="s">
        <v>168</v>
      </c>
      <c r="BE135" s="214">
        <f>IF(N135="základní",J135,0)</f>
        <v>0</v>
      </c>
      <c r="BF135" s="214">
        <f>IF(N135="snížená",J135,0)</f>
        <v>0</v>
      </c>
      <c r="BG135" s="214">
        <f>IF(N135="zákl. přenesená",J135,0)</f>
        <v>0</v>
      </c>
      <c r="BH135" s="214">
        <f>IF(N135="sníž. přenesená",J135,0)</f>
        <v>0</v>
      </c>
      <c r="BI135" s="214">
        <f>IF(N135="nulová",J135,0)</f>
        <v>0</v>
      </c>
      <c r="BJ135" s="25" t="s">
        <v>17</v>
      </c>
      <c r="BK135" s="214">
        <f>ROUND(I135*H135,2)</f>
        <v>0</v>
      </c>
      <c r="BL135" s="25" t="s">
        <v>254</v>
      </c>
      <c r="BM135" s="25" t="s">
        <v>4302</v>
      </c>
    </row>
    <row r="136" s="1" customFormat="1" ht="16.5" customHeight="1">
      <c r="B136" s="202"/>
      <c r="C136" s="203" t="s">
        <v>382</v>
      </c>
      <c r="D136" s="203" t="s">
        <v>170</v>
      </c>
      <c r="E136" s="204" t="s">
        <v>4303</v>
      </c>
      <c r="F136" s="205" t="s">
        <v>4304</v>
      </c>
      <c r="G136" s="206" t="s">
        <v>1519</v>
      </c>
      <c r="H136" s="207">
        <v>1</v>
      </c>
      <c r="I136" s="208"/>
      <c r="J136" s="209">
        <f>ROUND(I136*H136,2)</f>
        <v>0</v>
      </c>
      <c r="K136" s="205" t="s">
        <v>5</v>
      </c>
      <c r="L136" s="47"/>
      <c r="M136" s="210" t="s">
        <v>5</v>
      </c>
      <c r="N136" s="211" t="s">
        <v>43</v>
      </c>
      <c r="O136" s="48"/>
      <c r="P136" s="212">
        <f>O136*H136</f>
        <v>0</v>
      </c>
      <c r="Q136" s="212">
        <v>0</v>
      </c>
      <c r="R136" s="212">
        <f>Q136*H136</f>
        <v>0</v>
      </c>
      <c r="S136" s="212">
        <v>0</v>
      </c>
      <c r="T136" s="213">
        <f>S136*H136</f>
        <v>0</v>
      </c>
      <c r="AR136" s="25" t="s">
        <v>254</v>
      </c>
      <c r="AT136" s="25" t="s">
        <v>170</v>
      </c>
      <c r="AU136" s="25" t="s">
        <v>83</v>
      </c>
      <c r="AY136" s="25" t="s">
        <v>168</v>
      </c>
      <c r="BE136" s="214">
        <f>IF(N136="základní",J136,0)</f>
        <v>0</v>
      </c>
      <c r="BF136" s="214">
        <f>IF(N136="snížená",J136,0)</f>
        <v>0</v>
      </c>
      <c r="BG136" s="214">
        <f>IF(N136="zákl. přenesená",J136,0)</f>
        <v>0</v>
      </c>
      <c r="BH136" s="214">
        <f>IF(N136="sníž. přenesená",J136,0)</f>
        <v>0</v>
      </c>
      <c r="BI136" s="214">
        <f>IF(N136="nulová",J136,0)</f>
        <v>0</v>
      </c>
      <c r="BJ136" s="25" t="s">
        <v>17</v>
      </c>
      <c r="BK136" s="214">
        <f>ROUND(I136*H136,2)</f>
        <v>0</v>
      </c>
      <c r="BL136" s="25" t="s">
        <v>254</v>
      </c>
      <c r="BM136" s="25" t="s">
        <v>4305</v>
      </c>
    </row>
    <row r="137" s="1" customFormat="1" ht="16.5" customHeight="1">
      <c r="B137" s="202"/>
      <c r="C137" s="203" t="s">
        <v>392</v>
      </c>
      <c r="D137" s="203" t="s">
        <v>170</v>
      </c>
      <c r="E137" s="204" t="s">
        <v>4306</v>
      </c>
      <c r="F137" s="205" t="s">
        <v>4307</v>
      </c>
      <c r="G137" s="206" t="s">
        <v>1519</v>
      </c>
      <c r="H137" s="207">
        <v>1</v>
      </c>
      <c r="I137" s="208"/>
      <c r="J137" s="209">
        <f>ROUND(I137*H137,2)</f>
        <v>0</v>
      </c>
      <c r="K137" s="205" t="s">
        <v>5</v>
      </c>
      <c r="L137" s="47"/>
      <c r="M137" s="210" t="s">
        <v>5</v>
      </c>
      <c r="N137" s="211" t="s">
        <v>43</v>
      </c>
      <c r="O137" s="48"/>
      <c r="P137" s="212">
        <f>O137*H137</f>
        <v>0</v>
      </c>
      <c r="Q137" s="212">
        <v>0</v>
      </c>
      <c r="R137" s="212">
        <f>Q137*H137</f>
        <v>0</v>
      </c>
      <c r="S137" s="212">
        <v>0</v>
      </c>
      <c r="T137" s="213">
        <f>S137*H137</f>
        <v>0</v>
      </c>
      <c r="AR137" s="25" t="s">
        <v>254</v>
      </c>
      <c r="AT137" s="25" t="s">
        <v>170</v>
      </c>
      <c r="AU137" s="25" t="s">
        <v>83</v>
      </c>
      <c r="AY137" s="25" t="s">
        <v>168</v>
      </c>
      <c r="BE137" s="214">
        <f>IF(N137="základní",J137,0)</f>
        <v>0</v>
      </c>
      <c r="BF137" s="214">
        <f>IF(N137="snížená",J137,0)</f>
        <v>0</v>
      </c>
      <c r="BG137" s="214">
        <f>IF(N137="zákl. přenesená",J137,0)</f>
        <v>0</v>
      </c>
      <c r="BH137" s="214">
        <f>IF(N137="sníž. přenesená",J137,0)</f>
        <v>0</v>
      </c>
      <c r="BI137" s="214">
        <f>IF(N137="nulová",J137,0)</f>
        <v>0</v>
      </c>
      <c r="BJ137" s="25" t="s">
        <v>17</v>
      </c>
      <c r="BK137" s="214">
        <f>ROUND(I137*H137,2)</f>
        <v>0</v>
      </c>
      <c r="BL137" s="25" t="s">
        <v>254</v>
      </c>
      <c r="BM137" s="25" t="s">
        <v>4308</v>
      </c>
    </row>
    <row r="138" s="1" customFormat="1" ht="16.5" customHeight="1">
      <c r="B138" s="202"/>
      <c r="C138" s="203" t="s">
        <v>398</v>
      </c>
      <c r="D138" s="203" t="s">
        <v>170</v>
      </c>
      <c r="E138" s="204" t="s">
        <v>4309</v>
      </c>
      <c r="F138" s="205" t="s">
        <v>4310</v>
      </c>
      <c r="G138" s="206" t="s">
        <v>1519</v>
      </c>
      <c r="H138" s="207">
        <v>19</v>
      </c>
      <c r="I138" s="208"/>
      <c r="J138" s="209">
        <f>ROUND(I138*H138,2)</f>
        <v>0</v>
      </c>
      <c r="K138" s="205" t="s">
        <v>5</v>
      </c>
      <c r="L138" s="47"/>
      <c r="M138" s="210" t="s">
        <v>5</v>
      </c>
      <c r="N138" s="211" t="s">
        <v>43</v>
      </c>
      <c r="O138" s="48"/>
      <c r="P138" s="212">
        <f>O138*H138</f>
        <v>0</v>
      </c>
      <c r="Q138" s="212">
        <v>0</v>
      </c>
      <c r="R138" s="212">
        <f>Q138*H138</f>
        <v>0</v>
      </c>
      <c r="S138" s="212">
        <v>0</v>
      </c>
      <c r="T138" s="213">
        <f>S138*H138</f>
        <v>0</v>
      </c>
      <c r="AR138" s="25" t="s">
        <v>254</v>
      </c>
      <c r="AT138" s="25" t="s">
        <v>170</v>
      </c>
      <c r="AU138" s="25" t="s">
        <v>83</v>
      </c>
      <c r="AY138" s="25" t="s">
        <v>168</v>
      </c>
      <c r="BE138" s="214">
        <f>IF(N138="základní",J138,0)</f>
        <v>0</v>
      </c>
      <c r="BF138" s="214">
        <f>IF(N138="snížená",J138,0)</f>
        <v>0</v>
      </c>
      <c r="BG138" s="214">
        <f>IF(N138="zákl. přenesená",J138,0)</f>
        <v>0</v>
      </c>
      <c r="BH138" s="214">
        <f>IF(N138="sníž. přenesená",J138,0)</f>
        <v>0</v>
      </c>
      <c r="BI138" s="214">
        <f>IF(N138="nulová",J138,0)</f>
        <v>0</v>
      </c>
      <c r="BJ138" s="25" t="s">
        <v>17</v>
      </c>
      <c r="BK138" s="214">
        <f>ROUND(I138*H138,2)</f>
        <v>0</v>
      </c>
      <c r="BL138" s="25" t="s">
        <v>254</v>
      </c>
      <c r="BM138" s="25" t="s">
        <v>4311</v>
      </c>
    </row>
    <row r="139" s="1" customFormat="1" ht="16.5" customHeight="1">
      <c r="B139" s="202"/>
      <c r="C139" s="203" t="s">
        <v>407</v>
      </c>
      <c r="D139" s="203" t="s">
        <v>170</v>
      </c>
      <c r="E139" s="204" t="s">
        <v>4312</v>
      </c>
      <c r="F139" s="205" t="s">
        <v>4313</v>
      </c>
      <c r="G139" s="206" t="s">
        <v>1519</v>
      </c>
      <c r="H139" s="207">
        <v>1</v>
      </c>
      <c r="I139" s="208"/>
      <c r="J139" s="209">
        <f>ROUND(I139*H139,2)</f>
        <v>0</v>
      </c>
      <c r="K139" s="205" t="s">
        <v>5</v>
      </c>
      <c r="L139" s="47"/>
      <c r="M139" s="210" t="s">
        <v>5</v>
      </c>
      <c r="N139" s="211" t="s">
        <v>43</v>
      </c>
      <c r="O139" s="48"/>
      <c r="P139" s="212">
        <f>O139*H139</f>
        <v>0</v>
      </c>
      <c r="Q139" s="212">
        <v>0</v>
      </c>
      <c r="R139" s="212">
        <f>Q139*H139</f>
        <v>0</v>
      </c>
      <c r="S139" s="212">
        <v>0</v>
      </c>
      <c r="T139" s="213">
        <f>S139*H139</f>
        <v>0</v>
      </c>
      <c r="AR139" s="25" t="s">
        <v>254</v>
      </c>
      <c r="AT139" s="25" t="s">
        <v>170</v>
      </c>
      <c r="AU139" s="25" t="s">
        <v>83</v>
      </c>
      <c r="AY139" s="25" t="s">
        <v>168</v>
      </c>
      <c r="BE139" s="214">
        <f>IF(N139="základní",J139,0)</f>
        <v>0</v>
      </c>
      <c r="BF139" s="214">
        <f>IF(N139="snížená",J139,0)</f>
        <v>0</v>
      </c>
      <c r="BG139" s="214">
        <f>IF(N139="zákl. přenesená",J139,0)</f>
        <v>0</v>
      </c>
      <c r="BH139" s="214">
        <f>IF(N139="sníž. přenesená",J139,0)</f>
        <v>0</v>
      </c>
      <c r="BI139" s="214">
        <f>IF(N139="nulová",J139,0)</f>
        <v>0</v>
      </c>
      <c r="BJ139" s="25" t="s">
        <v>17</v>
      </c>
      <c r="BK139" s="214">
        <f>ROUND(I139*H139,2)</f>
        <v>0</v>
      </c>
      <c r="BL139" s="25" t="s">
        <v>254</v>
      </c>
      <c r="BM139" s="25" t="s">
        <v>4314</v>
      </c>
    </row>
    <row r="140" s="1" customFormat="1" ht="16.5" customHeight="1">
      <c r="B140" s="202"/>
      <c r="C140" s="203" t="s">
        <v>413</v>
      </c>
      <c r="D140" s="203" t="s">
        <v>170</v>
      </c>
      <c r="E140" s="204" t="s">
        <v>4315</v>
      </c>
      <c r="F140" s="205" t="s">
        <v>4316</v>
      </c>
      <c r="G140" s="206" t="s">
        <v>1519</v>
      </c>
      <c r="H140" s="207">
        <v>1</v>
      </c>
      <c r="I140" s="208"/>
      <c r="J140" s="209">
        <f>ROUND(I140*H140,2)</f>
        <v>0</v>
      </c>
      <c r="K140" s="205" t="s">
        <v>5</v>
      </c>
      <c r="L140" s="47"/>
      <c r="M140" s="210" t="s">
        <v>5</v>
      </c>
      <c r="N140" s="211" t="s">
        <v>43</v>
      </c>
      <c r="O140" s="48"/>
      <c r="P140" s="212">
        <f>O140*H140</f>
        <v>0</v>
      </c>
      <c r="Q140" s="212">
        <v>0</v>
      </c>
      <c r="R140" s="212">
        <f>Q140*H140</f>
        <v>0</v>
      </c>
      <c r="S140" s="212">
        <v>0</v>
      </c>
      <c r="T140" s="213">
        <f>S140*H140</f>
        <v>0</v>
      </c>
      <c r="AR140" s="25" t="s">
        <v>254</v>
      </c>
      <c r="AT140" s="25" t="s">
        <v>170</v>
      </c>
      <c r="AU140" s="25" t="s">
        <v>83</v>
      </c>
      <c r="AY140" s="25" t="s">
        <v>168</v>
      </c>
      <c r="BE140" s="214">
        <f>IF(N140="základní",J140,0)</f>
        <v>0</v>
      </c>
      <c r="BF140" s="214">
        <f>IF(N140="snížená",J140,0)</f>
        <v>0</v>
      </c>
      <c r="BG140" s="214">
        <f>IF(N140="zákl. přenesená",J140,0)</f>
        <v>0</v>
      </c>
      <c r="BH140" s="214">
        <f>IF(N140="sníž. přenesená",J140,0)</f>
        <v>0</v>
      </c>
      <c r="BI140" s="214">
        <f>IF(N140="nulová",J140,0)</f>
        <v>0</v>
      </c>
      <c r="BJ140" s="25" t="s">
        <v>17</v>
      </c>
      <c r="BK140" s="214">
        <f>ROUND(I140*H140,2)</f>
        <v>0</v>
      </c>
      <c r="BL140" s="25" t="s">
        <v>254</v>
      </c>
      <c r="BM140" s="25" t="s">
        <v>4317</v>
      </c>
    </row>
    <row r="141" s="1" customFormat="1" ht="16.5" customHeight="1">
      <c r="B141" s="202"/>
      <c r="C141" s="203" t="s">
        <v>419</v>
      </c>
      <c r="D141" s="203" t="s">
        <v>170</v>
      </c>
      <c r="E141" s="204" t="s">
        <v>4318</v>
      </c>
      <c r="F141" s="205" t="s">
        <v>4319</v>
      </c>
      <c r="G141" s="206" t="s">
        <v>1519</v>
      </c>
      <c r="H141" s="207">
        <v>1</v>
      </c>
      <c r="I141" s="208"/>
      <c r="J141" s="209">
        <f>ROUND(I141*H141,2)</f>
        <v>0</v>
      </c>
      <c r="K141" s="205" t="s">
        <v>5</v>
      </c>
      <c r="L141" s="47"/>
      <c r="M141" s="210" t="s">
        <v>5</v>
      </c>
      <c r="N141" s="211" t="s">
        <v>43</v>
      </c>
      <c r="O141" s="48"/>
      <c r="P141" s="212">
        <f>O141*H141</f>
        <v>0</v>
      </c>
      <c r="Q141" s="212">
        <v>0</v>
      </c>
      <c r="R141" s="212">
        <f>Q141*H141</f>
        <v>0</v>
      </c>
      <c r="S141" s="212">
        <v>0</v>
      </c>
      <c r="T141" s="213">
        <f>S141*H141</f>
        <v>0</v>
      </c>
      <c r="AR141" s="25" t="s">
        <v>254</v>
      </c>
      <c r="AT141" s="25" t="s">
        <v>170</v>
      </c>
      <c r="AU141" s="25" t="s">
        <v>83</v>
      </c>
      <c r="AY141" s="25" t="s">
        <v>168</v>
      </c>
      <c r="BE141" s="214">
        <f>IF(N141="základní",J141,0)</f>
        <v>0</v>
      </c>
      <c r="BF141" s="214">
        <f>IF(N141="snížená",J141,0)</f>
        <v>0</v>
      </c>
      <c r="BG141" s="214">
        <f>IF(N141="zákl. přenesená",J141,0)</f>
        <v>0</v>
      </c>
      <c r="BH141" s="214">
        <f>IF(N141="sníž. přenesená",J141,0)</f>
        <v>0</v>
      </c>
      <c r="BI141" s="214">
        <f>IF(N141="nulová",J141,0)</f>
        <v>0</v>
      </c>
      <c r="BJ141" s="25" t="s">
        <v>17</v>
      </c>
      <c r="BK141" s="214">
        <f>ROUND(I141*H141,2)</f>
        <v>0</v>
      </c>
      <c r="BL141" s="25" t="s">
        <v>254</v>
      </c>
      <c r="BM141" s="25" t="s">
        <v>4320</v>
      </c>
    </row>
    <row r="142" s="1" customFormat="1" ht="25.5" customHeight="1">
      <c r="B142" s="202"/>
      <c r="C142" s="203" t="s">
        <v>430</v>
      </c>
      <c r="D142" s="203" t="s">
        <v>170</v>
      </c>
      <c r="E142" s="204" t="s">
        <v>4321</v>
      </c>
      <c r="F142" s="205" t="s">
        <v>4322</v>
      </c>
      <c r="G142" s="206" t="s">
        <v>1519</v>
      </c>
      <c r="H142" s="207">
        <v>1</v>
      </c>
      <c r="I142" s="208"/>
      <c r="J142" s="209">
        <f>ROUND(I142*H142,2)</f>
        <v>0</v>
      </c>
      <c r="K142" s="205" t="s">
        <v>5</v>
      </c>
      <c r="L142" s="47"/>
      <c r="M142" s="210" t="s">
        <v>5</v>
      </c>
      <c r="N142" s="211" t="s">
        <v>43</v>
      </c>
      <c r="O142" s="48"/>
      <c r="P142" s="212">
        <f>O142*H142</f>
        <v>0</v>
      </c>
      <c r="Q142" s="212">
        <v>0</v>
      </c>
      <c r="R142" s="212">
        <f>Q142*H142</f>
        <v>0</v>
      </c>
      <c r="S142" s="212">
        <v>0</v>
      </c>
      <c r="T142" s="213">
        <f>S142*H142</f>
        <v>0</v>
      </c>
      <c r="AR142" s="25" t="s">
        <v>254</v>
      </c>
      <c r="AT142" s="25" t="s">
        <v>170</v>
      </c>
      <c r="AU142" s="25" t="s">
        <v>83</v>
      </c>
      <c r="AY142" s="25" t="s">
        <v>168</v>
      </c>
      <c r="BE142" s="214">
        <f>IF(N142="základní",J142,0)</f>
        <v>0</v>
      </c>
      <c r="BF142" s="214">
        <f>IF(N142="snížená",J142,0)</f>
        <v>0</v>
      </c>
      <c r="BG142" s="214">
        <f>IF(N142="zákl. přenesená",J142,0)</f>
        <v>0</v>
      </c>
      <c r="BH142" s="214">
        <f>IF(N142="sníž. přenesená",J142,0)</f>
        <v>0</v>
      </c>
      <c r="BI142" s="214">
        <f>IF(N142="nulová",J142,0)</f>
        <v>0</v>
      </c>
      <c r="BJ142" s="25" t="s">
        <v>17</v>
      </c>
      <c r="BK142" s="214">
        <f>ROUND(I142*H142,2)</f>
        <v>0</v>
      </c>
      <c r="BL142" s="25" t="s">
        <v>254</v>
      </c>
      <c r="BM142" s="25" t="s">
        <v>4323</v>
      </c>
    </row>
    <row r="143" s="10" customFormat="1" ht="29.88" customHeight="1">
      <c r="B143" s="189"/>
      <c r="D143" s="190" t="s">
        <v>71</v>
      </c>
      <c r="E143" s="200" t="s">
        <v>4109</v>
      </c>
      <c r="F143" s="200" t="s">
        <v>4324</v>
      </c>
      <c r="I143" s="192"/>
      <c r="J143" s="201">
        <f>BK143</f>
        <v>0</v>
      </c>
      <c r="L143" s="189"/>
      <c r="M143" s="194"/>
      <c r="N143" s="195"/>
      <c r="O143" s="195"/>
      <c r="P143" s="196">
        <f>P144+SUM(P145:P147)+P152</f>
        <v>0</v>
      </c>
      <c r="Q143" s="195"/>
      <c r="R143" s="196">
        <f>R144+SUM(R145:R147)+R152</f>
        <v>0</v>
      </c>
      <c r="S143" s="195"/>
      <c r="T143" s="197">
        <f>T144+SUM(T145:T147)+T152</f>
        <v>0</v>
      </c>
      <c r="AR143" s="190" t="s">
        <v>80</v>
      </c>
      <c r="AT143" s="198" t="s">
        <v>71</v>
      </c>
      <c r="AU143" s="198" t="s">
        <v>17</v>
      </c>
      <c r="AY143" s="190" t="s">
        <v>168</v>
      </c>
      <c r="BK143" s="199">
        <f>BK144+SUM(BK145:BK147)+BK152</f>
        <v>0</v>
      </c>
    </row>
    <row r="144" s="1" customFormat="1" ht="16.5" customHeight="1">
      <c r="B144" s="202"/>
      <c r="C144" s="203" t="s">
        <v>460</v>
      </c>
      <c r="D144" s="203" t="s">
        <v>170</v>
      </c>
      <c r="E144" s="204" t="s">
        <v>4325</v>
      </c>
      <c r="F144" s="205" t="s">
        <v>4326</v>
      </c>
      <c r="G144" s="206" t="s">
        <v>1519</v>
      </c>
      <c r="H144" s="207">
        <v>1</v>
      </c>
      <c r="I144" s="208"/>
      <c r="J144" s="209">
        <f>ROUND(I144*H144,2)</f>
        <v>0</v>
      </c>
      <c r="K144" s="205" t="s">
        <v>5</v>
      </c>
      <c r="L144" s="47"/>
      <c r="M144" s="210" t="s">
        <v>5</v>
      </c>
      <c r="N144" s="211" t="s">
        <v>43</v>
      </c>
      <c r="O144" s="48"/>
      <c r="P144" s="212">
        <f>O144*H144</f>
        <v>0</v>
      </c>
      <c r="Q144" s="212">
        <v>0</v>
      </c>
      <c r="R144" s="212">
        <f>Q144*H144</f>
        <v>0</v>
      </c>
      <c r="S144" s="212">
        <v>0</v>
      </c>
      <c r="T144" s="213">
        <f>S144*H144</f>
        <v>0</v>
      </c>
      <c r="AR144" s="25" t="s">
        <v>254</v>
      </c>
      <c r="AT144" s="25" t="s">
        <v>170</v>
      </c>
      <c r="AU144" s="25" t="s">
        <v>80</v>
      </c>
      <c r="AY144" s="25" t="s">
        <v>168</v>
      </c>
      <c r="BE144" s="214">
        <f>IF(N144="základní",J144,0)</f>
        <v>0</v>
      </c>
      <c r="BF144" s="214">
        <f>IF(N144="snížená",J144,0)</f>
        <v>0</v>
      </c>
      <c r="BG144" s="214">
        <f>IF(N144="zákl. přenesená",J144,0)</f>
        <v>0</v>
      </c>
      <c r="BH144" s="214">
        <f>IF(N144="sníž. přenesená",J144,0)</f>
        <v>0</v>
      </c>
      <c r="BI144" s="214">
        <f>IF(N144="nulová",J144,0)</f>
        <v>0</v>
      </c>
      <c r="BJ144" s="25" t="s">
        <v>17</v>
      </c>
      <c r="BK144" s="214">
        <f>ROUND(I144*H144,2)</f>
        <v>0</v>
      </c>
      <c r="BL144" s="25" t="s">
        <v>254</v>
      </c>
      <c r="BM144" s="25" t="s">
        <v>4327</v>
      </c>
    </row>
    <row r="145" s="1" customFormat="1" ht="16.5" customHeight="1">
      <c r="B145" s="202"/>
      <c r="C145" s="203" t="s">
        <v>471</v>
      </c>
      <c r="D145" s="203" t="s">
        <v>170</v>
      </c>
      <c r="E145" s="204" t="s">
        <v>4328</v>
      </c>
      <c r="F145" s="205" t="s">
        <v>4329</v>
      </c>
      <c r="G145" s="206" t="s">
        <v>4330</v>
      </c>
      <c r="H145" s="207">
        <v>1</v>
      </c>
      <c r="I145" s="208"/>
      <c r="J145" s="209">
        <f>ROUND(I145*H145,2)</f>
        <v>0</v>
      </c>
      <c r="K145" s="205" t="s">
        <v>5</v>
      </c>
      <c r="L145" s="47"/>
      <c r="M145" s="210" t="s">
        <v>5</v>
      </c>
      <c r="N145" s="211" t="s">
        <v>43</v>
      </c>
      <c r="O145" s="48"/>
      <c r="P145" s="212">
        <f>O145*H145</f>
        <v>0</v>
      </c>
      <c r="Q145" s="212">
        <v>0</v>
      </c>
      <c r="R145" s="212">
        <f>Q145*H145</f>
        <v>0</v>
      </c>
      <c r="S145" s="212">
        <v>0</v>
      </c>
      <c r="T145" s="213">
        <f>S145*H145</f>
        <v>0</v>
      </c>
      <c r="AR145" s="25" t="s">
        <v>254</v>
      </c>
      <c r="AT145" s="25" t="s">
        <v>170</v>
      </c>
      <c r="AU145" s="25" t="s">
        <v>80</v>
      </c>
      <c r="AY145" s="25" t="s">
        <v>168</v>
      </c>
      <c r="BE145" s="214">
        <f>IF(N145="základní",J145,0)</f>
        <v>0</v>
      </c>
      <c r="BF145" s="214">
        <f>IF(N145="snížená",J145,0)</f>
        <v>0</v>
      </c>
      <c r="BG145" s="214">
        <f>IF(N145="zákl. přenesená",J145,0)</f>
        <v>0</v>
      </c>
      <c r="BH145" s="214">
        <f>IF(N145="sníž. přenesená",J145,0)</f>
        <v>0</v>
      </c>
      <c r="BI145" s="214">
        <f>IF(N145="nulová",J145,0)</f>
        <v>0</v>
      </c>
      <c r="BJ145" s="25" t="s">
        <v>17</v>
      </c>
      <c r="BK145" s="214">
        <f>ROUND(I145*H145,2)</f>
        <v>0</v>
      </c>
      <c r="BL145" s="25" t="s">
        <v>254</v>
      </c>
      <c r="BM145" s="25" t="s">
        <v>4331</v>
      </c>
    </row>
    <row r="146" s="1" customFormat="1" ht="25.5" customHeight="1">
      <c r="B146" s="202"/>
      <c r="C146" s="203" t="s">
        <v>476</v>
      </c>
      <c r="D146" s="203" t="s">
        <v>170</v>
      </c>
      <c r="E146" s="204" t="s">
        <v>4332</v>
      </c>
      <c r="F146" s="205" t="s">
        <v>4333</v>
      </c>
      <c r="G146" s="206" t="s">
        <v>1519</v>
      </c>
      <c r="H146" s="207">
        <v>12</v>
      </c>
      <c r="I146" s="208"/>
      <c r="J146" s="209">
        <f>ROUND(I146*H146,2)</f>
        <v>0</v>
      </c>
      <c r="K146" s="205" t="s">
        <v>5</v>
      </c>
      <c r="L146" s="47"/>
      <c r="M146" s="210" t="s">
        <v>5</v>
      </c>
      <c r="N146" s="211" t="s">
        <v>43</v>
      </c>
      <c r="O146" s="48"/>
      <c r="P146" s="212">
        <f>O146*H146</f>
        <v>0</v>
      </c>
      <c r="Q146" s="212">
        <v>0</v>
      </c>
      <c r="R146" s="212">
        <f>Q146*H146</f>
        <v>0</v>
      </c>
      <c r="S146" s="212">
        <v>0</v>
      </c>
      <c r="T146" s="213">
        <f>S146*H146</f>
        <v>0</v>
      </c>
      <c r="AR146" s="25" t="s">
        <v>254</v>
      </c>
      <c r="AT146" s="25" t="s">
        <v>170</v>
      </c>
      <c r="AU146" s="25" t="s">
        <v>80</v>
      </c>
      <c r="AY146" s="25" t="s">
        <v>168</v>
      </c>
      <c r="BE146" s="214">
        <f>IF(N146="základní",J146,0)</f>
        <v>0</v>
      </c>
      <c r="BF146" s="214">
        <f>IF(N146="snížená",J146,0)</f>
        <v>0</v>
      </c>
      <c r="BG146" s="214">
        <f>IF(N146="zákl. přenesená",J146,0)</f>
        <v>0</v>
      </c>
      <c r="BH146" s="214">
        <f>IF(N146="sníž. přenesená",J146,0)</f>
        <v>0</v>
      </c>
      <c r="BI146" s="214">
        <f>IF(N146="nulová",J146,0)</f>
        <v>0</v>
      </c>
      <c r="BJ146" s="25" t="s">
        <v>17</v>
      </c>
      <c r="BK146" s="214">
        <f>ROUND(I146*H146,2)</f>
        <v>0</v>
      </c>
      <c r="BL146" s="25" t="s">
        <v>254</v>
      </c>
      <c r="BM146" s="25" t="s">
        <v>4334</v>
      </c>
    </row>
    <row r="147" s="10" customFormat="1" ht="22.32" customHeight="1">
      <c r="B147" s="189"/>
      <c r="D147" s="190" t="s">
        <v>71</v>
      </c>
      <c r="E147" s="200" t="s">
        <v>4335</v>
      </c>
      <c r="F147" s="200" t="s">
        <v>4220</v>
      </c>
      <c r="I147" s="192"/>
      <c r="J147" s="201">
        <f>BK147</f>
        <v>0</v>
      </c>
      <c r="L147" s="189"/>
      <c r="M147" s="194"/>
      <c r="N147" s="195"/>
      <c r="O147" s="195"/>
      <c r="P147" s="196">
        <f>SUM(P148:P151)</f>
        <v>0</v>
      </c>
      <c r="Q147" s="195"/>
      <c r="R147" s="196">
        <f>SUM(R148:R151)</f>
        <v>0</v>
      </c>
      <c r="S147" s="195"/>
      <c r="T147" s="197">
        <f>SUM(T148:T151)</f>
        <v>0</v>
      </c>
      <c r="AR147" s="190" t="s">
        <v>80</v>
      </c>
      <c r="AT147" s="198" t="s">
        <v>71</v>
      </c>
      <c r="AU147" s="198" t="s">
        <v>80</v>
      </c>
      <c r="AY147" s="190" t="s">
        <v>168</v>
      </c>
      <c r="BK147" s="199">
        <f>SUM(BK148:BK151)</f>
        <v>0</v>
      </c>
    </row>
    <row r="148" s="1" customFormat="1" ht="25.5" customHeight="1">
      <c r="B148" s="202"/>
      <c r="C148" s="203" t="s">
        <v>488</v>
      </c>
      <c r="D148" s="203" t="s">
        <v>170</v>
      </c>
      <c r="E148" s="204" t="s">
        <v>4233</v>
      </c>
      <c r="F148" s="205" t="s">
        <v>4234</v>
      </c>
      <c r="G148" s="206" t="s">
        <v>198</v>
      </c>
      <c r="H148" s="207">
        <v>115</v>
      </c>
      <c r="I148" s="208"/>
      <c r="J148" s="209">
        <f>ROUND(I148*H148,2)</f>
        <v>0</v>
      </c>
      <c r="K148" s="205" t="s">
        <v>5</v>
      </c>
      <c r="L148" s="47"/>
      <c r="M148" s="210" t="s">
        <v>5</v>
      </c>
      <c r="N148" s="211" t="s">
        <v>43</v>
      </c>
      <c r="O148" s="48"/>
      <c r="P148" s="212">
        <f>O148*H148</f>
        <v>0</v>
      </c>
      <c r="Q148" s="212">
        <v>0</v>
      </c>
      <c r="R148" s="212">
        <f>Q148*H148</f>
        <v>0</v>
      </c>
      <c r="S148" s="212">
        <v>0</v>
      </c>
      <c r="T148" s="213">
        <f>S148*H148</f>
        <v>0</v>
      </c>
      <c r="AR148" s="25" t="s">
        <v>254</v>
      </c>
      <c r="AT148" s="25" t="s">
        <v>170</v>
      </c>
      <c r="AU148" s="25" t="s">
        <v>83</v>
      </c>
      <c r="AY148" s="25" t="s">
        <v>168</v>
      </c>
      <c r="BE148" s="214">
        <f>IF(N148="základní",J148,0)</f>
        <v>0</v>
      </c>
      <c r="BF148" s="214">
        <f>IF(N148="snížená",J148,0)</f>
        <v>0</v>
      </c>
      <c r="BG148" s="214">
        <f>IF(N148="zákl. přenesená",J148,0)</f>
        <v>0</v>
      </c>
      <c r="BH148" s="214">
        <f>IF(N148="sníž. přenesená",J148,0)</f>
        <v>0</v>
      </c>
      <c r="BI148" s="214">
        <f>IF(N148="nulová",J148,0)</f>
        <v>0</v>
      </c>
      <c r="BJ148" s="25" t="s">
        <v>17</v>
      </c>
      <c r="BK148" s="214">
        <f>ROUND(I148*H148,2)</f>
        <v>0</v>
      </c>
      <c r="BL148" s="25" t="s">
        <v>254</v>
      </c>
      <c r="BM148" s="25" t="s">
        <v>4336</v>
      </c>
    </row>
    <row r="149" s="1" customFormat="1" ht="38.25" customHeight="1">
      <c r="B149" s="202"/>
      <c r="C149" s="203" t="s">
        <v>496</v>
      </c>
      <c r="D149" s="203" t="s">
        <v>170</v>
      </c>
      <c r="E149" s="204" t="s">
        <v>4236</v>
      </c>
      <c r="F149" s="205" t="s">
        <v>4237</v>
      </c>
      <c r="G149" s="206" t="s">
        <v>198</v>
      </c>
      <c r="H149" s="207">
        <v>95</v>
      </c>
      <c r="I149" s="208"/>
      <c r="J149" s="209">
        <f>ROUND(I149*H149,2)</f>
        <v>0</v>
      </c>
      <c r="K149" s="205" t="s">
        <v>5</v>
      </c>
      <c r="L149" s="47"/>
      <c r="M149" s="210" t="s">
        <v>5</v>
      </c>
      <c r="N149" s="211" t="s">
        <v>43</v>
      </c>
      <c r="O149" s="48"/>
      <c r="P149" s="212">
        <f>O149*H149</f>
        <v>0</v>
      </c>
      <c r="Q149" s="212">
        <v>0</v>
      </c>
      <c r="R149" s="212">
        <f>Q149*H149</f>
        <v>0</v>
      </c>
      <c r="S149" s="212">
        <v>0</v>
      </c>
      <c r="T149" s="213">
        <f>S149*H149</f>
        <v>0</v>
      </c>
      <c r="AR149" s="25" t="s">
        <v>254</v>
      </c>
      <c r="AT149" s="25" t="s">
        <v>170</v>
      </c>
      <c r="AU149" s="25" t="s">
        <v>83</v>
      </c>
      <c r="AY149" s="25" t="s">
        <v>168</v>
      </c>
      <c r="BE149" s="214">
        <f>IF(N149="základní",J149,0)</f>
        <v>0</v>
      </c>
      <c r="BF149" s="214">
        <f>IF(N149="snížená",J149,0)</f>
        <v>0</v>
      </c>
      <c r="BG149" s="214">
        <f>IF(N149="zákl. přenesená",J149,0)</f>
        <v>0</v>
      </c>
      <c r="BH149" s="214">
        <f>IF(N149="sníž. přenesená",J149,0)</f>
        <v>0</v>
      </c>
      <c r="BI149" s="214">
        <f>IF(N149="nulová",J149,0)</f>
        <v>0</v>
      </c>
      <c r="BJ149" s="25" t="s">
        <v>17</v>
      </c>
      <c r="BK149" s="214">
        <f>ROUND(I149*H149,2)</f>
        <v>0</v>
      </c>
      <c r="BL149" s="25" t="s">
        <v>254</v>
      </c>
      <c r="BM149" s="25" t="s">
        <v>4337</v>
      </c>
    </row>
    <row r="150" s="1" customFormat="1" ht="25.5" customHeight="1">
      <c r="B150" s="202"/>
      <c r="C150" s="203" t="s">
        <v>517</v>
      </c>
      <c r="D150" s="203" t="s">
        <v>170</v>
      </c>
      <c r="E150" s="204" t="s">
        <v>4338</v>
      </c>
      <c r="F150" s="205" t="s">
        <v>4243</v>
      </c>
      <c r="G150" s="206" t="s">
        <v>325</v>
      </c>
      <c r="H150" s="207">
        <v>1</v>
      </c>
      <c r="I150" s="208"/>
      <c r="J150" s="209">
        <f>ROUND(I150*H150,2)</f>
        <v>0</v>
      </c>
      <c r="K150" s="205" t="s">
        <v>5</v>
      </c>
      <c r="L150" s="47"/>
      <c r="M150" s="210" t="s">
        <v>5</v>
      </c>
      <c r="N150" s="211" t="s">
        <v>43</v>
      </c>
      <c r="O150" s="48"/>
      <c r="P150" s="212">
        <f>O150*H150</f>
        <v>0</v>
      </c>
      <c r="Q150" s="212">
        <v>0</v>
      </c>
      <c r="R150" s="212">
        <f>Q150*H150</f>
        <v>0</v>
      </c>
      <c r="S150" s="212">
        <v>0</v>
      </c>
      <c r="T150" s="213">
        <f>S150*H150</f>
        <v>0</v>
      </c>
      <c r="AR150" s="25" t="s">
        <v>254</v>
      </c>
      <c r="AT150" s="25" t="s">
        <v>170</v>
      </c>
      <c r="AU150" s="25" t="s">
        <v>83</v>
      </c>
      <c r="AY150" s="25" t="s">
        <v>168</v>
      </c>
      <c r="BE150" s="214">
        <f>IF(N150="základní",J150,0)</f>
        <v>0</v>
      </c>
      <c r="BF150" s="214">
        <f>IF(N150="snížená",J150,0)</f>
        <v>0</v>
      </c>
      <c r="BG150" s="214">
        <f>IF(N150="zákl. přenesená",J150,0)</f>
        <v>0</v>
      </c>
      <c r="BH150" s="214">
        <f>IF(N150="sníž. přenesená",J150,0)</f>
        <v>0</v>
      </c>
      <c r="BI150" s="214">
        <f>IF(N150="nulová",J150,0)</f>
        <v>0</v>
      </c>
      <c r="BJ150" s="25" t="s">
        <v>17</v>
      </c>
      <c r="BK150" s="214">
        <f>ROUND(I150*H150,2)</f>
        <v>0</v>
      </c>
      <c r="BL150" s="25" t="s">
        <v>254</v>
      </c>
      <c r="BM150" s="25" t="s">
        <v>4339</v>
      </c>
    </row>
    <row r="151" s="1" customFormat="1" ht="16.5" customHeight="1">
      <c r="B151" s="202"/>
      <c r="C151" s="203" t="s">
        <v>541</v>
      </c>
      <c r="D151" s="203" t="s">
        <v>170</v>
      </c>
      <c r="E151" s="204" t="s">
        <v>4340</v>
      </c>
      <c r="F151" s="205" t="s">
        <v>4246</v>
      </c>
      <c r="G151" s="206" t="s">
        <v>1519</v>
      </c>
      <c r="H151" s="207">
        <v>1</v>
      </c>
      <c r="I151" s="208"/>
      <c r="J151" s="209">
        <f>ROUND(I151*H151,2)</f>
        <v>0</v>
      </c>
      <c r="K151" s="205" t="s">
        <v>5</v>
      </c>
      <c r="L151" s="47"/>
      <c r="M151" s="210" t="s">
        <v>5</v>
      </c>
      <c r="N151" s="211" t="s">
        <v>43</v>
      </c>
      <c r="O151" s="48"/>
      <c r="P151" s="212">
        <f>O151*H151</f>
        <v>0</v>
      </c>
      <c r="Q151" s="212">
        <v>0</v>
      </c>
      <c r="R151" s="212">
        <f>Q151*H151</f>
        <v>0</v>
      </c>
      <c r="S151" s="212">
        <v>0</v>
      </c>
      <c r="T151" s="213">
        <f>S151*H151</f>
        <v>0</v>
      </c>
      <c r="AR151" s="25" t="s">
        <v>254</v>
      </c>
      <c r="AT151" s="25" t="s">
        <v>170</v>
      </c>
      <c r="AU151" s="25" t="s">
        <v>83</v>
      </c>
      <c r="AY151" s="25" t="s">
        <v>168</v>
      </c>
      <c r="BE151" s="214">
        <f>IF(N151="základní",J151,0)</f>
        <v>0</v>
      </c>
      <c r="BF151" s="214">
        <f>IF(N151="snížená",J151,0)</f>
        <v>0</v>
      </c>
      <c r="BG151" s="214">
        <f>IF(N151="zákl. přenesená",J151,0)</f>
        <v>0</v>
      </c>
      <c r="BH151" s="214">
        <f>IF(N151="sníž. přenesená",J151,0)</f>
        <v>0</v>
      </c>
      <c r="BI151" s="214">
        <f>IF(N151="nulová",J151,0)</f>
        <v>0</v>
      </c>
      <c r="BJ151" s="25" t="s">
        <v>17</v>
      </c>
      <c r="BK151" s="214">
        <f>ROUND(I151*H151,2)</f>
        <v>0</v>
      </c>
      <c r="BL151" s="25" t="s">
        <v>254</v>
      </c>
      <c r="BM151" s="25" t="s">
        <v>4341</v>
      </c>
    </row>
    <row r="152" s="10" customFormat="1" ht="22.32" customHeight="1">
      <c r="B152" s="189"/>
      <c r="D152" s="190" t="s">
        <v>71</v>
      </c>
      <c r="E152" s="200" t="s">
        <v>4342</v>
      </c>
      <c r="F152" s="200" t="s">
        <v>4248</v>
      </c>
      <c r="I152" s="192"/>
      <c r="J152" s="201">
        <f>BK152</f>
        <v>0</v>
      </c>
      <c r="L152" s="189"/>
      <c r="M152" s="194"/>
      <c r="N152" s="195"/>
      <c r="O152" s="195"/>
      <c r="P152" s="196">
        <f>SUM(P153:P164)</f>
        <v>0</v>
      </c>
      <c r="Q152" s="195"/>
      <c r="R152" s="196">
        <f>SUM(R153:R164)</f>
        <v>0</v>
      </c>
      <c r="S152" s="195"/>
      <c r="T152" s="197">
        <f>SUM(T153:T164)</f>
        <v>0</v>
      </c>
      <c r="AR152" s="190" t="s">
        <v>80</v>
      </c>
      <c r="AT152" s="198" t="s">
        <v>71</v>
      </c>
      <c r="AU152" s="198" t="s">
        <v>80</v>
      </c>
      <c r="AY152" s="190" t="s">
        <v>168</v>
      </c>
      <c r="BK152" s="199">
        <f>SUM(BK153:BK164)</f>
        <v>0</v>
      </c>
    </row>
    <row r="153" s="1" customFormat="1" ht="16.5" customHeight="1">
      <c r="B153" s="202"/>
      <c r="C153" s="203" t="s">
        <v>546</v>
      </c>
      <c r="D153" s="203" t="s">
        <v>170</v>
      </c>
      <c r="E153" s="204" t="s">
        <v>4255</v>
      </c>
      <c r="F153" s="205" t="s">
        <v>4256</v>
      </c>
      <c r="G153" s="206" t="s">
        <v>198</v>
      </c>
      <c r="H153" s="207">
        <v>95</v>
      </c>
      <c r="I153" s="208"/>
      <c r="J153" s="209">
        <f>ROUND(I153*H153,2)</f>
        <v>0</v>
      </c>
      <c r="K153" s="205" t="s">
        <v>5</v>
      </c>
      <c r="L153" s="47"/>
      <c r="M153" s="210" t="s">
        <v>5</v>
      </c>
      <c r="N153" s="211" t="s">
        <v>43</v>
      </c>
      <c r="O153" s="48"/>
      <c r="P153" s="212">
        <f>O153*H153</f>
        <v>0</v>
      </c>
      <c r="Q153" s="212">
        <v>0</v>
      </c>
      <c r="R153" s="212">
        <f>Q153*H153</f>
        <v>0</v>
      </c>
      <c r="S153" s="212">
        <v>0</v>
      </c>
      <c r="T153" s="213">
        <f>S153*H153</f>
        <v>0</v>
      </c>
      <c r="AR153" s="25" t="s">
        <v>254</v>
      </c>
      <c r="AT153" s="25" t="s">
        <v>170</v>
      </c>
      <c r="AU153" s="25" t="s">
        <v>83</v>
      </c>
      <c r="AY153" s="25" t="s">
        <v>168</v>
      </c>
      <c r="BE153" s="214">
        <f>IF(N153="základní",J153,0)</f>
        <v>0</v>
      </c>
      <c r="BF153" s="214">
        <f>IF(N153="snížená",J153,0)</f>
        <v>0</v>
      </c>
      <c r="BG153" s="214">
        <f>IF(N153="zákl. přenesená",J153,0)</f>
        <v>0</v>
      </c>
      <c r="BH153" s="214">
        <f>IF(N153="sníž. přenesená",J153,0)</f>
        <v>0</v>
      </c>
      <c r="BI153" s="214">
        <f>IF(N153="nulová",J153,0)</f>
        <v>0</v>
      </c>
      <c r="BJ153" s="25" t="s">
        <v>17</v>
      </c>
      <c r="BK153" s="214">
        <f>ROUND(I153*H153,2)</f>
        <v>0</v>
      </c>
      <c r="BL153" s="25" t="s">
        <v>254</v>
      </c>
      <c r="BM153" s="25" t="s">
        <v>4343</v>
      </c>
    </row>
    <row r="154" s="1" customFormat="1" ht="16.5" customHeight="1">
      <c r="B154" s="202"/>
      <c r="C154" s="203" t="s">
        <v>550</v>
      </c>
      <c r="D154" s="203" t="s">
        <v>170</v>
      </c>
      <c r="E154" s="204" t="s">
        <v>4267</v>
      </c>
      <c r="F154" s="205" t="s">
        <v>4268</v>
      </c>
      <c r="G154" s="206" t="s">
        <v>198</v>
      </c>
      <c r="H154" s="207">
        <v>115</v>
      </c>
      <c r="I154" s="208"/>
      <c r="J154" s="209">
        <f>ROUND(I154*H154,2)</f>
        <v>0</v>
      </c>
      <c r="K154" s="205" t="s">
        <v>5</v>
      </c>
      <c r="L154" s="47"/>
      <c r="M154" s="210" t="s">
        <v>5</v>
      </c>
      <c r="N154" s="211" t="s">
        <v>43</v>
      </c>
      <c r="O154" s="48"/>
      <c r="P154" s="212">
        <f>O154*H154</f>
        <v>0</v>
      </c>
      <c r="Q154" s="212">
        <v>0</v>
      </c>
      <c r="R154" s="212">
        <f>Q154*H154</f>
        <v>0</v>
      </c>
      <c r="S154" s="212">
        <v>0</v>
      </c>
      <c r="T154" s="213">
        <f>S154*H154</f>
        <v>0</v>
      </c>
      <c r="AR154" s="25" t="s">
        <v>254</v>
      </c>
      <c r="AT154" s="25" t="s">
        <v>170</v>
      </c>
      <c r="AU154" s="25" t="s">
        <v>83</v>
      </c>
      <c r="AY154" s="25" t="s">
        <v>168</v>
      </c>
      <c r="BE154" s="214">
        <f>IF(N154="základní",J154,0)</f>
        <v>0</v>
      </c>
      <c r="BF154" s="214">
        <f>IF(N154="snížená",J154,0)</f>
        <v>0</v>
      </c>
      <c r="BG154" s="214">
        <f>IF(N154="zákl. přenesená",J154,0)</f>
        <v>0</v>
      </c>
      <c r="BH154" s="214">
        <f>IF(N154="sníž. přenesená",J154,0)</f>
        <v>0</v>
      </c>
      <c r="BI154" s="214">
        <f>IF(N154="nulová",J154,0)</f>
        <v>0</v>
      </c>
      <c r="BJ154" s="25" t="s">
        <v>17</v>
      </c>
      <c r="BK154" s="214">
        <f>ROUND(I154*H154,2)</f>
        <v>0</v>
      </c>
      <c r="BL154" s="25" t="s">
        <v>254</v>
      </c>
      <c r="BM154" s="25" t="s">
        <v>4344</v>
      </c>
    </row>
    <row r="155" s="1" customFormat="1" ht="16.5" customHeight="1">
      <c r="B155" s="202"/>
      <c r="C155" s="203" t="s">
        <v>554</v>
      </c>
      <c r="D155" s="203" t="s">
        <v>170</v>
      </c>
      <c r="E155" s="204" t="s">
        <v>4345</v>
      </c>
      <c r="F155" s="205" t="s">
        <v>4271</v>
      </c>
      <c r="G155" s="206" t="s">
        <v>1519</v>
      </c>
      <c r="H155" s="207">
        <v>1</v>
      </c>
      <c r="I155" s="208"/>
      <c r="J155" s="209">
        <f>ROUND(I155*H155,2)</f>
        <v>0</v>
      </c>
      <c r="K155" s="205" t="s">
        <v>5</v>
      </c>
      <c r="L155" s="47"/>
      <c r="M155" s="210" t="s">
        <v>5</v>
      </c>
      <c r="N155" s="211" t="s">
        <v>43</v>
      </c>
      <c r="O155" s="48"/>
      <c r="P155" s="212">
        <f>O155*H155</f>
        <v>0</v>
      </c>
      <c r="Q155" s="212">
        <v>0</v>
      </c>
      <c r="R155" s="212">
        <f>Q155*H155</f>
        <v>0</v>
      </c>
      <c r="S155" s="212">
        <v>0</v>
      </c>
      <c r="T155" s="213">
        <f>S155*H155</f>
        <v>0</v>
      </c>
      <c r="AR155" s="25" t="s">
        <v>254</v>
      </c>
      <c r="AT155" s="25" t="s">
        <v>170</v>
      </c>
      <c r="AU155" s="25" t="s">
        <v>83</v>
      </c>
      <c r="AY155" s="25" t="s">
        <v>168</v>
      </c>
      <c r="BE155" s="214">
        <f>IF(N155="základní",J155,0)</f>
        <v>0</v>
      </c>
      <c r="BF155" s="214">
        <f>IF(N155="snížená",J155,0)</f>
        <v>0</v>
      </c>
      <c r="BG155" s="214">
        <f>IF(N155="zákl. přenesená",J155,0)</f>
        <v>0</v>
      </c>
      <c r="BH155" s="214">
        <f>IF(N155="sníž. přenesená",J155,0)</f>
        <v>0</v>
      </c>
      <c r="BI155" s="214">
        <f>IF(N155="nulová",J155,0)</f>
        <v>0</v>
      </c>
      <c r="BJ155" s="25" t="s">
        <v>17</v>
      </c>
      <c r="BK155" s="214">
        <f>ROUND(I155*H155,2)</f>
        <v>0</v>
      </c>
      <c r="BL155" s="25" t="s">
        <v>254</v>
      </c>
      <c r="BM155" s="25" t="s">
        <v>4346</v>
      </c>
    </row>
    <row r="156" s="1" customFormat="1" ht="38.25" customHeight="1">
      <c r="B156" s="202"/>
      <c r="C156" s="203" t="s">
        <v>558</v>
      </c>
      <c r="D156" s="203" t="s">
        <v>170</v>
      </c>
      <c r="E156" s="204" t="s">
        <v>4273</v>
      </c>
      <c r="F156" s="205" t="s">
        <v>4274</v>
      </c>
      <c r="G156" s="206" t="s">
        <v>1738</v>
      </c>
      <c r="H156" s="207">
        <v>8</v>
      </c>
      <c r="I156" s="208"/>
      <c r="J156" s="209">
        <f>ROUND(I156*H156,2)</f>
        <v>0</v>
      </c>
      <c r="K156" s="205" t="s">
        <v>5</v>
      </c>
      <c r="L156" s="47"/>
      <c r="M156" s="210" t="s">
        <v>5</v>
      </c>
      <c r="N156" s="211" t="s">
        <v>43</v>
      </c>
      <c r="O156" s="48"/>
      <c r="P156" s="212">
        <f>O156*H156</f>
        <v>0</v>
      </c>
      <c r="Q156" s="212">
        <v>0</v>
      </c>
      <c r="R156" s="212">
        <f>Q156*H156</f>
        <v>0</v>
      </c>
      <c r="S156" s="212">
        <v>0</v>
      </c>
      <c r="T156" s="213">
        <f>S156*H156</f>
        <v>0</v>
      </c>
      <c r="AR156" s="25" t="s">
        <v>254</v>
      </c>
      <c r="AT156" s="25" t="s">
        <v>170</v>
      </c>
      <c r="AU156" s="25" t="s">
        <v>83</v>
      </c>
      <c r="AY156" s="25" t="s">
        <v>168</v>
      </c>
      <c r="BE156" s="214">
        <f>IF(N156="základní",J156,0)</f>
        <v>0</v>
      </c>
      <c r="BF156" s="214">
        <f>IF(N156="snížená",J156,0)</f>
        <v>0</v>
      </c>
      <c r="BG156" s="214">
        <f>IF(N156="zákl. přenesená",J156,0)</f>
        <v>0</v>
      </c>
      <c r="BH156" s="214">
        <f>IF(N156="sníž. přenesená",J156,0)</f>
        <v>0</v>
      </c>
      <c r="BI156" s="214">
        <f>IF(N156="nulová",J156,0)</f>
        <v>0</v>
      </c>
      <c r="BJ156" s="25" t="s">
        <v>17</v>
      </c>
      <c r="BK156" s="214">
        <f>ROUND(I156*H156,2)</f>
        <v>0</v>
      </c>
      <c r="BL156" s="25" t="s">
        <v>254</v>
      </c>
      <c r="BM156" s="25" t="s">
        <v>4347</v>
      </c>
    </row>
    <row r="157" s="1" customFormat="1" ht="16.5" customHeight="1">
      <c r="B157" s="202"/>
      <c r="C157" s="203" t="s">
        <v>562</v>
      </c>
      <c r="D157" s="203" t="s">
        <v>170</v>
      </c>
      <c r="E157" s="204" t="s">
        <v>4276</v>
      </c>
      <c r="F157" s="205" t="s">
        <v>4277</v>
      </c>
      <c r="G157" s="206" t="s">
        <v>1738</v>
      </c>
      <c r="H157" s="207">
        <v>4</v>
      </c>
      <c r="I157" s="208"/>
      <c r="J157" s="209">
        <f>ROUND(I157*H157,2)</f>
        <v>0</v>
      </c>
      <c r="K157" s="205" t="s">
        <v>5</v>
      </c>
      <c r="L157" s="47"/>
      <c r="M157" s="210" t="s">
        <v>5</v>
      </c>
      <c r="N157" s="211" t="s">
        <v>43</v>
      </c>
      <c r="O157" s="48"/>
      <c r="P157" s="212">
        <f>O157*H157</f>
        <v>0</v>
      </c>
      <c r="Q157" s="212">
        <v>0</v>
      </c>
      <c r="R157" s="212">
        <f>Q157*H157</f>
        <v>0</v>
      </c>
      <c r="S157" s="212">
        <v>0</v>
      </c>
      <c r="T157" s="213">
        <f>S157*H157</f>
        <v>0</v>
      </c>
      <c r="AR157" s="25" t="s">
        <v>254</v>
      </c>
      <c r="AT157" s="25" t="s">
        <v>170</v>
      </c>
      <c r="AU157" s="25" t="s">
        <v>83</v>
      </c>
      <c r="AY157" s="25" t="s">
        <v>168</v>
      </c>
      <c r="BE157" s="214">
        <f>IF(N157="základní",J157,0)</f>
        <v>0</v>
      </c>
      <c r="BF157" s="214">
        <f>IF(N157="snížená",J157,0)</f>
        <v>0</v>
      </c>
      <c r="BG157" s="214">
        <f>IF(N157="zákl. přenesená",J157,0)</f>
        <v>0</v>
      </c>
      <c r="BH157" s="214">
        <f>IF(N157="sníž. přenesená",J157,0)</f>
        <v>0</v>
      </c>
      <c r="BI157" s="214">
        <f>IF(N157="nulová",J157,0)</f>
        <v>0</v>
      </c>
      <c r="BJ157" s="25" t="s">
        <v>17</v>
      </c>
      <c r="BK157" s="214">
        <f>ROUND(I157*H157,2)</f>
        <v>0</v>
      </c>
      <c r="BL157" s="25" t="s">
        <v>254</v>
      </c>
      <c r="BM157" s="25" t="s">
        <v>4348</v>
      </c>
    </row>
    <row r="158" s="1" customFormat="1" ht="16.5" customHeight="1">
      <c r="B158" s="202"/>
      <c r="C158" s="203" t="s">
        <v>571</v>
      </c>
      <c r="D158" s="203" t="s">
        <v>170</v>
      </c>
      <c r="E158" s="204" t="s">
        <v>4349</v>
      </c>
      <c r="F158" s="205" t="s">
        <v>4350</v>
      </c>
      <c r="G158" s="206" t="s">
        <v>1738</v>
      </c>
      <c r="H158" s="207">
        <v>8</v>
      </c>
      <c r="I158" s="208"/>
      <c r="J158" s="209">
        <f>ROUND(I158*H158,2)</f>
        <v>0</v>
      </c>
      <c r="K158" s="205" t="s">
        <v>5</v>
      </c>
      <c r="L158" s="47"/>
      <c r="M158" s="210" t="s">
        <v>5</v>
      </c>
      <c r="N158" s="211" t="s">
        <v>43</v>
      </c>
      <c r="O158" s="48"/>
      <c r="P158" s="212">
        <f>O158*H158</f>
        <v>0</v>
      </c>
      <c r="Q158" s="212">
        <v>0</v>
      </c>
      <c r="R158" s="212">
        <f>Q158*H158</f>
        <v>0</v>
      </c>
      <c r="S158" s="212">
        <v>0</v>
      </c>
      <c r="T158" s="213">
        <f>S158*H158</f>
        <v>0</v>
      </c>
      <c r="AR158" s="25" t="s">
        <v>254</v>
      </c>
      <c r="AT158" s="25" t="s">
        <v>170</v>
      </c>
      <c r="AU158" s="25" t="s">
        <v>83</v>
      </c>
      <c r="AY158" s="25" t="s">
        <v>168</v>
      </c>
      <c r="BE158" s="214">
        <f>IF(N158="základní",J158,0)</f>
        <v>0</v>
      </c>
      <c r="BF158" s="214">
        <f>IF(N158="snížená",J158,0)</f>
        <v>0</v>
      </c>
      <c r="BG158" s="214">
        <f>IF(N158="zákl. přenesená",J158,0)</f>
        <v>0</v>
      </c>
      <c r="BH158" s="214">
        <f>IF(N158="sníž. přenesená",J158,0)</f>
        <v>0</v>
      </c>
      <c r="BI158" s="214">
        <f>IF(N158="nulová",J158,0)</f>
        <v>0</v>
      </c>
      <c r="BJ158" s="25" t="s">
        <v>17</v>
      </c>
      <c r="BK158" s="214">
        <f>ROUND(I158*H158,2)</f>
        <v>0</v>
      </c>
      <c r="BL158" s="25" t="s">
        <v>254</v>
      </c>
      <c r="BM158" s="25" t="s">
        <v>4351</v>
      </c>
    </row>
    <row r="159" s="1" customFormat="1" ht="16.5" customHeight="1">
      <c r="B159" s="202"/>
      <c r="C159" s="203" t="s">
        <v>590</v>
      </c>
      <c r="D159" s="203" t="s">
        <v>170</v>
      </c>
      <c r="E159" s="204" t="s">
        <v>4352</v>
      </c>
      <c r="F159" s="205" t="s">
        <v>4353</v>
      </c>
      <c r="G159" s="206" t="s">
        <v>1519</v>
      </c>
      <c r="H159" s="207">
        <v>1</v>
      </c>
      <c r="I159" s="208"/>
      <c r="J159" s="209">
        <f>ROUND(I159*H159,2)</f>
        <v>0</v>
      </c>
      <c r="K159" s="205" t="s">
        <v>5</v>
      </c>
      <c r="L159" s="47"/>
      <c r="M159" s="210" t="s">
        <v>5</v>
      </c>
      <c r="N159" s="211" t="s">
        <v>43</v>
      </c>
      <c r="O159" s="48"/>
      <c r="P159" s="212">
        <f>O159*H159</f>
        <v>0</v>
      </c>
      <c r="Q159" s="212">
        <v>0</v>
      </c>
      <c r="R159" s="212">
        <f>Q159*H159</f>
        <v>0</v>
      </c>
      <c r="S159" s="212">
        <v>0</v>
      </c>
      <c r="T159" s="213">
        <f>S159*H159</f>
        <v>0</v>
      </c>
      <c r="AR159" s="25" t="s">
        <v>254</v>
      </c>
      <c r="AT159" s="25" t="s">
        <v>170</v>
      </c>
      <c r="AU159" s="25" t="s">
        <v>83</v>
      </c>
      <c r="AY159" s="25" t="s">
        <v>168</v>
      </c>
      <c r="BE159" s="214">
        <f>IF(N159="základní",J159,0)</f>
        <v>0</v>
      </c>
      <c r="BF159" s="214">
        <f>IF(N159="snížená",J159,0)</f>
        <v>0</v>
      </c>
      <c r="BG159" s="214">
        <f>IF(N159="zákl. přenesená",J159,0)</f>
        <v>0</v>
      </c>
      <c r="BH159" s="214">
        <f>IF(N159="sníž. přenesená",J159,0)</f>
        <v>0</v>
      </c>
      <c r="BI159" s="214">
        <f>IF(N159="nulová",J159,0)</f>
        <v>0</v>
      </c>
      <c r="BJ159" s="25" t="s">
        <v>17</v>
      </c>
      <c r="BK159" s="214">
        <f>ROUND(I159*H159,2)</f>
        <v>0</v>
      </c>
      <c r="BL159" s="25" t="s">
        <v>254</v>
      </c>
      <c r="BM159" s="25" t="s">
        <v>4354</v>
      </c>
    </row>
    <row r="160" s="1" customFormat="1" ht="16.5" customHeight="1">
      <c r="B160" s="202"/>
      <c r="C160" s="203" t="s">
        <v>596</v>
      </c>
      <c r="D160" s="203" t="s">
        <v>170</v>
      </c>
      <c r="E160" s="204" t="s">
        <v>4355</v>
      </c>
      <c r="F160" s="205" t="s">
        <v>4356</v>
      </c>
      <c r="G160" s="206" t="s">
        <v>1519</v>
      </c>
      <c r="H160" s="207">
        <v>12</v>
      </c>
      <c r="I160" s="208"/>
      <c r="J160" s="209">
        <f>ROUND(I160*H160,2)</f>
        <v>0</v>
      </c>
      <c r="K160" s="205" t="s">
        <v>5</v>
      </c>
      <c r="L160" s="47"/>
      <c r="M160" s="210" t="s">
        <v>5</v>
      </c>
      <c r="N160" s="211" t="s">
        <v>43</v>
      </c>
      <c r="O160" s="48"/>
      <c r="P160" s="212">
        <f>O160*H160</f>
        <v>0</v>
      </c>
      <c r="Q160" s="212">
        <v>0</v>
      </c>
      <c r="R160" s="212">
        <f>Q160*H160</f>
        <v>0</v>
      </c>
      <c r="S160" s="212">
        <v>0</v>
      </c>
      <c r="T160" s="213">
        <f>S160*H160</f>
        <v>0</v>
      </c>
      <c r="AR160" s="25" t="s">
        <v>254</v>
      </c>
      <c r="AT160" s="25" t="s">
        <v>170</v>
      </c>
      <c r="AU160" s="25" t="s">
        <v>83</v>
      </c>
      <c r="AY160" s="25" t="s">
        <v>168</v>
      </c>
      <c r="BE160" s="214">
        <f>IF(N160="základní",J160,0)</f>
        <v>0</v>
      </c>
      <c r="BF160" s="214">
        <f>IF(N160="snížená",J160,0)</f>
        <v>0</v>
      </c>
      <c r="BG160" s="214">
        <f>IF(N160="zákl. přenesená",J160,0)</f>
        <v>0</v>
      </c>
      <c r="BH160" s="214">
        <f>IF(N160="sníž. přenesená",J160,0)</f>
        <v>0</v>
      </c>
      <c r="BI160" s="214">
        <f>IF(N160="nulová",J160,0)</f>
        <v>0</v>
      </c>
      <c r="BJ160" s="25" t="s">
        <v>17</v>
      </c>
      <c r="BK160" s="214">
        <f>ROUND(I160*H160,2)</f>
        <v>0</v>
      </c>
      <c r="BL160" s="25" t="s">
        <v>254</v>
      </c>
      <c r="BM160" s="25" t="s">
        <v>4357</v>
      </c>
    </row>
    <row r="161" s="1" customFormat="1" ht="16.5" customHeight="1">
      <c r="B161" s="202"/>
      <c r="C161" s="203" t="s">
        <v>602</v>
      </c>
      <c r="D161" s="203" t="s">
        <v>170</v>
      </c>
      <c r="E161" s="204" t="s">
        <v>4358</v>
      </c>
      <c r="F161" s="205" t="s">
        <v>4359</v>
      </c>
      <c r="G161" s="206" t="s">
        <v>1738</v>
      </c>
      <c r="H161" s="207">
        <v>12</v>
      </c>
      <c r="I161" s="208"/>
      <c r="J161" s="209">
        <f>ROUND(I161*H161,2)</f>
        <v>0</v>
      </c>
      <c r="K161" s="205" t="s">
        <v>5</v>
      </c>
      <c r="L161" s="47"/>
      <c r="M161" s="210" t="s">
        <v>5</v>
      </c>
      <c r="N161" s="211" t="s">
        <v>43</v>
      </c>
      <c r="O161" s="48"/>
      <c r="P161" s="212">
        <f>O161*H161</f>
        <v>0</v>
      </c>
      <c r="Q161" s="212">
        <v>0</v>
      </c>
      <c r="R161" s="212">
        <f>Q161*H161</f>
        <v>0</v>
      </c>
      <c r="S161" s="212">
        <v>0</v>
      </c>
      <c r="T161" s="213">
        <f>S161*H161</f>
        <v>0</v>
      </c>
      <c r="AR161" s="25" t="s">
        <v>254</v>
      </c>
      <c r="AT161" s="25" t="s">
        <v>170</v>
      </c>
      <c r="AU161" s="25" t="s">
        <v>83</v>
      </c>
      <c r="AY161" s="25" t="s">
        <v>168</v>
      </c>
      <c r="BE161" s="214">
        <f>IF(N161="základní",J161,0)</f>
        <v>0</v>
      </c>
      <c r="BF161" s="214">
        <f>IF(N161="snížená",J161,0)</f>
        <v>0</v>
      </c>
      <c r="BG161" s="214">
        <f>IF(N161="zákl. přenesená",J161,0)</f>
        <v>0</v>
      </c>
      <c r="BH161" s="214">
        <f>IF(N161="sníž. přenesená",J161,0)</f>
        <v>0</v>
      </c>
      <c r="BI161" s="214">
        <f>IF(N161="nulová",J161,0)</f>
        <v>0</v>
      </c>
      <c r="BJ161" s="25" t="s">
        <v>17</v>
      </c>
      <c r="BK161" s="214">
        <f>ROUND(I161*H161,2)</f>
        <v>0</v>
      </c>
      <c r="BL161" s="25" t="s">
        <v>254</v>
      </c>
      <c r="BM161" s="25" t="s">
        <v>4360</v>
      </c>
    </row>
    <row r="162" s="1" customFormat="1" ht="16.5" customHeight="1">
      <c r="B162" s="202"/>
      <c r="C162" s="203" t="s">
        <v>612</v>
      </c>
      <c r="D162" s="203" t="s">
        <v>170</v>
      </c>
      <c r="E162" s="204" t="s">
        <v>4361</v>
      </c>
      <c r="F162" s="205" t="s">
        <v>4362</v>
      </c>
      <c r="G162" s="206" t="s">
        <v>1519</v>
      </c>
      <c r="H162" s="207">
        <v>1</v>
      </c>
      <c r="I162" s="208"/>
      <c r="J162" s="209">
        <f>ROUND(I162*H162,2)</f>
        <v>0</v>
      </c>
      <c r="K162" s="205" t="s">
        <v>5</v>
      </c>
      <c r="L162" s="47"/>
      <c r="M162" s="210" t="s">
        <v>5</v>
      </c>
      <c r="N162" s="211" t="s">
        <v>43</v>
      </c>
      <c r="O162" s="48"/>
      <c r="P162" s="212">
        <f>O162*H162</f>
        <v>0</v>
      </c>
      <c r="Q162" s="212">
        <v>0</v>
      </c>
      <c r="R162" s="212">
        <f>Q162*H162</f>
        <v>0</v>
      </c>
      <c r="S162" s="212">
        <v>0</v>
      </c>
      <c r="T162" s="213">
        <f>S162*H162</f>
        <v>0</v>
      </c>
      <c r="AR162" s="25" t="s">
        <v>254</v>
      </c>
      <c r="AT162" s="25" t="s">
        <v>170</v>
      </c>
      <c r="AU162" s="25" t="s">
        <v>83</v>
      </c>
      <c r="AY162" s="25" t="s">
        <v>168</v>
      </c>
      <c r="BE162" s="214">
        <f>IF(N162="základní",J162,0)</f>
        <v>0</v>
      </c>
      <c r="BF162" s="214">
        <f>IF(N162="snížená",J162,0)</f>
        <v>0</v>
      </c>
      <c r="BG162" s="214">
        <f>IF(N162="zákl. přenesená",J162,0)</f>
        <v>0</v>
      </c>
      <c r="BH162" s="214">
        <f>IF(N162="sníž. přenesená",J162,0)</f>
        <v>0</v>
      </c>
      <c r="BI162" s="214">
        <f>IF(N162="nulová",J162,0)</f>
        <v>0</v>
      </c>
      <c r="BJ162" s="25" t="s">
        <v>17</v>
      </c>
      <c r="BK162" s="214">
        <f>ROUND(I162*H162,2)</f>
        <v>0</v>
      </c>
      <c r="BL162" s="25" t="s">
        <v>254</v>
      </c>
      <c r="BM162" s="25" t="s">
        <v>4363</v>
      </c>
    </row>
    <row r="163" s="1" customFormat="1" ht="25.5" customHeight="1">
      <c r="B163" s="202"/>
      <c r="C163" s="203" t="s">
        <v>620</v>
      </c>
      <c r="D163" s="203" t="s">
        <v>170</v>
      </c>
      <c r="E163" s="204" t="s">
        <v>4364</v>
      </c>
      <c r="F163" s="205" t="s">
        <v>4365</v>
      </c>
      <c r="G163" s="206" t="s">
        <v>1738</v>
      </c>
      <c r="H163" s="207">
        <v>4</v>
      </c>
      <c r="I163" s="208"/>
      <c r="J163" s="209">
        <f>ROUND(I163*H163,2)</f>
        <v>0</v>
      </c>
      <c r="K163" s="205" t="s">
        <v>5</v>
      </c>
      <c r="L163" s="47"/>
      <c r="M163" s="210" t="s">
        <v>5</v>
      </c>
      <c r="N163" s="211" t="s">
        <v>43</v>
      </c>
      <c r="O163" s="48"/>
      <c r="P163" s="212">
        <f>O163*H163</f>
        <v>0</v>
      </c>
      <c r="Q163" s="212">
        <v>0</v>
      </c>
      <c r="R163" s="212">
        <f>Q163*H163</f>
        <v>0</v>
      </c>
      <c r="S163" s="212">
        <v>0</v>
      </c>
      <c r="T163" s="213">
        <f>S163*H163</f>
        <v>0</v>
      </c>
      <c r="AR163" s="25" t="s">
        <v>254</v>
      </c>
      <c r="AT163" s="25" t="s">
        <v>170</v>
      </c>
      <c r="AU163" s="25" t="s">
        <v>83</v>
      </c>
      <c r="AY163" s="25" t="s">
        <v>168</v>
      </c>
      <c r="BE163" s="214">
        <f>IF(N163="základní",J163,0)</f>
        <v>0</v>
      </c>
      <c r="BF163" s="214">
        <f>IF(N163="snížená",J163,0)</f>
        <v>0</v>
      </c>
      <c r="BG163" s="214">
        <f>IF(N163="zákl. přenesená",J163,0)</f>
        <v>0</v>
      </c>
      <c r="BH163" s="214">
        <f>IF(N163="sníž. přenesená",J163,0)</f>
        <v>0</v>
      </c>
      <c r="BI163" s="214">
        <f>IF(N163="nulová",J163,0)</f>
        <v>0</v>
      </c>
      <c r="BJ163" s="25" t="s">
        <v>17</v>
      </c>
      <c r="BK163" s="214">
        <f>ROUND(I163*H163,2)</f>
        <v>0</v>
      </c>
      <c r="BL163" s="25" t="s">
        <v>254</v>
      </c>
      <c r="BM163" s="25" t="s">
        <v>4366</v>
      </c>
    </row>
    <row r="164" s="1" customFormat="1" ht="16.5" customHeight="1">
      <c r="B164" s="202"/>
      <c r="C164" s="203" t="s">
        <v>627</v>
      </c>
      <c r="D164" s="203" t="s">
        <v>170</v>
      </c>
      <c r="E164" s="204" t="s">
        <v>4367</v>
      </c>
      <c r="F164" s="205" t="s">
        <v>4368</v>
      </c>
      <c r="G164" s="206" t="s">
        <v>1519</v>
      </c>
      <c r="H164" s="207">
        <v>1</v>
      </c>
      <c r="I164" s="208"/>
      <c r="J164" s="209">
        <f>ROUND(I164*H164,2)</f>
        <v>0</v>
      </c>
      <c r="K164" s="205" t="s">
        <v>5</v>
      </c>
      <c r="L164" s="47"/>
      <c r="M164" s="210" t="s">
        <v>5</v>
      </c>
      <c r="N164" s="211" t="s">
        <v>43</v>
      </c>
      <c r="O164" s="48"/>
      <c r="P164" s="212">
        <f>O164*H164</f>
        <v>0</v>
      </c>
      <c r="Q164" s="212">
        <v>0</v>
      </c>
      <c r="R164" s="212">
        <f>Q164*H164</f>
        <v>0</v>
      </c>
      <c r="S164" s="212">
        <v>0</v>
      </c>
      <c r="T164" s="213">
        <f>S164*H164</f>
        <v>0</v>
      </c>
      <c r="AR164" s="25" t="s">
        <v>254</v>
      </c>
      <c r="AT164" s="25" t="s">
        <v>170</v>
      </c>
      <c r="AU164" s="25" t="s">
        <v>83</v>
      </c>
      <c r="AY164" s="25" t="s">
        <v>168</v>
      </c>
      <c r="BE164" s="214">
        <f>IF(N164="základní",J164,0)</f>
        <v>0</v>
      </c>
      <c r="BF164" s="214">
        <f>IF(N164="snížená",J164,0)</f>
        <v>0</v>
      </c>
      <c r="BG164" s="214">
        <f>IF(N164="zákl. přenesená",J164,0)</f>
        <v>0</v>
      </c>
      <c r="BH164" s="214">
        <f>IF(N164="sníž. přenesená",J164,0)</f>
        <v>0</v>
      </c>
      <c r="BI164" s="214">
        <f>IF(N164="nulová",J164,0)</f>
        <v>0</v>
      </c>
      <c r="BJ164" s="25" t="s">
        <v>17</v>
      </c>
      <c r="BK164" s="214">
        <f>ROUND(I164*H164,2)</f>
        <v>0</v>
      </c>
      <c r="BL164" s="25" t="s">
        <v>254</v>
      </c>
      <c r="BM164" s="25" t="s">
        <v>4369</v>
      </c>
    </row>
    <row r="165" s="10" customFormat="1" ht="29.88" customHeight="1">
      <c r="B165" s="189"/>
      <c r="D165" s="190" t="s">
        <v>71</v>
      </c>
      <c r="E165" s="200" t="s">
        <v>4370</v>
      </c>
      <c r="F165" s="200" t="s">
        <v>4371</v>
      </c>
      <c r="I165" s="192"/>
      <c r="J165" s="201">
        <f>BK165</f>
        <v>0</v>
      </c>
      <c r="L165" s="189"/>
      <c r="M165" s="194"/>
      <c r="N165" s="195"/>
      <c r="O165" s="195"/>
      <c r="P165" s="196">
        <f>SUM(P166:P170)</f>
        <v>0</v>
      </c>
      <c r="Q165" s="195"/>
      <c r="R165" s="196">
        <f>SUM(R166:R170)</f>
        <v>0</v>
      </c>
      <c r="S165" s="195"/>
      <c r="T165" s="197">
        <f>SUM(T166:T170)</f>
        <v>0</v>
      </c>
      <c r="AR165" s="190" t="s">
        <v>80</v>
      </c>
      <c r="AT165" s="198" t="s">
        <v>71</v>
      </c>
      <c r="AU165" s="198" t="s">
        <v>17</v>
      </c>
      <c r="AY165" s="190" t="s">
        <v>168</v>
      </c>
      <c r="BK165" s="199">
        <f>SUM(BK166:BK170)</f>
        <v>0</v>
      </c>
    </row>
    <row r="166" s="1" customFormat="1" ht="25.5" customHeight="1">
      <c r="B166" s="202"/>
      <c r="C166" s="203" t="s">
        <v>634</v>
      </c>
      <c r="D166" s="203" t="s">
        <v>170</v>
      </c>
      <c r="E166" s="204" t="s">
        <v>4372</v>
      </c>
      <c r="F166" s="205" t="s">
        <v>4373</v>
      </c>
      <c r="G166" s="206" t="s">
        <v>1738</v>
      </c>
      <c r="H166" s="207">
        <v>16</v>
      </c>
      <c r="I166" s="208"/>
      <c r="J166" s="209">
        <f>ROUND(I166*H166,2)</f>
        <v>0</v>
      </c>
      <c r="K166" s="205" t="s">
        <v>5</v>
      </c>
      <c r="L166" s="47"/>
      <c r="M166" s="210" t="s">
        <v>5</v>
      </c>
      <c r="N166" s="211" t="s">
        <v>43</v>
      </c>
      <c r="O166" s="48"/>
      <c r="P166" s="212">
        <f>O166*H166</f>
        <v>0</v>
      </c>
      <c r="Q166" s="212">
        <v>0</v>
      </c>
      <c r="R166" s="212">
        <f>Q166*H166</f>
        <v>0</v>
      </c>
      <c r="S166" s="212">
        <v>0</v>
      </c>
      <c r="T166" s="213">
        <f>S166*H166</f>
        <v>0</v>
      </c>
      <c r="AR166" s="25" t="s">
        <v>254</v>
      </c>
      <c r="AT166" s="25" t="s">
        <v>170</v>
      </c>
      <c r="AU166" s="25" t="s">
        <v>80</v>
      </c>
      <c r="AY166" s="25" t="s">
        <v>168</v>
      </c>
      <c r="BE166" s="214">
        <f>IF(N166="základní",J166,0)</f>
        <v>0</v>
      </c>
      <c r="BF166" s="214">
        <f>IF(N166="snížená",J166,0)</f>
        <v>0</v>
      </c>
      <c r="BG166" s="214">
        <f>IF(N166="zákl. přenesená",J166,0)</f>
        <v>0</v>
      </c>
      <c r="BH166" s="214">
        <f>IF(N166="sníž. přenesená",J166,0)</f>
        <v>0</v>
      </c>
      <c r="BI166" s="214">
        <f>IF(N166="nulová",J166,0)</f>
        <v>0</v>
      </c>
      <c r="BJ166" s="25" t="s">
        <v>17</v>
      </c>
      <c r="BK166" s="214">
        <f>ROUND(I166*H166,2)</f>
        <v>0</v>
      </c>
      <c r="BL166" s="25" t="s">
        <v>254</v>
      </c>
      <c r="BM166" s="25" t="s">
        <v>4374</v>
      </c>
    </row>
    <row r="167" s="1" customFormat="1" ht="16.5" customHeight="1">
      <c r="B167" s="202"/>
      <c r="C167" s="203" t="s">
        <v>639</v>
      </c>
      <c r="D167" s="203" t="s">
        <v>170</v>
      </c>
      <c r="E167" s="204" t="s">
        <v>4375</v>
      </c>
      <c r="F167" s="205" t="s">
        <v>4376</v>
      </c>
      <c r="G167" s="206" t="s">
        <v>1519</v>
      </c>
      <c r="H167" s="207">
        <v>1</v>
      </c>
      <c r="I167" s="208"/>
      <c r="J167" s="209">
        <f>ROUND(I167*H167,2)</f>
        <v>0</v>
      </c>
      <c r="K167" s="205" t="s">
        <v>5</v>
      </c>
      <c r="L167" s="47"/>
      <c r="M167" s="210" t="s">
        <v>5</v>
      </c>
      <c r="N167" s="211" t="s">
        <v>43</v>
      </c>
      <c r="O167" s="48"/>
      <c r="P167" s="212">
        <f>O167*H167</f>
        <v>0</v>
      </c>
      <c r="Q167" s="212">
        <v>0</v>
      </c>
      <c r="R167" s="212">
        <f>Q167*H167</f>
        <v>0</v>
      </c>
      <c r="S167" s="212">
        <v>0</v>
      </c>
      <c r="T167" s="213">
        <f>S167*H167</f>
        <v>0</v>
      </c>
      <c r="AR167" s="25" t="s">
        <v>254</v>
      </c>
      <c r="AT167" s="25" t="s">
        <v>170</v>
      </c>
      <c r="AU167" s="25" t="s">
        <v>80</v>
      </c>
      <c r="AY167" s="25" t="s">
        <v>168</v>
      </c>
      <c r="BE167" s="214">
        <f>IF(N167="základní",J167,0)</f>
        <v>0</v>
      </c>
      <c r="BF167" s="214">
        <f>IF(N167="snížená",J167,0)</f>
        <v>0</v>
      </c>
      <c r="BG167" s="214">
        <f>IF(N167="zákl. přenesená",J167,0)</f>
        <v>0</v>
      </c>
      <c r="BH167" s="214">
        <f>IF(N167="sníž. přenesená",J167,0)</f>
        <v>0</v>
      </c>
      <c r="BI167" s="214">
        <f>IF(N167="nulová",J167,0)</f>
        <v>0</v>
      </c>
      <c r="BJ167" s="25" t="s">
        <v>17</v>
      </c>
      <c r="BK167" s="214">
        <f>ROUND(I167*H167,2)</f>
        <v>0</v>
      </c>
      <c r="BL167" s="25" t="s">
        <v>254</v>
      </c>
      <c r="BM167" s="25" t="s">
        <v>4377</v>
      </c>
    </row>
    <row r="168" s="1" customFormat="1" ht="16.5" customHeight="1">
      <c r="B168" s="202"/>
      <c r="C168" s="203" t="s">
        <v>645</v>
      </c>
      <c r="D168" s="203" t="s">
        <v>170</v>
      </c>
      <c r="E168" s="204" t="s">
        <v>4378</v>
      </c>
      <c r="F168" s="205" t="s">
        <v>4379</v>
      </c>
      <c r="G168" s="206" t="s">
        <v>1519</v>
      </c>
      <c r="H168" s="207">
        <v>1</v>
      </c>
      <c r="I168" s="208"/>
      <c r="J168" s="209">
        <f>ROUND(I168*H168,2)</f>
        <v>0</v>
      </c>
      <c r="K168" s="205" t="s">
        <v>5</v>
      </c>
      <c r="L168" s="47"/>
      <c r="M168" s="210" t="s">
        <v>5</v>
      </c>
      <c r="N168" s="211" t="s">
        <v>43</v>
      </c>
      <c r="O168" s="48"/>
      <c r="P168" s="212">
        <f>O168*H168</f>
        <v>0</v>
      </c>
      <c r="Q168" s="212">
        <v>0</v>
      </c>
      <c r="R168" s="212">
        <f>Q168*H168</f>
        <v>0</v>
      </c>
      <c r="S168" s="212">
        <v>0</v>
      </c>
      <c r="T168" s="213">
        <f>S168*H168</f>
        <v>0</v>
      </c>
      <c r="AR168" s="25" t="s">
        <v>254</v>
      </c>
      <c r="AT168" s="25" t="s">
        <v>170</v>
      </c>
      <c r="AU168" s="25" t="s">
        <v>80</v>
      </c>
      <c r="AY168" s="25" t="s">
        <v>168</v>
      </c>
      <c r="BE168" s="214">
        <f>IF(N168="základní",J168,0)</f>
        <v>0</v>
      </c>
      <c r="BF168" s="214">
        <f>IF(N168="snížená",J168,0)</f>
        <v>0</v>
      </c>
      <c r="BG168" s="214">
        <f>IF(N168="zákl. přenesená",J168,0)</f>
        <v>0</v>
      </c>
      <c r="BH168" s="214">
        <f>IF(N168="sníž. přenesená",J168,0)</f>
        <v>0</v>
      </c>
      <c r="BI168" s="214">
        <f>IF(N168="nulová",J168,0)</f>
        <v>0</v>
      </c>
      <c r="BJ168" s="25" t="s">
        <v>17</v>
      </c>
      <c r="BK168" s="214">
        <f>ROUND(I168*H168,2)</f>
        <v>0</v>
      </c>
      <c r="BL168" s="25" t="s">
        <v>254</v>
      </c>
      <c r="BM168" s="25" t="s">
        <v>4380</v>
      </c>
    </row>
    <row r="169" s="1" customFormat="1" ht="16.5" customHeight="1">
      <c r="B169" s="202"/>
      <c r="C169" s="203" t="s">
        <v>650</v>
      </c>
      <c r="D169" s="203" t="s">
        <v>170</v>
      </c>
      <c r="E169" s="204" t="s">
        <v>4381</v>
      </c>
      <c r="F169" s="205" t="s">
        <v>4382</v>
      </c>
      <c r="G169" s="206" t="s">
        <v>1519</v>
      </c>
      <c r="H169" s="207">
        <v>1</v>
      </c>
      <c r="I169" s="208"/>
      <c r="J169" s="209">
        <f>ROUND(I169*H169,2)</f>
        <v>0</v>
      </c>
      <c r="K169" s="205" t="s">
        <v>5</v>
      </c>
      <c r="L169" s="47"/>
      <c r="M169" s="210" t="s">
        <v>5</v>
      </c>
      <c r="N169" s="211" t="s">
        <v>43</v>
      </c>
      <c r="O169" s="48"/>
      <c r="P169" s="212">
        <f>O169*H169</f>
        <v>0</v>
      </c>
      <c r="Q169" s="212">
        <v>0</v>
      </c>
      <c r="R169" s="212">
        <f>Q169*H169</f>
        <v>0</v>
      </c>
      <c r="S169" s="212">
        <v>0</v>
      </c>
      <c r="T169" s="213">
        <f>S169*H169</f>
        <v>0</v>
      </c>
      <c r="AR169" s="25" t="s">
        <v>254</v>
      </c>
      <c r="AT169" s="25" t="s">
        <v>170</v>
      </c>
      <c r="AU169" s="25" t="s">
        <v>80</v>
      </c>
      <c r="AY169" s="25" t="s">
        <v>168</v>
      </c>
      <c r="BE169" s="214">
        <f>IF(N169="základní",J169,0)</f>
        <v>0</v>
      </c>
      <c r="BF169" s="214">
        <f>IF(N169="snížená",J169,0)</f>
        <v>0</v>
      </c>
      <c r="BG169" s="214">
        <f>IF(N169="zákl. přenesená",J169,0)</f>
        <v>0</v>
      </c>
      <c r="BH169" s="214">
        <f>IF(N169="sníž. přenesená",J169,0)</f>
        <v>0</v>
      </c>
      <c r="BI169" s="214">
        <f>IF(N169="nulová",J169,0)</f>
        <v>0</v>
      </c>
      <c r="BJ169" s="25" t="s">
        <v>17</v>
      </c>
      <c r="BK169" s="214">
        <f>ROUND(I169*H169,2)</f>
        <v>0</v>
      </c>
      <c r="BL169" s="25" t="s">
        <v>254</v>
      </c>
      <c r="BM169" s="25" t="s">
        <v>4383</v>
      </c>
    </row>
    <row r="170" s="1" customFormat="1" ht="25.5" customHeight="1">
      <c r="B170" s="202"/>
      <c r="C170" s="203" t="s">
        <v>656</v>
      </c>
      <c r="D170" s="203" t="s">
        <v>170</v>
      </c>
      <c r="E170" s="204" t="s">
        <v>4384</v>
      </c>
      <c r="F170" s="205" t="s">
        <v>4385</v>
      </c>
      <c r="G170" s="206" t="s">
        <v>1519</v>
      </c>
      <c r="H170" s="207">
        <v>1</v>
      </c>
      <c r="I170" s="208"/>
      <c r="J170" s="209">
        <f>ROUND(I170*H170,2)</f>
        <v>0</v>
      </c>
      <c r="K170" s="205" t="s">
        <v>5</v>
      </c>
      <c r="L170" s="47"/>
      <c r="M170" s="210" t="s">
        <v>5</v>
      </c>
      <c r="N170" s="261" t="s">
        <v>43</v>
      </c>
      <c r="O170" s="262"/>
      <c r="P170" s="263">
        <f>O170*H170</f>
        <v>0</v>
      </c>
      <c r="Q170" s="263">
        <v>0</v>
      </c>
      <c r="R170" s="263">
        <f>Q170*H170</f>
        <v>0</v>
      </c>
      <c r="S170" s="263">
        <v>0</v>
      </c>
      <c r="T170" s="264">
        <f>S170*H170</f>
        <v>0</v>
      </c>
      <c r="AR170" s="25" t="s">
        <v>254</v>
      </c>
      <c r="AT170" s="25" t="s">
        <v>170</v>
      </c>
      <c r="AU170" s="25" t="s">
        <v>80</v>
      </c>
      <c r="AY170" s="25" t="s">
        <v>168</v>
      </c>
      <c r="BE170" s="214">
        <f>IF(N170="základní",J170,0)</f>
        <v>0</v>
      </c>
      <c r="BF170" s="214">
        <f>IF(N170="snížená",J170,0)</f>
        <v>0</v>
      </c>
      <c r="BG170" s="214">
        <f>IF(N170="zákl. přenesená",J170,0)</f>
        <v>0</v>
      </c>
      <c r="BH170" s="214">
        <f>IF(N170="sníž. přenesená",J170,0)</f>
        <v>0</v>
      </c>
      <c r="BI170" s="214">
        <f>IF(N170="nulová",J170,0)</f>
        <v>0</v>
      </c>
      <c r="BJ170" s="25" t="s">
        <v>17</v>
      </c>
      <c r="BK170" s="214">
        <f>ROUND(I170*H170,2)</f>
        <v>0</v>
      </c>
      <c r="BL170" s="25" t="s">
        <v>254</v>
      </c>
      <c r="BM170" s="25" t="s">
        <v>4386</v>
      </c>
    </row>
    <row r="171" s="1" customFormat="1" ht="6.96" customHeight="1">
      <c r="B171" s="68"/>
      <c r="C171" s="69"/>
      <c r="D171" s="69"/>
      <c r="E171" s="69"/>
      <c r="F171" s="69"/>
      <c r="G171" s="69"/>
      <c r="H171" s="69"/>
      <c r="I171" s="153"/>
      <c r="J171" s="69"/>
      <c r="K171" s="69"/>
      <c r="L171" s="47"/>
    </row>
  </sheetData>
  <autoFilter ref="C86:K170"/>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104</v>
      </c>
      <c r="G1" s="126" t="s">
        <v>105</v>
      </c>
      <c r="H1" s="126"/>
      <c r="I1" s="127"/>
      <c r="J1" s="126" t="s">
        <v>106</v>
      </c>
      <c r="K1" s="125" t="s">
        <v>107</v>
      </c>
      <c r="L1" s="126" t="s">
        <v>108</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100</v>
      </c>
    </row>
    <row r="3" ht="6.96" customHeight="1">
      <c r="B3" s="26"/>
      <c r="C3" s="27"/>
      <c r="D3" s="27"/>
      <c r="E3" s="27"/>
      <c r="F3" s="27"/>
      <c r="G3" s="27"/>
      <c r="H3" s="27"/>
      <c r="I3" s="128"/>
      <c r="J3" s="27"/>
      <c r="K3" s="28"/>
      <c r="AT3" s="25" t="s">
        <v>80</v>
      </c>
    </row>
    <row r="4" ht="36.96" customHeight="1">
      <c r="B4" s="29"/>
      <c r="C4" s="30"/>
      <c r="D4" s="31" t="s">
        <v>109</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STAVEBNÍ ÚPRAVY A PŘÍSTAVBA OBJ. Č. 22 KOMPLEMENT – AMBULANCE V AREÁLU NEMOCNICE PRACHATICE</v>
      </c>
      <c r="F7" s="41"/>
      <c r="G7" s="41"/>
      <c r="H7" s="41"/>
      <c r="I7" s="129"/>
      <c r="J7" s="30"/>
      <c r="K7" s="32"/>
    </row>
    <row r="8" s="1" customFormat="1">
      <c r="B8" s="47"/>
      <c r="C8" s="48"/>
      <c r="D8" s="41" t="s">
        <v>110</v>
      </c>
      <c r="E8" s="48"/>
      <c r="F8" s="48"/>
      <c r="G8" s="48"/>
      <c r="H8" s="48"/>
      <c r="I8" s="131"/>
      <c r="J8" s="48"/>
      <c r="K8" s="52"/>
    </row>
    <row r="9" s="1" customFormat="1" ht="36.96" customHeight="1">
      <c r="B9" s="47"/>
      <c r="C9" s="48"/>
      <c r="D9" s="48"/>
      <c r="E9" s="132" t="s">
        <v>4387</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22</v>
      </c>
      <c r="J11" s="36" t="s">
        <v>5</v>
      </c>
      <c r="K11" s="52"/>
    </row>
    <row r="12" s="1" customFormat="1" ht="14.4" customHeight="1">
      <c r="B12" s="47"/>
      <c r="C12" s="48"/>
      <c r="D12" s="41" t="s">
        <v>23</v>
      </c>
      <c r="E12" s="48"/>
      <c r="F12" s="36" t="s">
        <v>24</v>
      </c>
      <c r="G12" s="48"/>
      <c r="H12" s="48"/>
      <c r="I12" s="133" t="s">
        <v>25</v>
      </c>
      <c r="J12" s="134" t="str">
        <f>'Rekapitulace stavby'!AN8</f>
        <v>24.8.2018</v>
      </c>
      <c r="K12" s="52"/>
    </row>
    <row r="13" s="1" customFormat="1" ht="10.8" customHeight="1">
      <c r="B13" s="47"/>
      <c r="C13" s="48"/>
      <c r="D13" s="48"/>
      <c r="E13" s="48"/>
      <c r="F13" s="48"/>
      <c r="G13" s="48"/>
      <c r="H13" s="48"/>
      <c r="I13" s="131"/>
      <c r="J13" s="48"/>
      <c r="K13" s="52"/>
    </row>
    <row r="14" s="1" customFormat="1" ht="14.4" customHeight="1">
      <c r="B14" s="47"/>
      <c r="C14" s="48"/>
      <c r="D14" s="41" t="s">
        <v>27</v>
      </c>
      <c r="E14" s="48"/>
      <c r="F14" s="48"/>
      <c r="G14" s="48"/>
      <c r="H14" s="48"/>
      <c r="I14" s="133" t="s">
        <v>28</v>
      </c>
      <c r="J14" s="36" t="s">
        <v>5</v>
      </c>
      <c r="K14" s="52"/>
    </row>
    <row r="15" s="1" customFormat="1" ht="18" customHeight="1">
      <c r="B15" s="47"/>
      <c r="C15" s="48"/>
      <c r="D15" s="48"/>
      <c r="E15" s="36" t="s">
        <v>29</v>
      </c>
      <c r="F15" s="48"/>
      <c r="G15" s="48"/>
      <c r="H15" s="48"/>
      <c r="I15" s="133" t="s">
        <v>30</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31</v>
      </c>
      <c r="E17" s="48"/>
      <c r="F17" s="48"/>
      <c r="G17" s="48"/>
      <c r="H17" s="48"/>
      <c r="I17" s="133"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30</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33</v>
      </c>
      <c r="E20" s="48"/>
      <c r="F20" s="48"/>
      <c r="G20" s="48"/>
      <c r="H20" s="48"/>
      <c r="I20" s="133" t="s">
        <v>28</v>
      </c>
      <c r="J20" s="36" t="s">
        <v>5</v>
      </c>
      <c r="K20" s="52"/>
    </row>
    <row r="21" s="1" customFormat="1" ht="18" customHeight="1">
      <c r="B21" s="47"/>
      <c r="C21" s="48"/>
      <c r="D21" s="48"/>
      <c r="E21" s="36" t="s">
        <v>34</v>
      </c>
      <c r="F21" s="48"/>
      <c r="G21" s="48"/>
      <c r="H21" s="48"/>
      <c r="I21" s="133" t="s">
        <v>30</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36</v>
      </c>
      <c r="E23" s="48"/>
      <c r="F23" s="48"/>
      <c r="G23" s="48"/>
      <c r="H23" s="48"/>
      <c r="I23" s="131"/>
      <c r="J23" s="48"/>
      <c r="K23" s="52"/>
    </row>
    <row r="24" s="6" customFormat="1" ht="16.5" customHeight="1">
      <c r="B24" s="135"/>
      <c r="C24" s="136"/>
      <c r="D24" s="136"/>
      <c r="E24" s="45" t="s">
        <v>5</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38</v>
      </c>
      <c r="E27" s="48"/>
      <c r="F27" s="48"/>
      <c r="G27" s="48"/>
      <c r="H27" s="48"/>
      <c r="I27" s="131"/>
      <c r="J27" s="142">
        <f>ROUND(J80,2)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40</v>
      </c>
      <c r="G29" s="48"/>
      <c r="H29" s="48"/>
      <c r="I29" s="143" t="s">
        <v>39</v>
      </c>
      <c r="J29" s="53" t="s">
        <v>41</v>
      </c>
      <c r="K29" s="52"/>
    </row>
    <row r="30" s="1" customFormat="1" ht="14.4" customHeight="1">
      <c r="B30" s="47"/>
      <c r="C30" s="48"/>
      <c r="D30" s="56" t="s">
        <v>42</v>
      </c>
      <c r="E30" s="56" t="s">
        <v>43</v>
      </c>
      <c r="F30" s="144">
        <f>ROUND(SUM(BE80:BE121), 2)</f>
        <v>0</v>
      </c>
      <c r="G30" s="48"/>
      <c r="H30" s="48"/>
      <c r="I30" s="145">
        <v>0.20999999999999999</v>
      </c>
      <c r="J30" s="144">
        <f>ROUND(ROUND((SUM(BE80:BE121)), 2)*I30, 2)</f>
        <v>0</v>
      </c>
      <c r="K30" s="52"/>
    </row>
    <row r="31" s="1" customFormat="1" ht="14.4" customHeight="1">
      <c r="B31" s="47"/>
      <c r="C31" s="48"/>
      <c r="D31" s="48"/>
      <c r="E31" s="56" t="s">
        <v>44</v>
      </c>
      <c r="F31" s="144">
        <f>ROUND(SUM(BF80:BF121), 2)</f>
        <v>0</v>
      </c>
      <c r="G31" s="48"/>
      <c r="H31" s="48"/>
      <c r="I31" s="145">
        <v>0.14999999999999999</v>
      </c>
      <c r="J31" s="144">
        <f>ROUND(ROUND((SUM(BF80:BF121)), 2)*I31, 2)</f>
        <v>0</v>
      </c>
      <c r="K31" s="52"/>
    </row>
    <row r="32" hidden="1" s="1" customFormat="1" ht="14.4" customHeight="1">
      <c r="B32" s="47"/>
      <c r="C32" s="48"/>
      <c r="D32" s="48"/>
      <c r="E32" s="56" t="s">
        <v>45</v>
      </c>
      <c r="F32" s="144">
        <f>ROUND(SUM(BG80:BG121), 2)</f>
        <v>0</v>
      </c>
      <c r="G32" s="48"/>
      <c r="H32" s="48"/>
      <c r="I32" s="145">
        <v>0.20999999999999999</v>
      </c>
      <c r="J32" s="144">
        <v>0</v>
      </c>
      <c r="K32" s="52"/>
    </row>
    <row r="33" hidden="1" s="1" customFormat="1" ht="14.4" customHeight="1">
      <c r="B33" s="47"/>
      <c r="C33" s="48"/>
      <c r="D33" s="48"/>
      <c r="E33" s="56" t="s">
        <v>46</v>
      </c>
      <c r="F33" s="144">
        <f>ROUND(SUM(BH80:BH121), 2)</f>
        <v>0</v>
      </c>
      <c r="G33" s="48"/>
      <c r="H33" s="48"/>
      <c r="I33" s="145">
        <v>0.14999999999999999</v>
      </c>
      <c r="J33" s="144">
        <v>0</v>
      </c>
      <c r="K33" s="52"/>
    </row>
    <row r="34" hidden="1" s="1" customFormat="1" ht="14.4" customHeight="1">
      <c r="B34" s="47"/>
      <c r="C34" s="48"/>
      <c r="D34" s="48"/>
      <c r="E34" s="56" t="s">
        <v>47</v>
      </c>
      <c r="F34" s="144">
        <f>ROUND(SUM(BI80:BI121),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48</v>
      </c>
      <c r="E36" s="89"/>
      <c r="F36" s="89"/>
      <c r="G36" s="148" t="s">
        <v>49</v>
      </c>
      <c r="H36" s="149" t="s">
        <v>50</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113</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STAVEBNÍ ÚPRAVY A PŘÍSTAVBA OBJ. Č. 22 KOMPLEMENT – AMBULANCE V AREÁLU NEMOCNICE PRACHATICE</v>
      </c>
      <c r="F45" s="41"/>
      <c r="G45" s="41"/>
      <c r="H45" s="41"/>
      <c r="I45" s="131"/>
      <c r="J45" s="48"/>
      <c r="K45" s="52"/>
    </row>
    <row r="46" s="1" customFormat="1" ht="14.4" customHeight="1">
      <c r="B46" s="47"/>
      <c r="C46" s="41" t="s">
        <v>110</v>
      </c>
      <c r="D46" s="48"/>
      <c r="E46" s="48"/>
      <c r="F46" s="48"/>
      <c r="G46" s="48"/>
      <c r="H46" s="48"/>
      <c r="I46" s="131"/>
      <c r="J46" s="48"/>
      <c r="K46" s="52"/>
    </row>
    <row r="47" s="1" customFormat="1" ht="17.25" customHeight="1">
      <c r="B47" s="47"/>
      <c r="C47" s="48"/>
      <c r="D47" s="48"/>
      <c r="E47" s="132" t="str">
        <f>E9</f>
        <v>8 - Medicinální plyny</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23</v>
      </c>
      <c r="D49" s="48"/>
      <c r="E49" s="48"/>
      <c r="F49" s="36" t="str">
        <f>F12</f>
        <v xml:space="preserve"> </v>
      </c>
      <c r="G49" s="48"/>
      <c r="H49" s="48"/>
      <c r="I49" s="133" t="s">
        <v>25</v>
      </c>
      <c r="J49" s="134" t="str">
        <f>IF(J12="","",J12)</f>
        <v>24.8.2018</v>
      </c>
      <c r="K49" s="52"/>
    </row>
    <row r="50" s="1" customFormat="1" ht="6.96" customHeight="1">
      <c r="B50" s="47"/>
      <c r="C50" s="48"/>
      <c r="D50" s="48"/>
      <c r="E50" s="48"/>
      <c r="F50" s="48"/>
      <c r="G50" s="48"/>
      <c r="H50" s="48"/>
      <c r="I50" s="131"/>
      <c r="J50" s="48"/>
      <c r="K50" s="52"/>
    </row>
    <row r="51" s="1" customFormat="1">
      <c r="B51" s="47"/>
      <c r="C51" s="41" t="s">
        <v>27</v>
      </c>
      <c r="D51" s="48"/>
      <c r="E51" s="48"/>
      <c r="F51" s="36" t="str">
        <f>E15</f>
        <v>ALFAPLAN s.r.o.</v>
      </c>
      <c r="G51" s="48"/>
      <c r="H51" s="48"/>
      <c r="I51" s="133" t="s">
        <v>33</v>
      </c>
      <c r="J51" s="45" t="str">
        <f>E21</f>
        <v>Nemocnice Prachatice a.s.</v>
      </c>
      <c r="K51" s="52"/>
    </row>
    <row r="52" s="1" customFormat="1" ht="14.4" customHeight="1">
      <c r="B52" s="47"/>
      <c r="C52" s="41" t="s">
        <v>31</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114</v>
      </c>
      <c r="D54" s="146"/>
      <c r="E54" s="146"/>
      <c r="F54" s="146"/>
      <c r="G54" s="146"/>
      <c r="H54" s="146"/>
      <c r="I54" s="158"/>
      <c r="J54" s="159" t="s">
        <v>115</v>
      </c>
      <c r="K54" s="160"/>
    </row>
    <row r="55" s="1" customFormat="1" ht="10.32" customHeight="1">
      <c r="B55" s="47"/>
      <c r="C55" s="48"/>
      <c r="D55" s="48"/>
      <c r="E55" s="48"/>
      <c r="F55" s="48"/>
      <c r="G55" s="48"/>
      <c r="H55" s="48"/>
      <c r="I55" s="131"/>
      <c r="J55" s="48"/>
      <c r="K55" s="52"/>
    </row>
    <row r="56" s="1" customFormat="1" ht="29.28" customHeight="1">
      <c r="B56" s="47"/>
      <c r="C56" s="161" t="s">
        <v>116</v>
      </c>
      <c r="D56" s="48"/>
      <c r="E56" s="48"/>
      <c r="F56" s="48"/>
      <c r="G56" s="48"/>
      <c r="H56" s="48"/>
      <c r="I56" s="131"/>
      <c r="J56" s="142">
        <f>J80</f>
        <v>0</v>
      </c>
      <c r="K56" s="52"/>
      <c r="AU56" s="25" t="s">
        <v>117</v>
      </c>
    </row>
    <row r="57" s="7" customFormat="1" ht="24.96" customHeight="1">
      <c r="B57" s="162"/>
      <c r="C57" s="163"/>
      <c r="D57" s="164" t="s">
        <v>4388</v>
      </c>
      <c r="E57" s="165"/>
      <c r="F57" s="165"/>
      <c r="G57" s="165"/>
      <c r="H57" s="165"/>
      <c r="I57" s="166"/>
      <c r="J57" s="167">
        <f>J81</f>
        <v>0</v>
      </c>
      <c r="K57" s="168"/>
    </row>
    <row r="58" s="8" customFormat="1" ht="19.92" customHeight="1">
      <c r="B58" s="169"/>
      <c r="C58" s="170"/>
      <c r="D58" s="171" t="s">
        <v>4389</v>
      </c>
      <c r="E58" s="172"/>
      <c r="F58" s="172"/>
      <c r="G58" s="172"/>
      <c r="H58" s="172"/>
      <c r="I58" s="173"/>
      <c r="J58" s="174">
        <f>J82</f>
        <v>0</v>
      </c>
      <c r="K58" s="175"/>
    </row>
    <row r="59" s="8" customFormat="1" ht="19.92" customHeight="1">
      <c r="B59" s="169"/>
      <c r="C59" s="170"/>
      <c r="D59" s="171" t="s">
        <v>4390</v>
      </c>
      <c r="E59" s="172"/>
      <c r="F59" s="172"/>
      <c r="G59" s="172"/>
      <c r="H59" s="172"/>
      <c r="I59" s="173"/>
      <c r="J59" s="174">
        <f>J113</f>
        <v>0</v>
      </c>
      <c r="K59" s="175"/>
    </row>
    <row r="60" s="8" customFormat="1" ht="19.92" customHeight="1">
      <c r="B60" s="169"/>
      <c r="C60" s="170"/>
      <c r="D60" s="171" t="s">
        <v>4391</v>
      </c>
      <c r="E60" s="172"/>
      <c r="F60" s="172"/>
      <c r="G60" s="172"/>
      <c r="H60" s="172"/>
      <c r="I60" s="173"/>
      <c r="J60" s="174">
        <f>J115</f>
        <v>0</v>
      </c>
      <c r="K60" s="175"/>
    </row>
    <row r="61" s="1" customFormat="1" ht="21.84" customHeight="1">
      <c r="B61" s="47"/>
      <c r="C61" s="48"/>
      <c r="D61" s="48"/>
      <c r="E61" s="48"/>
      <c r="F61" s="48"/>
      <c r="G61" s="48"/>
      <c r="H61" s="48"/>
      <c r="I61" s="131"/>
      <c r="J61" s="48"/>
      <c r="K61" s="52"/>
    </row>
    <row r="62" s="1" customFormat="1" ht="6.96" customHeight="1">
      <c r="B62" s="68"/>
      <c r="C62" s="69"/>
      <c r="D62" s="69"/>
      <c r="E62" s="69"/>
      <c r="F62" s="69"/>
      <c r="G62" s="69"/>
      <c r="H62" s="69"/>
      <c r="I62" s="153"/>
      <c r="J62" s="69"/>
      <c r="K62" s="70"/>
    </row>
    <row r="66" s="1" customFormat="1" ht="6.96" customHeight="1">
      <c r="B66" s="71"/>
      <c r="C66" s="72"/>
      <c r="D66" s="72"/>
      <c r="E66" s="72"/>
      <c r="F66" s="72"/>
      <c r="G66" s="72"/>
      <c r="H66" s="72"/>
      <c r="I66" s="154"/>
      <c r="J66" s="72"/>
      <c r="K66" s="72"/>
      <c r="L66" s="47"/>
    </row>
    <row r="67" s="1" customFormat="1" ht="36.96" customHeight="1">
      <c r="B67" s="47"/>
      <c r="C67" s="73" t="s">
        <v>152</v>
      </c>
      <c r="I67" s="176"/>
      <c r="L67" s="47"/>
    </row>
    <row r="68" s="1" customFormat="1" ht="6.96" customHeight="1">
      <c r="B68" s="47"/>
      <c r="I68" s="176"/>
      <c r="L68" s="47"/>
    </row>
    <row r="69" s="1" customFormat="1" ht="14.4" customHeight="1">
      <c r="B69" s="47"/>
      <c r="C69" s="75" t="s">
        <v>19</v>
      </c>
      <c r="I69" s="176"/>
      <c r="L69" s="47"/>
    </row>
    <row r="70" s="1" customFormat="1" ht="16.5" customHeight="1">
      <c r="B70" s="47"/>
      <c r="E70" s="177" t="str">
        <f>E7</f>
        <v>STAVEBNÍ ÚPRAVY A PŘÍSTAVBA OBJ. Č. 22 KOMPLEMENT – AMBULANCE V AREÁLU NEMOCNICE PRACHATICE</v>
      </c>
      <c r="F70" s="75"/>
      <c r="G70" s="75"/>
      <c r="H70" s="75"/>
      <c r="I70" s="176"/>
      <c r="L70" s="47"/>
    </row>
    <row r="71" s="1" customFormat="1" ht="14.4" customHeight="1">
      <c r="B71" s="47"/>
      <c r="C71" s="75" t="s">
        <v>110</v>
      </c>
      <c r="I71" s="176"/>
      <c r="L71" s="47"/>
    </row>
    <row r="72" s="1" customFormat="1" ht="17.25" customHeight="1">
      <c r="B72" s="47"/>
      <c r="E72" s="78" t="str">
        <f>E9</f>
        <v>8 - Medicinální plyny</v>
      </c>
      <c r="F72" s="1"/>
      <c r="G72" s="1"/>
      <c r="H72" s="1"/>
      <c r="I72" s="176"/>
      <c r="L72" s="47"/>
    </row>
    <row r="73" s="1" customFormat="1" ht="6.96" customHeight="1">
      <c r="B73" s="47"/>
      <c r="I73" s="176"/>
      <c r="L73" s="47"/>
    </row>
    <row r="74" s="1" customFormat="1" ht="18" customHeight="1">
      <c r="B74" s="47"/>
      <c r="C74" s="75" t="s">
        <v>23</v>
      </c>
      <c r="F74" s="178" t="str">
        <f>F12</f>
        <v xml:space="preserve"> </v>
      </c>
      <c r="I74" s="179" t="s">
        <v>25</v>
      </c>
      <c r="J74" s="80" t="str">
        <f>IF(J12="","",J12)</f>
        <v>24.8.2018</v>
      </c>
      <c r="L74" s="47"/>
    </row>
    <row r="75" s="1" customFormat="1" ht="6.96" customHeight="1">
      <c r="B75" s="47"/>
      <c r="I75" s="176"/>
      <c r="L75" s="47"/>
    </row>
    <row r="76" s="1" customFormat="1">
      <c r="B76" s="47"/>
      <c r="C76" s="75" t="s">
        <v>27</v>
      </c>
      <c r="F76" s="178" t="str">
        <f>E15</f>
        <v>ALFAPLAN s.r.o.</v>
      </c>
      <c r="I76" s="179" t="s">
        <v>33</v>
      </c>
      <c r="J76" s="178" t="str">
        <f>E21</f>
        <v>Nemocnice Prachatice a.s.</v>
      </c>
      <c r="L76" s="47"/>
    </row>
    <row r="77" s="1" customFormat="1" ht="14.4" customHeight="1">
      <c r="B77" s="47"/>
      <c r="C77" s="75" t="s">
        <v>31</v>
      </c>
      <c r="F77" s="178" t="str">
        <f>IF(E18="","",E18)</f>
        <v/>
      </c>
      <c r="I77" s="176"/>
      <c r="L77" s="47"/>
    </row>
    <row r="78" s="1" customFormat="1" ht="10.32" customHeight="1">
      <c r="B78" s="47"/>
      <c r="I78" s="176"/>
      <c r="L78" s="47"/>
    </row>
    <row r="79" s="9" customFormat="1" ht="29.28" customHeight="1">
      <c r="B79" s="180"/>
      <c r="C79" s="181" t="s">
        <v>153</v>
      </c>
      <c r="D79" s="182" t="s">
        <v>57</v>
      </c>
      <c r="E79" s="182" t="s">
        <v>53</v>
      </c>
      <c r="F79" s="182" t="s">
        <v>154</v>
      </c>
      <c r="G79" s="182" t="s">
        <v>155</v>
      </c>
      <c r="H79" s="182" t="s">
        <v>156</v>
      </c>
      <c r="I79" s="183" t="s">
        <v>157</v>
      </c>
      <c r="J79" s="182" t="s">
        <v>115</v>
      </c>
      <c r="K79" s="184" t="s">
        <v>158</v>
      </c>
      <c r="L79" s="180"/>
      <c r="M79" s="93" t="s">
        <v>159</v>
      </c>
      <c r="N79" s="94" t="s">
        <v>42</v>
      </c>
      <c r="O79" s="94" t="s">
        <v>160</v>
      </c>
      <c r="P79" s="94" t="s">
        <v>161</v>
      </c>
      <c r="Q79" s="94" t="s">
        <v>162</v>
      </c>
      <c r="R79" s="94" t="s">
        <v>163</v>
      </c>
      <c r="S79" s="94" t="s">
        <v>164</v>
      </c>
      <c r="T79" s="95" t="s">
        <v>165</v>
      </c>
    </row>
    <row r="80" s="1" customFormat="1" ht="29.28" customHeight="1">
      <c r="B80" s="47"/>
      <c r="C80" s="97" t="s">
        <v>116</v>
      </c>
      <c r="I80" s="176"/>
      <c r="J80" s="185">
        <f>BK80</f>
        <v>0</v>
      </c>
      <c r="L80" s="47"/>
      <c r="M80" s="96"/>
      <c r="N80" s="83"/>
      <c r="O80" s="83"/>
      <c r="P80" s="186">
        <f>P81</f>
        <v>0</v>
      </c>
      <c r="Q80" s="83"/>
      <c r="R80" s="186">
        <f>R81</f>
        <v>0</v>
      </c>
      <c r="S80" s="83"/>
      <c r="T80" s="187">
        <f>T81</f>
        <v>0</v>
      </c>
      <c r="AT80" s="25" t="s">
        <v>71</v>
      </c>
      <c r="AU80" s="25" t="s">
        <v>117</v>
      </c>
      <c r="BK80" s="188">
        <f>BK81</f>
        <v>0</v>
      </c>
    </row>
    <row r="81" s="10" customFormat="1" ht="37.44001" customHeight="1">
      <c r="B81" s="189"/>
      <c r="D81" s="190" t="s">
        <v>71</v>
      </c>
      <c r="E81" s="191" t="s">
        <v>1782</v>
      </c>
      <c r="F81" s="191" t="s">
        <v>1782</v>
      </c>
      <c r="I81" s="192"/>
      <c r="J81" s="193">
        <f>BK81</f>
        <v>0</v>
      </c>
      <c r="L81" s="189"/>
      <c r="M81" s="194"/>
      <c r="N81" s="195"/>
      <c r="O81" s="195"/>
      <c r="P81" s="196">
        <f>P82+P113+P115</f>
        <v>0</v>
      </c>
      <c r="Q81" s="195"/>
      <c r="R81" s="196">
        <f>R82+R113+R115</f>
        <v>0</v>
      </c>
      <c r="S81" s="195"/>
      <c r="T81" s="197">
        <f>T82+T113+T115</f>
        <v>0</v>
      </c>
      <c r="AR81" s="190" t="s">
        <v>80</v>
      </c>
      <c r="AT81" s="198" t="s">
        <v>71</v>
      </c>
      <c r="AU81" s="198" t="s">
        <v>72</v>
      </c>
      <c r="AY81" s="190" t="s">
        <v>168</v>
      </c>
      <c r="BK81" s="199">
        <f>BK82+BK113+BK115</f>
        <v>0</v>
      </c>
    </row>
    <row r="82" s="10" customFormat="1" ht="19.92" customHeight="1">
      <c r="B82" s="189"/>
      <c r="D82" s="190" t="s">
        <v>71</v>
      </c>
      <c r="E82" s="200" t="s">
        <v>4392</v>
      </c>
      <c r="F82" s="200" t="s">
        <v>4393</v>
      </c>
      <c r="I82" s="192"/>
      <c r="J82" s="201">
        <f>BK82</f>
        <v>0</v>
      </c>
      <c r="L82" s="189"/>
      <c r="M82" s="194"/>
      <c r="N82" s="195"/>
      <c r="O82" s="195"/>
      <c r="P82" s="196">
        <f>SUM(P83:P112)</f>
        <v>0</v>
      </c>
      <c r="Q82" s="195"/>
      <c r="R82" s="196">
        <f>SUM(R83:R112)</f>
        <v>0</v>
      </c>
      <c r="S82" s="195"/>
      <c r="T82" s="197">
        <f>SUM(T83:T112)</f>
        <v>0</v>
      </c>
      <c r="AR82" s="190" t="s">
        <v>80</v>
      </c>
      <c r="AT82" s="198" t="s">
        <v>71</v>
      </c>
      <c r="AU82" s="198" t="s">
        <v>17</v>
      </c>
      <c r="AY82" s="190" t="s">
        <v>168</v>
      </c>
      <c r="BK82" s="199">
        <f>SUM(BK83:BK112)</f>
        <v>0</v>
      </c>
    </row>
    <row r="83" s="1" customFormat="1" ht="16.5" customHeight="1">
      <c r="B83" s="202"/>
      <c r="C83" s="203" t="s">
        <v>17</v>
      </c>
      <c r="D83" s="203" t="s">
        <v>170</v>
      </c>
      <c r="E83" s="204" t="s">
        <v>4394</v>
      </c>
      <c r="F83" s="205" t="s">
        <v>4395</v>
      </c>
      <c r="G83" s="206" t="s">
        <v>198</v>
      </c>
      <c r="H83" s="207">
        <v>80</v>
      </c>
      <c r="I83" s="208"/>
      <c r="J83" s="209">
        <f>ROUND(I83*H83,2)</f>
        <v>0</v>
      </c>
      <c r="K83" s="205" t="s">
        <v>5</v>
      </c>
      <c r="L83" s="47"/>
      <c r="M83" s="210" t="s">
        <v>5</v>
      </c>
      <c r="N83" s="211" t="s">
        <v>43</v>
      </c>
      <c r="O83" s="48"/>
      <c r="P83" s="212">
        <f>O83*H83</f>
        <v>0</v>
      </c>
      <c r="Q83" s="212">
        <v>0</v>
      </c>
      <c r="R83" s="212">
        <f>Q83*H83</f>
        <v>0</v>
      </c>
      <c r="S83" s="212">
        <v>0</v>
      </c>
      <c r="T83" s="213">
        <f>S83*H83</f>
        <v>0</v>
      </c>
      <c r="AR83" s="25" t="s">
        <v>254</v>
      </c>
      <c r="AT83" s="25" t="s">
        <v>170</v>
      </c>
      <c r="AU83" s="25" t="s">
        <v>80</v>
      </c>
      <c r="AY83" s="25" t="s">
        <v>168</v>
      </c>
      <c r="BE83" s="214">
        <f>IF(N83="základní",J83,0)</f>
        <v>0</v>
      </c>
      <c r="BF83" s="214">
        <f>IF(N83="snížená",J83,0)</f>
        <v>0</v>
      </c>
      <c r="BG83" s="214">
        <f>IF(N83="zákl. přenesená",J83,0)</f>
        <v>0</v>
      </c>
      <c r="BH83" s="214">
        <f>IF(N83="sníž. přenesená",J83,0)</f>
        <v>0</v>
      </c>
      <c r="BI83" s="214">
        <f>IF(N83="nulová",J83,0)</f>
        <v>0</v>
      </c>
      <c r="BJ83" s="25" t="s">
        <v>17</v>
      </c>
      <c r="BK83" s="214">
        <f>ROUND(I83*H83,2)</f>
        <v>0</v>
      </c>
      <c r="BL83" s="25" t="s">
        <v>254</v>
      </c>
      <c r="BM83" s="25" t="s">
        <v>4396</v>
      </c>
    </row>
    <row r="84" s="1" customFormat="1" ht="16.5" customHeight="1">
      <c r="B84" s="202"/>
      <c r="C84" s="203" t="s">
        <v>80</v>
      </c>
      <c r="D84" s="203" t="s">
        <v>170</v>
      </c>
      <c r="E84" s="204" t="s">
        <v>4397</v>
      </c>
      <c r="F84" s="205" t="s">
        <v>4398</v>
      </c>
      <c r="G84" s="206" t="s">
        <v>198</v>
      </c>
      <c r="H84" s="207">
        <v>75</v>
      </c>
      <c r="I84" s="208"/>
      <c r="J84" s="209">
        <f>ROUND(I84*H84,2)</f>
        <v>0</v>
      </c>
      <c r="K84" s="205" t="s">
        <v>5</v>
      </c>
      <c r="L84" s="47"/>
      <c r="M84" s="210" t="s">
        <v>5</v>
      </c>
      <c r="N84" s="211" t="s">
        <v>43</v>
      </c>
      <c r="O84" s="48"/>
      <c r="P84" s="212">
        <f>O84*H84</f>
        <v>0</v>
      </c>
      <c r="Q84" s="212">
        <v>0</v>
      </c>
      <c r="R84" s="212">
        <f>Q84*H84</f>
        <v>0</v>
      </c>
      <c r="S84" s="212">
        <v>0</v>
      </c>
      <c r="T84" s="213">
        <f>S84*H84</f>
        <v>0</v>
      </c>
      <c r="AR84" s="25" t="s">
        <v>254</v>
      </c>
      <c r="AT84" s="25" t="s">
        <v>170</v>
      </c>
      <c r="AU84" s="25" t="s">
        <v>80</v>
      </c>
      <c r="AY84" s="25" t="s">
        <v>168</v>
      </c>
      <c r="BE84" s="214">
        <f>IF(N84="základní",J84,0)</f>
        <v>0</v>
      </c>
      <c r="BF84" s="214">
        <f>IF(N84="snížená",J84,0)</f>
        <v>0</v>
      </c>
      <c r="BG84" s="214">
        <f>IF(N84="zákl. přenesená",J84,0)</f>
        <v>0</v>
      </c>
      <c r="BH84" s="214">
        <f>IF(N84="sníž. přenesená",J84,0)</f>
        <v>0</v>
      </c>
      <c r="BI84" s="214">
        <f>IF(N84="nulová",J84,0)</f>
        <v>0</v>
      </c>
      <c r="BJ84" s="25" t="s">
        <v>17</v>
      </c>
      <c r="BK84" s="214">
        <f>ROUND(I84*H84,2)</f>
        <v>0</v>
      </c>
      <c r="BL84" s="25" t="s">
        <v>254</v>
      </c>
      <c r="BM84" s="25" t="s">
        <v>4399</v>
      </c>
    </row>
    <row r="85" s="1" customFormat="1" ht="16.5" customHeight="1">
      <c r="B85" s="202"/>
      <c r="C85" s="203" t="s">
        <v>83</v>
      </c>
      <c r="D85" s="203" t="s">
        <v>170</v>
      </c>
      <c r="E85" s="204" t="s">
        <v>4400</v>
      </c>
      <c r="F85" s="205" t="s">
        <v>4401</v>
      </c>
      <c r="G85" s="206" t="s">
        <v>198</v>
      </c>
      <c r="H85" s="207">
        <v>41</v>
      </c>
      <c r="I85" s="208"/>
      <c r="J85" s="209">
        <f>ROUND(I85*H85,2)</f>
        <v>0</v>
      </c>
      <c r="K85" s="205" t="s">
        <v>5</v>
      </c>
      <c r="L85" s="47"/>
      <c r="M85" s="210" t="s">
        <v>5</v>
      </c>
      <c r="N85" s="211" t="s">
        <v>43</v>
      </c>
      <c r="O85" s="48"/>
      <c r="P85" s="212">
        <f>O85*H85</f>
        <v>0</v>
      </c>
      <c r="Q85" s="212">
        <v>0</v>
      </c>
      <c r="R85" s="212">
        <f>Q85*H85</f>
        <v>0</v>
      </c>
      <c r="S85" s="212">
        <v>0</v>
      </c>
      <c r="T85" s="213">
        <f>S85*H85</f>
        <v>0</v>
      </c>
      <c r="AR85" s="25" t="s">
        <v>254</v>
      </c>
      <c r="AT85" s="25" t="s">
        <v>170</v>
      </c>
      <c r="AU85" s="25" t="s">
        <v>80</v>
      </c>
      <c r="AY85" s="25" t="s">
        <v>168</v>
      </c>
      <c r="BE85" s="214">
        <f>IF(N85="základní",J85,0)</f>
        <v>0</v>
      </c>
      <c r="BF85" s="214">
        <f>IF(N85="snížená",J85,0)</f>
        <v>0</v>
      </c>
      <c r="BG85" s="214">
        <f>IF(N85="zákl. přenesená",J85,0)</f>
        <v>0</v>
      </c>
      <c r="BH85" s="214">
        <f>IF(N85="sníž. přenesená",J85,0)</f>
        <v>0</v>
      </c>
      <c r="BI85" s="214">
        <f>IF(N85="nulová",J85,0)</f>
        <v>0</v>
      </c>
      <c r="BJ85" s="25" t="s">
        <v>17</v>
      </c>
      <c r="BK85" s="214">
        <f>ROUND(I85*H85,2)</f>
        <v>0</v>
      </c>
      <c r="BL85" s="25" t="s">
        <v>254</v>
      </c>
      <c r="BM85" s="25" t="s">
        <v>4402</v>
      </c>
    </row>
    <row r="86" s="1" customFormat="1" ht="16.5" customHeight="1">
      <c r="B86" s="202"/>
      <c r="C86" s="203" t="s">
        <v>86</v>
      </c>
      <c r="D86" s="203" t="s">
        <v>170</v>
      </c>
      <c r="E86" s="204" t="s">
        <v>4403</v>
      </c>
      <c r="F86" s="205" t="s">
        <v>4404</v>
      </c>
      <c r="G86" s="206" t="s">
        <v>198</v>
      </c>
      <c r="H86" s="207">
        <v>51</v>
      </c>
      <c r="I86" s="208"/>
      <c r="J86" s="209">
        <f>ROUND(I86*H86,2)</f>
        <v>0</v>
      </c>
      <c r="K86" s="205" t="s">
        <v>5</v>
      </c>
      <c r="L86" s="47"/>
      <c r="M86" s="210" t="s">
        <v>5</v>
      </c>
      <c r="N86" s="211" t="s">
        <v>43</v>
      </c>
      <c r="O86" s="48"/>
      <c r="P86" s="212">
        <f>O86*H86</f>
        <v>0</v>
      </c>
      <c r="Q86" s="212">
        <v>0</v>
      </c>
      <c r="R86" s="212">
        <f>Q86*H86</f>
        <v>0</v>
      </c>
      <c r="S86" s="212">
        <v>0</v>
      </c>
      <c r="T86" s="213">
        <f>S86*H86</f>
        <v>0</v>
      </c>
      <c r="AR86" s="25" t="s">
        <v>254</v>
      </c>
      <c r="AT86" s="25" t="s">
        <v>170</v>
      </c>
      <c r="AU86" s="25" t="s">
        <v>80</v>
      </c>
      <c r="AY86" s="25" t="s">
        <v>168</v>
      </c>
      <c r="BE86" s="214">
        <f>IF(N86="základní",J86,0)</f>
        <v>0</v>
      </c>
      <c r="BF86" s="214">
        <f>IF(N86="snížená",J86,0)</f>
        <v>0</v>
      </c>
      <c r="BG86" s="214">
        <f>IF(N86="zákl. přenesená",J86,0)</f>
        <v>0</v>
      </c>
      <c r="BH86" s="214">
        <f>IF(N86="sníž. přenesená",J86,0)</f>
        <v>0</v>
      </c>
      <c r="BI86" s="214">
        <f>IF(N86="nulová",J86,0)</f>
        <v>0</v>
      </c>
      <c r="BJ86" s="25" t="s">
        <v>17</v>
      </c>
      <c r="BK86" s="214">
        <f>ROUND(I86*H86,2)</f>
        <v>0</v>
      </c>
      <c r="BL86" s="25" t="s">
        <v>254</v>
      </c>
      <c r="BM86" s="25" t="s">
        <v>4405</v>
      </c>
    </row>
    <row r="87" s="1" customFormat="1" ht="16.5" customHeight="1">
      <c r="B87" s="202"/>
      <c r="C87" s="203" t="s">
        <v>89</v>
      </c>
      <c r="D87" s="203" t="s">
        <v>170</v>
      </c>
      <c r="E87" s="204" t="s">
        <v>4406</v>
      </c>
      <c r="F87" s="205" t="s">
        <v>4407</v>
      </c>
      <c r="G87" s="206" t="s">
        <v>198</v>
      </c>
      <c r="H87" s="207">
        <v>21</v>
      </c>
      <c r="I87" s="208"/>
      <c r="J87" s="209">
        <f>ROUND(I87*H87,2)</f>
        <v>0</v>
      </c>
      <c r="K87" s="205" t="s">
        <v>5</v>
      </c>
      <c r="L87" s="47"/>
      <c r="M87" s="210" t="s">
        <v>5</v>
      </c>
      <c r="N87" s="211" t="s">
        <v>43</v>
      </c>
      <c r="O87" s="48"/>
      <c r="P87" s="212">
        <f>O87*H87</f>
        <v>0</v>
      </c>
      <c r="Q87" s="212">
        <v>0</v>
      </c>
      <c r="R87" s="212">
        <f>Q87*H87</f>
        <v>0</v>
      </c>
      <c r="S87" s="212">
        <v>0</v>
      </c>
      <c r="T87" s="213">
        <f>S87*H87</f>
        <v>0</v>
      </c>
      <c r="AR87" s="25" t="s">
        <v>254</v>
      </c>
      <c r="AT87" s="25" t="s">
        <v>170</v>
      </c>
      <c r="AU87" s="25" t="s">
        <v>80</v>
      </c>
      <c r="AY87" s="25" t="s">
        <v>168</v>
      </c>
      <c r="BE87" s="214">
        <f>IF(N87="základní",J87,0)</f>
        <v>0</v>
      </c>
      <c r="BF87" s="214">
        <f>IF(N87="snížená",J87,0)</f>
        <v>0</v>
      </c>
      <c r="BG87" s="214">
        <f>IF(N87="zákl. přenesená",J87,0)</f>
        <v>0</v>
      </c>
      <c r="BH87" s="214">
        <f>IF(N87="sníž. přenesená",J87,0)</f>
        <v>0</v>
      </c>
      <c r="BI87" s="214">
        <f>IF(N87="nulová",J87,0)</f>
        <v>0</v>
      </c>
      <c r="BJ87" s="25" t="s">
        <v>17</v>
      </c>
      <c r="BK87" s="214">
        <f>ROUND(I87*H87,2)</f>
        <v>0</v>
      </c>
      <c r="BL87" s="25" t="s">
        <v>254</v>
      </c>
      <c r="BM87" s="25" t="s">
        <v>4408</v>
      </c>
    </row>
    <row r="88" s="1" customFormat="1" ht="16.5" customHeight="1">
      <c r="B88" s="202"/>
      <c r="C88" s="203" t="s">
        <v>92</v>
      </c>
      <c r="D88" s="203" t="s">
        <v>170</v>
      </c>
      <c r="E88" s="204" t="s">
        <v>4409</v>
      </c>
      <c r="F88" s="205" t="s">
        <v>4410</v>
      </c>
      <c r="G88" s="206" t="s">
        <v>182</v>
      </c>
      <c r="H88" s="207">
        <v>3</v>
      </c>
      <c r="I88" s="208"/>
      <c r="J88" s="209">
        <f>ROUND(I88*H88,2)</f>
        <v>0</v>
      </c>
      <c r="K88" s="205" t="s">
        <v>5</v>
      </c>
      <c r="L88" s="47"/>
      <c r="M88" s="210" t="s">
        <v>5</v>
      </c>
      <c r="N88" s="211" t="s">
        <v>43</v>
      </c>
      <c r="O88" s="48"/>
      <c r="P88" s="212">
        <f>O88*H88</f>
        <v>0</v>
      </c>
      <c r="Q88" s="212">
        <v>0</v>
      </c>
      <c r="R88" s="212">
        <f>Q88*H88</f>
        <v>0</v>
      </c>
      <c r="S88" s="212">
        <v>0</v>
      </c>
      <c r="T88" s="213">
        <f>S88*H88</f>
        <v>0</v>
      </c>
      <c r="AR88" s="25" t="s">
        <v>254</v>
      </c>
      <c r="AT88" s="25" t="s">
        <v>170</v>
      </c>
      <c r="AU88" s="25" t="s">
        <v>80</v>
      </c>
      <c r="AY88" s="25" t="s">
        <v>168</v>
      </c>
      <c r="BE88" s="214">
        <f>IF(N88="základní",J88,0)</f>
        <v>0</v>
      </c>
      <c r="BF88" s="214">
        <f>IF(N88="snížená",J88,0)</f>
        <v>0</v>
      </c>
      <c r="BG88" s="214">
        <f>IF(N88="zákl. přenesená",J88,0)</f>
        <v>0</v>
      </c>
      <c r="BH88" s="214">
        <f>IF(N88="sníž. přenesená",J88,0)</f>
        <v>0</v>
      </c>
      <c r="BI88" s="214">
        <f>IF(N88="nulová",J88,0)</f>
        <v>0</v>
      </c>
      <c r="BJ88" s="25" t="s">
        <v>17</v>
      </c>
      <c r="BK88" s="214">
        <f>ROUND(I88*H88,2)</f>
        <v>0</v>
      </c>
      <c r="BL88" s="25" t="s">
        <v>254</v>
      </c>
      <c r="BM88" s="25" t="s">
        <v>4411</v>
      </c>
    </row>
    <row r="89" s="1" customFormat="1" ht="16.5" customHeight="1">
      <c r="B89" s="202"/>
      <c r="C89" s="203" t="s">
        <v>95</v>
      </c>
      <c r="D89" s="203" t="s">
        <v>170</v>
      </c>
      <c r="E89" s="204" t="s">
        <v>4412</v>
      </c>
      <c r="F89" s="205" t="s">
        <v>4413</v>
      </c>
      <c r="G89" s="206" t="s">
        <v>182</v>
      </c>
      <c r="H89" s="207">
        <v>35</v>
      </c>
      <c r="I89" s="208"/>
      <c r="J89" s="209">
        <f>ROUND(I89*H89,2)</f>
        <v>0</v>
      </c>
      <c r="K89" s="205" t="s">
        <v>5</v>
      </c>
      <c r="L89" s="47"/>
      <c r="M89" s="210" t="s">
        <v>5</v>
      </c>
      <c r="N89" s="211" t="s">
        <v>43</v>
      </c>
      <c r="O89" s="48"/>
      <c r="P89" s="212">
        <f>O89*H89</f>
        <v>0</v>
      </c>
      <c r="Q89" s="212">
        <v>0</v>
      </c>
      <c r="R89" s="212">
        <f>Q89*H89</f>
        <v>0</v>
      </c>
      <c r="S89" s="212">
        <v>0</v>
      </c>
      <c r="T89" s="213">
        <f>S89*H89</f>
        <v>0</v>
      </c>
      <c r="AR89" s="25" t="s">
        <v>254</v>
      </c>
      <c r="AT89" s="25" t="s">
        <v>170</v>
      </c>
      <c r="AU89" s="25" t="s">
        <v>80</v>
      </c>
      <c r="AY89" s="25" t="s">
        <v>168</v>
      </c>
      <c r="BE89" s="214">
        <f>IF(N89="základní",J89,0)</f>
        <v>0</v>
      </c>
      <c r="BF89" s="214">
        <f>IF(N89="snížená",J89,0)</f>
        <v>0</v>
      </c>
      <c r="BG89" s="214">
        <f>IF(N89="zákl. přenesená",J89,0)</f>
        <v>0</v>
      </c>
      <c r="BH89" s="214">
        <f>IF(N89="sníž. přenesená",J89,0)</f>
        <v>0</v>
      </c>
      <c r="BI89" s="214">
        <f>IF(N89="nulová",J89,0)</f>
        <v>0</v>
      </c>
      <c r="BJ89" s="25" t="s">
        <v>17</v>
      </c>
      <c r="BK89" s="214">
        <f>ROUND(I89*H89,2)</f>
        <v>0</v>
      </c>
      <c r="BL89" s="25" t="s">
        <v>254</v>
      </c>
      <c r="BM89" s="25" t="s">
        <v>4414</v>
      </c>
    </row>
    <row r="90" s="1" customFormat="1" ht="16.5" customHeight="1">
      <c r="B90" s="202"/>
      <c r="C90" s="203" t="s">
        <v>98</v>
      </c>
      <c r="D90" s="203" t="s">
        <v>170</v>
      </c>
      <c r="E90" s="204" t="s">
        <v>4415</v>
      </c>
      <c r="F90" s="205" t="s">
        <v>4416</v>
      </c>
      <c r="G90" s="206" t="s">
        <v>182</v>
      </c>
      <c r="H90" s="207">
        <v>4</v>
      </c>
      <c r="I90" s="208"/>
      <c r="J90" s="209">
        <f>ROUND(I90*H90,2)</f>
        <v>0</v>
      </c>
      <c r="K90" s="205" t="s">
        <v>5</v>
      </c>
      <c r="L90" s="47"/>
      <c r="M90" s="210" t="s">
        <v>5</v>
      </c>
      <c r="N90" s="211" t="s">
        <v>43</v>
      </c>
      <c r="O90" s="48"/>
      <c r="P90" s="212">
        <f>O90*H90</f>
        <v>0</v>
      </c>
      <c r="Q90" s="212">
        <v>0</v>
      </c>
      <c r="R90" s="212">
        <f>Q90*H90</f>
        <v>0</v>
      </c>
      <c r="S90" s="212">
        <v>0</v>
      </c>
      <c r="T90" s="213">
        <f>S90*H90</f>
        <v>0</v>
      </c>
      <c r="AR90" s="25" t="s">
        <v>254</v>
      </c>
      <c r="AT90" s="25" t="s">
        <v>170</v>
      </c>
      <c r="AU90" s="25" t="s">
        <v>80</v>
      </c>
      <c r="AY90" s="25" t="s">
        <v>168</v>
      </c>
      <c r="BE90" s="214">
        <f>IF(N90="základní",J90,0)</f>
        <v>0</v>
      </c>
      <c r="BF90" s="214">
        <f>IF(N90="snížená",J90,0)</f>
        <v>0</v>
      </c>
      <c r="BG90" s="214">
        <f>IF(N90="zákl. přenesená",J90,0)</f>
        <v>0</v>
      </c>
      <c r="BH90" s="214">
        <f>IF(N90="sníž. přenesená",J90,0)</f>
        <v>0</v>
      </c>
      <c r="BI90" s="214">
        <f>IF(N90="nulová",J90,0)</f>
        <v>0</v>
      </c>
      <c r="BJ90" s="25" t="s">
        <v>17</v>
      </c>
      <c r="BK90" s="214">
        <f>ROUND(I90*H90,2)</f>
        <v>0</v>
      </c>
      <c r="BL90" s="25" t="s">
        <v>254</v>
      </c>
      <c r="BM90" s="25" t="s">
        <v>4417</v>
      </c>
    </row>
    <row r="91" s="1" customFormat="1" ht="16.5" customHeight="1">
      <c r="B91" s="202"/>
      <c r="C91" s="203" t="s">
        <v>219</v>
      </c>
      <c r="D91" s="203" t="s">
        <v>170</v>
      </c>
      <c r="E91" s="204" t="s">
        <v>4418</v>
      </c>
      <c r="F91" s="205" t="s">
        <v>4419</v>
      </c>
      <c r="G91" s="206" t="s">
        <v>340</v>
      </c>
      <c r="H91" s="207">
        <v>1.8999999999999999</v>
      </c>
      <c r="I91" s="208"/>
      <c r="J91" s="209">
        <f>ROUND(I91*H91,2)</f>
        <v>0</v>
      </c>
      <c r="K91" s="205" t="s">
        <v>5</v>
      </c>
      <c r="L91" s="47"/>
      <c r="M91" s="210" t="s">
        <v>5</v>
      </c>
      <c r="N91" s="211" t="s">
        <v>43</v>
      </c>
      <c r="O91" s="48"/>
      <c r="P91" s="212">
        <f>O91*H91</f>
        <v>0</v>
      </c>
      <c r="Q91" s="212">
        <v>0</v>
      </c>
      <c r="R91" s="212">
        <f>Q91*H91</f>
        <v>0</v>
      </c>
      <c r="S91" s="212">
        <v>0</v>
      </c>
      <c r="T91" s="213">
        <f>S91*H91</f>
        <v>0</v>
      </c>
      <c r="AR91" s="25" t="s">
        <v>254</v>
      </c>
      <c r="AT91" s="25" t="s">
        <v>170</v>
      </c>
      <c r="AU91" s="25" t="s">
        <v>80</v>
      </c>
      <c r="AY91" s="25" t="s">
        <v>168</v>
      </c>
      <c r="BE91" s="214">
        <f>IF(N91="základní",J91,0)</f>
        <v>0</v>
      </c>
      <c r="BF91" s="214">
        <f>IF(N91="snížená",J91,0)</f>
        <v>0</v>
      </c>
      <c r="BG91" s="214">
        <f>IF(N91="zákl. přenesená",J91,0)</f>
        <v>0</v>
      </c>
      <c r="BH91" s="214">
        <f>IF(N91="sníž. přenesená",J91,0)</f>
        <v>0</v>
      </c>
      <c r="BI91" s="214">
        <f>IF(N91="nulová",J91,0)</f>
        <v>0</v>
      </c>
      <c r="BJ91" s="25" t="s">
        <v>17</v>
      </c>
      <c r="BK91" s="214">
        <f>ROUND(I91*H91,2)</f>
        <v>0</v>
      </c>
      <c r="BL91" s="25" t="s">
        <v>254</v>
      </c>
      <c r="BM91" s="25" t="s">
        <v>4420</v>
      </c>
    </row>
    <row r="92" s="1" customFormat="1" ht="16.5" customHeight="1">
      <c r="B92" s="202"/>
      <c r="C92" s="203" t="s">
        <v>223</v>
      </c>
      <c r="D92" s="203" t="s">
        <v>170</v>
      </c>
      <c r="E92" s="204" t="s">
        <v>4421</v>
      </c>
      <c r="F92" s="205" t="s">
        <v>4422</v>
      </c>
      <c r="G92" s="206" t="s">
        <v>198</v>
      </c>
      <c r="H92" s="207">
        <v>9</v>
      </c>
      <c r="I92" s="208"/>
      <c r="J92" s="209">
        <f>ROUND(I92*H92,2)</f>
        <v>0</v>
      </c>
      <c r="K92" s="205" t="s">
        <v>5</v>
      </c>
      <c r="L92" s="47"/>
      <c r="M92" s="210" t="s">
        <v>5</v>
      </c>
      <c r="N92" s="211" t="s">
        <v>43</v>
      </c>
      <c r="O92" s="48"/>
      <c r="P92" s="212">
        <f>O92*H92</f>
        <v>0</v>
      </c>
      <c r="Q92" s="212">
        <v>0</v>
      </c>
      <c r="R92" s="212">
        <f>Q92*H92</f>
        <v>0</v>
      </c>
      <c r="S92" s="212">
        <v>0</v>
      </c>
      <c r="T92" s="213">
        <f>S92*H92</f>
        <v>0</v>
      </c>
      <c r="AR92" s="25" t="s">
        <v>254</v>
      </c>
      <c r="AT92" s="25" t="s">
        <v>170</v>
      </c>
      <c r="AU92" s="25" t="s">
        <v>80</v>
      </c>
      <c r="AY92" s="25" t="s">
        <v>168</v>
      </c>
      <c r="BE92" s="214">
        <f>IF(N92="základní",J92,0)</f>
        <v>0</v>
      </c>
      <c r="BF92" s="214">
        <f>IF(N92="snížená",J92,0)</f>
        <v>0</v>
      </c>
      <c r="BG92" s="214">
        <f>IF(N92="zákl. přenesená",J92,0)</f>
        <v>0</v>
      </c>
      <c r="BH92" s="214">
        <f>IF(N92="sníž. přenesená",J92,0)</f>
        <v>0</v>
      </c>
      <c r="BI92" s="214">
        <f>IF(N92="nulová",J92,0)</f>
        <v>0</v>
      </c>
      <c r="BJ92" s="25" t="s">
        <v>17</v>
      </c>
      <c r="BK92" s="214">
        <f>ROUND(I92*H92,2)</f>
        <v>0</v>
      </c>
      <c r="BL92" s="25" t="s">
        <v>254</v>
      </c>
      <c r="BM92" s="25" t="s">
        <v>4423</v>
      </c>
    </row>
    <row r="93" s="1" customFormat="1" ht="16.5" customHeight="1">
      <c r="B93" s="202"/>
      <c r="C93" s="203" t="s">
        <v>229</v>
      </c>
      <c r="D93" s="203" t="s">
        <v>170</v>
      </c>
      <c r="E93" s="204" t="s">
        <v>4424</v>
      </c>
      <c r="F93" s="205" t="s">
        <v>4425</v>
      </c>
      <c r="G93" s="206" t="s">
        <v>198</v>
      </c>
      <c r="H93" s="207">
        <v>3</v>
      </c>
      <c r="I93" s="208"/>
      <c r="J93" s="209">
        <f>ROUND(I93*H93,2)</f>
        <v>0</v>
      </c>
      <c r="K93" s="205" t="s">
        <v>5</v>
      </c>
      <c r="L93" s="47"/>
      <c r="M93" s="210" t="s">
        <v>5</v>
      </c>
      <c r="N93" s="211" t="s">
        <v>43</v>
      </c>
      <c r="O93" s="48"/>
      <c r="P93" s="212">
        <f>O93*H93</f>
        <v>0</v>
      </c>
      <c r="Q93" s="212">
        <v>0</v>
      </c>
      <c r="R93" s="212">
        <f>Q93*H93</f>
        <v>0</v>
      </c>
      <c r="S93" s="212">
        <v>0</v>
      </c>
      <c r="T93" s="213">
        <f>S93*H93</f>
        <v>0</v>
      </c>
      <c r="AR93" s="25" t="s">
        <v>254</v>
      </c>
      <c r="AT93" s="25" t="s">
        <v>170</v>
      </c>
      <c r="AU93" s="25" t="s">
        <v>80</v>
      </c>
      <c r="AY93" s="25" t="s">
        <v>168</v>
      </c>
      <c r="BE93" s="214">
        <f>IF(N93="základní",J93,0)</f>
        <v>0</v>
      </c>
      <c r="BF93" s="214">
        <f>IF(N93="snížená",J93,0)</f>
        <v>0</v>
      </c>
      <c r="BG93" s="214">
        <f>IF(N93="zákl. přenesená",J93,0)</f>
        <v>0</v>
      </c>
      <c r="BH93" s="214">
        <f>IF(N93="sníž. přenesená",J93,0)</f>
        <v>0</v>
      </c>
      <c r="BI93" s="214">
        <f>IF(N93="nulová",J93,0)</f>
        <v>0</v>
      </c>
      <c r="BJ93" s="25" t="s">
        <v>17</v>
      </c>
      <c r="BK93" s="214">
        <f>ROUND(I93*H93,2)</f>
        <v>0</v>
      </c>
      <c r="BL93" s="25" t="s">
        <v>254</v>
      </c>
      <c r="BM93" s="25" t="s">
        <v>4426</v>
      </c>
    </row>
    <row r="94" s="1" customFormat="1" ht="16.5" customHeight="1">
      <c r="B94" s="202"/>
      <c r="C94" s="203" t="s">
        <v>233</v>
      </c>
      <c r="D94" s="203" t="s">
        <v>170</v>
      </c>
      <c r="E94" s="204" t="s">
        <v>4427</v>
      </c>
      <c r="F94" s="205" t="s">
        <v>4428</v>
      </c>
      <c r="G94" s="206" t="s">
        <v>198</v>
      </c>
      <c r="H94" s="207">
        <v>7</v>
      </c>
      <c r="I94" s="208"/>
      <c r="J94" s="209">
        <f>ROUND(I94*H94,2)</f>
        <v>0</v>
      </c>
      <c r="K94" s="205" t="s">
        <v>5</v>
      </c>
      <c r="L94" s="47"/>
      <c r="M94" s="210" t="s">
        <v>5</v>
      </c>
      <c r="N94" s="211" t="s">
        <v>43</v>
      </c>
      <c r="O94" s="48"/>
      <c r="P94" s="212">
        <f>O94*H94</f>
        <v>0</v>
      </c>
      <c r="Q94" s="212">
        <v>0</v>
      </c>
      <c r="R94" s="212">
        <f>Q94*H94</f>
        <v>0</v>
      </c>
      <c r="S94" s="212">
        <v>0</v>
      </c>
      <c r="T94" s="213">
        <f>S94*H94</f>
        <v>0</v>
      </c>
      <c r="AR94" s="25" t="s">
        <v>254</v>
      </c>
      <c r="AT94" s="25" t="s">
        <v>170</v>
      </c>
      <c r="AU94" s="25" t="s">
        <v>80</v>
      </c>
      <c r="AY94" s="25" t="s">
        <v>168</v>
      </c>
      <c r="BE94" s="214">
        <f>IF(N94="základní",J94,0)</f>
        <v>0</v>
      </c>
      <c r="BF94" s="214">
        <f>IF(N94="snížená",J94,0)</f>
        <v>0</v>
      </c>
      <c r="BG94" s="214">
        <f>IF(N94="zákl. přenesená",J94,0)</f>
        <v>0</v>
      </c>
      <c r="BH94" s="214">
        <f>IF(N94="sníž. přenesená",J94,0)</f>
        <v>0</v>
      </c>
      <c r="BI94" s="214">
        <f>IF(N94="nulová",J94,0)</f>
        <v>0</v>
      </c>
      <c r="BJ94" s="25" t="s">
        <v>17</v>
      </c>
      <c r="BK94" s="214">
        <f>ROUND(I94*H94,2)</f>
        <v>0</v>
      </c>
      <c r="BL94" s="25" t="s">
        <v>254</v>
      </c>
      <c r="BM94" s="25" t="s">
        <v>4429</v>
      </c>
    </row>
    <row r="95" s="1" customFormat="1" ht="16.5" customHeight="1">
      <c r="B95" s="202"/>
      <c r="C95" s="203" t="s">
        <v>239</v>
      </c>
      <c r="D95" s="203" t="s">
        <v>170</v>
      </c>
      <c r="E95" s="204" t="s">
        <v>4430</v>
      </c>
      <c r="F95" s="205" t="s">
        <v>4431</v>
      </c>
      <c r="G95" s="206" t="s">
        <v>198</v>
      </c>
      <c r="H95" s="207">
        <v>5</v>
      </c>
      <c r="I95" s="208"/>
      <c r="J95" s="209">
        <f>ROUND(I95*H95,2)</f>
        <v>0</v>
      </c>
      <c r="K95" s="205" t="s">
        <v>5</v>
      </c>
      <c r="L95" s="47"/>
      <c r="M95" s="210" t="s">
        <v>5</v>
      </c>
      <c r="N95" s="211" t="s">
        <v>43</v>
      </c>
      <c r="O95" s="48"/>
      <c r="P95" s="212">
        <f>O95*H95</f>
        <v>0</v>
      </c>
      <c r="Q95" s="212">
        <v>0</v>
      </c>
      <c r="R95" s="212">
        <f>Q95*H95</f>
        <v>0</v>
      </c>
      <c r="S95" s="212">
        <v>0</v>
      </c>
      <c r="T95" s="213">
        <f>S95*H95</f>
        <v>0</v>
      </c>
      <c r="AR95" s="25" t="s">
        <v>254</v>
      </c>
      <c r="AT95" s="25" t="s">
        <v>170</v>
      </c>
      <c r="AU95" s="25" t="s">
        <v>80</v>
      </c>
      <c r="AY95" s="25" t="s">
        <v>168</v>
      </c>
      <c r="BE95" s="214">
        <f>IF(N95="základní",J95,0)</f>
        <v>0</v>
      </c>
      <c r="BF95" s="214">
        <f>IF(N95="snížená",J95,0)</f>
        <v>0</v>
      </c>
      <c r="BG95" s="214">
        <f>IF(N95="zákl. přenesená",J95,0)</f>
        <v>0</v>
      </c>
      <c r="BH95" s="214">
        <f>IF(N95="sníž. přenesená",J95,0)</f>
        <v>0</v>
      </c>
      <c r="BI95" s="214">
        <f>IF(N95="nulová",J95,0)</f>
        <v>0</v>
      </c>
      <c r="BJ95" s="25" t="s">
        <v>17</v>
      </c>
      <c r="BK95" s="214">
        <f>ROUND(I95*H95,2)</f>
        <v>0</v>
      </c>
      <c r="BL95" s="25" t="s">
        <v>254</v>
      </c>
      <c r="BM95" s="25" t="s">
        <v>4432</v>
      </c>
    </row>
    <row r="96" s="1" customFormat="1" ht="16.5" customHeight="1">
      <c r="B96" s="202"/>
      <c r="C96" s="203" t="s">
        <v>243</v>
      </c>
      <c r="D96" s="203" t="s">
        <v>170</v>
      </c>
      <c r="E96" s="204" t="s">
        <v>4433</v>
      </c>
      <c r="F96" s="205" t="s">
        <v>4434</v>
      </c>
      <c r="G96" s="206" t="s">
        <v>182</v>
      </c>
      <c r="H96" s="207">
        <v>24</v>
      </c>
      <c r="I96" s="208"/>
      <c r="J96" s="209">
        <f>ROUND(I96*H96,2)</f>
        <v>0</v>
      </c>
      <c r="K96" s="205" t="s">
        <v>5</v>
      </c>
      <c r="L96" s="47"/>
      <c r="M96" s="210" t="s">
        <v>5</v>
      </c>
      <c r="N96" s="211" t="s">
        <v>43</v>
      </c>
      <c r="O96" s="48"/>
      <c r="P96" s="212">
        <f>O96*H96</f>
        <v>0</v>
      </c>
      <c r="Q96" s="212">
        <v>0</v>
      </c>
      <c r="R96" s="212">
        <f>Q96*H96</f>
        <v>0</v>
      </c>
      <c r="S96" s="212">
        <v>0</v>
      </c>
      <c r="T96" s="213">
        <f>S96*H96</f>
        <v>0</v>
      </c>
      <c r="AR96" s="25" t="s">
        <v>254</v>
      </c>
      <c r="AT96" s="25" t="s">
        <v>170</v>
      </c>
      <c r="AU96" s="25" t="s">
        <v>80</v>
      </c>
      <c r="AY96" s="25" t="s">
        <v>168</v>
      </c>
      <c r="BE96" s="214">
        <f>IF(N96="základní",J96,0)</f>
        <v>0</v>
      </c>
      <c r="BF96" s="214">
        <f>IF(N96="snížená",J96,0)</f>
        <v>0</v>
      </c>
      <c r="BG96" s="214">
        <f>IF(N96="zákl. přenesená",J96,0)</f>
        <v>0</v>
      </c>
      <c r="BH96" s="214">
        <f>IF(N96="sníž. přenesená",J96,0)</f>
        <v>0</v>
      </c>
      <c r="BI96" s="214">
        <f>IF(N96="nulová",J96,0)</f>
        <v>0</v>
      </c>
      <c r="BJ96" s="25" t="s">
        <v>17</v>
      </c>
      <c r="BK96" s="214">
        <f>ROUND(I96*H96,2)</f>
        <v>0</v>
      </c>
      <c r="BL96" s="25" t="s">
        <v>254</v>
      </c>
      <c r="BM96" s="25" t="s">
        <v>4435</v>
      </c>
    </row>
    <row r="97" s="1" customFormat="1" ht="16.5" customHeight="1">
      <c r="B97" s="202"/>
      <c r="C97" s="203" t="s">
        <v>11</v>
      </c>
      <c r="D97" s="203" t="s">
        <v>170</v>
      </c>
      <c r="E97" s="204" t="s">
        <v>4436</v>
      </c>
      <c r="F97" s="205" t="s">
        <v>4437</v>
      </c>
      <c r="G97" s="206" t="s">
        <v>182</v>
      </c>
      <c r="H97" s="207">
        <v>26</v>
      </c>
      <c r="I97" s="208"/>
      <c r="J97" s="209">
        <f>ROUND(I97*H97,2)</f>
        <v>0</v>
      </c>
      <c r="K97" s="205" t="s">
        <v>5</v>
      </c>
      <c r="L97" s="47"/>
      <c r="M97" s="210" t="s">
        <v>5</v>
      </c>
      <c r="N97" s="211" t="s">
        <v>43</v>
      </c>
      <c r="O97" s="48"/>
      <c r="P97" s="212">
        <f>O97*H97</f>
        <v>0</v>
      </c>
      <c r="Q97" s="212">
        <v>0</v>
      </c>
      <c r="R97" s="212">
        <f>Q97*H97</f>
        <v>0</v>
      </c>
      <c r="S97" s="212">
        <v>0</v>
      </c>
      <c r="T97" s="213">
        <f>S97*H97</f>
        <v>0</v>
      </c>
      <c r="AR97" s="25" t="s">
        <v>254</v>
      </c>
      <c r="AT97" s="25" t="s">
        <v>170</v>
      </c>
      <c r="AU97" s="25" t="s">
        <v>80</v>
      </c>
      <c r="AY97" s="25" t="s">
        <v>168</v>
      </c>
      <c r="BE97" s="214">
        <f>IF(N97="základní",J97,0)</f>
        <v>0</v>
      </c>
      <c r="BF97" s="214">
        <f>IF(N97="snížená",J97,0)</f>
        <v>0</v>
      </c>
      <c r="BG97" s="214">
        <f>IF(N97="zákl. přenesená",J97,0)</f>
        <v>0</v>
      </c>
      <c r="BH97" s="214">
        <f>IF(N97="sníž. přenesená",J97,0)</f>
        <v>0</v>
      </c>
      <c r="BI97" s="214">
        <f>IF(N97="nulová",J97,0)</f>
        <v>0</v>
      </c>
      <c r="BJ97" s="25" t="s">
        <v>17</v>
      </c>
      <c r="BK97" s="214">
        <f>ROUND(I97*H97,2)</f>
        <v>0</v>
      </c>
      <c r="BL97" s="25" t="s">
        <v>254</v>
      </c>
      <c r="BM97" s="25" t="s">
        <v>4438</v>
      </c>
    </row>
    <row r="98" s="1" customFormat="1" ht="16.5" customHeight="1">
      <c r="B98" s="202"/>
      <c r="C98" s="203" t="s">
        <v>254</v>
      </c>
      <c r="D98" s="203" t="s">
        <v>170</v>
      </c>
      <c r="E98" s="204" t="s">
        <v>4439</v>
      </c>
      <c r="F98" s="205" t="s">
        <v>4440</v>
      </c>
      <c r="G98" s="206" t="s">
        <v>182</v>
      </c>
      <c r="H98" s="207">
        <v>3</v>
      </c>
      <c r="I98" s="208"/>
      <c r="J98" s="209">
        <f>ROUND(I98*H98,2)</f>
        <v>0</v>
      </c>
      <c r="K98" s="205" t="s">
        <v>5</v>
      </c>
      <c r="L98" s="47"/>
      <c r="M98" s="210" t="s">
        <v>5</v>
      </c>
      <c r="N98" s="211" t="s">
        <v>43</v>
      </c>
      <c r="O98" s="48"/>
      <c r="P98" s="212">
        <f>O98*H98</f>
        <v>0</v>
      </c>
      <c r="Q98" s="212">
        <v>0</v>
      </c>
      <c r="R98" s="212">
        <f>Q98*H98</f>
        <v>0</v>
      </c>
      <c r="S98" s="212">
        <v>0</v>
      </c>
      <c r="T98" s="213">
        <f>S98*H98</f>
        <v>0</v>
      </c>
      <c r="AR98" s="25" t="s">
        <v>254</v>
      </c>
      <c r="AT98" s="25" t="s">
        <v>170</v>
      </c>
      <c r="AU98" s="25" t="s">
        <v>80</v>
      </c>
      <c r="AY98" s="25" t="s">
        <v>168</v>
      </c>
      <c r="BE98" s="214">
        <f>IF(N98="základní",J98,0)</f>
        <v>0</v>
      </c>
      <c r="BF98" s="214">
        <f>IF(N98="snížená",J98,0)</f>
        <v>0</v>
      </c>
      <c r="BG98" s="214">
        <f>IF(N98="zákl. přenesená",J98,0)</f>
        <v>0</v>
      </c>
      <c r="BH98" s="214">
        <f>IF(N98="sníž. přenesená",J98,0)</f>
        <v>0</v>
      </c>
      <c r="BI98" s="214">
        <f>IF(N98="nulová",J98,0)</f>
        <v>0</v>
      </c>
      <c r="BJ98" s="25" t="s">
        <v>17</v>
      </c>
      <c r="BK98" s="214">
        <f>ROUND(I98*H98,2)</f>
        <v>0</v>
      </c>
      <c r="BL98" s="25" t="s">
        <v>254</v>
      </c>
      <c r="BM98" s="25" t="s">
        <v>4441</v>
      </c>
    </row>
    <row r="99" s="1" customFormat="1" ht="16.5" customHeight="1">
      <c r="B99" s="202"/>
      <c r="C99" s="203" t="s">
        <v>260</v>
      </c>
      <c r="D99" s="203" t="s">
        <v>170</v>
      </c>
      <c r="E99" s="204" t="s">
        <v>4442</v>
      </c>
      <c r="F99" s="205" t="s">
        <v>4443</v>
      </c>
      <c r="G99" s="206" t="s">
        <v>182</v>
      </c>
      <c r="H99" s="207">
        <v>4</v>
      </c>
      <c r="I99" s="208"/>
      <c r="J99" s="209">
        <f>ROUND(I99*H99,2)</f>
        <v>0</v>
      </c>
      <c r="K99" s="205" t="s">
        <v>5</v>
      </c>
      <c r="L99" s="47"/>
      <c r="M99" s="210" t="s">
        <v>5</v>
      </c>
      <c r="N99" s="211" t="s">
        <v>43</v>
      </c>
      <c r="O99" s="48"/>
      <c r="P99" s="212">
        <f>O99*H99</f>
        <v>0</v>
      </c>
      <c r="Q99" s="212">
        <v>0</v>
      </c>
      <c r="R99" s="212">
        <f>Q99*H99</f>
        <v>0</v>
      </c>
      <c r="S99" s="212">
        <v>0</v>
      </c>
      <c r="T99" s="213">
        <f>S99*H99</f>
        <v>0</v>
      </c>
      <c r="AR99" s="25" t="s">
        <v>254</v>
      </c>
      <c r="AT99" s="25" t="s">
        <v>170</v>
      </c>
      <c r="AU99" s="25" t="s">
        <v>80</v>
      </c>
      <c r="AY99" s="25" t="s">
        <v>168</v>
      </c>
      <c r="BE99" s="214">
        <f>IF(N99="základní",J99,0)</f>
        <v>0</v>
      </c>
      <c r="BF99" s="214">
        <f>IF(N99="snížená",J99,0)</f>
        <v>0</v>
      </c>
      <c r="BG99" s="214">
        <f>IF(N99="zákl. přenesená",J99,0)</f>
        <v>0</v>
      </c>
      <c r="BH99" s="214">
        <f>IF(N99="sníž. přenesená",J99,0)</f>
        <v>0</v>
      </c>
      <c r="BI99" s="214">
        <f>IF(N99="nulová",J99,0)</f>
        <v>0</v>
      </c>
      <c r="BJ99" s="25" t="s">
        <v>17</v>
      </c>
      <c r="BK99" s="214">
        <f>ROUND(I99*H99,2)</f>
        <v>0</v>
      </c>
      <c r="BL99" s="25" t="s">
        <v>254</v>
      </c>
      <c r="BM99" s="25" t="s">
        <v>4444</v>
      </c>
    </row>
    <row r="100" s="1" customFormat="1" ht="16.5" customHeight="1">
      <c r="B100" s="202"/>
      <c r="C100" s="203" t="s">
        <v>264</v>
      </c>
      <c r="D100" s="203" t="s">
        <v>170</v>
      </c>
      <c r="E100" s="204" t="s">
        <v>4445</v>
      </c>
      <c r="F100" s="205" t="s">
        <v>4446</v>
      </c>
      <c r="G100" s="206" t="s">
        <v>182</v>
      </c>
      <c r="H100" s="207">
        <v>1</v>
      </c>
      <c r="I100" s="208"/>
      <c r="J100" s="209">
        <f>ROUND(I100*H100,2)</f>
        <v>0</v>
      </c>
      <c r="K100" s="205" t="s">
        <v>5</v>
      </c>
      <c r="L100" s="47"/>
      <c r="M100" s="210" t="s">
        <v>5</v>
      </c>
      <c r="N100" s="211" t="s">
        <v>43</v>
      </c>
      <c r="O100" s="48"/>
      <c r="P100" s="212">
        <f>O100*H100</f>
        <v>0</v>
      </c>
      <c r="Q100" s="212">
        <v>0</v>
      </c>
      <c r="R100" s="212">
        <f>Q100*H100</f>
        <v>0</v>
      </c>
      <c r="S100" s="212">
        <v>0</v>
      </c>
      <c r="T100" s="213">
        <f>S100*H100</f>
        <v>0</v>
      </c>
      <c r="AR100" s="25" t="s">
        <v>254</v>
      </c>
      <c r="AT100" s="25" t="s">
        <v>170</v>
      </c>
      <c r="AU100" s="25" t="s">
        <v>80</v>
      </c>
      <c r="AY100" s="25" t="s">
        <v>168</v>
      </c>
      <c r="BE100" s="214">
        <f>IF(N100="základní",J100,0)</f>
        <v>0</v>
      </c>
      <c r="BF100" s="214">
        <f>IF(N100="snížená",J100,0)</f>
        <v>0</v>
      </c>
      <c r="BG100" s="214">
        <f>IF(N100="zákl. přenesená",J100,0)</f>
        <v>0</v>
      </c>
      <c r="BH100" s="214">
        <f>IF(N100="sníž. přenesená",J100,0)</f>
        <v>0</v>
      </c>
      <c r="BI100" s="214">
        <f>IF(N100="nulová",J100,0)</f>
        <v>0</v>
      </c>
      <c r="BJ100" s="25" t="s">
        <v>17</v>
      </c>
      <c r="BK100" s="214">
        <f>ROUND(I100*H100,2)</f>
        <v>0</v>
      </c>
      <c r="BL100" s="25" t="s">
        <v>254</v>
      </c>
      <c r="BM100" s="25" t="s">
        <v>4447</v>
      </c>
    </row>
    <row r="101" s="1" customFormat="1" ht="25.5" customHeight="1">
      <c r="B101" s="202"/>
      <c r="C101" s="203" t="s">
        <v>270</v>
      </c>
      <c r="D101" s="203" t="s">
        <v>170</v>
      </c>
      <c r="E101" s="204" t="s">
        <v>4448</v>
      </c>
      <c r="F101" s="205" t="s">
        <v>4449</v>
      </c>
      <c r="G101" s="206" t="s">
        <v>182</v>
      </c>
      <c r="H101" s="207">
        <v>1</v>
      </c>
      <c r="I101" s="208"/>
      <c r="J101" s="209">
        <f>ROUND(I101*H101,2)</f>
        <v>0</v>
      </c>
      <c r="K101" s="205" t="s">
        <v>5</v>
      </c>
      <c r="L101" s="47"/>
      <c r="M101" s="210" t="s">
        <v>5</v>
      </c>
      <c r="N101" s="211" t="s">
        <v>43</v>
      </c>
      <c r="O101" s="48"/>
      <c r="P101" s="212">
        <f>O101*H101</f>
        <v>0</v>
      </c>
      <c r="Q101" s="212">
        <v>0</v>
      </c>
      <c r="R101" s="212">
        <f>Q101*H101</f>
        <v>0</v>
      </c>
      <c r="S101" s="212">
        <v>0</v>
      </c>
      <c r="T101" s="213">
        <f>S101*H101</f>
        <v>0</v>
      </c>
      <c r="AR101" s="25" t="s">
        <v>254</v>
      </c>
      <c r="AT101" s="25" t="s">
        <v>170</v>
      </c>
      <c r="AU101" s="25" t="s">
        <v>80</v>
      </c>
      <c r="AY101" s="25" t="s">
        <v>168</v>
      </c>
      <c r="BE101" s="214">
        <f>IF(N101="základní",J101,0)</f>
        <v>0</v>
      </c>
      <c r="BF101" s="214">
        <f>IF(N101="snížená",J101,0)</f>
        <v>0</v>
      </c>
      <c r="BG101" s="214">
        <f>IF(N101="zákl. přenesená",J101,0)</f>
        <v>0</v>
      </c>
      <c r="BH101" s="214">
        <f>IF(N101="sníž. přenesená",J101,0)</f>
        <v>0</v>
      </c>
      <c r="BI101" s="214">
        <f>IF(N101="nulová",J101,0)</f>
        <v>0</v>
      </c>
      <c r="BJ101" s="25" t="s">
        <v>17</v>
      </c>
      <c r="BK101" s="214">
        <f>ROUND(I101*H101,2)</f>
        <v>0</v>
      </c>
      <c r="BL101" s="25" t="s">
        <v>254</v>
      </c>
      <c r="BM101" s="25" t="s">
        <v>4450</v>
      </c>
    </row>
    <row r="102" s="1" customFormat="1" ht="25.5" customHeight="1">
      <c r="B102" s="202"/>
      <c r="C102" s="203" t="s">
        <v>274</v>
      </c>
      <c r="D102" s="203" t="s">
        <v>170</v>
      </c>
      <c r="E102" s="204" t="s">
        <v>4451</v>
      </c>
      <c r="F102" s="205" t="s">
        <v>4452</v>
      </c>
      <c r="G102" s="206" t="s">
        <v>182</v>
      </c>
      <c r="H102" s="207">
        <v>1</v>
      </c>
      <c r="I102" s="208"/>
      <c r="J102" s="209">
        <f>ROUND(I102*H102,2)</f>
        <v>0</v>
      </c>
      <c r="K102" s="205" t="s">
        <v>5</v>
      </c>
      <c r="L102" s="47"/>
      <c r="M102" s="210" t="s">
        <v>5</v>
      </c>
      <c r="N102" s="211" t="s">
        <v>43</v>
      </c>
      <c r="O102" s="48"/>
      <c r="P102" s="212">
        <f>O102*H102</f>
        <v>0</v>
      </c>
      <c r="Q102" s="212">
        <v>0</v>
      </c>
      <c r="R102" s="212">
        <f>Q102*H102</f>
        <v>0</v>
      </c>
      <c r="S102" s="212">
        <v>0</v>
      </c>
      <c r="T102" s="213">
        <f>S102*H102</f>
        <v>0</v>
      </c>
      <c r="AR102" s="25" t="s">
        <v>254</v>
      </c>
      <c r="AT102" s="25" t="s">
        <v>170</v>
      </c>
      <c r="AU102" s="25" t="s">
        <v>80</v>
      </c>
      <c r="AY102" s="25" t="s">
        <v>168</v>
      </c>
      <c r="BE102" s="214">
        <f>IF(N102="základní",J102,0)</f>
        <v>0</v>
      </c>
      <c r="BF102" s="214">
        <f>IF(N102="snížená",J102,0)</f>
        <v>0</v>
      </c>
      <c r="BG102" s="214">
        <f>IF(N102="zákl. přenesená",J102,0)</f>
        <v>0</v>
      </c>
      <c r="BH102" s="214">
        <f>IF(N102="sníž. přenesená",J102,0)</f>
        <v>0</v>
      </c>
      <c r="BI102" s="214">
        <f>IF(N102="nulová",J102,0)</f>
        <v>0</v>
      </c>
      <c r="BJ102" s="25" t="s">
        <v>17</v>
      </c>
      <c r="BK102" s="214">
        <f>ROUND(I102*H102,2)</f>
        <v>0</v>
      </c>
      <c r="BL102" s="25" t="s">
        <v>254</v>
      </c>
      <c r="BM102" s="25" t="s">
        <v>4453</v>
      </c>
    </row>
    <row r="103" s="1" customFormat="1" ht="16.5" customHeight="1">
      <c r="B103" s="202"/>
      <c r="C103" s="203" t="s">
        <v>10</v>
      </c>
      <c r="D103" s="203" t="s">
        <v>170</v>
      </c>
      <c r="E103" s="204" t="s">
        <v>4454</v>
      </c>
      <c r="F103" s="205" t="s">
        <v>4455</v>
      </c>
      <c r="G103" s="206" t="s">
        <v>182</v>
      </c>
      <c r="H103" s="207">
        <v>2</v>
      </c>
      <c r="I103" s="208"/>
      <c r="J103" s="209">
        <f>ROUND(I103*H103,2)</f>
        <v>0</v>
      </c>
      <c r="K103" s="205" t="s">
        <v>5</v>
      </c>
      <c r="L103" s="47"/>
      <c r="M103" s="210" t="s">
        <v>5</v>
      </c>
      <c r="N103" s="211" t="s">
        <v>43</v>
      </c>
      <c r="O103" s="48"/>
      <c r="P103" s="212">
        <f>O103*H103</f>
        <v>0</v>
      </c>
      <c r="Q103" s="212">
        <v>0</v>
      </c>
      <c r="R103" s="212">
        <f>Q103*H103</f>
        <v>0</v>
      </c>
      <c r="S103" s="212">
        <v>0</v>
      </c>
      <c r="T103" s="213">
        <f>S103*H103</f>
        <v>0</v>
      </c>
      <c r="AR103" s="25" t="s">
        <v>254</v>
      </c>
      <c r="AT103" s="25" t="s">
        <v>170</v>
      </c>
      <c r="AU103" s="25" t="s">
        <v>80</v>
      </c>
      <c r="AY103" s="25" t="s">
        <v>168</v>
      </c>
      <c r="BE103" s="214">
        <f>IF(N103="základní",J103,0)</f>
        <v>0</v>
      </c>
      <c r="BF103" s="214">
        <f>IF(N103="snížená",J103,0)</f>
        <v>0</v>
      </c>
      <c r="BG103" s="214">
        <f>IF(N103="zákl. přenesená",J103,0)</f>
        <v>0</v>
      </c>
      <c r="BH103" s="214">
        <f>IF(N103="sníž. přenesená",J103,0)</f>
        <v>0</v>
      </c>
      <c r="BI103" s="214">
        <f>IF(N103="nulová",J103,0)</f>
        <v>0</v>
      </c>
      <c r="BJ103" s="25" t="s">
        <v>17</v>
      </c>
      <c r="BK103" s="214">
        <f>ROUND(I103*H103,2)</f>
        <v>0</v>
      </c>
      <c r="BL103" s="25" t="s">
        <v>254</v>
      </c>
      <c r="BM103" s="25" t="s">
        <v>4456</v>
      </c>
    </row>
    <row r="104" s="1" customFormat="1" ht="16.5" customHeight="1">
      <c r="B104" s="202"/>
      <c r="C104" s="203" t="s">
        <v>284</v>
      </c>
      <c r="D104" s="203" t="s">
        <v>170</v>
      </c>
      <c r="E104" s="204" t="s">
        <v>4457</v>
      </c>
      <c r="F104" s="205" t="s">
        <v>4458</v>
      </c>
      <c r="G104" s="206" t="s">
        <v>182</v>
      </c>
      <c r="H104" s="207">
        <v>1</v>
      </c>
      <c r="I104" s="208"/>
      <c r="J104" s="209">
        <f>ROUND(I104*H104,2)</f>
        <v>0</v>
      </c>
      <c r="K104" s="205" t="s">
        <v>5</v>
      </c>
      <c r="L104" s="47"/>
      <c r="M104" s="210" t="s">
        <v>5</v>
      </c>
      <c r="N104" s="211" t="s">
        <v>43</v>
      </c>
      <c r="O104" s="48"/>
      <c r="P104" s="212">
        <f>O104*H104</f>
        <v>0</v>
      </c>
      <c r="Q104" s="212">
        <v>0</v>
      </c>
      <c r="R104" s="212">
        <f>Q104*H104</f>
        <v>0</v>
      </c>
      <c r="S104" s="212">
        <v>0</v>
      </c>
      <c r="T104" s="213">
        <f>S104*H104</f>
        <v>0</v>
      </c>
      <c r="AR104" s="25" t="s">
        <v>254</v>
      </c>
      <c r="AT104" s="25" t="s">
        <v>170</v>
      </c>
      <c r="AU104" s="25" t="s">
        <v>80</v>
      </c>
      <c r="AY104" s="25" t="s">
        <v>168</v>
      </c>
      <c r="BE104" s="214">
        <f>IF(N104="základní",J104,0)</f>
        <v>0</v>
      </c>
      <c r="BF104" s="214">
        <f>IF(N104="snížená",J104,0)</f>
        <v>0</v>
      </c>
      <c r="BG104" s="214">
        <f>IF(N104="zákl. přenesená",J104,0)</f>
        <v>0</v>
      </c>
      <c r="BH104" s="214">
        <f>IF(N104="sníž. přenesená",J104,0)</f>
        <v>0</v>
      </c>
      <c r="BI104" s="214">
        <f>IF(N104="nulová",J104,0)</f>
        <v>0</v>
      </c>
      <c r="BJ104" s="25" t="s">
        <v>17</v>
      </c>
      <c r="BK104" s="214">
        <f>ROUND(I104*H104,2)</f>
        <v>0</v>
      </c>
      <c r="BL104" s="25" t="s">
        <v>254</v>
      </c>
      <c r="BM104" s="25" t="s">
        <v>4459</v>
      </c>
    </row>
    <row r="105" s="1" customFormat="1" ht="16.5" customHeight="1">
      <c r="B105" s="202"/>
      <c r="C105" s="203" t="s">
        <v>288</v>
      </c>
      <c r="D105" s="203" t="s">
        <v>170</v>
      </c>
      <c r="E105" s="204" t="s">
        <v>4460</v>
      </c>
      <c r="F105" s="205" t="s">
        <v>4461</v>
      </c>
      <c r="G105" s="206" t="s">
        <v>198</v>
      </c>
      <c r="H105" s="207">
        <v>268</v>
      </c>
      <c r="I105" s="208"/>
      <c r="J105" s="209">
        <f>ROUND(I105*H105,2)</f>
        <v>0</v>
      </c>
      <c r="K105" s="205" t="s">
        <v>5</v>
      </c>
      <c r="L105" s="47"/>
      <c r="M105" s="210" t="s">
        <v>5</v>
      </c>
      <c r="N105" s="211" t="s">
        <v>43</v>
      </c>
      <c r="O105" s="48"/>
      <c r="P105" s="212">
        <f>O105*H105</f>
        <v>0</v>
      </c>
      <c r="Q105" s="212">
        <v>0</v>
      </c>
      <c r="R105" s="212">
        <f>Q105*H105</f>
        <v>0</v>
      </c>
      <c r="S105" s="212">
        <v>0</v>
      </c>
      <c r="T105" s="213">
        <f>S105*H105</f>
        <v>0</v>
      </c>
      <c r="AR105" s="25" t="s">
        <v>254</v>
      </c>
      <c r="AT105" s="25" t="s">
        <v>170</v>
      </c>
      <c r="AU105" s="25" t="s">
        <v>80</v>
      </c>
      <c r="AY105" s="25" t="s">
        <v>168</v>
      </c>
      <c r="BE105" s="214">
        <f>IF(N105="základní",J105,0)</f>
        <v>0</v>
      </c>
      <c r="BF105" s="214">
        <f>IF(N105="snížená",J105,0)</f>
        <v>0</v>
      </c>
      <c r="BG105" s="214">
        <f>IF(N105="zákl. přenesená",J105,0)</f>
        <v>0</v>
      </c>
      <c r="BH105" s="214">
        <f>IF(N105="sníž. přenesená",J105,0)</f>
        <v>0</v>
      </c>
      <c r="BI105" s="214">
        <f>IF(N105="nulová",J105,0)</f>
        <v>0</v>
      </c>
      <c r="BJ105" s="25" t="s">
        <v>17</v>
      </c>
      <c r="BK105" s="214">
        <f>ROUND(I105*H105,2)</f>
        <v>0</v>
      </c>
      <c r="BL105" s="25" t="s">
        <v>254</v>
      </c>
      <c r="BM105" s="25" t="s">
        <v>4462</v>
      </c>
    </row>
    <row r="106" s="1" customFormat="1" ht="16.5" customHeight="1">
      <c r="B106" s="202"/>
      <c r="C106" s="203" t="s">
        <v>292</v>
      </c>
      <c r="D106" s="203" t="s">
        <v>170</v>
      </c>
      <c r="E106" s="204" t="s">
        <v>4463</v>
      </c>
      <c r="F106" s="205" t="s">
        <v>4464</v>
      </c>
      <c r="G106" s="206" t="s">
        <v>182</v>
      </c>
      <c r="H106" s="207">
        <v>11</v>
      </c>
      <c r="I106" s="208"/>
      <c r="J106" s="209">
        <f>ROUND(I106*H106,2)</f>
        <v>0</v>
      </c>
      <c r="K106" s="205" t="s">
        <v>5</v>
      </c>
      <c r="L106" s="47"/>
      <c r="M106" s="210" t="s">
        <v>5</v>
      </c>
      <c r="N106" s="211" t="s">
        <v>43</v>
      </c>
      <c r="O106" s="48"/>
      <c r="P106" s="212">
        <f>O106*H106</f>
        <v>0</v>
      </c>
      <c r="Q106" s="212">
        <v>0</v>
      </c>
      <c r="R106" s="212">
        <f>Q106*H106</f>
        <v>0</v>
      </c>
      <c r="S106" s="212">
        <v>0</v>
      </c>
      <c r="T106" s="213">
        <f>S106*H106</f>
        <v>0</v>
      </c>
      <c r="AR106" s="25" t="s">
        <v>254</v>
      </c>
      <c r="AT106" s="25" t="s">
        <v>170</v>
      </c>
      <c r="AU106" s="25" t="s">
        <v>80</v>
      </c>
      <c r="AY106" s="25" t="s">
        <v>168</v>
      </c>
      <c r="BE106" s="214">
        <f>IF(N106="základní",J106,0)</f>
        <v>0</v>
      </c>
      <c r="BF106" s="214">
        <f>IF(N106="snížená",J106,0)</f>
        <v>0</v>
      </c>
      <c r="BG106" s="214">
        <f>IF(N106="zákl. přenesená",J106,0)</f>
        <v>0</v>
      </c>
      <c r="BH106" s="214">
        <f>IF(N106="sníž. přenesená",J106,0)</f>
        <v>0</v>
      </c>
      <c r="BI106" s="214">
        <f>IF(N106="nulová",J106,0)</f>
        <v>0</v>
      </c>
      <c r="BJ106" s="25" t="s">
        <v>17</v>
      </c>
      <c r="BK106" s="214">
        <f>ROUND(I106*H106,2)</f>
        <v>0</v>
      </c>
      <c r="BL106" s="25" t="s">
        <v>254</v>
      </c>
      <c r="BM106" s="25" t="s">
        <v>4465</v>
      </c>
    </row>
    <row r="107" s="1" customFormat="1" ht="16.5" customHeight="1">
      <c r="B107" s="202"/>
      <c r="C107" s="203" t="s">
        <v>296</v>
      </c>
      <c r="D107" s="203" t="s">
        <v>170</v>
      </c>
      <c r="E107" s="204" t="s">
        <v>4466</v>
      </c>
      <c r="F107" s="205" t="s">
        <v>4467</v>
      </c>
      <c r="G107" s="206" t="s">
        <v>182</v>
      </c>
      <c r="H107" s="207">
        <v>11</v>
      </c>
      <c r="I107" s="208"/>
      <c r="J107" s="209">
        <f>ROUND(I107*H107,2)</f>
        <v>0</v>
      </c>
      <c r="K107" s="205" t="s">
        <v>5</v>
      </c>
      <c r="L107" s="47"/>
      <c r="M107" s="210" t="s">
        <v>5</v>
      </c>
      <c r="N107" s="211" t="s">
        <v>43</v>
      </c>
      <c r="O107" s="48"/>
      <c r="P107" s="212">
        <f>O107*H107</f>
        <v>0</v>
      </c>
      <c r="Q107" s="212">
        <v>0</v>
      </c>
      <c r="R107" s="212">
        <f>Q107*H107</f>
        <v>0</v>
      </c>
      <c r="S107" s="212">
        <v>0</v>
      </c>
      <c r="T107" s="213">
        <f>S107*H107</f>
        <v>0</v>
      </c>
      <c r="AR107" s="25" t="s">
        <v>254</v>
      </c>
      <c r="AT107" s="25" t="s">
        <v>170</v>
      </c>
      <c r="AU107" s="25" t="s">
        <v>80</v>
      </c>
      <c r="AY107" s="25" t="s">
        <v>168</v>
      </c>
      <c r="BE107" s="214">
        <f>IF(N107="základní",J107,0)</f>
        <v>0</v>
      </c>
      <c r="BF107" s="214">
        <f>IF(N107="snížená",J107,0)</f>
        <v>0</v>
      </c>
      <c r="BG107" s="214">
        <f>IF(N107="zákl. přenesená",J107,0)</f>
        <v>0</v>
      </c>
      <c r="BH107" s="214">
        <f>IF(N107="sníž. přenesená",J107,0)</f>
        <v>0</v>
      </c>
      <c r="BI107" s="214">
        <f>IF(N107="nulová",J107,0)</f>
        <v>0</v>
      </c>
      <c r="BJ107" s="25" t="s">
        <v>17</v>
      </c>
      <c r="BK107" s="214">
        <f>ROUND(I107*H107,2)</f>
        <v>0</v>
      </c>
      <c r="BL107" s="25" t="s">
        <v>254</v>
      </c>
      <c r="BM107" s="25" t="s">
        <v>4468</v>
      </c>
    </row>
    <row r="108" s="1" customFormat="1" ht="16.5" customHeight="1">
      <c r="B108" s="202"/>
      <c r="C108" s="203" t="s">
        <v>300</v>
      </c>
      <c r="D108" s="203" t="s">
        <v>170</v>
      </c>
      <c r="E108" s="204" t="s">
        <v>4469</v>
      </c>
      <c r="F108" s="205" t="s">
        <v>4470</v>
      </c>
      <c r="G108" s="206" t="s">
        <v>182</v>
      </c>
      <c r="H108" s="207">
        <v>1</v>
      </c>
      <c r="I108" s="208"/>
      <c r="J108" s="209">
        <f>ROUND(I108*H108,2)</f>
        <v>0</v>
      </c>
      <c r="K108" s="205" t="s">
        <v>5</v>
      </c>
      <c r="L108" s="47"/>
      <c r="M108" s="210" t="s">
        <v>5</v>
      </c>
      <c r="N108" s="211" t="s">
        <v>43</v>
      </c>
      <c r="O108" s="48"/>
      <c r="P108" s="212">
        <f>O108*H108</f>
        <v>0</v>
      </c>
      <c r="Q108" s="212">
        <v>0</v>
      </c>
      <c r="R108" s="212">
        <f>Q108*H108</f>
        <v>0</v>
      </c>
      <c r="S108" s="212">
        <v>0</v>
      </c>
      <c r="T108" s="213">
        <f>S108*H108</f>
        <v>0</v>
      </c>
      <c r="AR108" s="25" t="s">
        <v>254</v>
      </c>
      <c r="AT108" s="25" t="s">
        <v>170</v>
      </c>
      <c r="AU108" s="25" t="s">
        <v>80</v>
      </c>
      <c r="AY108" s="25" t="s">
        <v>168</v>
      </c>
      <c r="BE108" s="214">
        <f>IF(N108="základní",J108,0)</f>
        <v>0</v>
      </c>
      <c r="BF108" s="214">
        <f>IF(N108="snížená",J108,0)</f>
        <v>0</v>
      </c>
      <c r="BG108" s="214">
        <f>IF(N108="zákl. přenesená",J108,0)</f>
        <v>0</v>
      </c>
      <c r="BH108" s="214">
        <f>IF(N108="sníž. přenesená",J108,0)</f>
        <v>0</v>
      </c>
      <c r="BI108" s="214">
        <f>IF(N108="nulová",J108,0)</f>
        <v>0</v>
      </c>
      <c r="BJ108" s="25" t="s">
        <v>17</v>
      </c>
      <c r="BK108" s="214">
        <f>ROUND(I108*H108,2)</f>
        <v>0</v>
      </c>
      <c r="BL108" s="25" t="s">
        <v>254</v>
      </c>
      <c r="BM108" s="25" t="s">
        <v>4471</v>
      </c>
    </row>
    <row r="109" s="1" customFormat="1" ht="16.5" customHeight="1">
      <c r="B109" s="202"/>
      <c r="C109" s="203" t="s">
        <v>304</v>
      </c>
      <c r="D109" s="203" t="s">
        <v>170</v>
      </c>
      <c r="E109" s="204" t="s">
        <v>4472</v>
      </c>
      <c r="F109" s="205" t="s">
        <v>4473</v>
      </c>
      <c r="G109" s="206" t="s">
        <v>198</v>
      </c>
      <c r="H109" s="207">
        <v>268</v>
      </c>
      <c r="I109" s="208"/>
      <c r="J109" s="209">
        <f>ROUND(I109*H109,2)</f>
        <v>0</v>
      </c>
      <c r="K109" s="205" t="s">
        <v>5</v>
      </c>
      <c r="L109" s="47"/>
      <c r="M109" s="210" t="s">
        <v>5</v>
      </c>
      <c r="N109" s="211" t="s">
        <v>43</v>
      </c>
      <c r="O109" s="48"/>
      <c r="P109" s="212">
        <f>O109*H109</f>
        <v>0</v>
      </c>
      <c r="Q109" s="212">
        <v>0</v>
      </c>
      <c r="R109" s="212">
        <f>Q109*H109</f>
        <v>0</v>
      </c>
      <c r="S109" s="212">
        <v>0</v>
      </c>
      <c r="T109" s="213">
        <f>S109*H109</f>
        <v>0</v>
      </c>
      <c r="AR109" s="25" t="s">
        <v>254</v>
      </c>
      <c r="AT109" s="25" t="s">
        <v>170</v>
      </c>
      <c r="AU109" s="25" t="s">
        <v>80</v>
      </c>
      <c r="AY109" s="25" t="s">
        <v>168</v>
      </c>
      <c r="BE109" s="214">
        <f>IF(N109="základní",J109,0)</f>
        <v>0</v>
      </c>
      <c r="BF109" s="214">
        <f>IF(N109="snížená",J109,0)</f>
        <v>0</v>
      </c>
      <c r="BG109" s="214">
        <f>IF(N109="zákl. přenesená",J109,0)</f>
        <v>0</v>
      </c>
      <c r="BH109" s="214">
        <f>IF(N109="sníž. přenesená",J109,0)</f>
        <v>0</v>
      </c>
      <c r="BI109" s="214">
        <f>IF(N109="nulová",J109,0)</f>
        <v>0</v>
      </c>
      <c r="BJ109" s="25" t="s">
        <v>17</v>
      </c>
      <c r="BK109" s="214">
        <f>ROUND(I109*H109,2)</f>
        <v>0</v>
      </c>
      <c r="BL109" s="25" t="s">
        <v>254</v>
      </c>
      <c r="BM109" s="25" t="s">
        <v>4474</v>
      </c>
    </row>
    <row r="110" s="1" customFormat="1" ht="16.5" customHeight="1">
      <c r="B110" s="202"/>
      <c r="C110" s="203" t="s">
        <v>308</v>
      </c>
      <c r="D110" s="203" t="s">
        <v>170</v>
      </c>
      <c r="E110" s="204" t="s">
        <v>4475</v>
      </c>
      <c r="F110" s="205" t="s">
        <v>4476</v>
      </c>
      <c r="G110" s="206" t="s">
        <v>198</v>
      </c>
      <c r="H110" s="207">
        <v>268</v>
      </c>
      <c r="I110" s="208"/>
      <c r="J110" s="209">
        <f>ROUND(I110*H110,2)</f>
        <v>0</v>
      </c>
      <c r="K110" s="205" t="s">
        <v>5</v>
      </c>
      <c r="L110" s="47"/>
      <c r="M110" s="210" t="s">
        <v>5</v>
      </c>
      <c r="N110" s="211" t="s">
        <v>43</v>
      </c>
      <c r="O110" s="48"/>
      <c r="P110" s="212">
        <f>O110*H110</f>
        <v>0</v>
      </c>
      <c r="Q110" s="212">
        <v>0</v>
      </c>
      <c r="R110" s="212">
        <f>Q110*H110</f>
        <v>0</v>
      </c>
      <c r="S110" s="212">
        <v>0</v>
      </c>
      <c r="T110" s="213">
        <f>S110*H110</f>
        <v>0</v>
      </c>
      <c r="AR110" s="25" t="s">
        <v>254</v>
      </c>
      <c r="AT110" s="25" t="s">
        <v>170</v>
      </c>
      <c r="AU110" s="25" t="s">
        <v>80</v>
      </c>
      <c r="AY110" s="25" t="s">
        <v>168</v>
      </c>
      <c r="BE110" s="214">
        <f>IF(N110="základní",J110,0)</f>
        <v>0</v>
      </c>
      <c r="BF110" s="214">
        <f>IF(N110="snížená",J110,0)</f>
        <v>0</v>
      </c>
      <c r="BG110" s="214">
        <f>IF(N110="zákl. přenesená",J110,0)</f>
        <v>0</v>
      </c>
      <c r="BH110" s="214">
        <f>IF(N110="sníž. přenesená",J110,0)</f>
        <v>0</v>
      </c>
      <c r="BI110" s="214">
        <f>IF(N110="nulová",J110,0)</f>
        <v>0</v>
      </c>
      <c r="BJ110" s="25" t="s">
        <v>17</v>
      </c>
      <c r="BK110" s="214">
        <f>ROUND(I110*H110,2)</f>
        <v>0</v>
      </c>
      <c r="BL110" s="25" t="s">
        <v>254</v>
      </c>
      <c r="BM110" s="25" t="s">
        <v>4477</v>
      </c>
    </row>
    <row r="111" s="1" customFormat="1" ht="16.5" customHeight="1">
      <c r="B111" s="202"/>
      <c r="C111" s="203" t="s">
        <v>314</v>
      </c>
      <c r="D111" s="203" t="s">
        <v>170</v>
      </c>
      <c r="E111" s="204" t="s">
        <v>4478</v>
      </c>
      <c r="F111" s="205" t="s">
        <v>4479</v>
      </c>
      <c r="G111" s="206" t="s">
        <v>182</v>
      </c>
      <c r="H111" s="207">
        <v>1</v>
      </c>
      <c r="I111" s="208"/>
      <c r="J111" s="209">
        <f>ROUND(I111*H111,2)</f>
        <v>0</v>
      </c>
      <c r="K111" s="205" t="s">
        <v>5</v>
      </c>
      <c r="L111" s="47"/>
      <c r="M111" s="210" t="s">
        <v>5</v>
      </c>
      <c r="N111" s="211" t="s">
        <v>43</v>
      </c>
      <c r="O111" s="48"/>
      <c r="P111" s="212">
        <f>O111*H111</f>
        <v>0</v>
      </c>
      <c r="Q111" s="212">
        <v>0</v>
      </c>
      <c r="R111" s="212">
        <f>Q111*H111</f>
        <v>0</v>
      </c>
      <c r="S111" s="212">
        <v>0</v>
      </c>
      <c r="T111" s="213">
        <f>S111*H111</f>
        <v>0</v>
      </c>
      <c r="AR111" s="25" t="s">
        <v>254</v>
      </c>
      <c r="AT111" s="25" t="s">
        <v>170</v>
      </c>
      <c r="AU111" s="25" t="s">
        <v>80</v>
      </c>
      <c r="AY111" s="25" t="s">
        <v>168</v>
      </c>
      <c r="BE111" s="214">
        <f>IF(N111="základní",J111,0)</f>
        <v>0</v>
      </c>
      <c r="BF111" s="214">
        <f>IF(N111="snížená",J111,0)</f>
        <v>0</v>
      </c>
      <c r="BG111" s="214">
        <f>IF(N111="zákl. přenesená",J111,0)</f>
        <v>0</v>
      </c>
      <c r="BH111" s="214">
        <f>IF(N111="sníž. přenesená",J111,0)</f>
        <v>0</v>
      </c>
      <c r="BI111" s="214">
        <f>IF(N111="nulová",J111,0)</f>
        <v>0</v>
      </c>
      <c r="BJ111" s="25" t="s">
        <v>17</v>
      </c>
      <c r="BK111" s="214">
        <f>ROUND(I111*H111,2)</f>
        <v>0</v>
      </c>
      <c r="BL111" s="25" t="s">
        <v>254</v>
      </c>
      <c r="BM111" s="25" t="s">
        <v>4480</v>
      </c>
    </row>
    <row r="112" s="1" customFormat="1" ht="16.5" customHeight="1">
      <c r="B112" s="202"/>
      <c r="C112" s="203" t="s">
        <v>322</v>
      </c>
      <c r="D112" s="203" t="s">
        <v>170</v>
      </c>
      <c r="E112" s="204" t="s">
        <v>4481</v>
      </c>
      <c r="F112" s="205" t="s">
        <v>4482</v>
      </c>
      <c r="G112" s="206" t="s">
        <v>182</v>
      </c>
      <c r="H112" s="207">
        <v>1</v>
      </c>
      <c r="I112" s="208"/>
      <c r="J112" s="209">
        <f>ROUND(I112*H112,2)</f>
        <v>0</v>
      </c>
      <c r="K112" s="205" t="s">
        <v>5</v>
      </c>
      <c r="L112" s="47"/>
      <c r="M112" s="210" t="s">
        <v>5</v>
      </c>
      <c r="N112" s="211" t="s">
        <v>43</v>
      </c>
      <c r="O112" s="48"/>
      <c r="P112" s="212">
        <f>O112*H112</f>
        <v>0</v>
      </c>
      <c r="Q112" s="212">
        <v>0</v>
      </c>
      <c r="R112" s="212">
        <f>Q112*H112</f>
        <v>0</v>
      </c>
      <c r="S112" s="212">
        <v>0</v>
      </c>
      <c r="T112" s="213">
        <f>S112*H112</f>
        <v>0</v>
      </c>
      <c r="AR112" s="25" t="s">
        <v>254</v>
      </c>
      <c r="AT112" s="25" t="s">
        <v>170</v>
      </c>
      <c r="AU112" s="25" t="s">
        <v>80</v>
      </c>
      <c r="AY112" s="25" t="s">
        <v>168</v>
      </c>
      <c r="BE112" s="214">
        <f>IF(N112="základní",J112,0)</f>
        <v>0</v>
      </c>
      <c r="BF112" s="214">
        <f>IF(N112="snížená",J112,0)</f>
        <v>0</v>
      </c>
      <c r="BG112" s="214">
        <f>IF(N112="zákl. přenesená",J112,0)</f>
        <v>0</v>
      </c>
      <c r="BH112" s="214">
        <f>IF(N112="sníž. přenesená",J112,0)</f>
        <v>0</v>
      </c>
      <c r="BI112" s="214">
        <f>IF(N112="nulová",J112,0)</f>
        <v>0</v>
      </c>
      <c r="BJ112" s="25" t="s">
        <v>17</v>
      </c>
      <c r="BK112" s="214">
        <f>ROUND(I112*H112,2)</f>
        <v>0</v>
      </c>
      <c r="BL112" s="25" t="s">
        <v>254</v>
      </c>
      <c r="BM112" s="25" t="s">
        <v>4483</v>
      </c>
    </row>
    <row r="113" s="10" customFormat="1" ht="29.88" customHeight="1">
      <c r="B113" s="189"/>
      <c r="D113" s="190" t="s">
        <v>71</v>
      </c>
      <c r="E113" s="200" t="s">
        <v>2787</v>
      </c>
      <c r="F113" s="200" t="s">
        <v>4484</v>
      </c>
      <c r="I113" s="192"/>
      <c r="J113" s="201">
        <f>BK113</f>
        <v>0</v>
      </c>
      <c r="L113" s="189"/>
      <c r="M113" s="194"/>
      <c r="N113" s="195"/>
      <c r="O113" s="195"/>
      <c r="P113" s="196">
        <f>P114</f>
        <v>0</v>
      </c>
      <c r="Q113" s="195"/>
      <c r="R113" s="196">
        <f>R114</f>
        <v>0</v>
      </c>
      <c r="S113" s="195"/>
      <c r="T113" s="197">
        <f>T114</f>
        <v>0</v>
      </c>
      <c r="AR113" s="190" t="s">
        <v>80</v>
      </c>
      <c r="AT113" s="198" t="s">
        <v>71</v>
      </c>
      <c r="AU113" s="198" t="s">
        <v>17</v>
      </c>
      <c r="AY113" s="190" t="s">
        <v>168</v>
      </c>
      <c r="BK113" s="199">
        <f>BK114</f>
        <v>0</v>
      </c>
    </row>
    <row r="114" s="1" customFormat="1" ht="16.5" customHeight="1">
      <c r="B114" s="202"/>
      <c r="C114" s="203" t="s">
        <v>327</v>
      </c>
      <c r="D114" s="203" t="s">
        <v>170</v>
      </c>
      <c r="E114" s="204" t="s">
        <v>4485</v>
      </c>
      <c r="F114" s="205" t="s">
        <v>4486</v>
      </c>
      <c r="G114" s="206" t="s">
        <v>182</v>
      </c>
      <c r="H114" s="207">
        <v>23</v>
      </c>
      <c r="I114" s="208"/>
      <c r="J114" s="209">
        <f>ROUND(I114*H114,2)</f>
        <v>0</v>
      </c>
      <c r="K114" s="205" t="s">
        <v>5</v>
      </c>
      <c r="L114" s="47"/>
      <c r="M114" s="210" t="s">
        <v>5</v>
      </c>
      <c r="N114" s="211" t="s">
        <v>43</v>
      </c>
      <c r="O114" s="48"/>
      <c r="P114" s="212">
        <f>O114*H114</f>
        <v>0</v>
      </c>
      <c r="Q114" s="212">
        <v>0</v>
      </c>
      <c r="R114" s="212">
        <f>Q114*H114</f>
        <v>0</v>
      </c>
      <c r="S114" s="212">
        <v>0</v>
      </c>
      <c r="T114" s="213">
        <f>S114*H114</f>
        <v>0</v>
      </c>
      <c r="AR114" s="25" t="s">
        <v>254</v>
      </c>
      <c r="AT114" s="25" t="s">
        <v>170</v>
      </c>
      <c r="AU114" s="25" t="s">
        <v>80</v>
      </c>
      <c r="AY114" s="25" t="s">
        <v>168</v>
      </c>
      <c r="BE114" s="214">
        <f>IF(N114="základní",J114,0)</f>
        <v>0</v>
      </c>
      <c r="BF114" s="214">
        <f>IF(N114="snížená",J114,0)</f>
        <v>0</v>
      </c>
      <c r="BG114" s="214">
        <f>IF(N114="zákl. přenesená",J114,0)</f>
        <v>0</v>
      </c>
      <c r="BH114" s="214">
        <f>IF(N114="sníž. přenesená",J114,0)</f>
        <v>0</v>
      </c>
      <c r="BI114" s="214">
        <f>IF(N114="nulová",J114,0)</f>
        <v>0</v>
      </c>
      <c r="BJ114" s="25" t="s">
        <v>17</v>
      </c>
      <c r="BK114" s="214">
        <f>ROUND(I114*H114,2)</f>
        <v>0</v>
      </c>
      <c r="BL114" s="25" t="s">
        <v>254</v>
      </c>
      <c r="BM114" s="25" t="s">
        <v>4487</v>
      </c>
    </row>
    <row r="115" s="10" customFormat="1" ht="29.88" customHeight="1">
      <c r="B115" s="189"/>
      <c r="D115" s="190" t="s">
        <v>71</v>
      </c>
      <c r="E115" s="200" t="s">
        <v>2806</v>
      </c>
      <c r="F115" s="200" t="s">
        <v>4488</v>
      </c>
      <c r="I115" s="192"/>
      <c r="J115" s="201">
        <f>BK115</f>
        <v>0</v>
      </c>
      <c r="L115" s="189"/>
      <c r="M115" s="194"/>
      <c r="N115" s="195"/>
      <c r="O115" s="195"/>
      <c r="P115" s="196">
        <f>SUM(P116:P121)</f>
        <v>0</v>
      </c>
      <c r="Q115" s="195"/>
      <c r="R115" s="196">
        <f>SUM(R116:R121)</f>
        <v>0</v>
      </c>
      <c r="S115" s="195"/>
      <c r="T115" s="197">
        <f>SUM(T116:T121)</f>
        <v>0</v>
      </c>
      <c r="AR115" s="190" t="s">
        <v>80</v>
      </c>
      <c r="AT115" s="198" t="s">
        <v>71</v>
      </c>
      <c r="AU115" s="198" t="s">
        <v>17</v>
      </c>
      <c r="AY115" s="190" t="s">
        <v>168</v>
      </c>
      <c r="BK115" s="199">
        <f>SUM(BK116:BK121)</f>
        <v>0</v>
      </c>
    </row>
    <row r="116" s="1" customFormat="1" ht="16.5" customHeight="1">
      <c r="B116" s="202"/>
      <c r="C116" s="203" t="s">
        <v>332</v>
      </c>
      <c r="D116" s="203" t="s">
        <v>170</v>
      </c>
      <c r="E116" s="204" t="s">
        <v>4489</v>
      </c>
      <c r="F116" s="205" t="s">
        <v>4490</v>
      </c>
      <c r="G116" s="206" t="s">
        <v>182</v>
      </c>
      <c r="H116" s="207">
        <v>1</v>
      </c>
      <c r="I116" s="208"/>
      <c r="J116" s="209">
        <f>ROUND(I116*H116,2)</f>
        <v>0</v>
      </c>
      <c r="K116" s="205" t="s">
        <v>5</v>
      </c>
      <c r="L116" s="47"/>
      <c r="M116" s="210" t="s">
        <v>5</v>
      </c>
      <c r="N116" s="211" t="s">
        <v>43</v>
      </c>
      <c r="O116" s="48"/>
      <c r="P116" s="212">
        <f>O116*H116</f>
        <v>0</v>
      </c>
      <c r="Q116" s="212">
        <v>0</v>
      </c>
      <c r="R116" s="212">
        <f>Q116*H116</f>
        <v>0</v>
      </c>
      <c r="S116" s="212">
        <v>0</v>
      </c>
      <c r="T116" s="213">
        <f>S116*H116</f>
        <v>0</v>
      </c>
      <c r="AR116" s="25" t="s">
        <v>254</v>
      </c>
      <c r="AT116" s="25" t="s">
        <v>170</v>
      </c>
      <c r="AU116" s="25" t="s">
        <v>80</v>
      </c>
      <c r="AY116" s="25" t="s">
        <v>168</v>
      </c>
      <c r="BE116" s="214">
        <f>IF(N116="základní",J116,0)</f>
        <v>0</v>
      </c>
      <c r="BF116" s="214">
        <f>IF(N116="snížená",J116,0)</f>
        <v>0</v>
      </c>
      <c r="BG116" s="214">
        <f>IF(N116="zákl. přenesená",J116,0)</f>
        <v>0</v>
      </c>
      <c r="BH116" s="214">
        <f>IF(N116="sníž. přenesená",J116,0)</f>
        <v>0</v>
      </c>
      <c r="BI116" s="214">
        <f>IF(N116="nulová",J116,0)</f>
        <v>0</v>
      </c>
      <c r="BJ116" s="25" t="s">
        <v>17</v>
      </c>
      <c r="BK116" s="214">
        <f>ROUND(I116*H116,2)</f>
        <v>0</v>
      </c>
      <c r="BL116" s="25" t="s">
        <v>254</v>
      </c>
      <c r="BM116" s="25" t="s">
        <v>4491</v>
      </c>
    </row>
    <row r="117" s="1" customFormat="1" ht="16.5" customHeight="1">
      <c r="B117" s="202"/>
      <c r="C117" s="203" t="s">
        <v>336</v>
      </c>
      <c r="D117" s="203" t="s">
        <v>170</v>
      </c>
      <c r="E117" s="204" t="s">
        <v>4492</v>
      </c>
      <c r="F117" s="205" t="s">
        <v>4493</v>
      </c>
      <c r="G117" s="206" t="s">
        <v>182</v>
      </c>
      <c r="H117" s="207">
        <v>1</v>
      </c>
      <c r="I117" s="208"/>
      <c r="J117" s="209">
        <f>ROUND(I117*H117,2)</f>
        <v>0</v>
      </c>
      <c r="K117" s="205" t="s">
        <v>5</v>
      </c>
      <c r="L117" s="47"/>
      <c r="M117" s="210" t="s">
        <v>5</v>
      </c>
      <c r="N117" s="211" t="s">
        <v>43</v>
      </c>
      <c r="O117" s="48"/>
      <c r="P117" s="212">
        <f>O117*H117</f>
        <v>0</v>
      </c>
      <c r="Q117" s="212">
        <v>0</v>
      </c>
      <c r="R117" s="212">
        <f>Q117*H117</f>
        <v>0</v>
      </c>
      <c r="S117" s="212">
        <v>0</v>
      </c>
      <c r="T117" s="213">
        <f>S117*H117</f>
        <v>0</v>
      </c>
      <c r="AR117" s="25" t="s">
        <v>254</v>
      </c>
      <c r="AT117" s="25" t="s">
        <v>170</v>
      </c>
      <c r="AU117" s="25" t="s">
        <v>80</v>
      </c>
      <c r="AY117" s="25" t="s">
        <v>168</v>
      </c>
      <c r="BE117" s="214">
        <f>IF(N117="základní",J117,0)</f>
        <v>0</v>
      </c>
      <c r="BF117" s="214">
        <f>IF(N117="snížená",J117,0)</f>
        <v>0</v>
      </c>
      <c r="BG117" s="214">
        <f>IF(N117="zákl. přenesená",J117,0)</f>
        <v>0</v>
      </c>
      <c r="BH117" s="214">
        <f>IF(N117="sníž. přenesená",J117,0)</f>
        <v>0</v>
      </c>
      <c r="BI117" s="214">
        <f>IF(N117="nulová",J117,0)</f>
        <v>0</v>
      </c>
      <c r="BJ117" s="25" t="s">
        <v>17</v>
      </c>
      <c r="BK117" s="214">
        <f>ROUND(I117*H117,2)</f>
        <v>0</v>
      </c>
      <c r="BL117" s="25" t="s">
        <v>254</v>
      </c>
      <c r="BM117" s="25" t="s">
        <v>4494</v>
      </c>
    </row>
    <row r="118" s="1" customFormat="1" ht="16.5" customHeight="1">
      <c r="B118" s="202"/>
      <c r="C118" s="203" t="s">
        <v>343</v>
      </c>
      <c r="D118" s="203" t="s">
        <v>170</v>
      </c>
      <c r="E118" s="204" t="s">
        <v>4495</v>
      </c>
      <c r="F118" s="205" t="s">
        <v>4496</v>
      </c>
      <c r="G118" s="206" t="s">
        <v>182</v>
      </c>
      <c r="H118" s="207">
        <v>1</v>
      </c>
      <c r="I118" s="208"/>
      <c r="J118" s="209">
        <f>ROUND(I118*H118,2)</f>
        <v>0</v>
      </c>
      <c r="K118" s="205" t="s">
        <v>5</v>
      </c>
      <c r="L118" s="47"/>
      <c r="M118" s="210" t="s">
        <v>5</v>
      </c>
      <c r="N118" s="211" t="s">
        <v>43</v>
      </c>
      <c r="O118" s="48"/>
      <c r="P118" s="212">
        <f>O118*H118</f>
        <v>0</v>
      </c>
      <c r="Q118" s="212">
        <v>0</v>
      </c>
      <c r="R118" s="212">
        <f>Q118*H118</f>
        <v>0</v>
      </c>
      <c r="S118" s="212">
        <v>0</v>
      </c>
      <c r="T118" s="213">
        <f>S118*H118</f>
        <v>0</v>
      </c>
      <c r="AR118" s="25" t="s">
        <v>254</v>
      </c>
      <c r="AT118" s="25" t="s">
        <v>170</v>
      </c>
      <c r="AU118" s="25" t="s">
        <v>80</v>
      </c>
      <c r="AY118" s="25" t="s">
        <v>168</v>
      </c>
      <c r="BE118" s="214">
        <f>IF(N118="základní",J118,0)</f>
        <v>0</v>
      </c>
      <c r="BF118" s="214">
        <f>IF(N118="snížená",J118,0)</f>
        <v>0</v>
      </c>
      <c r="BG118" s="214">
        <f>IF(N118="zákl. přenesená",J118,0)</f>
        <v>0</v>
      </c>
      <c r="BH118" s="214">
        <f>IF(N118="sníž. přenesená",J118,0)</f>
        <v>0</v>
      </c>
      <c r="BI118" s="214">
        <f>IF(N118="nulová",J118,0)</f>
        <v>0</v>
      </c>
      <c r="BJ118" s="25" t="s">
        <v>17</v>
      </c>
      <c r="BK118" s="214">
        <f>ROUND(I118*H118,2)</f>
        <v>0</v>
      </c>
      <c r="BL118" s="25" t="s">
        <v>254</v>
      </c>
      <c r="BM118" s="25" t="s">
        <v>4497</v>
      </c>
    </row>
    <row r="119" s="1" customFormat="1" ht="16.5" customHeight="1">
      <c r="B119" s="202"/>
      <c r="C119" s="203" t="s">
        <v>347</v>
      </c>
      <c r="D119" s="203" t="s">
        <v>170</v>
      </c>
      <c r="E119" s="204" t="s">
        <v>4498</v>
      </c>
      <c r="F119" s="205" t="s">
        <v>4499</v>
      </c>
      <c r="G119" s="206" t="s">
        <v>182</v>
      </c>
      <c r="H119" s="207">
        <v>1</v>
      </c>
      <c r="I119" s="208"/>
      <c r="J119" s="209">
        <f>ROUND(I119*H119,2)</f>
        <v>0</v>
      </c>
      <c r="K119" s="205" t="s">
        <v>5</v>
      </c>
      <c r="L119" s="47"/>
      <c r="M119" s="210" t="s">
        <v>5</v>
      </c>
      <c r="N119" s="211" t="s">
        <v>43</v>
      </c>
      <c r="O119" s="48"/>
      <c r="P119" s="212">
        <f>O119*H119</f>
        <v>0</v>
      </c>
      <c r="Q119" s="212">
        <v>0</v>
      </c>
      <c r="R119" s="212">
        <f>Q119*H119</f>
        <v>0</v>
      </c>
      <c r="S119" s="212">
        <v>0</v>
      </c>
      <c r="T119" s="213">
        <f>S119*H119</f>
        <v>0</v>
      </c>
      <c r="AR119" s="25" t="s">
        <v>254</v>
      </c>
      <c r="AT119" s="25" t="s">
        <v>170</v>
      </c>
      <c r="AU119" s="25" t="s">
        <v>80</v>
      </c>
      <c r="AY119" s="25" t="s">
        <v>168</v>
      </c>
      <c r="BE119" s="214">
        <f>IF(N119="základní",J119,0)</f>
        <v>0</v>
      </c>
      <c r="BF119" s="214">
        <f>IF(N119="snížená",J119,0)</f>
        <v>0</v>
      </c>
      <c r="BG119" s="214">
        <f>IF(N119="zákl. přenesená",J119,0)</f>
        <v>0</v>
      </c>
      <c r="BH119" s="214">
        <f>IF(N119="sníž. přenesená",J119,0)</f>
        <v>0</v>
      </c>
      <c r="BI119" s="214">
        <f>IF(N119="nulová",J119,0)</f>
        <v>0</v>
      </c>
      <c r="BJ119" s="25" t="s">
        <v>17</v>
      </c>
      <c r="BK119" s="214">
        <f>ROUND(I119*H119,2)</f>
        <v>0</v>
      </c>
      <c r="BL119" s="25" t="s">
        <v>254</v>
      </c>
      <c r="BM119" s="25" t="s">
        <v>4500</v>
      </c>
    </row>
    <row r="120" s="1" customFormat="1" ht="16.5" customHeight="1">
      <c r="B120" s="202"/>
      <c r="C120" s="203" t="s">
        <v>352</v>
      </c>
      <c r="D120" s="203" t="s">
        <v>170</v>
      </c>
      <c r="E120" s="204" t="s">
        <v>4501</v>
      </c>
      <c r="F120" s="205" t="s">
        <v>4502</v>
      </c>
      <c r="G120" s="206" t="s">
        <v>182</v>
      </c>
      <c r="H120" s="207">
        <v>1</v>
      </c>
      <c r="I120" s="208"/>
      <c r="J120" s="209">
        <f>ROUND(I120*H120,2)</f>
        <v>0</v>
      </c>
      <c r="K120" s="205" t="s">
        <v>5</v>
      </c>
      <c r="L120" s="47"/>
      <c r="M120" s="210" t="s">
        <v>5</v>
      </c>
      <c r="N120" s="211" t="s">
        <v>43</v>
      </c>
      <c r="O120" s="48"/>
      <c r="P120" s="212">
        <f>O120*H120</f>
        <v>0</v>
      </c>
      <c r="Q120" s="212">
        <v>0</v>
      </c>
      <c r="R120" s="212">
        <f>Q120*H120</f>
        <v>0</v>
      </c>
      <c r="S120" s="212">
        <v>0</v>
      </c>
      <c r="T120" s="213">
        <f>S120*H120</f>
        <v>0</v>
      </c>
      <c r="AR120" s="25" t="s">
        <v>254</v>
      </c>
      <c r="AT120" s="25" t="s">
        <v>170</v>
      </c>
      <c r="AU120" s="25" t="s">
        <v>80</v>
      </c>
      <c r="AY120" s="25" t="s">
        <v>168</v>
      </c>
      <c r="BE120" s="214">
        <f>IF(N120="základní",J120,0)</f>
        <v>0</v>
      </c>
      <c r="BF120" s="214">
        <f>IF(N120="snížená",J120,0)</f>
        <v>0</v>
      </c>
      <c r="BG120" s="214">
        <f>IF(N120="zákl. přenesená",J120,0)</f>
        <v>0</v>
      </c>
      <c r="BH120" s="214">
        <f>IF(N120="sníž. přenesená",J120,0)</f>
        <v>0</v>
      </c>
      <c r="BI120" s="214">
        <f>IF(N120="nulová",J120,0)</f>
        <v>0</v>
      </c>
      <c r="BJ120" s="25" t="s">
        <v>17</v>
      </c>
      <c r="BK120" s="214">
        <f>ROUND(I120*H120,2)</f>
        <v>0</v>
      </c>
      <c r="BL120" s="25" t="s">
        <v>254</v>
      </c>
      <c r="BM120" s="25" t="s">
        <v>4503</v>
      </c>
    </row>
    <row r="121" s="1" customFormat="1" ht="16.5" customHeight="1">
      <c r="B121" s="202"/>
      <c r="C121" s="203" t="s">
        <v>356</v>
      </c>
      <c r="D121" s="203" t="s">
        <v>170</v>
      </c>
      <c r="E121" s="204" t="s">
        <v>4504</v>
      </c>
      <c r="F121" s="205" t="s">
        <v>4505</v>
      </c>
      <c r="G121" s="206" t="s">
        <v>182</v>
      </c>
      <c r="H121" s="207">
        <v>1</v>
      </c>
      <c r="I121" s="208"/>
      <c r="J121" s="209">
        <f>ROUND(I121*H121,2)</f>
        <v>0</v>
      </c>
      <c r="K121" s="205" t="s">
        <v>5</v>
      </c>
      <c r="L121" s="47"/>
      <c r="M121" s="210" t="s">
        <v>5</v>
      </c>
      <c r="N121" s="261" t="s">
        <v>43</v>
      </c>
      <c r="O121" s="262"/>
      <c r="P121" s="263">
        <f>O121*H121</f>
        <v>0</v>
      </c>
      <c r="Q121" s="263">
        <v>0</v>
      </c>
      <c r="R121" s="263">
        <f>Q121*H121</f>
        <v>0</v>
      </c>
      <c r="S121" s="263">
        <v>0</v>
      </c>
      <c r="T121" s="264">
        <f>S121*H121</f>
        <v>0</v>
      </c>
      <c r="AR121" s="25" t="s">
        <v>254</v>
      </c>
      <c r="AT121" s="25" t="s">
        <v>170</v>
      </c>
      <c r="AU121" s="25" t="s">
        <v>80</v>
      </c>
      <c r="AY121" s="25" t="s">
        <v>168</v>
      </c>
      <c r="BE121" s="214">
        <f>IF(N121="základní",J121,0)</f>
        <v>0</v>
      </c>
      <c r="BF121" s="214">
        <f>IF(N121="snížená",J121,0)</f>
        <v>0</v>
      </c>
      <c r="BG121" s="214">
        <f>IF(N121="zákl. přenesená",J121,0)</f>
        <v>0</v>
      </c>
      <c r="BH121" s="214">
        <f>IF(N121="sníž. přenesená",J121,0)</f>
        <v>0</v>
      </c>
      <c r="BI121" s="214">
        <f>IF(N121="nulová",J121,0)</f>
        <v>0</v>
      </c>
      <c r="BJ121" s="25" t="s">
        <v>17</v>
      </c>
      <c r="BK121" s="214">
        <f>ROUND(I121*H121,2)</f>
        <v>0</v>
      </c>
      <c r="BL121" s="25" t="s">
        <v>254</v>
      </c>
      <c r="BM121" s="25" t="s">
        <v>4506</v>
      </c>
    </row>
    <row r="122" s="1" customFormat="1" ht="6.96" customHeight="1">
      <c r="B122" s="68"/>
      <c r="C122" s="69"/>
      <c r="D122" s="69"/>
      <c r="E122" s="69"/>
      <c r="F122" s="69"/>
      <c r="G122" s="69"/>
      <c r="H122" s="69"/>
      <c r="I122" s="153"/>
      <c r="J122" s="69"/>
      <c r="K122" s="69"/>
      <c r="L122" s="47"/>
    </row>
  </sheetData>
  <autoFilter ref="C79:K121"/>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4"/>
      <c r="C1" s="124"/>
      <c r="D1" s="125" t="s">
        <v>1</v>
      </c>
      <c r="E1" s="124"/>
      <c r="F1" s="126" t="s">
        <v>104</v>
      </c>
      <c r="G1" s="126" t="s">
        <v>105</v>
      </c>
      <c r="H1" s="126"/>
      <c r="I1" s="127"/>
      <c r="J1" s="126" t="s">
        <v>106</v>
      </c>
      <c r="K1" s="125" t="s">
        <v>107</v>
      </c>
      <c r="L1" s="126" t="s">
        <v>108</v>
      </c>
      <c r="M1" s="126"/>
      <c r="N1" s="126"/>
      <c r="O1" s="126"/>
      <c r="P1" s="126"/>
      <c r="Q1" s="126"/>
      <c r="R1" s="126"/>
      <c r="S1" s="126"/>
      <c r="T1" s="126"/>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s="24" t="s">
        <v>8</v>
      </c>
      <c r="AT2" s="25" t="s">
        <v>103</v>
      </c>
    </row>
    <row r="3" ht="6.96" customHeight="1">
      <c r="B3" s="26"/>
      <c r="C3" s="27"/>
      <c r="D3" s="27"/>
      <c r="E3" s="27"/>
      <c r="F3" s="27"/>
      <c r="G3" s="27"/>
      <c r="H3" s="27"/>
      <c r="I3" s="128"/>
      <c r="J3" s="27"/>
      <c r="K3" s="28"/>
      <c r="AT3" s="25" t="s">
        <v>80</v>
      </c>
    </row>
    <row r="4" ht="36.96" customHeight="1">
      <c r="B4" s="29"/>
      <c r="C4" s="30"/>
      <c r="D4" s="31" t="s">
        <v>109</v>
      </c>
      <c r="E4" s="30"/>
      <c r="F4" s="30"/>
      <c r="G4" s="30"/>
      <c r="H4" s="30"/>
      <c r="I4" s="129"/>
      <c r="J4" s="30"/>
      <c r="K4" s="32"/>
      <c r="M4" s="33" t="s">
        <v>13</v>
      </c>
      <c r="AT4" s="25" t="s">
        <v>6</v>
      </c>
    </row>
    <row r="5" ht="6.96" customHeight="1">
      <c r="B5" s="29"/>
      <c r="C5" s="30"/>
      <c r="D5" s="30"/>
      <c r="E5" s="30"/>
      <c r="F5" s="30"/>
      <c r="G5" s="30"/>
      <c r="H5" s="30"/>
      <c r="I5" s="129"/>
      <c r="J5" s="30"/>
      <c r="K5" s="32"/>
    </row>
    <row r="6">
      <c r="B6" s="29"/>
      <c r="C6" s="30"/>
      <c r="D6" s="41" t="s">
        <v>19</v>
      </c>
      <c r="E6" s="30"/>
      <c r="F6" s="30"/>
      <c r="G6" s="30"/>
      <c r="H6" s="30"/>
      <c r="I6" s="129"/>
      <c r="J6" s="30"/>
      <c r="K6" s="32"/>
    </row>
    <row r="7" ht="16.5" customHeight="1">
      <c r="B7" s="29"/>
      <c r="C7" s="30"/>
      <c r="D7" s="30"/>
      <c r="E7" s="130" t="str">
        <f>'Rekapitulace stavby'!K6</f>
        <v>STAVEBNÍ ÚPRAVY A PŘÍSTAVBA OBJ. Č. 22 KOMPLEMENT – AMBULANCE V AREÁLU NEMOCNICE PRACHATICE</v>
      </c>
      <c r="F7" s="41"/>
      <c r="G7" s="41"/>
      <c r="H7" s="41"/>
      <c r="I7" s="129"/>
      <c r="J7" s="30"/>
      <c r="K7" s="32"/>
    </row>
    <row r="8" s="1" customFormat="1">
      <c r="B8" s="47"/>
      <c r="C8" s="48"/>
      <c r="D8" s="41" t="s">
        <v>110</v>
      </c>
      <c r="E8" s="48"/>
      <c r="F8" s="48"/>
      <c r="G8" s="48"/>
      <c r="H8" s="48"/>
      <c r="I8" s="131"/>
      <c r="J8" s="48"/>
      <c r="K8" s="52"/>
    </row>
    <row r="9" s="1" customFormat="1" ht="36.96" customHeight="1">
      <c r="B9" s="47"/>
      <c r="C9" s="48"/>
      <c r="D9" s="48"/>
      <c r="E9" s="132" t="s">
        <v>4507</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1" t="s">
        <v>21</v>
      </c>
      <c r="E11" s="48"/>
      <c r="F11" s="36" t="s">
        <v>5</v>
      </c>
      <c r="G11" s="48"/>
      <c r="H11" s="48"/>
      <c r="I11" s="133" t="s">
        <v>22</v>
      </c>
      <c r="J11" s="36" t="s">
        <v>5</v>
      </c>
      <c r="K11" s="52"/>
    </row>
    <row r="12" s="1" customFormat="1" ht="14.4" customHeight="1">
      <c r="B12" s="47"/>
      <c r="C12" s="48"/>
      <c r="D12" s="41" t="s">
        <v>23</v>
      </c>
      <c r="E12" s="48"/>
      <c r="F12" s="36" t="s">
        <v>24</v>
      </c>
      <c r="G12" s="48"/>
      <c r="H12" s="48"/>
      <c r="I12" s="133" t="s">
        <v>25</v>
      </c>
      <c r="J12" s="134" t="str">
        <f>'Rekapitulace stavby'!AN8</f>
        <v>24.8.2018</v>
      </c>
      <c r="K12" s="52"/>
    </row>
    <row r="13" s="1" customFormat="1" ht="10.8" customHeight="1">
      <c r="B13" s="47"/>
      <c r="C13" s="48"/>
      <c r="D13" s="48"/>
      <c r="E13" s="48"/>
      <c r="F13" s="48"/>
      <c r="G13" s="48"/>
      <c r="H13" s="48"/>
      <c r="I13" s="131"/>
      <c r="J13" s="48"/>
      <c r="K13" s="52"/>
    </row>
    <row r="14" s="1" customFormat="1" ht="14.4" customHeight="1">
      <c r="B14" s="47"/>
      <c r="C14" s="48"/>
      <c r="D14" s="41" t="s">
        <v>27</v>
      </c>
      <c r="E14" s="48"/>
      <c r="F14" s="48"/>
      <c r="G14" s="48"/>
      <c r="H14" s="48"/>
      <c r="I14" s="133" t="s">
        <v>28</v>
      </c>
      <c r="J14" s="36" t="s">
        <v>5</v>
      </c>
      <c r="K14" s="52"/>
    </row>
    <row r="15" s="1" customFormat="1" ht="18" customHeight="1">
      <c r="B15" s="47"/>
      <c r="C15" s="48"/>
      <c r="D15" s="48"/>
      <c r="E15" s="36" t="s">
        <v>29</v>
      </c>
      <c r="F15" s="48"/>
      <c r="G15" s="48"/>
      <c r="H15" s="48"/>
      <c r="I15" s="133" t="s">
        <v>30</v>
      </c>
      <c r="J15" s="36" t="s">
        <v>5</v>
      </c>
      <c r="K15" s="52"/>
    </row>
    <row r="16" s="1" customFormat="1" ht="6.96" customHeight="1">
      <c r="B16" s="47"/>
      <c r="C16" s="48"/>
      <c r="D16" s="48"/>
      <c r="E16" s="48"/>
      <c r="F16" s="48"/>
      <c r="G16" s="48"/>
      <c r="H16" s="48"/>
      <c r="I16" s="131"/>
      <c r="J16" s="48"/>
      <c r="K16" s="52"/>
    </row>
    <row r="17" s="1" customFormat="1" ht="14.4" customHeight="1">
      <c r="B17" s="47"/>
      <c r="C17" s="48"/>
      <c r="D17" s="41" t="s">
        <v>31</v>
      </c>
      <c r="E17" s="48"/>
      <c r="F17" s="48"/>
      <c r="G17" s="48"/>
      <c r="H17" s="48"/>
      <c r="I17" s="133"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33" t="s">
        <v>30</v>
      </c>
      <c r="J18" s="36"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1" t="s">
        <v>33</v>
      </c>
      <c r="E20" s="48"/>
      <c r="F20" s="48"/>
      <c r="G20" s="48"/>
      <c r="H20" s="48"/>
      <c r="I20" s="133" t="s">
        <v>28</v>
      </c>
      <c r="J20" s="36" t="s">
        <v>5</v>
      </c>
      <c r="K20" s="52"/>
    </row>
    <row r="21" s="1" customFormat="1" ht="18" customHeight="1">
      <c r="B21" s="47"/>
      <c r="C21" s="48"/>
      <c r="D21" s="48"/>
      <c r="E21" s="36" t="s">
        <v>34</v>
      </c>
      <c r="F21" s="48"/>
      <c r="G21" s="48"/>
      <c r="H21" s="48"/>
      <c r="I21" s="133" t="s">
        <v>30</v>
      </c>
      <c r="J21" s="36" t="s">
        <v>5</v>
      </c>
      <c r="K21" s="52"/>
    </row>
    <row r="22" s="1" customFormat="1" ht="6.96" customHeight="1">
      <c r="B22" s="47"/>
      <c r="C22" s="48"/>
      <c r="D22" s="48"/>
      <c r="E22" s="48"/>
      <c r="F22" s="48"/>
      <c r="G22" s="48"/>
      <c r="H22" s="48"/>
      <c r="I22" s="131"/>
      <c r="J22" s="48"/>
      <c r="K22" s="52"/>
    </row>
    <row r="23" s="1" customFormat="1" ht="14.4" customHeight="1">
      <c r="B23" s="47"/>
      <c r="C23" s="48"/>
      <c r="D23" s="41" t="s">
        <v>36</v>
      </c>
      <c r="E23" s="48"/>
      <c r="F23" s="48"/>
      <c r="G23" s="48"/>
      <c r="H23" s="48"/>
      <c r="I23" s="131"/>
      <c r="J23" s="48"/>
      <c r="K23" s="52"/>
    </row>
    <row r="24" s="6" customFormat="1" ht="71.25" customHeight="1">
      <c r="B24" s="135"/>
      <c r="C24" s="136"/>
      <c r="D24" s="136"/>
      <c r="E24" s="45" t="s">
        <v>112</v>
      </c>
      <c r="F24" s="45"/>
      <c r="G24" s="45"/>
      <c r="H24" s="45"/>
      <c r="I24" s="137"/>
      <c r="J24" s="136"/>
      <c r="K24" s="138"/>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39"/>
      <c r="J26" s="83"/>
      <c r="K26" s="140"/>
    </row>
    <row r="27" s="1" customFormat="1" ht="25.44" customHeight="1">
      <c r="B27" s="47"/>
      <c r="C27" s="48"/>
      <c r="D27" s="141" t="s">
        <v>38</v>
      </c>
      <c r="E27" s="48"/>
      <c r="F27" s="48"/>
      <c r="G27" s="48"/>
      <c r="H27" s="48"/>
      <c r="I27" s="131"/>
      <c r="J27" s="142">
        <f>ROUND(J77,2)</f>
        <v>0</v>
      </c>
      <c r="K27" s="52"/>
    </row>
    <row r="28" s="1" customFormat="1" ht="6.96" customHeight="1">
      <c r="B28" s="47"/>
      <c r="C28" s="48"/>
      <c r="D28" s="83"/>
      <c r="E28" s="83"/>
      <c r="F28" s="83"/>
      <c r="G28" s="83"/>
      <c r="H28" s="83"/>
      <c r="I28" s="139"/>
      <c r="J28" s="83"/>
      <c r="K28" s="140"/>
    </row>
    <row r="29" s="1" customFormat="1" ht="14.4" customHeight="1">
      <c r="B29" s="47"/>
      <c r="C29" s="48"/>
      <c r="D29" s="48"/>
      <c r="E29" s="48"/>
      <c r="F29" s="53" t="s">
        <v>40</v>
      </c>
      <c r="G29" s="48"/>
      <c r="H29" s="48"/>
      <c r="I29" s="143" t="s">
        <v>39</v>
      </c>
      <c r="J29" s="53" t="s">
        <v>41</v>
      </c>
      <c r="K29" s="52"/>
    </row>
    <row r="30" s="1" customFormat="1" ht="14.4" customHeight="1">
      <c r="B30" s="47"/>
      <c r="C30" s="48"/>
      <c r="D30" s="56" t="s">
        <v>42</v>
      </c>
      <c r="E30" s="56" t="s">
        <v>43</v>
      </c>
      <c r="F30" s="144">
        <f>ROUND(SUM(BE77:BE92), 2)</f>
        <v>0</v>
      </c>
      <c r="G30" s="48"/>
      <c r="H30" s="48"/>
      <c r="I30" s="145">
        <v>0.20999999999999999</v>
      </c>
      <c r="J30" s="144">
        <f>ROUND(ROUND((SUM(BE77:BE92)), 2)*I30, 2)</f>
        <v>0</v>
      </c>
      <c r="K30" s="52"/>
    </row>
    <row r="31" s="1" customFormat="1" ht="14.4" customHeight="1">
      <c r="B31" s="47"/>
      <c r="C31" s="48"/>
      <c r="D31" s="48"/>
      <c r="E31" s="56" t="s">
        <v>44</v>
      </c>
      <c r="F31" s="144">
        <f>ROUND(SUM(BF77:BF92), 2)</f>
        <v>0</v>
      </c>
      <c r="G31" s="48"/>
      <c r="H31" s="48"/>
      <c r="I31" s="145">
        <v>0.14999999999999999</v>
      </c>
      <c r="J31" s="144">
        <f>ROUND(ROUND((SUM(BF77:BF92)), 2)*I31, 2)</f>
        <v>0</v>
      </c>
      <c r="K31" s="52"/>
    </row>
    <row r="32" hidden="1" s="1" customFormat="1" ht="14.4" customHeight="1">
      <c r="B32" s="47"/>
      <c r="C32" s="48"/>
      <c r="D32" s="48"/>
      <c r="E32" s="56" t="s">
        <v>45</v>
      </c>
      <c r="F32" s="144">
        <f>ROUND(SUM(BG77:BG92), 2)</f>
        <v>0</v>
      </c>
      <c r="G32" s="48"/>
      <c r="H32" s="48"/>
      <c r="I32" s="145">
        <v>0.20999999999999999</v>
      </c>
      <c r="J32" s="144">
        <v>0</v>
      </c>
      <c r="K32" s="52"/>
    </row>
    <row r="33" hidden="1" s="1" customFormat="1" ht="14.4" customHeight="1">
      <c r="B33" s="47"/>
      <c r="C33" s="48"/>
      <c r="D33" s="48"/>
      <c r="E33" s="56" t="s">
        <v>46</v>
      </c>
      <c r="F33" s="144">
        <f>ROUND(SUM(BH77:BH92), 2)</f>
        <v>0</v>
      </c>
      <c r="G33" s="48"/>
      <c r="H33" s="48"/>
      <c r="I33" s="145">
        <v>0.14999999999999999</v>
      </c>
      <c r="J33" s="144">
        <v>0</v>
      </c>
      <c r="K33" s="52"/>
    </row>
    <row r="34" hidden="1" s="1" customFormat="1" ht="14.4" customHeight="1">
      <c r="B34" s="47"/>
      <c r="C34" s="48"/>
      <c r="D34" s="48"/>
      <c r="E34" s="56" t="s">
        <v>47</v>
      </c>
      <c r="F34" s="144">
        <f>ROUND(SUM(BI77:BI92), 2)</f>
        <v>0</v>
      </c>
      <c r="G34" s="48"/>
      <c r="H34" s="48"/>
      <c r="I34" s="145">
        <v>0</v>
      </c>
      <c r="J34" s="144">
        <v>0</v>
      </c>
      <c r="K34" s="52"/>
    </row>
    <row r="35" s="1" customFormat="1" ht="6.96" customHeight="1">
      <c r="B35" s="47"/>
      <c r="C35" s="48"/>
      <c r="D35" s="48"/>
      <c r="E35" s="48"/>
      <c r="F35" s="48"/>
      <c r="G35" s="48"/>
      <c r="H35" s="48"/>
      <c r="I35" s="131"/>
      <c r="J35" s="48"/>
      <c r="K35" s="52"/>
    </row>
    <row r="36" s="1" customFormat="1" ht="25.44" customHeight="1">
      <c r="B36" s="47"/>
      <c r="C36" s="146"/>
      <c r="D36" s="147" t="s">
        <v>48</v>
      </c>
      <c r="E36" s="89"/>
      <c r="F36" s="89"/>
      <c r="G36" s="148" t="s">
        <v>49</v>
      </c>
      <c r="H36" s="149" t="s">
        <v>50</v>
      </c>
      <c r="I36" s="150"/>
      <c r="J36" s="151">
        <f>SUM(J27:J34)</f>
        <v>0</v>
      </c>
      <c r="K36" s="152"/>
    </row>
    <row r="37" s="1" customFormat="1" ht="14.4" customHeight="1">
      <c r="B37" s="68"/>
      <c r="C37" s="69"/>
      <c r="D37" s="69"/>
      <c r="E37" s="69"/>
      <c r="F37" s="69"/>
      <c r="G37" s="69"/>
      <c r="H37" s="69"/>
      <c r="I37" s="153"/>
      <c r="J37" s="69"/>
      <c r="K37" s="70"/>
    </row>
    <row r="41" s="1" customFormat="1" ht="6.96" customHeight="1">
      <c r="B41" s="71"/>
      <c r="C41" s="72"/>
      <c r="D41" s="72"/>
      <c r="E41" s="72"/>
      <c r="F41" s="72"/>
      <c r="G41" s="72"/>
      <c r="H41" s="72"/>
      <c r="I41" s="154"/>
      <c r="J41" s="72"/>
      <c r="K41" s="155"/>
    </row>
    <row r="42" s="1" customFormat="1" ht="36.96" customHeight="1">
      <c r="B42" s="47"/>
      <c r="C42" s="31" t="s">
        <v>113</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1" t="s">
        <v>19</v>
      </c>
      <c r="D44" s="48"/>
      <c r="E44" s="48"/>
      <c r="F44" s="48"/>
      <c r="G44" s="48"/>
      <c r="H44" s="48"/>
      <c r="I44" s="131"/>
      <c r="J44" s="48"/>
      <c r="K44" s="52"/>
    </row>
    <row r="45" s="1" customFormat="1" ht="16.5" customHeight="1">
      <c r="B45" s="47"/>
      <c r="C45" s="48"/>
      <c r="D45" s="48"/>
      <c r="E45" s="130" t="str">
        <f>E7</f>
        <v>STAVEBNÍ ÚPRAVY A PŘÍSTAVBA OBJ. Č. 22 KOMPLEMENT – AMBULANCE V AREÁLU NEMOCNICE PRACHATICE</v>
      </c>
      <c r="F45" s="41"/>
      <c r="G45" s="41"/>
      <c r="H45" s="41"/>
      <c r="I45" s="131"/>
      <c r="J45" s="48"/>
      <c r="K45" s="52"/>
    </row>
    <row r="46" s="1" customFormat="1" ht="14.4" customHeight="1">
      <c r="B46" s="47"/>
      <c r="C46" s="41" t="s">
        <v>110</v>
      </c>
      <c r="D46" s="48"/>
      <c r="E46" s="48"/>
      <c r="F46" s="48"/>
      <c r="G46" s="48"/>
      <c r="H46" s="48"/>
      <c r="I46" s="131"/>
      <c r="J46" s="48"/>
      <c r="K46" s="52"/>
    </row>
    <row r="47" s="1" customFormat="1" ht="17.25" customHeight="1">
      <c r="B47" s="47"/>
      <c r="C47" s="48"/>
      <c r="D47" s="48"/>
      <c r="E47" s="132" t="str">
        <f>E9</f>
        <v>VRN - Ostatní a vedlejší náklady</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1" t="s">
        <v>23</v>
      </c>
      <c r="D49" s="48"/>
      <c r="E49" s="48"/>
      <c r="F49" s="36" t="str">
        <f>F12</f>
        <v xml:space="preserve"> </v>
      </c>
      <c r="G49" s="48"/>
      <c r="H49" s="48"/>
      <c r="I49" s="133" t="s">
        <v>25</v>
      </c>
      <c r="J49" s="134" t="str">
        <f>IF(J12="","",J12)</f>
        <v>24.8.2018</v>
      </c>
      <c r="K49" s="52"/>
    </row>
    <row r="50" s="1" customFormat="1" ht="6.96" customHeight="1">
      <c r="B50" s="47"/>
      <c r="C50" s="48"/>
      <c r="D50" s="48"/>
      <c r="E50" s="48"/>
      <c r="F50" s="48"/>
      <c r="G50" s="48"/>
      <c r="H50" s="48"/>
      <c r="I50" s="131"/>
      <c r="J50" s="48"/>
      <c r="K50" s="52"/>
    </row>
    <row r="51" s="1" customFormat="1">
      <c r="B51" s="47"/>
      <c r="C51" s="41" t="s">
        <v>27</v>
      </c>
      <c r="D51" s="48"/>
      <c r="E51" s="48"/>
      <c r="F51" s="36" t="str">
        <f>E15</f>
        <v>ALFAPLAN s.r.o.</v>
      </c>
      <c r="G51" s="48"/>
      <c r="H51" s="48"/>
      <c r="I51" s="133" t="s">
        <v>33</v>
      </c>
      <c r="J51" s="45" t="str">
        <f>E21</f>
        <v>Nemocnice Prachatice a.s.</v>
      </c>
      <c r="K51" s="52"/>
    </row>
    <row r="52" s="1" customFormat="1" ht="14.4" customHeight="1">
      <c r="B52" s="47"/>
      <c r="C52" s="41" t="s">
        <v>31</v>
      </c>
      <c r="D52" s="48"/>
      <c r="E52" s="48"/>
      <c r="F52" s="36" t="str">
        <f>IF(E18="","",E18)</f>
        <v/>
      </c>
      <c r="G52" s="48"/>
      <c r="H52" s="48"/>
      <c r="I52" s="131"/>
      <c r="J52" s="156"/>
      <c r="K52" s="52"/>
    </row>
    <row r="53" s="1" customFormat="1" ht="10.32" customHeight="1">
      <c r="B53" s="47"/>
      <c r="C53" s="48"/>
      <c r="D53" s="48"/>
      <c r="E53" s="48"/>
      <c r="F53" s="48"/>
      <c r="G53" s="48"/>
      <c r="H53" s="48"/>
      <c r="I53" s="131"/>
      <c r="J53" s="48"/>
      <c r="K53" s="52"/>
    </row>
    <row r="54" s="1" customFormat="1" ht="29.28" customHeight="1">
      <c r="B54" s="47"/>
      <c r="C54" s="157" t="s">
        <v>114</v>
      </c>
      <c r="D54" s="146"/>
      <c r="E54" s="146"/>
      <c r="F54" s="146"/>
      <c r="G54" s="146"/>
      <c r="H54" s="146"/>
      <c r="I54" s="158"/>
      <c r="J54" s="159" t="s">
        <v>115</v>
      </c>
      <c r="K54" s="160"/>
    </row>
    <row r="55" s="1" customFormat="1" ht="10.32" customHeight="1">
      <c r="B55" s="47"/>
      <c r="C55" s="48"/>
      <c r="D55" s="48"/>
      <c r="E55" s="48"/>
      <c r="F55" s="48"/>
      <c r="G55" s="48"/>
      <c r="H55" s="48"/>
      <c r="I55" s="131"/>
      <c r="J55" s="48"/>
      <c r="K55" s="52"/>
    </row>
    <row r="56" s="1" customFormat="1" ht="29.28" customHeight="1">
      <c r="B56" s="47"/>
      <c r="C56" s="161" t="s">
        <v>116</v>
      </c>
      <c r="D56" s="48"/>
      <c r="E56" s="48"/>
      <c r="F56" s="48"/>
      <c r="G56" s="48"/>
      <c r="H56" s="48"/>
      <c r="I56" s="131"/>
      <c r="J56" s="142">
        <f>J77</f>
        <v>0</v>
      </c>
      <c r="K56" s="52"/>
      <c r="AU56" s="25" t="s">
        <v>117</v>
      </c>
    </row>
    <row r="57" s="7" customFormat="1" ht="24.96" customHeight="1">
      <c r="B57" s="162"/>
      <c r="C57" s="163"/>
      <c r="D57" s="164" t="s">
        <v>4508</v>
      </c>
      <c r="E57" s="165"/>
      <c r="F57" s="165"/>
      <c r="G57" s="165"/>
      <c r="H57" s="165"/>
      <c r="I57" s="166"/>
      <c r="J57" s="167">
        <f>J78</f>
        <v>0</v>
      </c>
      <c r="K57" s="168"/>
    </row>
    <row r="58" s="1" customFormat="1" ht="21.84" customHeight="1">
      <c r="B58" s="47"/>
      <c r="C58" s="48"/>
      <c r="D58" s="48"/>
      <c r="E58" s="48"/>
      <c r="F58" s="48"/>
      <c r="G58" s="48"/>
      <c r="H58" s="48"/>
      <c r="I58" s="131"/>
      <c r="J58" s="48"/>
      <c r="K58" s="52"/>
    </row>
    <row r="59" s="1" customFormat="1" ht="6.96" customHeight="1">
      <c r="B59" s="68"/>
      <c r="C59" s="69"/>
      <c r="D59" s="69"/>
      <c r="E59" s="69"/>
      <c r="F59" s="69"/>
      <c r="G59" s="69"/>
      <c r="H59" s="69"/>
      <c r="I59" s="153"/>
      <c r="J59" s="69"/>
      <c r="K59" s="70"/>
    </row>
    <row r="63" s="1" customFormat="1" ht="6.96" customHeight="1">
      <c r="B63" s="71"/>
      <c r="C63" s="72"/>
      <c r="D63" s="72"/>
      <c r="E63" s="72"/>
      <c r="F63" s="72"/>
      <c r="G63" s="72"/>
      <c r="H63" s="72"/>
      <c r="I63" s="154"/>
      <c r="J63" s="72"/>
      <c r="K63" s="72"/>
      <c r="L63" s="47"/>
    </row>
    <row r="64" s="1" customFormat="1" ht="36.96" customHeight="1">
      <c r="B64" s="47"/>
      <c r="C64" s="73" t="s">
        <v>152</v>
      </c>
      <c r="I64" s="176"/>
      <c r="L64" s="47"/>
    </row>
    <row r="65" s="1" customFormat="1" ht="6.96" customHeight="1">
      <c r="B65" s="47"/>
      <c r="I65" s="176"/>
      <c r="L65" s="47"/>
    </row>
    <row r="66" s="1" customFormat="1" ht="14.4" customHeight="1">
      <c r="B66" s="47"/>
      <c r="C66" s="75" t="s">
        <v>19</v>
      </c>
      <c r="I66" s="176"/>
      <c r="L66" s="47"/>
    </row>
    <row r="67" s="1" customFormat="1" ht="16.5" customHeight="1">
      <c r="B67" s="47"/>
      <c r="E67" s="177" t="str">
        <f>E7</f>
        <v>STAVEBNÍ ÚPRAVY A PŘÍSTAVBA OBJ. Č. 22 KOMPLEMENT – AMBULANCE V AREÁLU NEMOCNICE PRACHATICE</v>
      </c>
      <c r="F67" s="75"/>
      <c r="G67" s="75"/>
      <c r="H67" s="75"/>
      <c r="I67" s="176"/>
      <c r="L67" s="47"/>
    </row>
    <row r="68" s="1" customFormat="1" ht="14.4" customHeight="1">
      <c r="B68" s="47"/>
      <c r="C68" s="75" t="s">
        <v>110</v>
      </c>
      <c r="I68" s="176"/>
      <c r="L68" s="47"/>
    </row>
    <row r="69" s="1" customFormat="1" ht="17.25" customHeight="1">
      <c r="B69" s="47"/>
      <c r="E69" s="78" t="str">
        <f>E9</f>
        <v>VRN - Ostatní a vedlejší náklady</v>
      </c>
      <c r="F69" s="1"/>
      <c r="G69" s="1"/>
      <c r="H69" s="1"/>
      <c r="I69" s="176"/>
      <c r="L69" s="47"/>
    </row>
    <row r="70" s="1" customFormat="1" ht="6.96" customHeight="1">
      <c r="B70" s="47"/>
      <c r="I70" s="176"/>
      <c r="L70" s="47"/>
    </row>
    <row r="71" s="1" customFormat="1" ht="18" customHeight="1">
      <c r="B71" s="47"/>
      <c r="C71" s="75" t="s">
        <v>23</v>
      </c>
      <c r="F71" s="178" t="str">
        <f>F12</f>
        <v xml:space="preserve"> </v>
      </c>
      <c r="I71" s="179" t="s">
        <v>25</v>
      </c>
      <c r="J71" s="80" t="str">
        <f>IF(J12="","",J12)</f>
        <v>24.8.2018</v>
      </c>
      <c r="L71" s="47"/>
    </row>
    <row r="72" s="1" customFormat="1" ht="6.96" customHeight="1">
      <c r="B72" s="47"/>
      <c r="I72" s="176"/>
      <c r="L72" s="47"/>
    </row>
    <row r="73" s="1" customFormat="1">
      <c r="B73" s="47"/>
      <c r="C73" s="75" t="s">
        <v>27</v>
      </c>
      <c r="F73" s="178" t="str">
        <f>E15</f>
        <v>ALFAPLAN s.r.o.</v>
      </c>
      <c r="I73" s="179" t="s">
        <v>33</v>
      </c>
      <c r="J73" s="178" t="str">
        <f>E21</f>
        <v>Nemocnice Prachatice a.s.</v>
      </c>
      <c r="L73" s="47"/>
    </row>
    <row r="74" s="1" customFormat="1" ht="14.4" customHeight="1">
      <c r="B74" s="47"/>
      <c r="C74" s="75" t="s">
        <v>31</v>
      </c>
      <c r="F74" s="178" t="str">
        <f>IF(E18="","",E18)</f>
        <v/>
      </c>
      <c r="I74" s="176"/>
      <c r="L74" s="47"/>
    </row>
    <row r="75" s="1" customFormat="1" ht="10.32" customHeight="1">
      <c r="B75" s="47"/>
      <c r="I75" s="176"/>
      <c r="L75" s="47"/>
    </row>
    <row r="76" s="9" customFormat="1" ht="29.28" customHeight="1">
      <c r="B76" s="180"/>
      <c r="C76" s="181" t="s">
        <v>153</v>
      </c>
      <c r="D76" s="182" t="s">
        <v>57</v>
      </c>
      <c r="E76" s="182" t="s">
        <v>53</v>
      </c>
      <c r="F76" s="182" t="s">
        <v>154</v>
      </c>
      <c r="G76" s="182" t="s">
        <v>155</v>
      </c>
      <c r="H76" s="182" t="s">
        <v>156</v>
      </c>
      <c r="I76" s="183" t="s">
        <v>157</v>
      </c>
      <c r="J76" s="182" t="s">
        <v>115</v>
      </c>
      <c r="K76" s="184" t="s">
        <v>158</v>
      </c>
      <c r="L76" s="180"/>
      <c r="M76" s="93" t="s">
        <v>159</v>
      </c>
      <c r="N76" s="94" t="s">
        <v>42</v>
      </c>
      <c r="O76" s="94" t="s">
        <v>160</v>
      </c>
      <c r="P76" s="94" t="s">
        <v>161</v>
      </c>
      <c r="Q76" s="94" t="s">
        <v>162</v>
      </c>
      <c r="R76" s="94" t="s">
        <v>163</v>
      </c>
      <c r="S76" s="94" t="s">
        <v>164</v>
      </c>
      <c r="T76" s="95" t="s">
        <v>165</v>
      </c>
    </row>
    <row r="77" s="1" customFormat="1" ht="29.28" customHeight="1">
      <c r="B77" s="47"/>
      <c r="C77" s="97" t="s">
        <v>116</v>
      </c>
      <c r="I77" s="176"/>
      <c r="J77" s="185">
        <f>BK77</f>
        <v>0</v>
      </c>
      <c r="L77" s="47"/>
      <c r="M77" s="96"/>
      <c r="N77" s="83"/>
      <c r="O77" s="83"/>
      <c r="P77" s="186">
        <f>P78</f>
        <v>0</v>
      </c>
      <c r="Q77" s="83"/>
      <c r="R77" s="186">
        <f>R78</f>
        <v>0</v>
      </c>
      <c r="S77" s="83"/>
      <c r="T77" s="187">
        <f>T78</f>
        <v>0</v>
      </c>
      <c r="AT77" s="25" t="s">
        <v>71</v>
      </c>
      <c r="AU77" s="25" t="s">
        <v>117</v>
      </c>
      <c r="BK77" s="188">
        <f>BK78</f>
        <v>0</v>
      </c>
    </row>
    <row r="78" s="10" customFormat="1" ht="37.44001" customHeight="1">
      <c r="B78" s="189"/>
      <c r="D78" s="190" t="s">
        <v>71</v>
      </c>
      <c r="E78" s="191" t="s">
        <v>101</v>
      </c>
      <c r="F78" s="191" t="s">
        <v>4509</v>
      </c>
      <c r="I78" s="192"/>
      <c r="J78" s="193">
        <f>BK78</f>
        <v>0</v>
      </c>
      <c r="L78" s="189"/>
      <c r="M78" s="194"/>
      <c r="N78" s="195"/>
      <c r="O78" s="195"/>
      <c r="P78" s="196">
        <f>SUM(P79:P92)</f>
        <v>0</v>
      </c>
      <c r="Q78" s="195"/>
      <c r="R78" s="196">
        <f>SUM(R79:R92)</f>
        <v>0</v>
      </c>
      <c r="S78" s="195"/>
      <c r="T78" s="197">
        <f>SUM(T79:T92)</f>
        <v>0</v>
      </c>
      <c r="AR78" s="190" t="s">
        <v>89</v>
      </c>
      <c r="AT78" s="198" t="s">
        <v>71</v>
      </c>
      <c r="AU78" s="198" t="s">
        <v>72</v>
      </c>
      <c r="AY78" s="190" t="s">
        <v>168</v>
      </c>
      <c r="BK78" s="199">
        <f>SUM(BK79:BK92)</f>
        <v>0</v>
      </c>
    </row>
    <row r="79" s="1" customFormat="1" ht="16.5" customHeight="1">
      <c r="B79" s="202"/>
      <c r="C79" s="203" t="s">
        <v>17</v>
      </c>
      <c r="D79" s="203" t="s">
        <v>170</v>
      </c>
      <c r="E79" s="204" t="s">
        <v>3654</v>
      </c>
      <c r="F79" s="205" t="s">
        <v>4510</v>
      </c>
      <c r="G79" s="206" t="s">
        <v>325</v>
      </c>
      <c r="H79" s="207">
        <v>1</v>
      </c>
      <c r="I79" s="208"/>
      <c r="J79" s="209">
        <f>ROUND(I79*H79,2)</f>
        <v>0</v>
      </c>
      <c r="K79" s="205" t="s">
        <v>5</v>
      </c>
      <c r="L79" s="47"/>
      <c r="M79" s="210" t="s">
        <v>5</v>
      </c>
      <c r="N79" s="211" t="s">
        <v>43</v>
      </c>
      <c r="O79" s="48"/>
      <c r="P79" s="212">
        <f>O79*H79</f>
        <v>0</v>
      </c>
      <c r="Q79" s="212">
        <v>0</v>
      </c>
      <c r="R79" s="212">
        <f>Q79*H79</f>
        <v>0</v>
      </c>
      <c r="S79" s="212">
        <v>0</v>
      </c>
      <c r="T79" s="213">
        <f>S79*H79</f>
        <v>0</v>
      </c>
      <c r="AR79" s="25" t="s">
        <v>86</v>
      </c>
      <c r="AT79" s="25" t="s">
        <v>170</v>
      </c>
      <c r="AU79" s="25" t="s">
        <v>17</v>
      </c>
      <c r="AY79" s="25" t="s">
        <v>168</v>
      </c>
      <c r="BE79" s="214">
        <f>IF(N79="základní",J79,0)</f>
        <v>0</v>
      </c>
      <c r="BF79" s="214">
        <f>IF(N79="snížená",J79,0)</f>
        <v>0</v>
      </c>
      <c r="BG79" s="214">
        <f>IF(N79="zákl. přenesená",J79,0)</f>
        <v>0</v>
      </c>
      <c r="BH79" s="214">
        <f>IF(N79="sníž. přenesená",J79,0)</f>
        <v>0</v>
      </c>
      <c r="BI79" s="214">
        <f>IF(N79="nulová",J79,0)</f>
        <v>0</v>
      </c>
      <c r="BJ79" s="25" t="s">
        <v>17</v>
      </c>
      <c r="BK79" s="214">
        <f>ROUND(I79*H79,2)</f>
        <v>0</v>
      </c>
      <c r="BL79" s="25" t="s">
        <v>86</v>
      </c>
      <c r="BM79" s="25" t="s">
        <v>4511</v>
      </c>
    </row>
    <row r="80" s="1" customFormat="1" ht="25.5" customHeight="1">
      <c r="B80" s="202"/>
      <c r="C80" s="203" t="s">
        <v>80</v>
      </c>
      <c r="D80" s="203" t="s">
        <v>170</v>
      </c>
      <c r="E80" s="204" t="s">
        <v>4512</v>
      </c>
      <c r="F80" s="205" t="s">
        <v>4513</v>
      </c>
      <c r="G80" s="206" t="s">
        <v>325</v>
      </c>
      <c r="H80" s="207">
        <v>1</v>
      </c>
      <c r="I80" s="208"/>
      <c r="J80" s="209">
        <f>ROUND(I80*H80,2)</f>
        <v>0</v>
      </c>
      <c r="K80" s="205" t="s">
        <v>5</v>
      </c>
      <c r="L80" s="47"/>
      <c r="M80" s="210" t="s">
        <v>5</v>
      </c>
      <c r="N80" s="211" t="s">
        <v>43</v>
      </c>
      <c r="O80" s="48"/>
      <c r="P80" s="212">
        <f>O80*H80</f>
        <v>0</v>
      </c>
      <c r="Q80" s="212">
        <v>0</v>
      </c>
      <c r="R80" s="212">
        <f>Q80*H80</f>
        <v>0</v>
      </c>
      <c r="S80" s="212">
        <v>0</v>
      </c>
      <c r="T80" s="213">
        <f>S80*H80</f>
        <v>0</v>
      </c>
      <c r="AR80" s="25" t="s">
        <v>86</v>
      </c>
      <c r="AT80" s="25" t="s">
        <v>170</v>
      </c>
      <c r="AU80" s="25" t="s">
        <v>17</v>
      </c>
      <c r="AY80" s="25" t="s">
        <v>168</v>
      </c>
      <c r="BE80" s="214">
        <f>IF(N80="základní",J80,0)</f>
        <v>0</v>
      </c>
      <c r="BF80" s="214">
        <f>IF(N80="snížená",J80,0)</f>
        <v>0</v>
      </c>
      <c r="BG80" s="214">
        <f>IF(N80="zákl. přenesená",J80,0)</f>
        <v>0</v>
      </c>
      <c r="BH80" s="214">
        <f>IF(N80="sníž. přenesená",J80,0)</f>
        <v>0</v>
      </c>
      <c r="BI80" s="214">
        <f>IF(N80="nulová",J80,0)</f>
        <v>0</v>
      </c>
      <c r="BJ80" s="25" t="s">
        <v>17</v>
      </c>
      <c r="BK80" s="214">
        <f>ROUND(I80*H80,2)</f>
        <v>0</v>
      </c>
      <c r="BL80" s="25" t="s">
        <v>86</v>
      </c>
      <c r="BM80" s="25" t="s">
        <v>4514</v>
      </c>
    </row>
    <row r="81" s="1" customFormat="1" ht="16.5" customHeight="1">
      <c r="B81" s="202"/>
      <c r="C81" s="203" t="s">
        <v>83</v>
      </c>
      <c r="D81" s="203" t="s">
        <v>170</v>
      </c>
      <c r="E81" s="204" t="s">
        <v>4515</v>
      </c>
      <c r="F81" s="205" t="s">
        <v>4516</v>
      </c>
      <c r="G81" s="206" t="s">
        <v>325</v>
      </c>
      <c r="H81" s="207">
        <v>1</v>
      </c>
      <c r="I81" s="208"/>
      <c r="J81" s="209">
        <f>ROUND(I81*H81,2)</f>
        <v>0</v>
      </c>
      <c r="K81" s="205" t="s">
        <v>5</v>
      </c>
      <c r="L81" s="47"/>
      <c r="M81" s="210" t="s">
        <v>5</v>
      </c>
      <c r="N81" s="211" t="s">
        <v>43</v>
      </c>
      <c r="O81" s="48"/>
      <c r="P81" s="212">
        <f>O81*H81</f>
        <v>0</v>
      </c>
      <c r="Q81" s="212">
        <v>0</v>
      </c>
      <c r="R81" s="212">
        <f>Q81*H81</f>
        <v>0</v>
      </c>
      <c r="S81" s="212">
        <v>0</v>
      </c>
      <c r="T81" s="213">
        <f>S81*H81</f>
        <v>0</v>
      </c>
      <c r="AR81" s="25" t="s">
        <v>86</v>
      </c>
      <c r="AT81" s="25" t="s">
        <v>170</v>
      </c>
      <c r="AU81" s="25" t="s">
        <v>17</v>
      </c>
      <c r="AY81" s="25" t="s">
        <v>168</v>
      </c>
      <c r="BE81" s="214">
        <f>IF(N81="základní",J81,0)</f>
        <v>0</v>
      </c>
      <c r="BF81" s="214">
        <f>IF(N81="snížená",J81,0)</f>
        <v>0</v>
      </c>
      <c r="BG81" s="214">
        <f>IF(N81="zákl. přenesená",J81,0)</f>
        <v>0</v>
      </c>
      <c r="BH81" s="214">
        <f>IF(N81="sníž. přenesená",J81,0)</f>
        <v>0</v>
      </c>
      <c r="BI81" s="214">
        <f>IF(N81="nulová",J81,0)</f>
        <v>0</v>
      </c>
      <c r="BJ81" s="25" t="s">
        <v>17</v>
      </c>
      <c r="BK81" s="214">
        <f>ROUND(I81*H81,2)</f>
        <v>0</v>
      </c>
      <c r="BL81" s="25" t="s">
        <v>86</v>
      </c>
      <c r="BM81" s="25" t="s">
        <v>4517</v>
      </c>
    </row>
    <row r="82" s="1" customFormat="1" ht="16.5" customHeight="1">
      <c r="B82" s="202"/>
      <c r="C82" s="203" t="s">
        <v>86</v>
      </c>
      <c r="D82" s="203" t="s">
        <v>170</v>
      </c>
      <c r="E82" s="204" t="s">
        <v>4518</v>
      </c>
      <c r="F82" s="205" t="s">
        <v>4519</v>
      </c>
      <c r="G82" s="206" t="s">
        <v>325</v>
      </c>
      <c r="H82" s="207">
        <v>1</v>
      </c>
      <c r="I82" s="208"/>
      <c r="J82" s="209">
        <f>ROUND(I82*H82,2)</f>
        <v>0</v>
      </c>
      <c r="K82" s="205" t="s">
        <v>5</v>
      </c>
      <c r="L82" s="47"/>
      <c r="M82" s="210" t="s">
        <v>5</v>
      </c>
      <c r="N82" s="211" t="s">
        <v>43</v>
      </c>
      <c r="O82" s="48"/>
      <c r="P82" s="212">
        <f>O82*H82</f>
        <v>0</v>
      </c>
      <c r="Q82" s="212">
        <v>0</v>
      </c>
      <c r="R82" s="212">
        <f>Q82*H82</f>
        <v>0</v>
      </c>
      <c r="S82" s="212">
        <v>0</v>
      </c>
      <c r="T82" s="213">
        <f>S82*H82</f>
        <v>0</v>
      </c>
      <c r="AR82" s="25" t="s">
        <v>86</v>
      </c>
      <c r="AT82" s="25" t="s">
        <v>170</v>
      </c>
      <c r="AU82" s="25" t="s">
        <v>17</v>
      </c>
      <c r="AY82" s="25" t="s">
        <v>168</v>
      </c>
      <c r="BE82" s="214">
        <f>IF(N82="základní",J82,0)</f>
        <v>0</v>
      </c>
      <c r="BF82" s="214">
        <f>IF(N82="snížená",J82,0)</f>
        <v>0</v>
      </c>
      <c r="BG82" s="214">
        <f>IF(N82="zákl. přenesená",J82,0)</f>
        <v>0</v>
      </c>
      <c r="BH82" s="214">
        <f>IF(N82="sníž. přenesená",J82,0)</f>
        <v>0</v>
      </c>
      <c r="BI82" s="214">
        <f>IF(N82="nulová",J82,0)</f>
        <v>0</v>
      </c>
      <c r="BJ82" s="25" t="s">
        <v>17</v>
      </c>
      <c r="BK82" s="214">
        <f>ROUND(I82*H82,2)</f>
        <v>0</v>
      </c>
      <c r="BL82" s="25" t="s">
        <v>86</v>
      </c>
      <c r="BM82" s="25" t="s">
        <v>4520</v>
      </c>
    </row>
    <row r="83" s="1" customFormat="1" ht="16.5" customHeight="1">
      <c r="B83" s="202"/>
      <c r="C83" s="203" t="s">
        <v>89</v>
      </c>
      <c r="D83" s="203" t="s">
        <v>170</v>
      </c>
      <c r="E83" s="204" t="s">
        <v>4521</v>
      </c>
      <c r="F83" s="205" t="s">
        <v>4522</v>
      </c>
      <c r="G83" s="206" t="s">
        <v>325</v>
      </c>
      <c r="H83" s="207">
        <v>1</v>
      </c>
      <c r="I83" s="208"/>
      <c r="J83" s="209">
        <f>ROUND(I83*H83,2)</f>
        <v>0</v>
      </c>
      <c r="K83" s="205" t="s">
        <v>5</v>
      </c>
      <c r="L83" s="47"/>
      <c r="M83" s="210" t="s">
        <v>5</v>
      </c>
      <c r="N83" s="211" t="s">
        <v>43</v>
      </c>
      <c r="O83" s="48"/>
      <c r="P83" s="212">
        <f>O83*H83</f>
        <v>0</v>
      </c>
      <c r="Q83" s="212">
        <v>0</v>
      </c>
      <c r="R83" s="212">
        <f>Q83*H83</f>
        <v>0</v>
      </c>
      <c r="S83" s="212">
        <v>0</v>
      </c>
      <c r="T83" s="213">
        <f>S83*H83</f>
        <v>0</v>
      </c>
      <c r="AR83" s="25" t="s">
        <v>86</v>
      </c>
      <c r="AT83" s="25" t="s">
        <v>170</v>
      </c>
      <c r="AU83" s="25" t="s">
        <v>17</v>
      </c>
      <c r="AY83" s="25" t="s">
        <v>168</v>
      </c>
      <c r="BE83" s="214">
        <f>IF(N83="základní",J83,0)</f>
        <v>0</v>
      </c>
      <c r="BF83" s="214">
        <f>IF(N83="snížená",J83,0)</f>
        <v>0</v>
      </c>
      <c r="BG83" s="214">
        <f>IF(N83="zákl. přenesená",J83,0)</f>
        <v>0</v>
      </c>
      <c r="BH83" s="214">
        <f>IF(N83="sníž. přenesená",J83,0)</f>
        <v>0</v>
      </c>
      <c r="BI83" s="214">
        <f>IF(N83="nulová",J83,0)</f>
        <v>0</v>
      </c>
      <c r="BJ83" s="25" t="s">
        <v>17</v>
      </c>
      <c r="BK83" s="214">
        <f>ROUND(I83*H83,2)</f>
        <v>0</v>
      </c>
      <c r="BL83" s="25" t="s">
        <v>86</v>
      </c>
      <c r="BM83" s="25" t="s">
        <v>4523</v>
      </c>
    </row>
    <row r="84" s="1" customFormat="1" ht="38.25" customHeight="1">
      <c r="B84" s="202"/>
      <c r="C84" s="203" t="s">
        <v>92</v>
      </c>
      <c r="D84" s="203" t="s">
        <v>170</v>
      </c>
      <c r="E84" s="204" t="s">
        <v>4524</v>
      </c>
      <c r="F84" s="205" t="s">
        <v>4525</v>
      </c>
      <c r="G84" s="206" t="s">
        <v>325</v>
      </c>
      <c r="H84" s="207">
        <v>1</v>
      </c>
      <c r="I84" s="208"/>
      <c r="J84" s="209">
        <f>ROUND(I84*H84,2)</f>
        <v>0</v>
      </c>
      <c r="K84" s="205" t="s">
        <v>5</v>
      </c>
      <c r="L84" s="47"/>
      <c r="M84" s="210" t="s">
        <v>5</v>
      </c>
      <c r="N84" s="211" t="s">
        <v>43</v>
      </c>
      <c r="O84" s="48"/>
      <c r="P84" s="212">
        <f>O84*H84</f>
        <v>0</v>
      </c>
      <c r="Q84" s="212">
        <v>0</v>
      </c>
      <c r="R84" s="212">
        <f>Q84*H84</f>
        <v>0</v>
      </c>
      <c r="S84" s="212">
        <v>0</v>
      </c>
      <c r="T84" s="213">
        <f>S84*H84</f>
        <v>0</v>
      </c>
      <c r="AR84" s="25" t="s">
        <v>86</v>
      </c>
      <c r="AT84" s="25" t="s">
        <v>170</v>
      </c>
      <c r="AU84" s="25" t="s">
        <v>17</v>
      </c>
      <c r="AY84" s="25" t="s">
        <v>168</v>
      </c>
      <c r="BE84" s="214">
        <f>IF(N84="základní",J84,0)</f>
        <v>0</v>
      </c>
      <c r="BF84" s="214">
        <f>IF(N84="snížená",J84,0)</f>
        <v>0</v>
      </c>
      <c r="BG84" s="214">
        <f>IF(N84="zákl. přenesená",J84,0)</f>
        <v>0</v>
      </c>
      <c r="BH84" s="214">
        <f>IF(N84="sníž. přenesená",J84,0)</f>
        <v>0</v>
      </c>
      <c r="BI84" s="214">
        <f>IF(N84="nulová",J84,0)</f>
        <v>0</v>
      </c>
      <c r="BJ84" s="25" t="s">
        <v>17</v>
      </c>
      <c r="BK84" s="214">
        <f>ROUND(I84*H84,2)</f>
        <v>0</v>
      </c>
      <c r="BL84" s="25" t="s">
        <v>86</v>
      </c>
      <c r="BM84" s="25" t="s">
        <v>4526</v>
      </c>
    </row>
    <row r="85" s="1" customFormat="1" ht="165.75" customHeight="1">
      <c r="B85" s="202"/>
      <c r="C85" s="203" t="s">
        <v>95</v>
      </c>
      <c r="D85" s="203" t="s">
        <v>170</v>
      </c>
      <c r="E85" s="204" t="s">
        <v>4527</v>
      </c>
      <c r="F85" s="205" t="s">
        <v>4528</v>
      </c>
      <c r="G85" s="206" t="s">
        <v>325</v>
      </c>
      <c r="H85" s="207">
        <v>1</v>
      </c>
      <c r="I85" s="208"/>
      <c r="J85" s="209">
        <f>ROUND(I85*H85,2)</f>
        <v>0</v>
      </c>
      <c r="K85" s="205" t="s">
        <v>5</v>
      </c>
      <c r="L85" s="47"/>
      <c r="M85" s="210" t="s">
        <v>5</v>
      </c>
      <c r="N85" s="211" t="s">
        <v>43</v>
      </c>
      <c r="O85" s="48"/>
      <c r="P85" s="212">
        <f>O85*H85</f>
        <v>0</v>
      </c>
      <c r="Q85" s="212">
        <v>0</v>
      </c>
      <c r="R85" s="212">
        <f>Q85*H85</f>
        <v>0</v>
      </c>
      <c r="S85" s="212">
        <v>0</v>
      </c>
      <c r="T85" s="213">
        <f>S85*H85</f>
        <v>0</v>
      </c>
      <c r="AR85" s="25" t="s">
        <v>86</v>
      </c>
      <c r="AT85" s="25" t="s">
        <v>170</v>
      </c>
      <c r="AU85" s="25" t="s">
        <v>17</v>
      </c>
      <c r="AY85" s="25" t="s">
        <v>168</v>
      </c>
      <c r="BE85" s="214">
        <f>IF(N85="základní",J85,0)</f>
        <v>0</v>
      </c>
      <c r="BF85" s="214">
        <f>IF(N85="snížená",J85,0)</f>
        <v>0</v>
      </c>
      <c r="BG85" s="214">
        <f>IF(N85="zákl. přenesená",J85,0)</f>
        <v>0</v>
      </c>
      <c r="BH85" s="214">
        <f>IF(N85="sníž. přenesená",J85,0)</f>
        <v>0</v>
      </c>
      <c r="BI85" s="214">
        <f>IF(N85="nulová",J85,0)</f>
        <v>0</v>
      </c>
      <c r="BJ85" s="25" t="s">
        <v>17</v>
      </c>
      <c r="BK85" s="214">
        <f>ROUND(I85*H85,2)</f>
        <v>0</v>
      </c>
      <c r="BL85" s="25" t="s">
        <v>86</v>
      </c>
      <c r="BM85" s="25" t="s">
        <v>4529</v>
      </c>
    </row>
    <row r="86" s="1" customFormat="1" ht="140.25" customHeight="1">
      <c r="B86" s="202"/>
      <c r="C86" s="203" t="s">
        <v>98</v>
      </c>
      <c r="D86" s="203" t="s">
        <v>170</v>
      </c>
      <c r="E86" s="204" t="s">
        <v>4530</v>
      </c>
      <c r="F86" s="205" t="s">
        <v>4531</v>
      </c>
      <c r="G86" s="206" t="s">
        <v>325</v>
      </c>
      <c r="H86" s="207">
        <v>1</v>
      </c>
      <c r="I86" s="208"/>
      <c r="J86" s="209">
        <f>ROUND(I86*H86,2)</f>
        <v>0</v>
      </c>
      <c r="K86" s="205" t="s">
        <v>5</v>
      </c>
      <c r="L86" s="47"/>
      <c r="M86" s="210" t="s">
        <v>5</v>
      </c>
      <c r="N86" s="211" t="s">
        <v>43</v>
      </c>
      <c r="O86" s="48"/>
      <c r="P86" s="212">
        <f>O86*H86</f>
        <v>0</v>
      </c>
      <c r="Q86" s="212">
        <v>0</v>
      </c>
      <c r="R86" s="212">
        <f>Q86*H86</f>
        <v>0</v>
      </c>
      <c r="S86" s="212">
        <v>0</v>
      </c>
      <c r="T86" s="213">
        <f>S86*H86</f>
        <v>0</v>
      </c>
      <c r="AR86" s="25" t="s">
        <v>86</v>
      </c>
      <c r="AT86" s="25" t="s">
        <v>170</v>
      </c>
      <c r="AU86" s="25" t="s">
        <v>17</v>
      </c>
      <c r="AY86" s="25" t="s">
        <v>168</v>
      </c>
      <c r="BE86" s="214">
        <f>IF(N86="základní",J86,0)</f>
        <v>0</v>
      </c>
      <c r="BF86" s="214">
        <f>IF(N86="snížená",J86,0)</f>
        <v>0</v>
      </c>
      <c r="BG86" s="214">
        <f>IF(N86="zákl. přenesená",J86,0)</f>
        <v>0</v>
      </c>
      <c r="BH86" s="214">
        <f>IF(N86="sníž. přenesená",J86,0)</f>
        <v>0</v>
      </c>
      <c r="BI86" s="214">
        <f>IF(N86="nulová",J86,0)</f>
        <v>0</v>
      </c>
      <c r="BJ86" s="25" t="s">
        <v>17</v>
      </c>
      <c r="BK86" s="214">
        <f>ROUND(I86*H86,2)</f>
        <v>0</v>
      </c>
      <c r="BL86" s="25" t="s">
        <v>86</v>
      </c>
      <c r="BM86" s="25" t="s">
        <v>4532</v>
      </c>
    </row>
    <row r="87" s="1" customFormat="1" ht="191.25" customHeight="1">
      <c r="B87" s="202"/>
      <c r="C87" s="203" t="s">
        <v>219</v>
      </c>
      <c r="D87" s="203" t="s">
        <v>170</v>
      </c>
      <c r="E87" s="204" t="s">
        <v>4533</v>
      </c>
      <c r="F87" s="205" t="s">
        <v>4534</v>
      </c>
      <c r="G87" s="206" t="s">
        <v>325</v>
      </c>
      <c r="H87" s="207">
        <v>1</v>
      </c>
      <c r="I87" s="208"/>
      <c r="J87" s="209">
        <f>ROUND(I87*H87,2)</f>
        <v>0</v>
      </c>
      <c r="K87" s="205" t="s">
        <v>5</v>
      </c>
      <c r="L87" s="47"/>
      <c r="M87" s="210" t="s">
        <v>5</v>
      </c>
      <c r="N87" s="211" t="s">
        <v>43</v>
      </c>
      <c r="O87" s="48"/>
      <c r="P87" s="212">
        <f>O87*H87</f>
        <v>0</v>
      </c>
      <c r="Q87" s="212">
        <v>0</v>
      </c>
      <c r="R87" s="212">
        <f>Q87*H87</f>
        <v>0</v>
      </c>
      <c r="S87" s="212">
        <v>0</v>
      </c>
      <c r="T87" s="213">
        <f>S87*H87</f>
        <v>0</v>
      </c>
      <c r="AR87" s="25" t="s">
        <v>86</v>
      </c>
      <c r="AT87" s="25" t="s">
        <v>170</v>
      </c>
      <c r="AU87" s="25" t="s">
        <v>17</v>
      </c>
      <c r="AY87" s="25" t="s">
        <v>168</v>
      </c>
      <c r="BE87" s="214">
        <f>IF(N87="základní",J87,0)</f>
        <v>0</v>
      </c>
      <c r="BF87" s="214">
        <f>IF(N87="snížená",J87,0)</f>
        <v>0</v>
      </c>
      <c r="BG87" s="214">
        <f>IF(N87="zákl. přenesená",J87,0)</f>
        <v>0</v>
      </c>
      <c r="BH87" s="214">
        <f>IF(N87="sníž. přenesená",J87,0)</f>
        <v>0</v>
      </c>
      <c r="BI87" s="214">
        <f>IF(N87="nulová",J87,0)</f>
        <v>0</v>
      </c>
      <c r="BJ87" s="25" t="s">
        <v>17</v>
      </c>
      <c r="BK87" s="214">
        <f>ROUND(I87*H87,2)</f>
        <v>0</v>
      </c>
      <c r="BL87" s="25" t="s">
        <v>86</v>
      </c>
      <c r="BM87" s="25" t="s">
        <v>4535</v>
      </c>
    </row>
    <row r="88" s="1" customFormat="1" ht="114.75" customHeight="1">
      <c r="B88" s="202"/>
      <c r="C88" s="203" t="s">
        <v>223</v>
      </c>
      <c r="D88" s="203" t="s">
        <v>170</v>
      </c>
      <c r="E88" s="204" t="s">
        <v>4536</v>
      </c>
      <c r="F88" s="205" t="s">
        <v>4537</v>
      </c>
      <c r="G88" s="206" t="s">
        <v>325</v>
      </c>
      <c r="H88" s="207">
        <v>1</v>
      </c>
      <c r="I88" s="208"/>
      <c r="J88" s="209">
        <f>ROUND(I88*H88,2)</f>
        <v>0</v>
      </c>
      <c r="K88" s="205" t="s">
        <v>5</v>
      </c>
      <c r="L88" s="47"/>
      <c r="M88" s="210" t="s">
        <v>5</v>
      </c>
      <c r="N88" s="211" t="s">
        <v>43</v>
      </c>
      <c r="O88" s="48"/>
      <c r="P88" s="212">
        <f>O88*H88</f>
        <v>0</v>
      </c>
      <c r="Q88" s="212">
        <v>0</v>
      </c>
      <c r="R88" s="212">
        <f>Q88*H88</f>
        <v>0</v>
      </c>
      <c r="S88" s="212">
        <v>0</v>
      </c>
      <c r="T88" s="213">
        <f>S88*H88</f>
        <v>0</v>
      </c>
      <c r="AR88" s="25" t="s">
        <v>86</v>
      </c>
      <c r="AT88" s="25" t="s">
        <v>170</v>
      </c>
      <c r="AU88" s="25" t="s">
        <v>17</v>
      </c>
      <c r="AY88" s="25" t="s">
        <v>168</v>
      </c>
      <c r="BE88" s="214">
        <f>IF(N88="základní",J88,0)</f>
        <v>0</v>
      </c>
      <c r="BF88" s="214">
        <f>IF(N88="snížená",J88,0)</f>
        <v>0</v>
      </c>
      <c r="BG88" s="214">
        <f>IF(N88="zákl. přenesená",J88,0)</f>
        <v>0</v>
      </c>
      <c r="BH88" s="214">
        <f>IF(N88="sníž. přenesená",J88,0)</f>
        <v>0</v>
      </c>
      <c r="BI88" s="214">
        <f>IF(N88="nulová",J88,0)</f>
        <v>0</v>
      </c>
      <c r="BJ88" s="25" t="s">
        <v>17</v>
      </c>
      <c r="BK88" s="214">
        <f>ROUND(I88*H88,2)</f>
        <v>0</v>
      </c>
      <c r="BL88" s="25" t="s">
        <v>86</v>
      </c>
      <c r="BM88" s="25" t="s">
        <v>4538</v>
      </c>
    </row>
    <row r="89" s="1" customFormat="1" ht="16.5" customHeight="1">
      <c r="B89" s="202"/>
      <c r="C89" s="203" t="s">
        <v>229</v>
      </c>
      <c r="D89" s="203" t="s">
        <v>170</v>
      </c>
      <c r="E89" s="204" t="s">
        <v>4539</v>
      </c>
      <c r="F89" s="205" t="s">
        <v>4540</v>
      </c>
      <c r="G89" s="206" t="s">
        <v>325</v>
      </c>
      <c r="H89" s="207">
        <v>1</v>
      </c>
      <c r="I89" s="208"/>
      <c r="J89" s="209">
        <f>ROUND(I89*H89,2)</f>
        <v>0</v>
      </c>
      <c r="K89" s="205" t="s">
        <v>5</v>
      </c>
      <c r="L89" s="47"/>
      <c r="M89" s="210" t="s">
        <v>5</v>
      </c>
      <c r="N89" s="211" t="s">
        <v>43</v>
      </c>
      <c r="O89" s="48"/>
      <c r="P89" s="212">
        <f>O89*H89</f>
        <v>0</v>
      </c>
      <c r="Q89" s="212">
        <v>0</v>
      </c>
      <c r="R89" s="212">
        <f>Q89*H89</f>
        <v>0</v>
      </c>
      <c r="S89" s="212">
        <v>0</v>
      </c>
      <c r="T89" s="213">
        <f>S89*H89</f>
        <v>0</v>
      </c>
      <c r="AR89" s="25" t="s">
        <v>86</v>
      </c>
      <c r="AT89" s="25" t="s">
        <v>170</v>
      </c>
      <c r="AU89" s="25" t="s">
        <v>17</v>
      </c>
      <c r="AY89" s="25" t="s">
        <v>168</v>
      </c>
      <c r="BE89" s="214">
        <f>IF(N89="základní",J89,0)</f>
        <v>0</v>
      </c>
      <c r="BF89" s="214">
        <f>IF(N89="snížená",J89,0)</f>
        <v>0</v>
      </c>
      <c r="BG89" s="214">
        <f>IF(N89="zákl. přenesená",J89,0)</f>
        <v>0</v>
      </c>
      <c r="BH89" s="214">
        <f>IF(N89="sníž. přenesená",J89,0)</f>
        <v>0</v>
      </c>
      <c r="BI89" s="214">
        <f>IF(N89="nulová",J89,0)</f>
        <v>0</v>
      </c>
      <c r="BJ89" s="25" t="s">
        <v>17</v>
      </c>
      <c r="BK89" s="214">
        <f>ROUND(I89*H89,2)</f>
        <v>0</v>
      </c>
      <c r="BL89" s="25" t="s">
        <v>86</v>
      </c>
      <c r="BM89" s="25" t="s">
        <v>4541</v>
      </c>
    </row>
    <row r="90" s="1" customFormat="1" ht="16.5" customHeight="1">
      <c r="B90" s="202"/>
      <c r="C90" s="203" t="s">
        <v>233</v>
      </c>
      <c r="D90" s="203" t="s">
        <v>170</v>
      </c>
      <c r="E90" s="204" t="s">
        <v>4542</v>
      </c>
      <c r="F90" s="205" t="s">
        <v>4543</v>
      </c>
      <c r="G90" s="206" t="s">
        <v>325</v>
      </c>
      <c r="H90" s="207">
        <v>1</v>
      </c>
      <c r="I90" s="208"/>
      <c r="J90" s="209">
        <f>ROUND(I90*H90,2)</f>
        <v>0</v>
      </c>
      <c r="K90" s="205" t="s">
        <v>5</v>
      </c>
      <c r="L90" s="47"/>
      <c r="M90" s="210" t="s">
        <v>5</v>
      </c>
      <c r="N90" s="211" t="s">
        <v>43</v>
      </c>
      <c r="O90" s="48"/>
      <c r="P90" s="212">
        <f>O90*H90</f>
        <v>0</v>
      </c>
      <c r="Q90" s="212">
        <v>0</v>
      </c>
      <c r="R90" s="212">
        <f>Q90*H90</f>
        <v>0</v>
      </c>
      <c r="S90" s="212">
        <v>0</v>
      </c>
      <c r="T90" s="213">
        <f>S90*H90</f>
        <v>0</v>
      </c>
      <c r="AR90" s="25" t="s">
        <v>86</v>
      </c>
      <c r="AT90" s="25" t="s">
        <v>170</v>
      </c>
      <c r="AU90" s="25" t="s">
        <v>17</v>
      </c>
      <c r="AY90" s="25" t="s">
        <v>168</v>
      </c>
      <c r="BE90" s="214">
        <f>IF(N90="základní",J90,0)</f>
        <v>0</v>
      </c>
      <c r="BF90" s="214">
        <f>IF(N90="snížená",J90,0)</f>
        <v>0</v>
      </c>
      <c r="BG90" s="214">
        <f>IF(N90="zákl. přenesená",J90,0)</f>
        <v>0</v>
      </c>
      <c r="BH90" s="214">
        <f>IF(N90="sníž. přenesená",J90,0)</f>
        <v>0</v>
      </c>
      <c r="BI90" s="214">
        <f>IF(N90="nulová",J90,0)</f>
        <v>0</v>
      </c>
      <c r="BJ90" s="25" t="s">
        <v>17</v>
      </c>
      <c r="BK90" s="214">
        <f>ROUND(I90*H90,2)</f>
        <v>0</v>
      </c>
      <c r="BL90" s="25" t="s">
        <v>86</v>
      </c>
      <c r="BM90" s="25" t="s">
        <v>4544</v>
      </c>
    </row>
    <row r="91" s="1" customFormat="1" ht="16.5" customHeight="1">
      <c r="B91" s="202"/>
      <c r="C91" s="203" t="s">
        <v>239</v>
      </c>
      <c r="D91" s="203" t="s">
        <v>170</v>
      </c>
      <c r="E91" s="204" t="s">
        <v>4545</v>
      </c>
      <c r="F91" s="205" t="s">
        <v>4546</v>
      </c>
      <c r="G91" s="206" t="s">
        <v>325</v>
      </c>
      <c r="H91" s="207">
        <v>1</v>
      </c>
      <c r="I91" s="208"/>
      <c r="J91" s="209">
        <f>ROUND(I91*H91,2)</f>
        <v>0</v>
      </c>
      <c r="K91" s="205" t="s">
        <v>5</v>
      </c>
      <c r="L91" s="47"/>
      <c r="M91" s="210" t="s">
        <v>5</v>
      </c>
      <c r="N91" s="211" t="s">
        <v>43</v>
      </c>
      <c r="O91" s="48"/>
      <c r="P91" s="212">
        <f>O91*H91</f>
        <v>0</v>
      </c>
      <c r="Q91" s="212">
        <v>0</v>
      </c>
      <c r="R91" s="212">
        <f>Q91*H91</f>
        <v>0</v>
      </c>
      <c r="S91" s="212">
        <v>0</v>
      </c>
      <c r="T91" s="213">
        <f>S91*H91</f>
        <v>0</v>
      </c>
      <c r="AR91" s="25" t="s">
        <v>86</v>
      </c>
      <c r="AT91" s="25" t="s">
        <v>170</v>
      </c>
      <c r="AU91" s="25" t="s">
        <v>17</v>
      </c>
      <c r="AY91" s="25" t="s">
        <v>168</v>
      </c>
      <c r="BE91" s="214">
        <f>IF(N91="základní",J91,0)</f>
        <v>0</v>
      </c>
      <c r="BF91" s="214">
        <f>IF(N91="snížená",J91,0)</f>
        <v>0</v>
      </c>
      <c r="BG91" s="214">
        <f>IF(N91="zákl. přenesená",J91,0)</f>
        <v>0</v>
      </c>
      <c r="BH91" s="214">
        <f>IF(N91="sníž. přenesená",J91,0)</f>
        <v>0</v>
      </c>
      <c r="BI91" s="214">
        <f>IF(N91="nulová",J91,0)</f>
        <v>0</v>
      </c>
      <c r="BJ91" s="25" t="s">
        <v>17</v>
      </c>
      <c r="BK91" s="214">
        <f>ROUND(I91*H91,2)</f>
        <v>0</v>
      </c>
      <c r="BL91" s="25" t="s">
        <v>86</v>
      </c>
      <c r="BM91" s="25" t="s">
        <v>4547</v>
      </c>
    </row>
    <row r="92" s="1" customFormat="1" ht="16.5" customHeight="1">
      <c r="B92" s="202"/>
      <c r="C92" s="203" t="s">
        <v>243</v>
      </c>
      <c r="D92" s="203" t="s">
        <v>170</v>
      </c>
      <c r="E92" s="204" t="s">
        <v>4548</v>
      </c>
      <c r="F92" s="205" t="s">
        <v>4549</v>
      </c>
      <c r="G92" s="206" t="s">
        <v>325</v>
      </c>
      <c r="H92" s="207">
        <v>1</v>
      </c>
      <c r="I92" s="208"/>
      <c r="J92" s="209">
        <f>ROUND(I92*H92,2)</f>
        <v>0</v>
      </c>
      <c r="K92" s="205" t="s">
        <v>5</v>
      </c>
      <c r="L92" s="47"/>
      <c r="M92" s="210" t="s">
        <v>5</v>
      </c>
      <c r="N92" s="261" t="s">
        <v>43</v>
      </c>
      <c r="O92" s="262"/>
      <c r="P92" s="263">
        <f>O92*H92</f>
        <v>0</v>
      </c>
      <c r="Q92" s="263">
        <v>0</v>
      </c>
      <c r="R92" s="263">
        <f>Q92*H92</f>
        <v>0</v>
      </c>
      <c r="S92" s="263">
        <v>0</v>
      </c>
      <c r="T92" s="264">
        <f>S92*H92</f>
        <v>0</v>
      </c>
      <c r="AR92" s="25" t="s">
        <v>86</v>
      </c>
      <c r="AT92" s="25" t="s">
        <v>170</v>
      </c>
      <c r="AU92" s="25" t="s">
        <v>17</v>
      </c>
      <c r="AY92" s="25" t="s">
        <v>168</v>
      </c>
      <c r="BE92" s="214">
        <f>IF(N92="základní",J92,0)</f>
        <v>0</v>
      </c>
      <c r="BF92" s="214">
        <f>IF(N92="snížená",J92,0)</f>
        <v>0</v>
      </c>
      <c r="BG92" s="214">
        <f>IF(N92="zákl. přenesená",J92,0)</f>
        <v>0</v>
      </c>
      <c r="BH92" s="214">
        <f>IF(N92="sníž. přenesená",J92,0)</f>
        <v>0</v>
      </c>
      <c r="BI92" s="214">
        <f>IF(N92="nulová",J92,0)</f>
        <v>0</v>
      </c>
      <c r="BJ92" s="25" t="s">
        <v>17</v>
      </c>
      <c r="BK92" s="214">
        <f>ROUND(I92*H92,2)</f>
        <v>0</v>
      </c>
      <c r="BL92" s="25" t="s">
        <v>86</v>
      </c>
      <c r="BM92" s="25" t="s">
        <v>4550</v>
      </c>
    </row>
    <row r="93" s="1" customFormat="1" ht="6.96" customHeight="1">
      <c r="B93" s="68"/>
      <c r="C93" s="69"/>
      <c r="D93" s="69"/>
      <c r="E93" s="69"/>
      <c r="F93" s="69"/>
      <c r="G93" s="69"/>
      <c r="H93" s="69"/>
      <c r="I93" s="153"/>
      <c r="J93" s="69"/>
      <c r="K93" s="69"/>
      <c r="L93" s="47"/>
    </row>
  </sheetData>
  <autoFilter ref="C76:K92"/>
  <mergeCells count="10">
    <mergeCell ref="E7:H7"/>
    <mergeCell ref="E9:H9"/>
    <mergeCell ref="E24:H24"/>
    <mergeCell ref="E45:H45"/>
    <mergeCell ref="E47:H47"/>
    <mergeCell ref="J51:J52"/>
    <mergeCell ref="E67:H67"/>
    <mergeCell ref="E69:H69"/>
    <mergeCell ref="G1:H1"/>
    <mergeCell ref="L2:V2"/>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65" customWidth="1"/>
    <col min="2" max="2" width="1.664063" style="265" customWidth="1"/>
    <col min="3" max="4" width="5" style="265" customWidth="1"/>
    <col min="5" max="5" width="11.67" style="265" customWidth="1"/>
    <col min="6" max="6" width="9.17" style="265" customWidth="1"/>
    <col min="7" max="7" width="5" style="265" customWidth="1"/>
    <col min="8" max="8" width="77.83" style="265" customWidth="1"/>
    <col min="9" max="10" width="20" style="265" customWidth="1"/>
    <col min="11" max="11" width="1.664063" style="265" customWidth="1"/>
  </cols>
  <sheetData>
    <row r="1" ht="37.5" customHeight="1"/>
    <row r="2" ht="7.5" customHeight="1">
      <c r="B2" s="266"/>
      <c r="C2" s="267"/>
      <c r="D2" s="267"/>
      <c r="E2" s="267"/>
      <c r="F2" s="267"/>
      <c r="G2" s="267"/>
      <c r="H2" s="267"/>
      <c r="I2" s="267"/>
      <c r="J2" s="267"/>
      <c r="K2" s="268"/>
    </row>
    <row r="3" s="15" customFormat="1" ht="45" customHeight="1">
      <c r="B3" s="269"/>
      <c r="C3" s="270" t="s">
        <v>4551</v>
      </c>
      <c r="D3" s="270"/>
      <c r="E3" s="270"/>
      <c r="F3" s="270"/>
      <c r="G3" s="270"/>
      <c r="H3" s="270"/>
      <c r="I3" s="270"/>
      <c r="J3" s="270"/>
      <c r="K3" s="271"/>
    </row>
    <row r="4" ht="25.5" customHeight="1">
      <c r="B4" s="272"/>
      <c r="C4" s="273" t="s">
        <v>4552</v>
      </c>
      <c r="D4" s="273"/>
      <c r="E4" s="273"/>
      <c r="F4" s="273"/>
      <c r="G4" s="273"/>
      <c r="H4" s="273"/>
      <c r="I4" s="273"/>
      <c r="J4" s="273"/>
      <c r="K4" s="274"/>
    </row>
    <row r="5" ht="5.25" customHeight="1">
      <c r="B5" s="272"/>
      <c r="C5" s="275"/>
      <c r="D5" s="275"/>
      <c r="E5" s="275"/>
      <c r="F5" s="275"/>
      <c r="G5" s="275"/>
      <c r="H5" s="275"/>
      <c r="I5" s="275"/>
      <c r="J5" s="275"/>
      <c r="K5" s="274"/>
    </row>
    <row r="6" ht="15" customHeight="1">
      <c r="B6" s="272"/>
      <c r="C6" s="276" t="s">
        <v>4553</v>
      </c>
      <c r="D6" s="276"/>
      <c r="E6" s="276"/>
      <c r="F6" s="276"/>
      <c r="G6" s="276"/>
      <c r="H6" s="276"/>
      <c r="I6" s="276"/>
      <c r="J6" s="276"/>
      <c r="K6" s="274"/>
    </row>
    <row r="7" ht="15" customHeight="1">
      <c r="B7" s="277"/>
      <c r="C7" s="276" t="s">
        <v>4554</v>
      </c>
      <c r="D7" s="276"/>
      <c r="E7" s="276"/>
      <c r="F7" s="276"/>
      <c r="G7" s="276"/>
      <c r="H7" s="276"/>
      <c r="I7" s="276"/>
      <c r="J7" s="276"/>
      <c r="K7" s="274"/>
    </row>
    <row r="8" ht="12.75" customHeight="1">
      <c r="B8" s="277"/>
      <c r="C8" s="276"/>
      <c r="D8" s="276"/>
      <c r="E8" s="276"/>
      <c r="F8" s="276"/>
      <c r="G8" s="276"/>
      <c r="H8" s="276"/>
      <c r="I8" s="276"/>
      <c r="J8" s="276"/>
      <c r="K8" s="274"/>
    </row>
    <row r="9" ht="15" customHeight="1">
      <c r="B9" s="277"/>
      <c r="C9" s="276" t="s">
        <v>4555</v>
      </c>
      <c r="D9" s="276"/>
      <c r="E9" s="276"/>
      <c r="F9" s="276"/>
      <c r="G9" s="276"/>
      <c r="H9" s="276"/>
      <c r="I9" s="276"/>
      <c r="J9" s="276"/>
      <c r="K9" s="274"/>
    </row>
    <row r="10" ht="15" customHeight="1">
      <c r="B10" s="277"/>
      <c r="C10" s="276"/>
      <c r="D10" s="276" t="s">
        <v>4556</v>
      </c>
      <c r="E10" s="276"/>
      <c r="F10" s="276"/>
      <c r="G10" s="276"/>
      <c r="H10" s="276"/>
      <c r="I10" s="276"/>
      <c r="J10" s="276"/>
      <c r="K10" s="274"/>
    </row>
    <row r="11" ht="15" customHeight="1">
      <c r="B11" s="277"/>
      <c r="C11" s="278"/>
      <c r="D11" s="276" t="s">
        <v>4557</v>
      </c>
      <c r="E11" s="276"/>
      <c r="F11" s="276"/>
      <c r="G11" s="276"/>
      <c r="H11" s="276"/>
      <c r="I11" s="276"/>
      <c r="J11" s="276"/>
      <c r="K11" s="274"/>
    </row>
    <row r="12" ht="12.75" customHeight="1">
      <c r="B12" s="277"/>
      <c r="C12" s="278"/>
      <c r="D12" s="278"/>
      <c r="E12" s="278"/>
      <c r="F12" s="278"/>
      <c r="G12" s="278"/>
      <c r="H12" s="278"/>
      <c r="I12" s="278"/>
      <c r="J12" s="278"/>
      <c r="K12" s="274"/>
    </row>
    <row r="13" ht="15" customHeight="1">
      <c r="B13" s="277"/>
      <c r="C13" s="278"/>
      <c r="D13" s="276" t="s">
        <v>4558</v>
      </c>
      <c r="E13" s="276"/>
      <c r="F13" s="276"/>
      <c r="G13" s="276"/>
      <c r="H13" s="276"/>
      <c r="I13" s="276"/>
      <c r="J13" s="276"/>
      <c r="K13" s="274"/>
    </row>
    <row r="14" ht="15" customHeight="1">
      <c r="B14" s="277"/>
      <c r="C14" s="278"/>
      <c r="D14" s="276" t="s">
        <v>4559</v>
      </c>
      <c r="E14" s="276"/>
      <c r="F14" s="276"/>
      <c r="G14" s="276"/>
      <c r="H14" s="276"/>
      <c r="I14" s="276"/>
      <c r="J14" s="276"/>
      <c r="K14" s="274"/>
    </row>
    <row r="15" ht="15" customHeight="1">
      <c r="B15" s="277"/>
      <c r="C15" s="278"/>
      <c r="D15" s="276" t="s">
        <v>4560</v>
      </c>
      <c r="E15" s="276"/>
      <c r="F15" s="276"/>
      <c r="G15" s="276"/>
      <c r="H15" s="276"/>
      <c r="I15" s="276"/>
      <c r="J15" s="276"/>
      <c r="K15" s="274"/>
    </row>
    <row r="16" ht="15" customHeight="1">
      <c r="B16" s="277"/>
      <c r="C16" s="278"/>
      <c r="D16" s="278"/>
      <c r="E16" s="279" t="s">
        <v>78</v>
      </c>
      <c r="F16" s="276" t="s">
        <v>4561</v>
      </c>
      <c r="G16" s="276"/>
      <c r="H16" s="276"/>
      <c r="I16" s="276"/>
      <c r="J16" s="276"/>
      <c r="K16" s="274"/>
    </row>
    <row r="17" ht="15" customHeight="1">
      <c r="B17" s="277"/>
      <c r="C17" s="278"/>
      <c r="D17" s="278"/>
      <c r="E17" s="279" t="s">
        <v>4562</v>
      </c>
      <c r="F17" s="276" t="s">
        <v>4563</v>
      </c>
      <c r="G17" s="276"/>
      <c r="H17" s="276"/>
      <c r="I17" s="276"/>
      <c r="J17" s="276"/>
      <c r="K17" s="274"/>
    </row>
    <row r="18" ht="15" customHeight="1">
      <c r="B18" s="277"/>
      <c r="C18" s="278"/>
      <c r="D18" s="278"/>
      <c r="E18" s="279" t="s">
        <v>4564</v>
      </c>
      <c r="F18" s="276" t="s">
        <v>4565</v>
      </c>
      <c r="G18" s="276"/>
      <c r="H18" s="276"/>
      <c r="I18" s="276"/>
      <c r="J18" s="276"/>
      <c r="K18" s="274"/>
    </row>
    <row r="19" ht="15" customHeight="1">
      <c r="B19" s="277"/>
      <c r="C19" s="278"/>
      <c r="D19" s="278"/>
      <c r="E19" s="279" t="s">
        <v>4566</v>
      </c>
      <c r="F19" s="276" t="s">
        <v>4567</v>
      </c>
      <c r="G19" s="276"/>
      <c r="H19" s="276"/>
      <c r="I19" s="276"/>
      <c r="J19" s="276"/>
      <c r="K19" s="274"/>
    </row>
    <row r="20" ht="15" customHeight="1">
      <c r="B20" s="277"/>
      <c r="C20" s="278"/>
      <c r="D20" s="278"/>
      <c r="E20" s="279" t="s">
        <v>4568</v>
      </c>
      <c r="F20" s="276" t="s">
        <v>4569</v>
      </c>
      <c r="G20" s="276"/>
      <c r="H20" s="276"/>
      <c r="I20" s="276"/>
      <c r="J20" s="276"/>
      <c r="K20" s="274"/>
    </row>
    <row r="21" ht="15" customHeight="1">
      <c r="B21" s="277"/>
      <c r="C21" s="278"/>
      <c r="D21" s="278"/>
      <c r="E21" s="279" t="s">
        <v>4570</v>
      </c>
      <c r="F21" s="276" t="s">
        <v>4571</v>
      </c>
      <c r="G21" s="276"/>
      <c r="H21" s="276"/>
      <c r="I21" s="276"/>
      <c r="J21" s="276"/>
      <c r="K21" s="274"/>
    </row>
    <row r="22" ht="12.75" customHeight="1">
      <c r="B22" s="277"/>
      <c r="C22" s="278"/>
      <c r="D22" s="278"/>
      <c r="E22" s="278"/>
      <c r="F22" s="278"/>
      <c r="G22" s="278"/>
      <c r="H22" s="278"/>
      <c r="I22" s="278"/>
      <c r="J22" s="278"/>
      <c r="K22" s="274"/>
    </row>
    <row r="23" ht="15" customHeight="1">
      <c r="B23" s="277"/>
      <c r="C23" s="276" t="s">
        <v>4572</v>
      </c>
      <c r="D23" s="276"/>
      <c r="E23" s="276"/>
      <c r="F23" s="276"/>
      <c r="G23" s="276"/>
      <c r="H23" s="276"/>
      <c r="I23" s="276"/>
      <c r="J23" s="276"/>
      <c r="K23" s="274"/>
    </row>
    <row r="24" ht="15" customHeight="1">
      <c r="B24" s="277"/>
      <c r="C24" s="276" t="s">
        <v>4573</v>
      </c>
      <c r="D24" s="276"/>
      <c r="E24" s="276"/>
      <c r="F24" s="276"/>
      <c r="G24" s="276"/>
      <c r="H24" s="276"/>
      <c r="I24" s="276"/>
      <c r="J24" s="276"/>
      <c r="K24" s="274"/>
    </row>
    <row r="25" ht="15" customHeight="1">
      <c r="B25" s="277"/>
      <c r="C25" s="276"/>
      <c r="D25" s="276" t="s">
        <v>4574</v>
      </c>
      <c r="E25" s="276"/>
      <c r="F25" s="276"/>
      <c r="G25" s="276"/>
      <c r="H25" s="276"/>
      <c r="I25" s="276"/>
      <c r="J25" s="276"/>
      <c r="K25" s="274"/>
    </row>
    <row r="26" ht="15" customHeight="1">
      <c r="B26" s="277"/>
      <c r="C26" s="278"/>
      <c r="D26" s="276" t="s">
        <v>4575</v>
      </c>
      <c r="E26" s="276"/>
      <c r="F26" s="276"/>
      <c r="G26" s="276"/>
      <c r="H26" s="276"/>
      <c r="I26" s="276"/>
      <c r="J26" s="276"/>
      <c r="K26" s="274"/>
    </row>
    <row r="27" ht="12.75" customHeight="1">
      <c r="B27" s="277"/>
      <c r="C27" s="278"/>
      <c r="D27" s="278"/>
      <c r="E27" s="278"/>
      <c r="F27" s="278"/>
      <c r="G27" s="278"/>
      <c r="H27" s="278"/>
      <c r="I27" s="278"/>
      <c r="J27" s="278"/>
      <c r="K27" s="274"/>
    </row>
    <row r="28" ht="15" customHeight="1">
      <c r="B28" s="277"/>
      <c r="C28" s="278"/>
      <c r="D28" s="276" t="s">
        <v>4576</v>
      </c>
      <c r="E28" s="276"/>
      <c r="F28" s="276"/>
      <c r="G28" s="276"/>
      <c r="H28" s="276"/>
      <c r="I28" s="276"/>
      <c r="J28" s="276"/>
      <c r="K28" s="274"/>
    </row>
    <row r="29" ht="15" customHeight="1">
      <c r="B29" s="277"/>
      <c r="C29" s="278"/>
      <c r="D29" s="276" t="s">
        <v>4577</v>
      </c>
      <c r="E29" s="276"/>
      <c r="F29" s="276"/>
      <c r="G29" s="276"/>
      <c r="H29" s="276"/>
      <c r="I29" s="276"/>
      <c r="J29" s="276"/>
      <c r="K29" s="274"/>
    </row>
    <row r="30" ht="12.75" customHeight="1">
      <c r="B30" s="277"/>
      <c r="C30" s="278"/>
      <c r="D30" s="278"/>
      <c r="E30" s="278"/>
      <c r="F30" s="278"/>
      <c r="G30" s="278"/>
      <c r="H30" s="278"/>
      <c r="I30" s="278"/>
      <c r="J30" s="278"/>
      <c r="K30" s="274"/>
    </row>
    <row r="31" ht="15" customHeight="1">
      <c r="B31" s="277"/>
      <c r="C31" s="278"/>
      <c r="D31" s="276" t="s">
        <v>4578</v>
      </c>
      <c r="E31" s="276"/>
      <c r="F31" s="276"/>
      <c r="G31" s="276"/>
      <c r="H31" s="276"/>
      <c r="I31" s="276"/>
      <c r="J31" s="276"/>
      <c r="K31" s="274"/>
    </row>
    <row r="32" ht="15" customHeight="1">
      <c r="B32" s="277"/>
      <c r="C32" s="278"/>
      <c r="D32" s="276" t="s">
        <v>4579</v>
      </c>
      <c r="E32" s="276"/>
      <c r="F32" s="276"/>
      <c r="G32" s="276"/>
      <c r="H32" s="276"/>
      <c r="I32" s="276"/>
      <c r="J32" s="276"/>
      <c r="K32" s="274"/>
    </row>
    <row r="33" ht="15" customHeight="1">
      <c r="B33" s="277"/>
      <c r="C33" s="278"/>
      <c r="D33" s="276" t="s">
        <v>4580</v>
      </c>
      <c r="E33" s="276"/>
      <c r="F33" s="276"/>
      <c r="G33" s="276"/>
      <c r="H33" s="276"/>
      <c r="I33" s="276"/>
      <c r="J33" s="276"/>
      <c r="K33" s="274"/>
    </row>
    <row r="34" ht="15" customHeight="1">
      <c r="B34" s="277"/>
      <c r="C34" s="278"/>
      <c r="D34" s="276"/>
      <c r="E34" s="280" t="s">
        <v>153</v>
      </c>
      <c r="F34" s="276"/>
      <c r="G34" s="276" t="s">
        <v>4581</v>
      </c>
      <c r="H34" s="276"/>
      <c r="I34" s="276"/>
      <c r="J34" s="276"/>
      <c r="K34" s="274"/>
    </row>
    <row r="35" ht="30.75" customHeight="1">
      <c r="B35" s="277"/>
      <c r="C35" s="278"/>
      <c r="D35" s="276"/>
      <c r="E35" s="280" t="s">
        <v>4582</v>
      </c>
      <c r="F35" s="276"/>
      <c r="G35" s="276" t="s">
        <v>4583</v>
      </c>
      <c r="H35" s="276"/>
      <c r="I35" s="276"/>
      <c r="J35" s="276"/>
      <c r="K35" s="274"/>
    </row>
    <row r="36" ht="15" customHeight="1">
      <c r="B36" s="277"/>
      <c r="C36" s="278"/>
      <c r="D36" s="276"/>
      <c r="E36" s="280" t="s">
        <v>53</v>
      </c>
      <c r="F36" s="276"/>
      <c r="G36" s="276" t="s">
        <v>4584</v>
      </c>
      <c r="H36" s="276"/>
      <c r="I36" s="276"/>
      <c r="J36" s="276"/>
      <c r="K36" s="274"/>
    </row>
    <row r="37" ht="15" customHeight="1">
      <c r="B37" s="277"/>
      <c r="C37" s="278"/>
      <c r="D37" s="276"/>
      <c r="E37" s="280" t="s">
        <v>154</v>
      </c>
      <c r="F37" s="276"/>
      <c r="G37" s="276" t="s">
        <v>4585</v>
      </c>
      <c r="H37" s="276"/>
      <c r="I37" s="276"/>
      <c r="J37" s="276"/>
      <c r="K37" s="274"/>
    </row>
    <row r="38" ht="15" customHeight="1">
      <c r="B38" s="277"/>
      <c r="C38" s="278"/>
      <c r="D38" s="276"/>
      <c r="E38" s="280" t="s">
        <v>155</v>
      </c>
      <c r="F38" s="276"/>
      <c r="G38" s="276" t="s">
        <v>4586</v>
      </c>
      <c r="H38" s="276"/>
      <c r="I38" s="276"/>
      <c r="J38" s="276"/>
      <c r="K38" s="274"/>
    </row>
    <row r="39" ht="15" customHeight="1">
      <c r="B39" s="277"/>
      <c r="C39" s="278"/>
      <c r="D39" s="276"/>
      <c r="E39" s="280" t="s">
        <v>156</v>
      </c>
      <c r="F39" s="276"/>
      <c r="G39" s="276" t="s">
        <v>4587</v>
      </c>
      <c r="H39" s="276"/>
      <c r="I39" s="276"/>
      <c r="J39" s="276"/>
      <c r="K39" s="274"/>
    </row>
    <row r="40" ht="15" customHeight="1">
      <c r="B40" s="277"/>
      <c r="C40" s="278"/>
      <c r="D40" s="276"/>
      <c r="E40" s="280" t="s">
        <v>4588</v>
      </c>
      <c r="F40" s="276"/>
      <c r="G40" s="276" t="s">
        <v>4589</v>
      </c>
      <c r="H40" s="276"/>
      <c r="I40" s="276"/>
      <c r="J40" s="276"/>
      <c r="K40" s="274"/>
    </row>
    <row r="41" ht="15" customHeight="1">
      <c r="B41" s="277"/>
      <c r="C41" s="278"/>
      <c r="D41" s="276"/>
      <c r="E41" s="280"/>
      <c r="F41" s="276"/>
      <c r="G41" s="276" t="s">
        <v>4590</v>
      </c>
      <c r="H41" s="276"/>
      <c r="I41" s="276"/>
      <c r="J41" s="276"/>
      <c r="K41" s="274"/>
    </row>
    <row r="42" ht="15" customHeight="1">
      <c r="B42" s="277"/>
      <c r="C42" s="278"/>
      <c r="D42" s="276"/>
      <c r="E42" s="280" t="s">
        <v>4591</v>
      </c>
      <c r="F42" s="276"/>
      <c r="G42" s="276" t="s">
        <v>4592</v>
      </c>
      <c r="H42" s="276"/>
      <c r="I42" s="276"/>
      <c r="J42" s="276"/>
      <c r="K42" s="274"/>
    </row>
    <row r="43" ht="15" customHeight="1">
      <c r="B43" s="277"/>
      <c r="C43" s="278"/>
      <c r="D43" s="276"/>
      <c r="E43" s="280" t="s">
        <v>158</v>
      </c>
      <c r="F43" s="276"/>
      <c r="G43" s="276" t="s">
        <v>4593</v>
      </c>
      <c r="H43" s="276"/>
      <c r="I43" s="276"/>
      <c r="J43" s="276"/>
      <c r="K43" s="274"/>
    </row>
    <row r="44" ht="12.75" customHeight="1">
      <c r="B44" s="277"/>
      <c r="C44" s="278"/>
      <c r="D44" s="276"/>
      <c r="E44" s="276"/>
      <c r="F44" s="276"/>
      <c r="G44" s="276"/>
      <c r="H44" s="276"/>
      <c r="I44" s="276"/>
      <c r="J44" s="276"/>
      <c r="K44" s="274"/>
    </row>
    <row r="45" ht="15" customHeight="1">
      <c r="B45" s="277"/>
      <c r="C45" s="278"/>
      <c r="D45" s="276" t="s">
        <v>4594</v>
      </c>
      <c r="E45" s="276"/>
      <c r="F45" s="276"/>
      <c r="G45" s="276"/>
      <c r="H45" s="276"/>
      <c r="I45" s="276"/>
      <c r="J45" s="276"/>
      <c r="K45" s="274"/>
    </row>
    <row r="46" ht="15" customHeight="1">
      <c r="B46" s="277"/>
      <c r="C46" s="278"/>
      <c r="D46" s="278"/>
      <c r="E46" s="276" t="s">
        <v>4595</v>
      </c>
      <c r="F46" s="276"/>
      <c r="G46" s="276"/>
      <c r="H46" s="276"/>
      <c r="I46" s="276"/>
      <c r="J46" s="276"/>
      <c r="K46" s="274"/>
    </row>
    <row r="47" ht="15" customHeight="1">
      <c r="B47" s="277"/>
      <c r="C47" s="278"/>
      <c r="D47" s="278"/>
      <c r="E47" s="276" t="s">
        <v>4596</v>
      </c>
      <c r="F47" s="276"/>
      <c r="G47" s="276"/>
      <c r="H47" s="276"/>
      <c r="I47" s="276"/>
      <c r="J47" s="276"/>
      <c r="K47" s="274"/>
    </row>
    <row r="48" ht="15" customHeight="1">
      <c r="B48" s="277"/>
      <c r="C48" s="278"/>
      <c r="D48" s="278"/>
      <c r="E48" s="276" t="s">
        <v>4597</v>
      </c>
      <c r="F48" s="276"/>
      <c r="G48" s="276"/>
      <c r="H48" s="276"/>
      <c r="I48" s="276"/>
      <c r="J48" s="276"/>
      <c r="K48" s="274"/>
    </row>
    <row r="49" ht="15" customHeight="1">
      <c r="B49" s="277"/>
      <c r="C49" s="278"/>
      <c r="D49" s="276" t="s">
        <v>4598</v>
      </c>
      <c r="E49" s="276"/>
      <c r="F49" s="276"/>
      <c r="G49" s="276"/>
      <c r="H49" s="276"/>
      <c r="I49" s="276"/>
      <c r="J49" s="276"/>
      <c r="K49" s="274"/>
    </row>
    <row r="50" ht="25.5" customHeight="1">
      <c r="B50" s="272"/>
      <c r="C50" s="273" t="s">
        <v>4599</v>
      </c>
      <c r="D50" s="273"/>
      <c r="E50" s="273"/>
      <c r="F50" s="273"/>
      <c r="G50" s="273"/>
      <c r="H50" s="273"/>
      <c r="I50" s="273"/>
      <c r="J50" s="273"/>
      <c r="K50" s="274"/>
    </row>
    <row r="51" ht="5.25" customHeight="1">
      <c r="B51" s="272"/>
      <c r="C51" s="275"/>
      <c r="D51" s="275"/>
      <c r="E51" s="275"/>
      <c r="F51" s="275"/>
      <c r="G51" s="275"/>
      <c r="H51" s="275"/>
      <c r="I51" s="275"/>
      <c r="J51" s="275"/>
      <c r="K51" s="274"/>
    </row>
    <row r="52" ht="15" customHeight="1">
      <c r="B52" s="272"/>
      <c r="C52" s="276" t="s">
        <v>4600</v>
      </c>
      <c r="D52" s="276"/>
      <c r="E52" s="276"/>
      <c r="F52" s="276"/>
      <c r="G52" s="276"/>
      <c r="H52" s="276"/>
      <c r="I52" s="276"/>
      <c r="J52" s="276"/>
      <c r="K52" s="274"/>
    </row>
    <row r="53" ht="15" customHeight="1">
      <c r="B53" s="272"/>
      <c r="C53" s="276" t="s">
        <v>4601</v>
      </c>
      <c r="D53" s="276"/>
      <c r="E53" s="276"/>
      <c r="F53" s="276"/>
      <c r="G53" s="276"/>
      <c r="H53" s="276"/>
      <c r="I53" s="276"/>
      <c r="J53" s="276"/>
      <c r="K53" s="274"/>
    </row>
    <row r="54" ht="12.75" customHeight="1">
      <c r="B54" s="272"/>
      <c r="C54" s="276"/>
      <c r="D54" s="276"/>
      <c r="E54" s="276"/>
      <c r="F54" s="276"/>
      <c r="G54" s="276"/>
      <c r="H54" s="276"/>
      <c r="I54" s="276"/>
      <c r="J54" s="276"/>
      <c r="K54" s="274"/>
    </row>
    <row r="55" ht="15" customHeight="1">
      <c r="B55" s="272"/>
      <c r="C55" s="276" t="s">
        <v>4602</v>
      </c>
      <c r="D55" s="276"/>
      <c r="E55" s="276"/>
      <c r="F55" s="276"/>
      <c r="G55" s="276"/>
      <c r="H55" s="276"/>
      <c r="I55" s="276"/>
      <c r="J55" s="276"/>
      <c r="K55" s="274"/>
    </row>
    <row r="56" ht="15" customHeight="1">
      <c r="B56" s="272"/>
      <c r="C56" s="278"/>
      <c r="D56" s="276" t="s">
        <v>4603</v>
      </c>
      <c r="E56" s="276"/>
      <c r="F56" s="276"/>
      <c r="G56" s="276"/>
      <c r="H56" s="276"/>
      <c r="I56" s="276"/>
      <c r="J56" s="276"/>
      <c r="K56" s="274"/>
    </row>
    <row r="57" ht="15" customHeight="1">
      <c r="B57" s="272"/>
      <c r="C57" s="278"/>
      <c r="D57" s="276" t="s">
        <v>4604</v>
      </c>
      <c r="E57" s="276"/>
      <c r="F57" s="276"/>
      <c r="G57" s="276"/>
      <c r="H57" s="276"/>
      <c r="I57" s="276"/>
      <c r="J57" s="276"/>
      <c r="K57" s="274"/>
    </row>
    <row r="58" ht="15" customHeight="1">
      <c r="B58" s="272"/>
      <c r="C58" s="278"/>
      <c r="D58" s="276" t="s">
        <v>4605</v>
      </c>
      <c r="E58" s="276"/>
      <c r="F58" s="276"/>
      <c r="G58" s="276"/>
      <c r="H58" s="276"/>
      <c r="I58" s="276"/>
      <c r="J58" s="276"/>
      <c r="K58" s="274"/>
    </row>
    <row r="59" ht="15" customHeight="1">
      <c r="B59" s="272"/>
      <c r="C59" s="278"/>
      <c r="D59" s="276" t="s">
        <v>4606</v>
      </c>
      <c r="E59" s="276"/>
      <c r="F59" s="276"/>
      <c r="G59" s="276"/>
      <c r="H59" s="276"/>
      <c r="I59" s="276"/>
      <c r="J59" s="276"/>
      <c r="K59" s="274"/>
    </row>
    <row r="60" ht="15" customHeight="1">
      <c r="B60" s="272"/>
      <c r="C60" s="278"/>
      <c r="D60" s="281" t="s">
        <v>4607</v>
      </c>
      <c r="E60" s="281"/>
      <c r="F60" s="281"/>
      <c r="G60" s="281"/>
      <c r="H60" s="281"/>
      <c r="I60" s="281"/>
      <c r="J60" s="281"/>
      <c r="K60" s="274"/>
    </row>
    <row r="61" ht="15" customHeight="1">
      <c r="B61" s="272"/>
      <c r="C61" s="278"/>
      <c r="D61" s="276" t="s">
        <v>4608</v>
      </c>
      <c r="E61" s="276"/>
      <c r="F61" s="276"/>
      <c r="G61" s="276"/>
      <c r="H61" s="276"/>
      <c r="I61" s="276"/>
      <c r="J61" s="276"/>
      <c r="K61" s="274"/>
    </row>
    <row r="62" ht="12.75" customHeight="1">
      <c r="B62" s="272"/>
      <c r="C62" s="278"/>
      <c r="D62" s="278"/>
      <c r="E62" s="282"/>
      <c r="F62" s="278"/>
      <c r="G62" s="278"/>
      <c r="H62" s="278"/>
      <c r="I62" s="278"/>
      <c r="J62" s="278"/>
      <c r="K62" s="274"/>
    </row>
    <row r="63" ht="15" customHeight="1">
      <c r="B63" s="272"/>
      <c r="C63" s="278"/>
      <c r="D63" s="276" t="s">
        <v>4609</v>
      </c>
      <c r="E63" s="276"/>
      <c r="F63" s="276"/>
      <c r="G63" s="276"/>
      <c r="H63" s="276"/>
      <c r="I63" s="276"/>
      <c r="J63" s="276"/>
      <c r="K63" s="274"/>
    </row>
    <row r="64" ht="15" customHeight="1">
      <c r="B64" s="272"/>
      <c r="C64" s="278"/>
      <c r="D64" s="281" t="s">
        <v>4610</v>
      </c>
      <c r="E64" s="281"/>
      <c r="F64" s="281"/>
      <c r="G64" s="281"/>
      <c r="H64" s="281"/>
      <c r="I64" s="281"/>
      <c r="J64" s="281"/>
      <c r="K64" s="274"/>
    </row>
    <row r="65" ht="15" customHeight="1">
      <c r="B65" s="272"/>
      <c r="C65" s="278"/>
      <c r="D65" s="276" t="s">
        <v>4611</v>
      </c>
      <c r="E65" s="276"/>
      <c r="F65" s="276"/>
      <c r="G65" s="276"/>
      <c r="H65" s="276"/>
      <c r="I65" s="276"/>
      <c r="J65" s="276"/>
      <c r="K65" s="274"/>
    </row>
    <row r="66" ht="15" customHeight="1">
      <c r="B66" s="272"/>
      <c r="C66" s="278"/>
      <c r="D66" s="276" t="s">
        <v>4612</v>
      </c>
      <c r="E66" s="276"/>
      <c r="F66" s="276"/>
      <c r="G66" s="276"/>
      <c r="H66" s="276"/>
      <c r="I66" s="276"/>
      <c r="J66" s="276"/>
      <c r="K66" s="274"/>
    </row>
    <row r="67" ht="15" customHeight="1">
      <c r="B67" s="272"/>
      <c r="C67" s="278"/>
      <c r="D67" s="276" t="s">
        <v>4613</v>
      </c>
      <c r="E67" s="276"/>
      <c r="F67" s="276"/>
      <c r="G67" s="276"/>
      <c r="H67" s="276"/>
      <c r="I67" s="276"/>
      <c r="J67" s="276"/>
      <c r="K67" s="274"/>
    </row>
    <row r="68" ht="15" customHeight="1">
      <c r="B68" s="272"/>
      <c r="C68" s="278"/>
      <c r="D68" s="276" t="s">
        <v>4614</v>
      </c>
      <c r="E68" s="276"/>
      <c r="F68" s="276"/>
      <c r="G68" s="276"/>
      <c r="H68" s="276"/>
      <c r="I68" s="276"/>
      <c r="J68" s="276"/>
      <c r="K68" s="274"/>
    </row>
    <row r="69" ht="12.75" customHeight="1">
      <c r="B69" s="283"/>
      <c r="C69" s="284"/>
      <c r="D69" s="284"/>
      <c r="E69" s="284"/>
      <c r="F69" s="284"/>
      <c r="G69" s="284"/>
      <c r="H69" s="284"/>
      <c r="I69" s="284"/>
      <c r="J69" s="284"/>
      <c r="K69" s="285"/>
    </row>
    <row r="70" ht="18.75" customHeight="1">
      <c r="B70" s="286"/>
      <c r="C70" s="286"/>
      <c r="D70" s="286"/>
      <c r="E70" s="286"/>
      <c r="F70" s="286"/>
      <c r="G70" s="286"/>
      <c r="H70" s="286"/>
      <c r="I70" s="286"/>
      <c r="J70" s="286"/>
      <c r="K70" s="287"/>
    </row>
    <row r="71" ht="18.75" customHeight="1">
      <c r="B71" s="287"/>
      <c r="C71" s="287"/>
      <c r="D71" s="287"/>
      <c r="E71" s="287"/>
      <c r="F71" s="287"/>
      <c r="G71" s="287"/>
      <c r="H71" s="287"/>
      <c r="I71" s="287"/>
      <c r="J71" s="287"/>
      <c r="K71" s="287"/>
    </row>
    <row r="72" ht="7.5" customHeight="1">
      <c r="B72" s="288"/>
      <c r="C72" s="289"/>
      <c r="D72" s="289"/>
      <c r="E72" s="289"/>
      <c r="F72" s="289"/>
      <c r="G72" s="289"/>
      <c r="H72" s="289"/>
      <c r="I72" s="289"/>
      <c r="J72" s="289"/>
      <c r="K72" s="290"/>
    </row>
    <row r="73" ht="45" customHeight="1">
      <c r="B73" s="291"/>
      <c r="C73" s="292" t="s">
        <v>108</v>
      </c>
      <c r="D73" s="292"/>
      <c r="E73" s="292"/>
      <c r="F73" s="292"/>
      <c r="G73" s="292"/>
      <c r="H73" s="292"/>
      <c r="I73" s="292"/>
      <c r="J73" s="292"/>
      <c r="K73" s="293"/>
    </row>
    <row r="74" ht="17.25" customHeight="1">
      <c r="B74" s="291"/>
      <c r="C74" s="294" t="s">
        <v>4615</v>
      </c>
      <c r="D74" s="294"/>
      <c r="E74" s="294"/>
      <c r="F74" s="294" t="s">
        <v>4616</v>
      </c>
      <c r="G74" s="295"/>
      <c r="H74" s="294" t="s">
        <v>154</v>
      </c>
      <c r="I74" s="294" t="s">
        <v>57</v>
      </c>
      <c r="J74" s="294" t="s">
        <v>4617</v>
      </c>
      <c r="K74" s="293"/>
    </row>
    <row r="75" ht="17.25" customHeight="1">
      <c r="B75" s="291"/>
      <c r="C75" s="296" t="s">
        <v>4618</v>
      </c>
      <c r="D75" s="296"/>
      <c r="E75" s="296"/>
      <c r="F75" s="297" t="s">
        <v>4619</v>
      </c>
      <c r="G75" s="298"/>
      <c r="H75" s="296"/>
      <c r="I75" s="296"/>
      <c r="J75" s="296" t="s">
        <v>4620</v>
      </c>
      <c r="K75" s="293"/>
    </row>
    <row r="76" ht="5.25" customHeight="1">
      <c r="B76" s="291"/>
      <c r="C76" s="299"/>
      <c r="D76" s="299"/>
      <c r="E76" s="299"/>
      <c r="F76" s="299"/>
      <c r="G76" s="300"/>
      <c r="H76" s="299"/>
      <c r="I76" s="299"/>
      <c r="J76" s="299"/>
      <c r="K76" s="293"/>
    </row>
    <row r="77" ht="15" customHeight="1">
      <c r="B77" s="291"/>
      <c r="C77" s="280" t="s">
        <v>53</v>
      </c>
      <c r="D77" s="299"/>
      <c r="E77" s="299"/>
      <c r="F77" s="301" t="s">
        <v>4621</v>
      </c>
      <c r="G77" s="300"/>
      <c r="H77" s="280" t="s">
        <v>4622</v>
      </c>
      <c r="I77" s="280" t="s">
        <v>4623</v>
      </c>
      <c r="J77" s="280">
        <v>20</v>
      </c>
      <c r="K77" s="293"/>
    </row>
    <row r="78" ht="15" customHeight="1">
      <c r="B78" s="291"/>
      <c r="C78" s="280" t="s">
        <v>4624</v>
      </c>
      <c r="D78" s="280"/>
      <c r="E78" s="280"/>
      <c r="F78" s="301" t="s">
        <v>4621</v>
      </c>
      <c r="G78" s="300"/>
      <c r="H78" s="280" t="s">
        <v>4625</v>
      </c>
      <c r="I78" s="280" t="s">
        <v>4623</v>
      </c>
      <c r="J78" s="280">
        <v>120</v>
      </c>
      <c r="K78" s="293"/>
    </row>
    <row r="79" ht="15" customHeight="1">
      <c r="B79" s="302"/>
      <c r="C79" s="280" t="s">
        <v>4626</v>
      </c>
      <c r="D79" s="280"/>
      <c r="E79" s="280"/>
      <c r="F79" s="301" t="s">
        <v>4627</v>
      </c>
      <c r="G79" s="300"/>
      <c r="H79" s="280" t="s">
        <v>4628</v>
      </c>
      <c r="I79" s="280" t="s">
        <v>4623</v>
      </c>
      <c r="J79" s="280">
        <v>50</v>
      </c>
      <c r="K79" s="293"/>
    </row>
    <row r="80" ht="15" customHeight="1">
      <c r="B80" s="302"/>
      <c r="C80" s="280" t="s">
        <v>4629</v>
      </c>
      <c r="D80" s="280"/>
      <c r="E80" s="280"/>
      <c r="F80" s="301" t="s">
        <v>4621</v>
      </c>
      <c r="G80" s="300"/>
      <c r="H80" s="280" t="s">
        <v>4630</v>
      </c>
      <c r="I80" s="280" t="s">
        <v>4631</v>
      </c>
      <c r="J80" s="280"/>
      <c r="K80" s="293"/>
    </row>
    <row r="81" ht="15" customHeight="1">
      <c r="B81" s="302"/>
      <c r="C81" s="303" t="s">
        <v>4632</v>
      </c>
      <c r="D81" s="303"/>
      <c r="E81" s="303"/>
      <c r="F81" s="304" t="s">
        <v>4627</v>
      </c>
      <c r="G81" s="303"/>
      <c r="H81" s="303" t="s">
        <v>4633</v>
      </c>
      <c r="I81" s="303" t="s">
        <v>4623</v>
      </c>
      <c r="J81" s="303">
        <v>15</v>
      </c>
      <c r="K81" s="293"/>
    </row>
    <row r="82" ht="15" customHeight="1">
      <c r="B82" s="302"/>
      <c r="C82" s="303" t="s">
        <v>4634</v>
      </c>
      <c r="D82" s="303"/>
      <c r="E82" s="303"/>
      <c r="F82" s="304" t="s">
        <v>4627</v>
      </c>
      <c r="G82" s="303"/>
      <c r="H82" s="303" t="s">
        <v>4635</v>
      </c>
      <c r="I82" s="303" t="s">
        <v>4623</v>
      </c>
      <c r="J82" s="303">
        <v>15</v>
      </c>
      <c r="K82" s="293"/>
    </row>
    <row r="83" ht="15" customHeight="1">
      <c r="B83" s="302"/>
      <c r="C83" s="303" t="s">
        <v>4636</v>
      </c>
      <c r="D83" s="303"/>
      <c r="E83" s="303"/>
      <c r="F83" s="304" t="s">
        <v>4627</v>
      </c>
      <c r="G83" s="303"/>
      <c r="H83" s="303" t="s">
        <v>4637</v>
      </c>
      <c r="I83" s="303" t="s">
        <v>4623</v>
      </c>
      <c r="J83" s="303">
        <v>20</v>
      </c>
      <c r="K83" s="293"/>
    </row>
    <row r="84" ht="15" customHeight="1">
      <c r="B84" s="302"/>
      <c r="C84" s="303" t="s">
        <v>4638</v>
      </c>
      <c r="D84" s="303"/>
      <c r="E84" s="303"/>
      <c r="F84" s="304" t="s">
        <v>4627</v>
      </c>
      <c r="G84" s="303"/>
      <c r="H84" s="303" t="s">
        <v>4639</v>
      </c>
      <c r="I84" s="303" t="s">
        <v>4623</v>
      </c>
      <c r="J84" s="303">
        <v>20</v>
      </c>
      <c r="K84" s="293"/>
    </row>
    <row r="85" ht="15" customHeight="1">
      <c r="B85" s="302"/>
      <c r="C85" s="280" t="s">
        <v>4640</v>
      </c>
      <c r="D85" s="280"/>
      <c r="E85" s="280"/>
      <c r="F85" s="301" t="s">
        <v>4627</v>
      </c>
      <c r="G85" s="300"/>
      <c r="H85" s="280" t="s">
        <v>4641</v>
      </c>
      <c r="I85" s="280" t="s">
        <v>4623</v>
      </c>
      <c r="J85" s="280">
        <v>50</v>
      </c>
      <c r="K85" s="293"/>
    </row>
    <row r="86" ht="15" customHeight="1">
      <c r="B86" s="302"/>
      <c r="C86" s="280" t="s">
        <v>4642</v>
      </c>
      <c r="D86" s="280"/>
      <c r="E86" s="280"/>
      <c r="F86" s="301" t="s">
        <v>4627</v>
      </c>
      <c r="G86" s="300"/>
      <c r="H86" s="280" t="s">
        <v>4643</v>
      </c>
      <c r="I86" s="280" t="s">
        <v>4623</v>
      </c>
      <c r="J86" s="280">
        <v>20</v>
      </c>
      <c r="K86" s="293"/>
    </row>
    <row r="87" ht="15" customHeight="1">
      <c r="B87" s="302"/>
      <c r="C87" s="280" t="s">
        <v>4644</v>
      </c>
      <c r="D87" s="280"/>
      <c r="E87" s="280"/>
      <c r="F87" s="301" t="s">
        <v>4627</v>
      </c>
      <c r="G87" s="300"/>
      <c r="H87" s="280" t="s">
        <v>4645</v>
      </c>
      <c r="I87" s="280" t="s">
        <v>4623</v>
      </c>
      <c r="J87" s="280">
        <v>20</v>
      </c>
      <c r="K87" s="293"/>
    </row>
    <row r="88" ht="15" customHeight="1">
      <c r="B88" s="302"/>
      <c r="C88" s="280" t="s">
        <v>4646</v>
      </c>
      <c r="D88" s="280"/>
      <c r="E88" s="280"/>
      <c r="F88" s="301" t="s">
        <v>4627</v>
      </c>
      <c r="G88" s="300"/>
      <c r="H88" s="280" t="s">
        <v>4647</v>
      </c>
      <c r="I88" s="280" t="s">
        <v>4623</v>
      </c>
      <c r="J88" s="280">
        <v>50</v>
      </c>
      <c r="K88" s="293"/>
    </row>
    <row r="89" ht="15" customHeight="1">
      <c r="B89" s="302"/>
      <c r="C89" s="280" t="s">
        <v>4648</v>
      </c>
      <c r="D89" s="280"/>
      <c r="E89" s="280"/>
      <c r="F89" s="301" t="s">
        <v>4627</v>
      </c>
      <c r="G89" s="300"/>
      <c r="H89" s="280" t="s">
        <v>4648</v>
      </c>
      <c r="I89" s="280" t="s">
        <v>4623</v>
      </c>
      <c r="J89" s="280">
        <v>50</v>
      </c>
      <c r="K89" s="293"/>
    </row>
    <row r="90" ht="15" customHeight="1">
      <c r="B90" s="302"/>
      <c r="C90" s="280" t="s">
        <v>159</v>
      </c>
      <c r="D90" s="280"/>
      <c r="E90" s="280"/>
      <c r="F90" s="301" t="s">
        <v>4627</v>
      </c>
      <c r="G90" s="300"/>
      <c r="H90" s="280" t="s">
        <v>4649</v>
      </c>
      <c r="I90" s="280" t="s">
        <v>4623</v>
      </c>
      <c r="J90" s="280">
        <v>255</v>
      </c>
      <c r="K90" s="293"/>
    </row>
    <row r="91" ht="15" customHeight="1">
      <c r="B91" s="302"/>
      <c r="C91" s="280" t="s">
        <v>4650</v>
      </c>
      <c r="D91" s="280"/>
      <c r="E91" s="280"/>
      <c r="F91" s="301" t="s">
        <v>4621</v>
      </c>
      <c r="G91" s="300"/>
      <c r="H91" s="280" t="s">
        <v>4651</v>
      </c>
      <c r="I91" s="280" t="s">
        <v>4652</v>
      </c>
      <c r="J91" s="280"/>
      <c r="K91" s="293"/>
    </row>
    <row r="92" ht="15" customHeight="1">
      <c r="B92" s="302"/>
      <c r="C92" s="280" t="s">
        <v>4653</v>
      </c>
      <c r="D92" s="280"/>
      <c r="E92" s="280"/>
      <c r="F92" s="301" t="s">
        <v>4621</v>
      </c>
      <c r="G92" s="300"/>
      <c r="H92" s="280" t="s">
        <v>4654</v>
      </c>
      <c r="I92" s="280" t="s">
        <v>4655</v>
      </c>
      <c r="J92" s="280"/>
      <c r="K92" s="293"/>
    </row>
    <row r="93" ht="15" customHeight="1">
      <c r="B93" s="302"/>
      <c r="C93" s="280" t="s">
        <v>4656</v>
      </c>
      <c r="D93" s="280"/>
      <c r="E93" s="280"/>
      <c r="F93" s="301" t="s">
        <v>4621</v>
      </c>
      <c r="G93" s="300"/>
      <c r="H93" s="280" t="s">
        <v>4656</v>
      </c>
      <c r="I93" s="280" t="s">
        <v>4655</v>
      </c>
      <c r="J93" s="280"/>
      <c r="K93" s="293"/>
    </row>
    <row r="94" ht="15" customHeight="1">
      <c r="B94" s="302"/>
      <c r="C94" s="280" t="s">
        <v>38</v>
      </c>
      <c r="D94" s="280"/>
      <c r="E94" s="280"/>
      <c r="F94" s="301" t="s">
        <v>4621</v>
      </c>
      <c r="G94" s="300"/>
      <c r="H94" s="280" t="s">
        <v>4657</v>
      </c>
      <c r="I94" s="280" t="s">
        <v>4655</v>
      </c>
      <c r="J94" s="280"/>
      <c r="K94" s="293"/>
    </row>
    <row r="95" ht="15" customHeight="1">
      <c r="B95" s="302"/>
      <c r="C95" s="280" t="s">
        <v>48</v>
      </c>
      <c r="D95" s="280"/>
      <c r="E95" s="280"/>
      <c r="F95" s="301" t="s">
        <v>4621</v>
      </c>
      <c r="G95" s="300"/>
      <c r="H95" s="280" t="s">
        <v>4658</v>
      </c>
      <c r="I95" s="280" t="s">
        <v>4655</v>
      </c>
      <c r="J95" s="280"/>
      <c r="K95" s="293"/>
    </row>
    <row r="96" ht="15" customHeight="1">
      <c r="B96" s="305"/>
      <c r="C96" s="306"/>
      <c r="D96" s="306"/>
      <c r="E96" s="306"/>
      <c r="F96" s="306"/>
      <c r="G96" s="306"/>
      <c r="H96" s="306"/>
      <c r="I96" s="306"/>
      <c r="J96" s="306"/>
      <c r="K96" s="307"/>
    </row>
    <row r="97" ht="18.75" customHeight="1">
      <c r="B97" s="308"/>
      <c r="C97" s="309"/>
      <c r="D97" s="309"/>
      <c r="E97" s="309"/>
      <c r="F97" s="309"/>
      <c r="G97" s="309"/>
      <c r="H97" s="309"/>
      <c r="I97" s="309"/>
      <c r="J97" s="309"/>
      <c r="K97" s="308"/>
    </row>
    <row r="98" ht="18.75" customHeight="1">
      <c r="B98" s="287"/>
      <c r="C98" s="287"/>
      <c r="D98" s="287"/>
      <c r="E98" s="287"/>
      <c r="F98" s="287"/>
      <c r="G98" s="287"/>
      <c r="H98" s="287"/>
      <c r="I98" s="287"/>
      <c r="J98" s="287"/>
      <c r="K98" s="287"/>
    </row>
    <row r="99" ht="7.5" customHeight="1">
      <c r="B99" s="288"/>
      <c r="C99" s="289"/>
      <c r="D99" s="289"/>
      <c r="E99" s="289"/>
      <c r="F99" s="289"/>
      <c r="G99" s="289"/>
      <c r="H99" s="289"/>
      <c r="I99" s="289"/>
      <c r="J99" s="289"/>
      <c r="K99" s="290"/>
    </row>
    <row r="100" ht="45" customHeight="1">
      <c r="B100" s="291"/>
      <c r="C100" s="292" t="s">
        <v>4659</v>
      </c>
      <c r="D100" s="292"/>
      <c r="E100" s="292"/>
      <c r="F100" s="292"/>
      <c r="G100" s="292"/>
      <c r="H100" s="292"/>
      <c r="I100" s="292"/>
      <c r="J100" s="292"/>
      <c r="K100" s="293"/>
    </row>
    <row r="101" ht="17.25" customHeight="1">
      <c r="B101" s="291"/>
      <c r="C101" s="294" t="s">
        <v>4615</v>
      </c>
      <c r="D101" s="294"/>
      <c r="E101" s="294"/>
      <c r="F101" s="294" t="s">
        <v>4616</v>
      </c>
      <c r="G101" s="295"/>
      <c r="H101" s="294" t="s">
        <v>154</v>
      </c>
      <c r="I101" s="294" t="s">
        <v>57</v>
      </c>
      <c r="J101" s="294" t="s">
        <v>4617</v>
      </c>
      <c r="K101" s="293"/>
    </row>
    <row r="102" ht="17.25" customHeight="1">
      <c r="B102" s="291"/>
      <c r="C102" s="296" t="s">
        <v>4618</v>
      </c>
      <c r="D102" s="296"/>
      <c r="E102" s="296"/>
      <c r="F102" s="297" t="s">
        <v>4619</v>
      </c>
      <c r="G102" s="298"/>
      <c r="H102" s="296"/>
      <c r="I102" s="296"/>
      <c r="J102" s="296" t="s">
        <v>4620</v>
      </c>
      <c r="K102" s="293"/>
    </row>
    <row r="103" ht="5.25" customHeight="1">
      <c r="B103" s="291"/>
      <c r="C103" s="294"/>
      <c r="D103" s="294"/>
      <c r="E103" s="294"/>
      <c r="F103" s="294"/>
      <c r="G103" s="310"/>
      <c r="H103" s="294"/>
      <c r="I103" s="294"/>
      <c r="J103" s="294"/>
      <c r="K103" s="293"/>
    </row>
    <row r="104" ht="15" customHeight="1">
      <c r="B104" s="291"/>
      <c r="C104" s="280" t="s">
        <v>53</v>
      </c>
      <c r="D104" s="299"/>
      <c r="E104" s="299"/>
      <c r="F104" s="301" t="s">
        <v>4621</v>
      </c>
      <c r="G104" s="310"/>
      <c r="H104" s="280" t="s">
        <v>4660</v>
      </c>
      <c r="I104" s="280" t="s">
        <v>4623</v>
      </c>
      <c r="J104" s="280">
        <v>20</v>
      </c>
      <c r="K104" s="293"/>
    </row>
    <row r="105" ht="15" customHeight="1">
      <c r="B105" s="291"/>
      <c r="C105" s="280" t="s">
        <v>4624</v>
      </c>
      <c r="D105" s="280"/>
      <c r="E105" s="280"/>
      <c r="F105" s="301" t="s">
        <v>4621</v>
      </c>
      <c r="G105" s="280"/>
      <c r="H105" s="280" t="s">
        <v>4660</v>
      </c>
      <c r="I105" s="280" t="s">
        <v>4623</v>
      </c>
      <c r="J105" s="280">
        <v>120</v>
      </c>
      <c r="K105" s="293"/>
    </row>
    <row r="106" ht="15" customHeight="1">
      <c r="B106" s="302"/>
      <c r="C106" s="280" t="s">
        <v>4626</v>
      </c>
      <c r="D106" s="280"/>
      <c r="E106" s="280"/>
      <c r="F106" s="301" t="s">
        <v>4627</v>
      </c>
      <c r="G106" s="280"/>
      <c r="H106" s="280" t="s">
        <v>4660</v>
      </c>
      <c r="I106" s="280" t="s">
        <v>4623</v>
      </c>
      <c r="J106" s="280">
        <v>50</v>
      </c>
      <c r="K106" s="293"/>
    </row>
    <row r="107" ht="15" customHeight="1">
      <c r="B107" s="302"/>
      <c r="C107" s="280" t="s">
        <v>4629</v>
      </c>
      <c r="D107" s="280"/>
      <c r="E107" s="280"/>
      <c r="F107" s="301" t="s">
        <v>4621</v>
      </c>
      <c r="G107" s="280"/>
      <c r="H107" s="280" t="s">
        <v>4660</v>
      </c>
      <c r="I107" s="280" t="s">
        <v>4631</v>
      </c>
      <c r="J107" s="280"/>
      <c r="K107" s="293"/>
    </row>
    <row r="108" ht="15" customHeight="1">
      <c r="B108" s="302"/>
      <c r="C108" s="280" t="s">
        <v>4640</v>
      </c>
      <c r="D108" s="280"/>
      <c r="E108" s="280"/>
      <c r="F108" s="301" t="s">
        <v>4627</v>
      </c>
      <c r="G108" s="280"/>
      <c r="H108" s="280" t="s">
        <v>4660</v>
      </c>
      <c r="I108" s="280" t="s">
        <v>4623</v>
      </c>
      <c r="J108" s="280">
        <v>50</v>
      </c>
      <c r="K108" s="293"/>
    </row>
    <row r="109" ht="15" customHeight="1">
      <c r="B109" s="302"/>
      <c r="C109" s="280" t="s">
        <v>4648</v>
      </c>
      <c r="D109" s="280"/>
      <c r="E109" s="280"/>
      <c r="F109" s="301" t="s">
        <v>4627</v>
      </c>
      <c r="G109" s="280"/>
      <c r="H109" s="280" t="s">
        <v>4660</v>
      </c>
      <c r="I109" s="280" t="s">
        <v>4623</v>
      </c>
      <c r="J109" s="280">
        <v>50</v>
      </c>
      <c r="K109" s="293"/>
    </row>
    <row r="110" ht="15" customHeight="1">
      <c r="B110" s="302"/>
      <c r="C110" s="280" t="s">
        <v>4646</v>
      </c>
      <c r="D110" s="280"/>
      <c r="E110" s="280"/>
      <c r="F110" s="301" t="s">
        <v>4627</v>
      </c>
      <c r="G110" s="280"/>
      <c r="H110" s="280" t="s">
        <v>4660</v>
      </c>
      <c r="I110" s="280" t="s">
        <v>4623</v>
      </c>
      <c r="J110" s="280">
        <v>50</v>
      </c>
      <c r="K110" s="293"/>
    </row>
    <row r="111" ht="15" customHeight="1">
      <c r="B111" s="302"/>
      <c r="C111" s="280" t="s">
        <v>53</v>
      </c>
      <c r="D111" s="280"/>
      <c r="E111" s="280"/>
      <c r="F111" s="301" t="s">
        <v>4621</v>
      </c>
      <c r="G111" s="280"/>
      <c r="H111" s="280" t="s">
        <v>4661</v>
      </c>
      <c r="I111" s="280" t="s">
        <v>4623</v>
      </c>
      <c r="J111" s="280">
        <v>20</v>
      </c>
      <c r="K111" s="293"/>
    </row>
    <row r="112" ht="15" customHeight="1">
      <c r="B112" s="302"/>
      <c r="C112" s="280" t="s">
        <v>4662</v>
      </c>
      <c r="D112" s="280"/>
      <c r="E112" s="280"/>
      <c r="F112" s="301" t="s">
        <v>4621</v>
      </c>
      <c r="G112" s="280"/>
      <c r="H112" s="280" t="s">
        <v>4663</v>
      </c>
      <c r="I112" s="280" t="s">
        <v>4623</v>
      </c>
      <c r="J112" s="280">
        <v>120</v>
      </c>
      <c r="K112" s="293"/>
    </row>
    <row r="113" ht="15" customHeight="1">
      <c r="B113" s="302"/>
      <c r="C113" s="280" t="s">
        <v>38</v>
      </c>
      <c r="D113" s="280"/>
      <c r="E113" s="280"/>
      <c r="F113" s="301" t="s">
        <v>4621</v>
      </c>
      <c r="G113" s="280"/>
      <c r="H113" s="280" t="s">
        <v>4664</v>
      </c>
      <c r="I113" s="280" t="s">
        <v>4655</v>
      </c>
      <c r="J113" s="280"/>
      <c r="K113" s="293"/>
    </row>
    <row r="114" ht="15" customHeight="1">
      <c r="B114" s="302"/>
      <c r="C114" s="280" t="s">
        <v>48</v>
      </c>
      <c r="D114" s="280"/>
      <c r="E114" s="280"/>
      <c r="F114" s="301" t="s">
        <v>4621</v>
      </c>
      <c r="G114" s="280"/>
      <c r="H114" s="280" t="s">
        <v>4665</v>
      </c>
      <c r="I114" s="280" t="s">
        <v>4655</v>
      </c>
      <c r="J114" s="280"/>
      <c r="K114" s="293"/>
    </row>
    <row r="115" ht="15" customHeight="1">
      <c r="B115" s="302"/>
      <c r="C115" s="280" t="s">
        <v>57</v>
      </c>
      <c r="D115" s="280"/>
      <c r="E115" s="280"/>
      <c r="F115" s="301" t="s">
        <v>4621</v>
      </c>
      <c r="G115" s="280"/>
      <c r="H115" s="280" t="s">
        <v>4666</v>
      </c>
      <c r="I115" s="280" t="s">
        <v>4667</v>
      </c>
      <c r="J115" s="280"/>
      <c r="K115" s="293"/>
    </row>
    <row r="116" ht="15" customHeight="1">
      <c r="B116" s="305"/>
      <c r="C116" s="311"/>
      <c r="D116" s="311"/>
      <c r="E116" s="311"/>
      <c r="F116" s="311"/>
      <c r="G116" s="311"/>
      <c r="H116" s="311"/>
      <c r="I116" s="311"/>
      <c r="J116" s="311"/>
      <c r="K116" s="307"/>
    </row>
    <row r="117" ht="18.75" customHeight="1">
      <c r="B117" s="312"/>
      <c r="C117" s="276"/>
      <c r="D117" s="276"/>
      <c r="E117" s="276"/>
      <c r="F117" s="313"/>
      <c r="G117" s="276"/>
      <c r="H117" s="276"/>
      <c r="I117" s="276"/>
      <c r="J117" s="276"/>
      <c r="K117" s="312"/>
    </row>
    <row r="118" ht="18.75" customHeight="1">
      <c r="B118" s="287"/>
      <c r="C118" s="287"/>
      <c r="D118" s="287"/>
      <c r="E118" s="287"/>
      <c r="F118" s="287"/>
      <c r="G118" s="287"/>
      <c r="H118" s="287"/>
      <c r="I118" s="287"/>
      <c r="J118" s="287"/>
      <c r="K118" s="287"/>
    </row>
    <row r="119" ht="7.5" customHeight="1">
      <c r="B119" s="314"/>
      <c r="C119" s="315"/>
      <c r="D119" s="315"/>
      <c r="E119" s="315"/>
      <c r="F119" s="315"/>
      <c r="G119" s="315"/>
      <c r="H119" s="315"/>
      <c r="I119" s="315"/>
      <c r="J119" s="315"/>
      <c r="K119" s="316"/>
    </row>
    <row r="120" ht="45" customHeight="1">
      <c r="B120" s="317"/>
      <c r="C120" s="270" t="s">
        <v>4668</v>
      </c>
      <c r="D120" s="270"/>
      <c r="E120" s="270"/>
      <c r="F120" s="270"/>
      <c r="G120" s="270"/>
      <c r="H120" s="270"/>
      <c r="I120" s="270"/>
      <c r="J120" s="270"/>
      <c r="K120" s="318"/>
    </row>
    <row r="121" ht="17.25" customHeight="1">
      <c r="B121" s="319"/>
      <c r="C121" s="294" t="s">
        <v>4615</v>
      </c>
      <c r="D121" s="294"/>
      <c r="E121" s="294"/>
      <c r="F121" s="294" t="s">
        <v>4616</v>
      </c>
      <c r="G121" s="295"/>
      <c r="H121" s="294" t="s">
        <v>154</v>
      </c>
      <c r="I121" s="294" t="s">
        <v>57</v>
      </c>
      <c r="J121" s="294" t="s">
        <v>4617</v>
      </c>
      <c r="K121" s="320"/>
    </row>
    <row r="122" ht="17.25" customHeight="1">
      <c r="B122" s="319"/>
      <c r="C122" s="296" t="s">
        <v>4618</v>
      </c>
      <c r="D122" s="296"/>
      <c r="E122" s="296"/>
      <c r="F122" s="297" t="s">
        <v>4619</v>
      </c>
      <c r="G122" s="298"/>
      <c r="H122" s="296"/>
      <c r="I122" s="296"/>
      <c r="J122" s="296" t="s">
        <v>4620</v>
      </c>
      <c r="K122" s="320"/>
    </row>
    <row r="123" ht="5.25" customHeight="1">
      <c r="B123" s="321"/>
      <c r="C123" s="299"/>
      <c r="D123" s="299"/>
      <c r="E123" s="299"/>
      <c r="F123" s="299"/>
      <c r="G123" s="280"/>
      <c r="H123" s="299"/>
      <c r="I123" s="299"/>
      <c r="J123" s="299"/>
      <c r="K123" s="322"/>
    </row>
    <row r="124" ht="15" customHeight="1">
      <c r="B124" s="321"/>
      <c r="C124" s="280" t="s">
        <v>4624</v>
      </c>
      <c r="D124" s="299"/>
      <c r="E124" s="299"/>
      <c r="F124" s="301" t="s">
        <v>4621</v>
      </c>
      <c r="G124" s="280"/>
      <c r="H124" s="280" t="s">
        <v>4660</v>
      </c>
      <c r="I124" s="280" t="s">
        <v>4623</v>
      </c>
      <c r="J124" s="280">
        <v>120</v>
      </c>
      <c r="K124" s="323"/>
    </row>
    <row r="125" ht="15" customHeight="1">
      <c r="B125" s="321"/>
      <c r="C125" s="280" t="s">
        <v>4669</v>
      </c>
      <c r="D125" s="280"/>
      <c r="E125" s="280"/>
      <c r="F125" s="301" t="s">
        <v>4621</v>
      </c>
      <c r="G125" s="280"/>
      <c r="H125" s="280" t="s">
        <v>4670</v>
      </c>
      <c r="I125" s="280" t="s">
        <v>4623</v>
      </c>
      <c r="J125" s="280" t="s">
        <v>4671</v>
      </c>
      <c r="K125" s="323"/>
    </row>
    <row r="126" ht="15" customHeight="1">
      <c r="B126" s="321"/>
      <c r="C126" s="280" t="s">
        <v>4570</v>
      </c>
      <c r="D126" s="280"/>
      <c r="E126" s="280"/>
      <c r="F126" s="301" t="s">
        <v>4621</v>
      </c>
      <c r="G126" s="280"/>
      <c r="H126" s="280" t="s">
        <v>4672</v>
      </c>
      <c r="I126" s="280" t="s">
        <v>4623</v>
      </c>
      <c r="J126" s="280" t="s">
        <v>4671</v>
      </c>
      <c r="K126" s="323"/>
    </row>
    <row r="127" ht="15" customHeight="1">
      <c r="B127" s="321"/>
      <c r="C127" s="280" t="s">
        <v>4632</v>
      </c>
      <c r="D127" s="280"/>
      <c r="E127" s="280"/>
      <c r="F127" s="301" t="s">
        <v>4627</v>
      </c>
      <c r="G127" s="280"/>
      <c r="H127" s="280" t="s">
        <v>4633</v>
      </c>
      <c r="I127" s="280" t="s">
        <v>4623</v>
      </c>
      <c r="J127" s="280">
        <v>15</v>
      </c>
      <c r="K127" s="323"/>
    </row>
    <row r="128" ht="15" customHeight="1">
      <c r="B128" s="321"/>
      <c r="C128" s="303" t="s">
        <v>4634</v>
      </c>
      <c r="D128" s="303"/>
      <c r="E128" s="303"/>
      <c r="F128" s="304" t="s">
        <v>4627</v>
      </c>
      <c r="G128" s="303"/>
      <c r="H128" s="303" t="s">
        <v>4635</v>
      </c>
      <c r="I128" s="303" t="s">
        <v>4623</v>
      </c>
      <c r="J128" s="303">
        <v>15</v>
      </c>
      <c r="K128" s="323"/>
    </row>
    <row r="129" ht="15" customHeight="1">
      <c r="B129" s="321"/>
      <c r="C129" s="303" t="s">
        <v>4636</v>
      </c>
      <c r="D129" s="303"/>
      <c r="E129" s="303"/>
      <c r="F129" s="304" t="s">
        <v>4627</v>
      </c>
      <c r="G129" s="303"/>
      <c r="H129" s="303" t="s">
        <v>4637</v>
      </c>
      <c r="I129" s="303" t="s">
        <v>4623</v>
      </c>
      <c r="J129" s="303">
        <v>20</v>
      </c>
      <c r="K129" s="323"/>
    </row>
    <row r="130" ht="15" customHeight="1">
      <c r="B130" s="321"/>
      <c r="C130" s="303" t="s">
        <v>4638</v>
      </c>
      <c r="D130" s="303"/>
      <c r="E130" s="303"/>
      <c r="F130" s="304" t="s">
        <v>4627</v>
      </c>
      <c r="G130" s="303"/>
      <c r="H130" s="303" t="s">
        <v>4639</v>
      </c>
      <c r="I130" s="303" t="s">
        <v>4623</v>
      </c>
      <c r="J130" s="303">
        <v>20</v>
      </c>
      <c r="K130" s="323"/>
    </row>
    <row r="131" ht="15" customHeight="1">
      <c r="B131" s="321"/>
      <c r="C131" s="280" t="s">
        <v>4626</v>
      </c>
      <c r="D131" s="280"/>
      <c r="E131" s="280"/>
      <c r="F131" s="301" t="s">
        <v>4627</v>
      </c>
      <c r="G131" s="280"/>
      <c r="H131" s="280" t="s">
        <v>4660</v>
      </c>
      <c r="I131" s="280" t="s">
        <v>4623</v>
      </c>
      <c r="J131" s="280">
        <v>50</v>
      </c>
      <c r="K131" s="323"/>
    </row>
    <row r="132" ht="15" customHeight="1">
      <c r="B132" s="321"/>
      <c r="C132" s="280" t="s">
        <v>4640</v>
      </c>
      <c r="D132" s="280"/>
      <c r="E132" s="280"/>
      <c r="F132" s="301" t="s">
        <v>4627</v>
      </c>
      <c r="G132" s="280"/>
      <c r="H132" s="280" t="s">
        <v>4660</v>
      </c>
      <c r="I132" s="280" t="s">
        <v>4623</v>
      </c>
      <c r="J132" s="280">
        <v>50</v>
      </c>
      <c r="K132" s="323"/>
    </row>
    <row r="133" ht="15" customHeight="1">
      <c r="B133" s="321"/>
      <c r="C133" s="280" t="s">
        <v>4646</v>
      </c>
      <c r="D133" s="280"/>
      <c r="E133" s="280"/>
      <c r="F133" s="301" t="s">
        <v>4627</v>
      </c>
      <c r="G133" s="280"/>
      <c r="H133" s="280" t="s">
        <v>4660</v>
      </c>
      <c r="I133" s="280" t="s">
        <v>4623</v>
      </c>
      <c r="J133" s="280">
        <v>50</v>
      </c>
      <c r="K133" s="323"/>
    </row>
    <row r="134" ht="15" customHeight="1">
      <c r="B134" s="321"/>
      <c r="C134" s="280" t="s">
        <v>4648</v>
      </c>
      <c r="D134" s="280"/>
      <c r="E134" s="280"/>
      <c r="F134" s="301" t="s">
        <v>4627</v>
      </c>
      <c r="G134" s="280"/>
      <c r="H134" s="280" t="s">
        <v>4660</v>
      </c>
      <c r="I134" s="280" t="s">
        <v>4623</v>
      </c>
      <c r="J134" s="280">
        <v>50</v>
      </c>
      <c r="K134" s="323"/>
    </row>
    <row r="135" ht="15" customHeight="1">
      <c r="B135" s="321"/>
      <c r="C135" s="280" t="s">
        <v>159</v>
      </c>
      <c r="D135" s="280"/>
      <c r="E135" s="280"/>
      <c r="F135" s="301" t="s">
        <v>4627</v>
      </c>
      <c r="G135" s="280"/>
      <c r="H135" s="280" t="s">
        <v>4673</v>
      </c>
      <c r="I135" s="280" t="s">
        <v>4623</v>
      </c>
      <c r="J135" s="280">
        <v>255</v>
      </c>
      <c r="K135" s="323"/>
    </row>
    <row r="136" ht="15" customHeight="1">
      <c r="B136" s="321"/>
      <c r="C136" s="280" t="s">
        <v>4650</v>
      </c>
      <c r="D136" s="280"/>
      <c r="E136" s="280"/>
      <c r="F136" s="301" t="s">
        <v>4621</v>
      </c>
      <c r="G136" s="280"/>
      <c r="H136" s="280" t="s">
        <v>4674</v>
      </c>
      <c r="I136" s="280" t="s">
        <v>4652</v>
      </c>
      <c r="J136" s="280"/>
      <c r="K136" s="323"/>
    </row>
    <row r="137" ht="15" customHeight="1">
      <c r="B137" s="321"/>
      <c r="C137" s="280" t="s">
        <v>4653</v>
      </c>
      <c r="D137" s="280"/>
      <c r="E137" s="280"/>
      <c r="F137" s="301" t="s">
        <v>4621</v>
      </c>
      <c r="G137" s="280"/>
      <c r="H137" s="280" t="s">
        <v>4675</v>
      </c>
      <c r="I137" s="280" t="s">
        <v>4655</v>
      </c>
      <c r="J137" s="280"/>
      <c r="K137" s="323"/>
    </row>
    <row r="138" ht="15" customHeight="1">
      <c r="B138" s="321"/>
      <c r="C138" s="280" t="s">
        <v>4656</v>
      </c>
      <c r="D138" s="280"/>
      <c r="E138" s="280"/>
      <c r="F138" s="301" t="s">
        <v>4621</v>
      </c>
      <c r="G138" s="280"/>
      <c r="H138" s="280" t="s">
        <v>4656</v>
      </c>
      <c r="I138" s="280" t="s">
        <v>4655</v>
      </c>
      <c r="J138" s="280"/>
      <c r="K138" s="323"/>
    </row>
    <row r="139" ht="15" customHeight="1">
      <c r="B139" s="321"/>
      <c r="C139" s="280" t="s">
        <v>38</v>
      </c>
      <c r="D139" s="280"/>
      <c r="E139" s="280"/>
      <c r="F139" s="301" t="s">
        <v>4621</v>
      </c>
      <c r="G139" s="280"/>
      <c r="H139" s="280" t="s">
        <v>4676</v>
      </c>
      <c r="I139" s="280" t="s">
        <v>4655</v>
      </c>
      <c r="J139" s="280"/>
      <c r="K139" s="323"/>
    </row>
    <row r="140" ht="15" customHeight="1">
      <c r="B140" s="321"/>
      <c r="C140" s="280" t="s">
        <v>4677</v>
      </c>
      <c r="D140" s="280"/>
      <c r="E140" s="280"/>
      <c r="F140" s="301" t="s">
        <v>4621</v>
      </c>
      <c r="G140" s="280"/>
      <c r="H140" s="280" t="s">
        <v>4678</v>
      </c>
      <c r="I140" s="280" t="s">
        <v>4655</v>
      </c>
      <c r="J140" s="280"/>
      <c r="K140" s="323"/>
    </row>
    <row r="141" ht="15" customHeight="1">
      <c r="B141" s="324"/>
      <c r="C141" s="325"/>
      <c r="D141" s="325"/>
      <c r="E141" s="325"/>
      <c r="F141" s="325"/>
      <c r="G141" s="325"/>
      <c r="H141" s="325"/>
      <c r="I141" s="325"/>
      <c r="J141" s="325"/>
      <c r="K141" s="326"/>
    </row>
    <row r="142" ht="18.75" customHeight="1">
      <c r="B142" s="276"/>
      <c r="C142" s="276"/>
      <c r="D142" s="276"/>
      <c r="E142" s="276"/>
      <c r="F142" s="313"/>
      <c r="G142" s="276"/>
      <c r="H142" s="276"/>
      <c r="I142" s="276"/>
      <c r="J142" s="276"/>
      <c r="K142" s="276"/>
    </row>
    <row r="143" ht="18.75" customHeight="1">
      <c r="B143" s="287"/>
      <c r="C143" s="287"/>
      <c r="D143" s="287"/>
      <c r="E143" s="287"/>
      <c r="F143" s="287"/>
      <c r="G143" s="287"/>
      <c r="H143" s="287"/>
      <c r="I143" s="287"/>
      <c r="J143" s="287"/>
      <c r="K143" s="287"/>
    </row>
    <row r="144" ht="7.5" customHeight="1">
      <c r="B144" s="288"/>
      <c r="C144" s="289"/>
      <c r="D144" s="289"/>
      <c r="E144" s="289"/>
      <c r="F144" s="289"/>
      <c r="G144" s="289"/>
      <c r="H144" s="289"/>
      <c r="I144" s="289"/>
      <c r="J144" s="289"/>
      <c r="K144" s="290"/>
    </row>
    <row r="145" ht="45" customHeight="1">
      <c r="B145" s="291"/>
      <c r="C145" s="292" t="s">
        <v>4679</v>
      </c>
      <c r="D145" s="292"/>
      <c r="E145" s="292"/>
      <c r="F145" s="292"/>
      <c r="G145" s="292"/>
      <c r="H145" s="292"/>
      <c r="I145" s="292"/>
      <c r="J145" s="292"/>
      <c r="K145" s="293"/>
    </row>
    <row r="146" ht="17.25" customHeight="1">
      <c r="B146" s="291"/>
      <c r="C146" s="294" t="s">
        <v>4615</v>
      </c>
      <c r="D146" s="294"/>
      <c r="E146" s="294"/>
      <c r="F146" s="294" t="s">
        <v>4616</v>
      </c>
      <c r="G146" s="295"/>
      <c r="H146" s="294" t="s">
        <v>154</v>
      </c>
      <c r="I146" s="294" t="s">
        <v>57</v>
      </c>
      <c r="J146" s="294" t="s">
        <v>4617</v>
      </c>
      <c r="K146" s="293"/>
    </row>
    <row r="147" ht="17.25" customHeight="1">
      <c r="B147" s="291"/>
      <c r="C147" s="296" t="s">
        <v>4618</v>
      </c>
      <c r="D147" s="296"/>
      <c r="E147" s="296"/>
      <c r="F147" s="297" t="s">
        <v>4619</v>
      </c>
      <c r="G147" s="298"/>
      <c r="H147" s="296"/>
      <c r="I147" s="296"/>
      <c r="J147" s="296" t="s">
        <v>4620</v>
      </c>
      <c r="K147" s="293"/>
    </row>
    <row r="148" ht="5.25" customHeight="1">
      <c r="B148" s="302"/>
      <c r="C148" s="299"/>
      <c r="D148" s="299"/>
      <c r="E148" s="299"/>
      <c r="F148" s="299"/>
      <c r="G148" s="300"/>
      <c r="H148" s="299"/>
      <c r="I148" s="299"/>
      <c r="J148" s="299"/>
      <c r="K148" s="323"/>
    </row>
    <row r="149" ht="15" customHeight="1">
      <c r="B149" s="302"/>
      <c r="C149" s="327" t="s">
        <v>4624</v>
      </c>
      <c r="D149" s="280"/>
      <c r="E149" s="280"/>
      <c r="F149" s="328" t="s">
        <v>4621</v>
      </c>
      <c r="G149" s="280"/>
      <c r="H149" s="327" t="s">
        <v>4660</v>
      </c>
      <c r="I149" s="327" t="s">
        <v>4623</v>
      </c>
      <c r="J149" s="327">
        <v>120</v>
      </c>
      <c r="K149" s="323"/>
    </row>
    <row r="150" ht="15" customHeight="1">
      <c r="B150" s="302"/>
      <c r="C150" s="327" t="s">
        <v>4669</v>
      </c>
      <c r="D150" s="280"/>
      <c r="E150" s="280"/>
      <c r="F150" s="328" t="s">
        <v>4621</v>
      </c>
      <c r="G150" s="280"/>
      <c r="H150" s="327" t="s">
        <v>4680</v>
      </c>
      <c r="I150" s="327" t="s">
        <v>4623</v>
      </c>
      <c r="J150" s="327" t="s">
        <v>4671</v>
      </c>
      <c r="K150" s="323"/>
    </row>
    <row r="151" ht="15" customHeight="1">
      <c r="B151" s="302"/>
      <c r="C151" s="327" t="s">
        <v>4570</v>
      </c>
      <c r="D151" s="280"/>
      <c r="E151" s="280"/>
      <c r="F151" s="328" t="s">
        <v>4621</v>
      </c>
      <c r="G151" s="280"/>
      <c r="H151" s="327" t="s">
        <v>4681</v>
      </c>
      <c r="I151" s="327" t="s">
        <v>4623</v>
      </c>
      <c r="J151" s="327" t="s">
        <v>4671</v>
      </c>
      <c r="K151" s="323"/>
    </row>
    <row r="152" ht="15" customHeight="1">
      <c r="B152" s="302"/>
      <c r="C152" s="327" t="s">
        <v>4626</v>
      </c>
      <c r="D152" s="280"/>
      <c r="E152" s="280"/>
      <c r="F152" s="328" t="s">
        <v>4627</v>
      </c>
      <c r="G152" s="280"/>
      <c r="H152" s="327" t="s">
        <v>4660</v>
      </c>
      <c r="I152" s="327" t="s">
        <v>4623</v>
      </c>
      <c r="J152" s="327">
        <v>50</v>
      </c>
      <c r="K152" s="323"/>
    </row>
    <row r="153" ht="15" customHeight="1">
      <c r="B153" s="302"/>
      <c r="C153" s="327" t="s">
        <v>4629</v>
      </c>
      <c r="D153" s="280"/>
      <c r="E153" s="280"/>
      <c r="F153" s="328" t="s">
        <v>4621</v>
      </c>
      <c r="G153" s="280"/>
      <c r="H153" s="327" t="s">
        <v>4660</v>
      </c>
      <c r="I153" s="327" t="s">
        <v>4631</v>
      </c>
      <c r="J153" s="327"/>
      <c r="K153" s="323"/>
    </row>
    <row r="154" ht="15" customHeight="1">
      <c r="B154" s="302"/>
      <c r="C154" s="327" t="s">
        <v>4640</v>
      </c>
      <c r="D154" s="280"/>
      <c r="E154" s="280"/>
      <c r="F154" s="328" t="s">
        <v>4627</v>
      </c>
      <c r="G154" s="280"/>
      <c r="H154" s="327" t="s">
        <v>4660</v>
      </c>
      <c r="I154" s="327" t="s">
        <v>4623</v>
      </c>
      <c r="J154" s="327">
        <v>50</v>
      </c>
      <c r="K154" s="323"/>
    </row>
    <row r="155" ht="15" customHeight="1">
      <c r="B155" s="302"/>
      <c r="C155" s="327" t="s">
        <v>4648</v>
      </c>
      <c r="D155" s="280"/>
      <c r="E155" s="280"/>
      <c r="F155" s="328" t="s">
        <v>4627</v>
      </c>
      <c r="G155" s="280"/>
      <c r="H155" s="327" t="s">
        <v>4660</v>
      </c>
      <c r="I155" s="327" t="s">
        <v>4623</v>
      </c>
      <c r="J155" s="327">
        <v>50</v>
      </c>
      <c r="K155" s="323"/>
    </row>
    <row r="156" ht="15" customHeight="1">
      <c r="B156" s="302"/>
      <c r="C156" s="327" t="s">
        <v>4646</v>
      </c>
      <c r="D156" s="280"/>
      <c r="E156" s="280"/>
      <c r="F156" s="328" t="s">
        <v>4627</v>
      </c>
      <c r="G156" s="280"/>
      <c r="H156" s="327" t="s">
        <v>4660</v>
      </c>
      <c r="I156" s="327" t="s">
        <v>4623</v>
      </c>
      <c r="J156" s="327">
        <v>50</v>
      </c>
      <c r="K156" s="323"/>
    </row>
    <row r="157" ht="15" customHeight="1">
      <c r="B157" s="302"/>
      <c r="C157" s="327" t="s">
        <v>114</v>
      </c>
      <c r="D157" s="280"/>
      <c r="E157" s="280"/>
      <c r="F157" s="328" t="s">
        <v>4621</v>
      </c>
      <c r="G157" s="280"/>
      <c r="H157" s="327" t="s">
        <v>4682</v>
      </c>
      <c r="I157" s="327" t="s">
        <v>4623</v>
      </c>
      <c r="J157" s="327" t="s">
        <v>4683</v>
      </c>
      <c r="K157" s="323"/>
    </row>
    <row r="158" ht="15" customHeight="1">
      <c r="B158" s="302"/>
      <c r="C158" s="327" t="s">
        <v>4684</v>
      </c>
      <c r="D158" s="280"/>
      <c r="E158" s="280"/>
      <c r="F158" s="328" t="s">
        <v>4621</v>
      </c>
      <c r="G158" s="280"/>
      <c r="H158" s="327" t="s">
        <v>4685</v>
      </c>
      <c r="I158" s="327" t="s">
        <v>4655</v>
      </c>
      <c r="J158" s="327"/>
      <c r="K158" s="323"/>
    </row>
    <row r="159" ht="15" customHeight="1">
      <c r="B159" s="329"/>
      <c r="C159" s="311"/>
      <c r="D159" s="311"/>
      <c r="E159" s="311"/>
      <c r="F159" s="311"/>
      <c r="G159" s="311"/>
      <c r="H159" s="311"/>
      <c r="I159" s="311"/>
      <c r="J159" s="311"/>
      <c r="K159" s="330"/>
    </row>
    <row r="160" ht="18.75" customHeight="1">
      <c r="B160" s="276"/>
      <c r="C160" s="280"/>
      <c r="D160" s="280"/>
      <c r="E160" s="280"/>
      <c r="F160" s="301"/>
      <c r="G160" s="280"/>
      <c r="H160" s="280"/>
      <c r="I160" s="280"/>
      <c r="J160" s="280"/>
      <c r="K160" s="276"/>
    </row>
    <row r="161" ht="18.75" customHeight="1">
      <c r="B161" s="287"/>
      <c r="C161" s="287"/>
      <c r="D161" s="287"/>
      <c r="E161" s="287"/>
      <c r="F161" s="287"/>
      <c r="G161" s="287"/>
      <c r="H161" s="287"/>
      <c r="I161" s="287"/>
      <c r="J161" s="287"/>
      <c r="K161" s="287"/>
    </row>
    <row r="162" ht="7.5" customHeight="1">
      <c r="B162" s="266"/>
      <c r="C162" s="267"/>
      <c r="D162" s="267"/>
      <c r="E162" s="267"/>
      <c r="F162" s="267"/>
      <c r="G162" s="267"/>
      <c r="H162" s="267"/>
      <c r="I162" s="267"/>
      <c r="J162" s="267"/>
      <c r="K162" s="268"/>
    </row>
    <row r="163" ht="45" customHeight="1">
      <c r="B163" s="269"/>
      <c r="C163" s="270" t="s">
        <v>4686</v>
      </c>
      <c r="D163" s="270"/>
      <c r="E163" s="270"/>
      <c r="F163" s="270"/>
      <c r="G163" s="270"/>
      <c r="H163" s="270"/>
      <c r="I163" s="270"/>
      <c r="J163" s="270"/>
      <c r="K163" s="271"/>
    </row>
    <row r="164" ht="17.25" customHeight="1">
      <c r="B164" s="269"/>
      <c r="C164" s="294" t="s">
        <v>4615</v>
      </c>
      <c r="D164" s="294"/>
      <c r="E164" s="294"/>
      <c r="F164" s="294" t="s">
        <v>4616</v>
      </c>
      <c r="G164" s="331"/>
      <c r="H164" s="332" t="s">
        <v>154</v>
      </c>
      <c r="I164" s="332" t="s">
        <v>57</v>
      </c>
      <c r="J164" s="294" t="s">
        <v>4617</v>
      </c>
      <c r="K164" s="271"/>
    </row>
    <row r="165" ht="17.25" customHeight="1">
      <c r="B165" s="272"/>
      <c r="C165" s="296" t="s">
        <v>4618</v>
      </c>
      <c r="D165" s="296"/>
      <c r="E165" s="296"/>
      <c r="F165" s="297" t="s">
        <v>4619</v>
      </c>
      <c r="G165" s="333"/>
      <c r="H165" s="334"/>
      <c r="I165" s="334"/>
      <c r="J165" s="296" t="s">
        <v>4620</v>
      </c>
      <c r="K165" s="274"/>
    </row>
    <row r="166" ht="5.25" customHeight="1">
      <c r="B166" s="302"/>
      <c r="C166" s="299"/>
      <c r="D166" s="299"/>
      <c r="E166" s="299"/>
      <c r="F166" s="299"/>
      <c r="G166" s="300"/>
      <c r="H166" s="299"/>
      <c r="I166" s="299"/>
      <c r="J166" s="299"/>
      <c r="K166" s="323"/>
    </row>
    <row r="167" ht="15" customHeight="1">
      <c r="B167" s="302"/>
      <c r="C167" s="280" t="s">
        <v>4624</v>
      </c>
      <c r="D167" s="280"/>
      <c r="E167" s="280"/>
      <c r="F167" s="301" t="s">
        <v>4621</v>
      </c>
      <c r="G167" s="280"/>
      <c r="H167" s="280" t="s">
        <v>4660</v>
      </c>
      <c r="I167" s="280" t="s">
        <v>4623</v>
      </c>
      <c r="J167" s="280">
        <v>120</v>
      </c>
      <c r="K167" s="323"/>
    </row>
    <row r="168" ht="15" customHeight="1">
      <c r="B168" s="302"/>
      <c r="C168" s="280" t="s">
        <v>4669</v>
      </c>
      <c r="D168" s="280"/>
      <c r="E168" s="280"/>
      <c r="F168" s="301" t="s">
        <v>4621</v>
      </c>
      <c r="G168" s="280"/>
      <c r="H168" s="280" t="s">
        <v>4670</v>
      </c>
      <c r="I168" s="280" t="s">
        <v>4623</v>
      </c>
      <c r="J168" s="280" t="s">
        <v>4671</v>
      </c>
      <c r="K168" s="323"/>
    </row>
    <row r="169" ht="15" customHeight="1">
      <c r="B169" s="302"/>
      <c r="C169" s="280" t="s">
        <v>4570</v>
      </c>
      <c r="D169" s="280"/>
      <c r="E169" s="280"/>
      <c r="F169" s="301" t="s">
        <v>4621</v>
      </c>
      <c r="G169" s="280"/>
      <c r="H169" s="280" t="s">
        <v>4687</v>
      </c>
      <c r="I169" s="280" t="s">
        <v>4623</v>
      </c>
      <c r="J169" s="280" t="s">
        <v>4671</v>
      </c>
      <c r="K169" s="323"/>
    </row>
    <row r="170" ht="15" customHeight="1">
      <c r="B170" s="302"/>
      <c r="C170" s="280" t="s">
        <v>4626</v>
      </c>
      <c r="D170" s="280"/>
      <c r="E170" s="280"/>
      <c r="F170" s="301" t="s">
        <v>4627</v>
      </c>
      <c r="G170" s="280"/>
      <c r="H170" s="280" t="s">
        <v>4687</v>
      </c>
      <c r="I170" s="280" t="s">
        <v>4623</v>
      </c>
      <c r="J170" s="280">
        <v>50</v>
      </c>
      <c r="K170" s="323"/>
    </row>
    <row r="171" ht="15" customHeight="1">
      <c r="B171" s="302"/>
      <c r="C171" s="280" t="s">
        <v>4629</v>
      </c>
      <c r="D171" s="280"/>
      <c r="E171" s="280"/>
      <c r="F171" s="301" t="s">
        <v>4621</v>
      </c>
      <c r="G171" s="280"/>
      <c r="H171" s="280" t="s">
        <v>4687</v>
      </c>
      <c r="I171" s="280" t="s">
        <v>4631</v>
      </c>
      <c r="J171" s="280"/>
      <c r="K171" s="323"/>
    </row>
    <row r="172" ht="15" customHeight="1">
      <c r="B172" s="302"/>
      <c r="C172" s="280" t="s">
        <v>4640</v>
      </c>
      <c r="D172" s="280"/>
      <c r="E172" s="280"/>
      <c r="F172" s="301" t="s">
        <v>4627</v>
      </c>
      <c r="G172" s="280"/>
      <c r="H172" s="280" t="s">
        <v>4687</v>
      </c>
      <c r="I172" s="280" t="s">
        <v>4623</v>
      </c>
      <c r="J172" s="280">
        <v>50</v>
      </c>
      <c r="K172" s="323"/>
    </row>
    <row r="173" ht="15" customHeight="1">
      <c r="B173" s="302"/>
      <c r="C173" s="280" t="s">
        <v>4648</v>
      </c>
      <c r="D173" s="280"/>
      <c r="E173" s="280"/>
      <c r="F173" s="301" t="s">
        <v>4627</v>
      </c>
      <c r="G173" s="280"/>
      <c r="H173" s="280" t="s">
        <v>4687</v>
      </c>
      <c r="I173" s="280" t="s">
        <v>4623</v>
      </c>
      <c r="J173" s="280">
        <v>50</v>
      </c>
      <c r="K173" s="323"/>
    </row>
    <row r="174" ht="15" customHeight="1">
      <c r="B174" s="302"/>
      <c r="C174" s="280" t="s">
        <v>4646</v>
      </c>
      <c r="D174" s="280"/>
      <c r="E174" s="280"/>
      <c r="F174" s="301" t="s">
        <v>4627</v>
      </c>
      <c r="G174" s="280"/>
      <c r="H174" s="280" t="s">
        <v>4687</v>
      </c>
      <c r="I174" s="280" t="s">
        <v>4623</v>
      </c>
      <c r="J174" s="280">
        <v>50</v>
      </c>
      <c r="K174" s="323"/>
    </row>
    <row r="175" ht="15" customHeight="1">
      <c r="B175" s="302"/>
      <c r="C175" s="280" t="s">
        <v>153</v>
      </c>
      <c r="D175" s="280"/>
      <c r="E175" s="280"/>
      <c r="F175" s="301" t="s">
        <v>4621</v>
      </c>
      <c r="G175" s="280"/>
      <c r="H175" s="280" t="s">
        <v>4688</v>
      </c>
      <c r="I175" s="280" t="s">
        <v>4689</v>
      </c>
      <c r="J175" s="280"/>
      <c r="K175" s="323"/>
    </row>
    <row r="176" ht="15" customHeight="1">
      <c r="B176" s="302"/>
      <c r="C176" s="280" t="s">
        <v>57</v>
      </c>
      <c r="D176" s="280"/>
      <c r="E176" s="280"/>
      <c r="F176" s="301" t="s">
        <v>4621</v>
      </c>
      <c r="G176" s="280"/>
      <c r="H176" s="280" t="s">
        <v>4690</v>
      </c>
      <c r="I176" s="280" t="s">
        <v>4691</v>
      </c>
      <c r="J176" s="280">
        <v>1</v>
      </c>
      <c r="K176" s="323"/>
    </row>
    <row r="177" ht="15" customHeight="1">
      <c r="B177" s="302"/>
      <c r="C177" s="280" t="s">
        <v>53</v>
      </c>
      <c r="D177" s="280"/>
      <c r="E177" s="280"/>
      <c r="F177" s="301" t="s">
        <v>4621</v>
      </c>
      <c r="G177" s="280"/>
      <c r="H177" s="280" t="s">
        <v>4692</v>
      </c>
      <c r="I177" s="280" t="s">
        <v>4623</v>
      </c>
      <c r="J177" s="280">
        <v>20</v>
      </c>
      <c r="K177" s="323"/>
    </row>
    <row r="178" ht="15" customHeight="1">
      <c r="B178" s="302"/>
      <c r="C178" s="280" t="s">
        <v>154</v>
      </c>
      <c r="D178" s="280"/>
      <c r="E178" s="280"/>
      <c r="F178" s="301" t="s">
        <v>4621</v>
      </c>
      <c r="G178" s="280"/>
      <c r="H178" s="280" t="s">
        <v>4693</v>
      </c>
      <c r="I178" s="280" t="s">
        <v>4623</v>
      </c>
      <c r="J178" s="280">
        <v>255</v>
      </c>
      <c r="K178" s="323"/>
    </row>
    <row r="179" ht="15" customHeight="1">
      <c r="B179" s="302"/>
      <c r="C179" s="280" t="s">
        <v>155</v>
      </c>
      <c r="D179" s="280"/>
      <c r="E179" s="280"/>
      <c r="F179" s="301" t="s">
        <v>4621</v>
      </c>
      <c r="G179" s="280"/>
      <c r="H179" s="280" t="s">
        <v>4586</v>
      </c>
      <c r="I179" s="280" t="s">
        <v>4623</v>
      </c>
      <c r="J179" s="280">
        <v>10</v>
      </c>
      <c r="K179" s="323"/>
    </row>
    <row r="180" ht="15" customHeight="1">
      <c r="B180" s="302"/>
      <c r="C180" s="280" t="s">
        <v>156</v>
      </c>
      <c r="D180" s="280"/>
      <c r="E180" s="280"/>
      <c r="F180" s="301" t="s">
        <v>4621</v>
      </c>
      <c r="G180" s="280"/>
      <c r="H180" s="280" t="s">
        <v>4694</v>
      </c>
      <c r="I180" s="280" t="s">
        <v>4655</v>
      </c>
      <c r="J180" s="280"/>
      <c r="K180" s="323"/>
    </row>
    <row r="181" ht="15" customHeight="1">
      <c r="B181" s="302"/>
      <c r="C181" s="280" t="s">
        <v>4695</v>
      </c>
      <c r="D181" s="280"/>
      <c r="E181" s="280"/>
      <c r="F181" s="301" t="s">
        <v>4621</v>
      </c>
      <c r="G181" s="280"/>
      <c r="H181" s="280" t="s">
        <v>4696</v>
      </c>
      <c r="I181" s="280" t="s">
        <v>4655</v>
      </c>
      <c r="J181" s="280"/>
      <c r="K181" s="323"/>
    </row>
    <row r="182" ht="15" customHeight="1">
      <c r="B182" s="302"/>
      <c r="C182" s="280" t="s">
        <v>4684</v>
      </c>
      <c r="D182" s="280"/>
      <c r="E182" s="280"/>
      <c r="F182" s="301" t="s">
        <v>4621</v>
      </c>
      <c r="G182" s="280"/>
      <c r="H182" s="280" t="s">
        <v>4697</v>
      </c>
      <c r="I182" s="280" t="s">
        <v>4655</v>
      </c>
      <c r="J182" s="280"/>
      <c r="K182" s="323"/>
    </row>
    <row r="183" ht="15" customHeight="1">
      <c r="B183" s="302"/>
      <c r="C183" s="280" t="s">
        <v>158</v>
      </c>
      <c r="D183" s="280"/>
      <c r="E183" s="280"/>
      <c r="F183" s="301" t="s">
        <v>4627</v>
      </c>
      <c r="G183" s="280"/>
      <c r="H183" s="280" t="s">
        <v>4698</v>
      </c>
      <c r="I183" s="280" t="s">
        <v>4623</v>
      </c>
      <c r="J183" s="280">
        <v>50</v>
      </c>
      <c r="K183" s="323"/>
    </row>
    <row r="184" ht="15" customHeight="1">
      <c r="B184" s="302"/>
      <c r="C184" s="280" t="s">
        <v>4699</v>
      </c>
      <c r="D184" s="280"/>
      <c r="E184" s="280"/>
      <c r="F184" s="301" t="s">
        <v>4627</v>
      </c>
      <c r="G184" s="280"/>
      <c r="H184" s="280" t="s">
        <v>4700</v>
      </c>
      <c r="I184" s="280" t="s">
        <v>4701</v>
      </c>
      <c r="J184" s="280"/>
      <c r="K184" s="323"/>
    </row>
    <row r="185" ht="15" customHeight="1">
      <c r="B185" s="302"/>
      <c r="C185" s="280" t="s">
        <v>4702</v>
      </c>
      <c r="D185" s="280"/>
      <c r="E185" s="280"/>
      <c r="F185" s="301" t="s">
        <v>4627</v>
      </c>
      <c r="G185" s="280"/>
      <c r="H185" s="280" t="s">
        <v>4703</v>
      </c>
      <c r="I185" s="280" t="s">
        <v>4701</v>
      </c>
      <c r="J185" s="280"/>
      <c r="K185" s="323"/>
    </row>
    <row r="186" ht="15" customHeight="1">
      <c r="B186" s="302"/>
      <c r="C186" s="280" t="s">
        <v>4704</v>
      </c>
      <c r="D186" s="280"/>
      <c r="E186" s="280"/>
      <c r="F186" s="301" t="s">
        <v>4627</v>
      </c>
      <c r="G186" s="280"/>
      <c r="H186" s="280" t="s">
        <v>4705</v>
      </c>
      <c r="I186" s="280" t="s">
        <v>4701</v>
      </c>
      <c r="J186" s="280"/>
      <c r="K186" s="323"/>
    </row>
    <row r="187" ht="15" customHeight="1">
      <c r="B187" s="302"/>
      <c r="C187" s="335" t="s">
        <v>4706</v>
      </c>
      <c r="D187" s="280"/>
      <c r="E187" s="280"/>
      <c r="F187" s="301" t="s">
        <v>4627</v>
      </c>
      <c r="G187" s="280"/>
      <c r="H187" s="280" t="s">
        <v>4707</v>
      </c>
      <c r="I187" s="280" t="s">
        <v>4708</v>
      </c>
      <c r="J187" s="336" t="s">
        <v>4709</v>
      </c>
      <c r="K187" s="323"/>
    </row>
    <row r="188" ht="15" customHeight="1">
      <c r="B188" s="302"/>
      <c r="C188" s="286" t="s">
        <v>42</v>
      </c>
      <c r="D188" s="280"/>
      <c r="E188" s="280"/>
      <c r="F188" s="301" t="s">
        <v>4621</v>
      </c>
      <c r="G188" s="280"/>
      <c r="H188" s="276" t="s">
        <v>4710</v>
      </c>
      <c r="I188" s="280" t="s">
        <v>4711</v>
      </c>
      <c r="J188" s="280"/>
      <c r="K188" s="323"/>
    </row>
    <row r="189" ht="15" customHeight="1">
      <c r="B189" s="302"/>
      <c r="C189" s="286" t="s">
        <v>4712</v>
      </c>
      <c r="D189" s="280"/>
      <c r="E189" s="280"/>
      <c r="F189" s="301" t="s">
        <v>4621</v>
      </c>
      <c r="G189" s="280"/>
      <c r="H189" s="280" t="s">
        <v>4713</v>
      </c>
      <c r="I189" s="280" t="s">
        <v>4655</v>
      </c>
      <c r="J189" s="280"/>
      <c r="K189" s="323"/>
    </row>
    <row r="190" ht="15" customHeight="1">
      <c r="B190" s="302"/>
      <c r="C190" s="286" t="s">
        <v>4714</v>
      </c>
      <c r="D190" s="280"/>
      <c r="E190" s="280"/>
      <c r="F190" s="301" t="s">
        <v>4621</v>
      </c>
      <c r="G190" s="280"/>
      <c r="H190" s="280" t="s">
        <v>4715</v>
      </c>
      <c r="I190" s="280" t="s">
        <v>4655</v>
      </c>
      <c r="J190" s="280"/>
      <c r="K190" s="323"/>
    </row>
    <row r="191" ht="15" customHeight="1">
      <c r="B191" s="302"/>
      <c r="C191" s="286" t="s">
        <v>4716</v>
      </c>
      <c r="D191" s="280"/>
      <c r="E191" s="280"/>
      <c r="F191" s="301" t="s">
        <v>4627</v>
      </c>
      <c r="G191" s="280"/>
      <c r="H191" s="280" t="s">
        <v>4717</v>
      </c>
      <c r="I191" s="280" t="s">
        <v>4655</v>
      </c>
      <c r="J191" s="280"/>
      <c r="K191" s="323"/>
    </row>
    <row r="192" ht="15" customHeight="1">
      <c r="B192" s="329"/>
      <c r="C192" s="337"/>
      <c r="D192" s="311"/>
      <c r="E192" s="311"/>
      <c r="F192" s="311"/>
      <c r="G192" s="311"/>
      <c r="H192" s="311"/>
      <c r="I192" s="311"/>
      <c r="J192" s="311"/>
      <c r="K192" s="330"/>
    </row>
    <row r="193" ht="18.75" customHeight="1">
      <c r="B193" s="276"/>
      <c r="C193" s="280"/>
      <c r="D193" s="280"/>
      <c r="E193" s="280"/>
      <c r="F193" s="301"/>
      <c r="G193" s="280"/>
      <c r="H193" s="280"/>
      <c r="I193" s="280"/>
      <c r="J193" s="280"/>
      <c r="K193" s="276"/>
    </row>
    <row r="194" ht="18.75" customHeight="1">
      <c r="B194" s="276"/>
      <c r="C194" s="280"/>
      <c r="D194" s="280"/>
      <c r="E194" s="280"/>
      <c r="F194" s="301"/>
      <c r="G194" s="280"/>
      <c r="H194" s="280"/>
      <c r="I194" s="280"/>
      <c r="J194" s="280"/>
      <c r="K194" s="276"/>
    </row>
    <row r="195" ht="18.75" customHeight="1">
      <c r="B195" s="287"/>
      <c r="C195" s="287"/>
      <c r="D195" s="287"/>
      <c r="E195" s="287"/>
      <c r="F195" s="287"/>
      <c r="G195" s="287"/>
      <c r="H195" s="287"/>
      <c r="I195" s="287"/>
      <c r="J195" s="287"/>
      <c r="K195" s="287"/>
    </row>
    <row r="196" ht="13.5">
      <c r="B196" s="266"/>
      <c r="C196" s="267"/>
      <c r="D196" s="267"/>
      <c r="E196" s="267"/>
      <c r="F196" s="267"/>
      <c r="G196" s="267"/>
      <c r="H196" s="267"/>
      <c r="I196" s="267"/>
      <c r="J196" s="267"/>
      <c r="K196" s="268"/>
    </row>
    <row r="197" ht="21">
      <c r="B197" s="269"/>
      <c r="C197" s="270" t="s">
        <v>4718</v>
      </c>
      <c r="D197" s="270"/>
      <c r="E197" s="270"/>
      <c r="F197" s="270"/>
      <c r="G197" s="270"/>
      <c r="H197" s="270"/>
      <c r="I197" s="270"/>
      <c r="J197" s="270"/>
      <c r="K197" s="271"/>
    </row>
    <row r="198" ht="25.5" customHeight="1">
      <c r="B198" s="269"/>
      <c r="C198" s="338" t="s">
        <v>4719</v>
      </c>
      <c r="D198" s="338"/>
      <c r="E198" s="338"/>
      <c r="F198" s="338" t="s">
        <v>4720</v>
      </c>
      <c r="G198" s="339"/>
      <c r="H198" s="338" t="s">
        <v>4721</v>
      </c>
      <c r="I198" s="338"/>
      <c r="J198" s="338"/>
      <c r="K198" s="271"/>
    </row>
    <row r="199" ht="5.25" customHeight="1">
      <c r="B199" s="302"/>
      <c r="C199" s="299"/>
      <c r="D199" s="299"/>
      <c r="E199" s="299"/>
      <c r="F199" s="299"/>
      <c r="G199" s="280"/>
      <c r="H199" s="299"/>
      <c r="I199" s="299"/>
      <c r="J199" s="299"/>
      <c r="K199" s="323"/>
    </row>
    <row r="200" ht="15" customHeight="1">
      <c r="B200" s="302"/>
      <c r="C200" s="280" t="s">
        <v>4711</v>
      </c>
      <c r="D200" s="280"/>
      <c r="E200" s="280"/>
      <c r="F200" s="301" t="s">
        <v>43</v>
      </c>
      <c r="G200" s="280"/>
      <c r="H200" s="280" t="s">
        <v>4722</v>
      </c>
      <c r="I200" s="280"/>
      <c r="J200" s="280"/>
      <c r="K200" s="323"/>
    </row>
    <row r="201" ht="15" customHeight="1">
      <c r="B201" s="302"/>
      <c r="C201" s="308"/>
      <c r="D201" s="280"/>
      <c r="E201" s="280"/>
      <c r="F201" s="301" t="s">
        <v>44</v>
      </c>
      <c r="G201" s="280"/>
      <c r="H201" s="280" t="s">
        <v>4723</v>
      </c>
      <c r="I201" s="280"/>
      <c r="J201" s="280"/>
      <c r="K201" s="323"/>
    </row>
    <row r="202" ht="15" customHeight="1">
      <c r="B202" s="302"/>
      <c r="C202" s="308"/>
      <c r="D202" s="280"/>
      <c r="E202" s="280"/>
      <c r="F202" s="301" t="s">
        <v>47</v>
      </c>
      <c r="G202" s="280"/>
      <c r="H202" s="280" t="s">
        <v>4724</v>
      </c>
      <c r="I202" s="280"/>
      <c r="J202" s="280"/>
      <c r="K202" s="323"/>
    </row>
    <row r="203" ht="15" customHeight="1">
      <c r="B203" s="302"/>
      <c r="C203" s="280"/>
      <c r="D203" s="280"/>
      <c r="E203" s="280"/>
      <c r="F203" s="301" t="s">
        <v>45</v>
      </c>
      <c r="G203" s="280"/>
      <c r="H203" s="280" t="s">
        <v>4725</v>
      </c>
      <c r="I203" s="280"/>
      <c r="J203" s="280"/>
      <c r="K203" s="323"/>
    </row>
    <row r="204" ht="15" customHeight="1">
      <c r="B204" s="302"/>
      <c r="C204" s="280"/>
      <c r="D204" s="280"/>
      <c r="E204" s="280"/>
      <c r="F204" s="301" t="s">
        <v>46</v>
      </c>
      <c r="G204" s="280"/>
      <c r="H204" s="280" t="s">
        <v>4726</v>
      </c>
      <c r="I204" s="280"/>
      <c r="J204" s="280"/>
      <c r="K204" s="323"/>
    </row>
    <row r="205" ht="15" customHeight="1">
      <c r="B205" s="302"/>
      <c r="C205" s="280"/>
      <c r="D205" s="280"/>
      <c r="E205" s="280"/>
      <c r="F205" s="301"/>
      <c r="G205" s="280"/>
      <c r="H205" s="280"/>
      <c r="I205" s="280"/>
      <c r="J205" s="280"/>
      <c r="K205" s="323"/>
    </row>
    <row r="206" ht="15" customHeight="1">
      <c r="B206" s="302"/>
      <c r="C206" s="280" t="s">
        <v>4667</v>
      </c>
      <c r="D206" s="280"/>
      <c r="E206" s="280"/>
      <c r="F206" s="301" t="s">
        <v>78</v>
      </c>
      <c r="G206" s="280"/>
      <c r="H206" s="280" t="s">
        <v>4727</v>
      </c>
      <c r="I206" s="280"/>
      <c r="J206" s="280"/>
      <c r="K206" s="323"/>
    </row>
    <row r="207" ht="15" customHeight="1">
      <c r="B207" s="302"/>
      <c r="C207" s="308"/>
      <c r="D207" s="280"/>
      <c r="E207" s="280"/>
      <c r="F207" s="301" t="s">
        <v>4564</v>
      </c>
      <c r="G207" s="280"/>
      <c r="H207" s="280" t="s">
        <v>4565</v>
      </c>
      <c r="I207" s="280"/>
      <c r="J207" s="280"/>
      <c r="K207" s="323"/>
    </row>
    <row r="208" ht="15" customHeight="1">
      <c r="B208" s="302"/>
      <c r="C208" s="280"/>
      <c r="D208" s="280"/>
      <c r="E208" s="280"/>
      <c r="F208" s="301" t="s">
        <v>4562</v>
      </c>
      <c r="G208" s="280"/>
      <c r="H208" s="280" t="s">
        <v>4728</v>
      </c>
      <c r="I208" s="280"/>
      <c r="J208" s="280"/>
      <c r="K208" s="323"/>
    </row>
    <row r="209" ht="15" customHeight="1">
      <c r="B209" s="340"/>
      <c r="C209" s="308"/>
      <c r="D209" s="308"/>
      <c r="E209" s="308"/>
      <c r="F209" s="301" t="s">
        <v>4566</v>
      </c>
      <c r="G209" s="286"/>
      <c r="H209" s="327" t="s">
        <v>4567</v>
      </c>
      <c r="I209" s="327"/>
      <c r="J209" s="327"/>
      <c r="K209" s="341"/>
    </row>
    <row r="210" ht="15" customHeight="1">
      <c r="B210" s="340"/>
      <c r="C210" s="308"/>
      <c r="D210" s="308"/>
      <c r="E210" s="308"/>
      <c r="F210" s="301" t="s">
        <v>4568</v>
      </c>
      <c r="G210" s="286"/>
      <c r="H210" s="327" t="s">
        <v>4729</v>
      </c>
      <c r="I210" s="327"/>
      <c r="J210" s="327"/>
      <c r="K210" s="341"/>
    </row>
    <row r="211" ht="15" customHeight="1">
      <c r="B211" s="340"/>
      <c r="C211" s="308"/>
      <c r="D211" s="308"/>
      <c r="E211" s="308"/>
      <c r="F211" s="342"/>
      <c r="G211" s="286"/>
      <c r="H211" s="343"/>
      <c r="I211" s="343"/>
      <c r="J211" s="343"/>
      <c r="K211" s="341"/>
    </row>
    <row r="212" ht="15" customHeight="1">
      <c r="B212" s="340"/>
      <c r="C212" s="280" t="s">
        <v>4691</v>
      </c>
      <c r="D212" s="308"/>
      <c r="E212" s="308"/>
      <c r="F212" s="301">
        <v>1</v>
      </c>
      <c r="G212" s="286"/>
      <c r="H212" s="327" t="s">
        <v>4730</v>
      </c>
      <c r="I212" s="327"/>
      <c r="J212" s="327"/>
      <c r="K212" s="341"/>
    </row>
    <row r="213" ht="15" customHeight="1">
      <c r="B213" s="340"/>
      <c r="C213" s="308"/>
      <c r="D213" s="308"/>
      <c r="E213" s="308"/>
      <c r="F213" s="301">
        <v>2</v>
      </c>
      <c r="G213" s="286"/>
      <c r="H213" s="327" t="s">
        <v>4731</v>
      </c>
      <c r="I213" s="327"/>
      <c r="J213" s="327"/>
      <c r="K213" s="341"/>
    </row>
    <row r="214" ht="15" customHeight="1">
      <c r="B214" s="340"/>
      <c r="C214" s="308"/>
      <c r="D214" s="308"/>
      <c r="E214" s="308"/>
      <c r="F214" s="301">
        <v>3</v>
      </c>
      <c r="G214" s="286"/>
      <c r="H214" s="327" t="s">
        <v>4732</v>
      </c>
      <c r="I214" s="327"/>
      <c r="J214" s="327"/>
      <c r="K214" s="341"/>
    </row>
    <row r="215" ht="15" customHeight="1">
      <c r="B215" s="340"/>
      <c r="C215" s="308"/>
      <c r="D215" s="308"/>
      <c r="E215" s="308"/>
      <c r="F215" s="301">
        <v>4</v>
      </c>
      <c r="G215" s="286"/>
      <c r="H215" s="327" t="s">
        <v>4733</v>
      </c>
      <c r="I215" s="327"/>
      <c r="J215" s="327"/>
      <c r="K215" s="341"/>
    </row>
    <row r="216" ht="12.75" customHeight="1">
      <c r="B216" s="344"/>
      <c r="C216" s="345"/>
      <c r="D216" s="345"/>
      <c r="E216" s="345"/>
      <c r="F216" s="345"/>
      <c r="G216" s="345"/>
      <c r="H216" s="345"/>
      <c r="I216" s="345"/>
      <c r="J216" s="345"/>
      <c r="K216" s="346"/>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Pc-Petra\Petra</dc:creator>
  <cp:lastModifiedBy>Pc-Petra\Petra</cp:lastModifiedBy>
  <dcterms:created xsi:type="dcterms:W3CDTF">2018-11-18T13:37:32Z</dcterms:created>
  <dcterms:modified xsi:type="dcterms:W3CDTF">2018-11-18T13:37:59Z</dcterms:modified>
</cp:coreProperties>
</file>