
<file path=[Content_Types].xml><?xml version="1.0" encoding="utf-8"?>
<Types xmlns="http://schemas.openxmlformats.org/package/2006/content-types">
  <Default Extension="png" ContentType="image/png"/>
  <Override PartName="/xl/drawings/drawing9.xml" ContentType="application/vnd.openxmlformats-officedocument.drawing+xml"/>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70" windowWidth="28455" windowHeight="11955"/>
  </bookViews>
  <sheets>
    <sheet name="Rekapitulace stavby" sheetId="1" r:id="rId1"/>
    <sheet name="1 - Stavební část" sheetId="2" r:id="rId2"/>
    <sheet name="2 - Vytápění" sheetId="3" r:id="rId3"/>
    <sheet name="3 - Vzduchotechnika" sheetId="4" r:id="rId4"/>
    <sheet name="4 - Měření a regulace" sheetId="5" r:id="rId5"/>
    <sheet name="5 - Zdravotní instalace" sheetId="6" r:id="rId6"/>
    <sheet name="6 - Silnoproudá elektrote..." sheetId="7" r:id="rId7"/>
    <sheet name="7 - Slaboproudá elektrote..." sheetId="8" r:id="rId8"/>
    <sheet name="8 - Medicinální plyny" sheetId="9" r:id="rId9"/>
    <sheet name="VRN - Ostatní a vedlejší ..." sheetId="10" r:id="rId10"/>
    <sheet name="Pokyny pro vyplnění" sheetId="11" r:id="rId11"/>
  </sheets>
  <definedNames>
    <definedName name="_xlnm._FilterDatabase" localSheetId="1" hidden="1">'1 - Stavební část'!$C$109:$K$643</definedName>
    <definedName name="_xlnm._FilterDatabase" localSheetId="2" hidden="1">'2 - Vytápění'!$C$85:$K$162</definedName>
    <definedName name="_xlnm._FilterDatabase" localSheetId="3" hidden="1">'3 - Vzduchotechnika'!$C$80:$K$152</definedName>
    <definedName name="_xlnm._FilterDatabase" localSheetId="4" hidden="1">'4 - Měření a regulace'!$C$82:$K$142</definedName>
    <definedName name="_xlnm._FilterDatabase" localSheetId="5" hidden="1">'5 - Zdravotní instalace'!$C$81:$K$268</definedName>
    <definedName name="_xlnm._FilterDatabase" localSheetId="6" hidden="1">'6 - Silnoproudá elektrote...'!$C$82:$K$198</definedName>
    <definedName name="_xlnm._FilterDatabase" localSheetId="7" hidden="1">'7 - Slaboproudá elektrote...'!$C$86:$K$170</definedName>
    <definedName name="_xlnm._FilterDatabase" localSheetId="8" hidden="1">'8 - Medicinální plyny'!$C$79:$K$121</definedName>
    <definedName name="_xlnm._FilterDatabase" localSheetId="9" hidden="1">'VRN - Ostatní a vedlejší ...'!$C$76:$K$92</definedName>
    <definedName name="_xlnm.Print_Titles" localSheetId="1">'1 - Stavební část'!$109:$109</definedName>
    <definedName name="_xlnm.Print_Titles" localSheetId="2">'2 - Vytápění'!$85:$85</definedName>
    <definedName name="_xlnm.Print_Titles" localSheetId="3">'3 - Vzduchotechnika'!$80:$80</definedName>
    <definedName name="_xlnm.Print_Titles" localSheetId="4">'4 - Měření a regulace'!$82:$82</definedName>
    <definedName name="_xlnm.Print_Titles" localSheetId="5">'5 - Zdravotní instalace'!$81:$81</definedName>
    <definedName name="_xlnm.Print_Titles" localSheetId="6">'6 - Silnoproudá elektrote...'!$82:$82</definedName>
    <definedName name="_xlnm.Print_Titles" localSheetId="7">'7 - Slaboproudá elektrote...'!$86:$86</definedName>
    <definedName name="_xlnm.Print_Titles" localSheetId="8">'8 - Medicinální plyny'!$79:$79</definedName>
    <definedName name="_xlnm.Print_Titles" localSheetId="0">'Rekapitulace stavby'!$49:$49</definedName>
    <definedName name="_xlnm.Print_Titles" localSheetId="9">'VRN - Ostatní a vedlejší ...'!$76:$76</definedName>
    <definedName name="_xlnm.Print_Area" localSheetId="1">'1 - Stavební část'!$C$4:$J$36,'1 - Stavební část'!$C$42:$J$91,'1 - Stavební část'!$C$97:$K$643</definedName>
    <definedName name="_xlnm.Print_Area" localSheetId="2">'2 - Vytápění'!$C$4:$J$36,'2 - Vytápění'!$C$42:$J$67,'2 - Vytápění'!$C$73:$K$162</definedName>
    <definedName name="_xlnm.Print_Area" localSheetId="3">'3 - Vzduchotechnika'!$C$4:$J$36,'3 - Vzduchotechnika'!$C$42:$J$62,'3 - Vzduchotechnika'!$C$68:$K$152</definedName>
    <definedName name="_xlnm.Print_Area" localSheetId="4">'4 - Měření a regulace'!$C$4:$J$36,'4 - Měření a regulace'!$C$42:$J$64,'4 - Měření a regulace'!$C$70:$K$142</definedName>
    <definedName name="_xlnm.Print_Area" localSheetId="5">'5 - Zdravotní instalace'!$C$4:$J$36,'5 - Zdravotní instalace'!$C$42:$J$63,'5 - Zdravotní instalace'!$C$69:$K$268</definedName>
    <definedName name="_xlnm.Print_Area" localSheetId="6">'6 - Silnoproudá elektrote...'!$C$4:$J$36,'6 - Silnoproudá elektrote...'!$C$42:$J$64,'6 - Silnoproudá elektrote...'!$C$70:$K$198</definedName>
    <definedName name="_xlnm.Print_Area" localSheetId="7">'7 - Slaboproudá elektrote...'!$C$4:$J$36,'7 - Slaboproudá elektrote...'!$C$42:$J$68,'7 - Slaboproudá elektrote...'!$C$74:$K$170</definedName>
    <definedName name="_xlnm.Print_Area" localSheetId="8">'8 - Medicinální plyny'!$C$4:$J$36,'8 - Medicinální plyny'!$C$42:$J$61,'8 - Medicinální plyny'!$C$67:$K$121</definedName>
    <definedName name="_xlnm.Print_Area" localSheetId="10">'Pokyny pro vyplnění'!$B$2:$K$69,'Pokyny pro vyplnění'!$B$72:$K$116,'Pokyny pro vyplnění'!$B$119:$K$188,'Pokyny pro vyplnění'!$B$196:$K$216</definedName>
    <definedName name="_xlnm.Print_Area" localSheetId="0">'Rekapitulace stavby'!$D$4:$AO$33,'Rekapitulace stavby'!$C$39:$AQ$61</definedName>
    <definedName name="_xlnm.Print_Area" localSheetId="9">'VRN - Ostatní a vedlejší ...'!$C$4:$J$36,'VRN - Ostatní a vedlejší ...'!$C$42:$J$58,'VRN - Ostatní a vedlejší ...'!$C$64:$K$92</definedName>
  </definedNames>
  <calcPr calcId="125725"/>
</workbook>
</file>

<file path=xl/calcChain.xml><?xml version="1.0" encoding="utf-8"?>
<calcChain xmlns="http://schemas.openxmlformats.org/spreadsheetml/2006/main">
  <c r="AY60" i="1"/>
  <c r="AX60"/>
  <c r="BI92" i="10"/>
  <c r="BH92"/>
  <c r="BG92"/>
  <c r="BF92"/>
  <c r="T92"/>
  <c r="R92"/>
  <c r="P92"/>
  <c r="BK92"/>
  <c r="J92"/>
  <c r="BE92" s="1"/>
  <c r="BI91"/>
  <c r="BH91"/>
  <c r="BG91"/>
  <c r="BF91"/>
  <c r="T91"/>
  <c r="R91"/>
  <c r="P91"/>
  <c r="BK91"/>
  <c r="J91"/>
  <c r="BE91"/>
  <c r="BI90"/>
  <c r="BH90"/>
  <c r="BG90"/>
  <c r="BF90"/>
  <c r="T90"/>
  <c r="R90"/>
  <c r="P90"/>
  <c r="BK90"/>
  <c r="J90"/>
  <c r="BE90" s="1"/>
  <c r="BI89"/>
  <c r="BH89"/>
  <c r="BG89"/>
  <c r="BF89"/>
  <c r="T89"/>
  <c r="R89"/>
  <c r="P89"/>
  <c r="BK89"/>
  <c r="J89"/>
  <c r="BE89"/>
  <c r="BI88"/>
  <c r="BH88"/>
  <c r="BG88"/>
  <c r="BF88"/>
  <c r="T88"/>
  <c r="R88"/>
  <c r="P88"/>
  <c r="BK88"/>
  <c r="J88"/>
  <c r="BE88" s="1"/>
  <c r="BI87"/>
  <c r="BH87"/>
  <c r="BG87"/>
  <c r="BF87"/>
  <c r="T87"/>
  <c r="R87"/>
  <c r="P87"/>
  <c r="BK87"/>
  <c r="J87"/>
  <c r="BE87"/>
  <c r="BI86"/>
  <c r="BH86"/>
  <c r="BG86"/>
  <c r="BF86"/>
  <c r="T86"/>
  <c r="R86"/>
  <c r="P86"/>
  <c r="BK86"/>
  <c r="J86"/>
  <c r="BE86" s="1"/>
  <c r="BI85"/>
  <c r="BH85"/>
  <c r="BG85"/>
  <c r="BF85"/>
  <c r="T85"/>
  <c r="R85"/>
  <c r="P85"/>
  <c r="BK85"/>
  <c r="J85"/>
  <c r="BE85"/>
  <c r="BI84"/>
  <c r="BH84"/>
  <c r="BG84"/>
  <c r="BF84"/>
  <c r="T84"/>
  <c r="R84"/>
  <c r="P84"/>
  <c r="BK84"/>
  <c r="J84"/>
  <c r="BE84" s="1"/>
  <c r="BI83"/>
  <c r="BH83"/>
  <c r="BG83"/>
  <c r="BF83"/>
  <c r="T83"/>
  <c r="R83"/>
  <c r="P83"/>
  <c r="BK83"/>
  <c r="J83"/>
  <c r="BE83"/>
  <c r="BI82"/>
  <c r="BH82"/>
  <c r="BG82"/>
  <c r="BF82"/>
  <c r="T82"/>
  <c r="R82"/>
  <c r="P82"/>
  <c r="BK82"/>
  <c r="J82"/>
  <c r="BE82" s="1"/>
  <c r="BI81"/>
  <c r="BH81"/>
  <c r="BG81"/>
  <c r="BF81"/>
  <c r="T81"/>
  <c r="R81"/>
  <c r="P81"/>
  <c r="BK81"/>
  <c r="J81"/>
  <c r="BE81"/>
  <c r="BI80"/>
  <c r="F34" s="1"/>
  <c r="BD60" i="1" s="1"/>
  <c r="BH80" i="10"/>
  <c r="BG80"/>
  <c r="BF80"/>
  <c r="T80"/>
  <c r="R80"/>
  <c r="P80"/>
  <c r="BK80"/>
  <c r="J80"/>
  <c r="BE80" s="1"/>
  <c r="BI79"/>
  <c r="BH79"/>
  <c r="F33" s="1"/>
  <c r="BC60" i="1" s="1"/>
  <c r="BG79" i="10"/>
  <c r="F32" s="1"/>
  <c r="BB60" i="1" s="1"/>
  <c r="BF79" i="10"/>
  <c r="T79"/>
  <c r="T78"/>
  <c r="T77" s="1"/>
  <c r="R79"/>
  <c r="R78" s="1"/>
  <c r="R77" s="1"/>
  <c r="P79"/>
  <c r="P78"/>
  <c r="P77" s="1"/>
  <c r="AU60" i="1" s="1"/>
  <c r="BK79" i="10"/>
  <c r="BK78" s="1"/>
  <c r="J79"/>
  <c r="BE79" s="1"/>
  <c r="J73"/>
  <c r="F73"/>
  <c r="F71"/>
  <c r="E69"/>
  <c r="J51"/>
  <c r="F51"/>
  <c r="F49"/>
  <c r="E47"/>
  <c r="J18"/>
  <c r="E18"/>
  <c r="F74" s="1"/>
  <c r="J17"/>
  <c r="J12"/>
  <c r="J71" s="1"/>
  <c r="J49"/>
  <c r="E7"/>
  <c r="E45" s="1"/>
  <c r="E67"/>
  <c r="AY59" i="1"/>
  <c r="AX59"/>
  <c r="BI121" i="9"/>
  <c r="BH121"/>
  <c r="BG121"/>
  <c r="BF121"/>
  <c r="T121"/>
  <c r="R121"/>
  <c r="P121"/>
  <c r="BK121"/>
  <c r="J121"/>
  <c r="BE121" s="1"/>
  <c r="BI120"/>
  <c r="BH120"/>
  <c r="BG120"/>
  <c r="BF120"/>
  <c r="T120"/>
  <c r="R120"/>
  <c r="P120"/>
  <c r="BK120"/>
  <c r="J120"/>
  <c r="BE120" s="1"/>
  <c r="BI119"/>
  <c r="BH119"/>
  <c r="BG119"/>
  <c r="BF119"/>
  <c r="T119"/>
  <c r="R119"/>
  <c r="P119"/>
  <c r="BK119"/>
  <c r="J119"/>
  <c r="BE119" s="1"/>
  <c r="BI118"/>
  <c r="BH118"/>
  <c r="BG118"/>
  <c r="BF118"/>
  <c r="T118"/>
  <c r="R118"/>
  <c r="P118"/>
  <c r="BK118"/>
  <c r="J118"/>
  <c r="BE118" s="1"/>
  <c r="BI117"/>
  <c r="BH117"/>
  <c r="BG117"/>
  <c r="BF117"/>
  <c r="T117"/>
  <c r="R117"/>
  <c r="P117"/>
  <c r="BK117"/>
  <c r="J117"/>
  <c r="BE117" s="1"/>
  <c r="BI116"/>
  <c r="BH116"/>
  <c r="BG116"/>
  <c r="BF116"/>
  <c r="T116"/>
  <c r="T115" s="1"/>
  <c r="R116"/>
  <c r="R115" s="1"/>
  <c r="P116"/>
  <c r="P115" s="1"/>
  <c r="BK116"/>
  <c r="J116"/>
  <c r="BE116" s="1"/>
  <c r="BI114"/>
  <c r="BH114"/>
  <c r="BG114"/>
  <c r="BF114"/>
  <c r="T114"/>
  <c r="T113" s="1"/>
  <c r="R114"/>
  <c r="R113" s="1"/>
  <c r="P114"/>
  <c r="P113" s="1"/>
  <c r="BK114"/>
  <c r="BK113" s="1"/>
  <c r="J113" s="1"/>
  <c r="J59" s="1"/>
  <c r="J114"/>
  <c r="BE114" s="1"/>
  <c r="BI112"/>
  <c r="BH112"/>
  <c r="BG112"/>
  <c r="BF112"/>
  <c r="T112"/>
  <c r="R112"/>
  <c r="P112"/>
  <c r="BK112"/>
  <c r="J112"/>
  <c r="BE112" s="1"/>
  <c r="BI111"/>
  <c r="BH111"/>
  <c r="BG111"/>
  <c r="BF111"/>
  <c r="T111"/>
  <c r="R111"/>
  <c r="P111"/>
  <c r="BK111"/>
  <c r="J111"/>
  <c r="BE111" s="1"/>
  <c r="BI110"/>
  <c r="BH110"/>
  <c r="BG110"/>
  <c r="BF110"/>
  <c r="T110"/>
  <c r="R110"/>
  <c r="P110"/>
  <c r="BK110"/>
  <c r="J110"/>
  <c r="BE110" s="1"/>
  <c r="BI109"/>
  <c r="BH109"/>
  <c r="BG109"/>
  <c r="BF109"/>
  <c r="T109"/>
  <c r="R109"/>
  <c r="P109"/>
  <c r="BK109"/>
  <c r="J109"/>
  <c r="BE109" s="1"/>
  <c r="BI108"/>
  <c r="BH108"/>
  <c r="BG108"/>
  <c r="BF108"/>
  <c r="T108"/>
  <c r="R108"/>
  <c r="P108"/>
  <c r="BK108"/>
  <c r="J108"/>
  <c r="BE108" s="1"/>
  <c r="BI107"/>
  <c r="BH107"/>
  <c r="BG107"/>
  <c r="BF107"/>
  <c r="T107"/>
  <c r="R107"/>
  <c r="P107"/>
  <c r="BK107"/>
  <c r="J107"/>
  <c r="BE107" s="1"/>
  <c r="BI106"/>
  <c r="BH106"/>
  <c r="BG106"/>
  <c r="BF106"/>
  <c r="T106"/>
  <c r="R106"/>
  <c r="P106"/>
  <c r="BK106"/>
  <c r="J106"/>
  <c r="BE106"/>
  <c r="BI105"/>
  <c r="BH105"/>
  <c r="BG105"/>
  <c r="BF105"/>
  <c r="T105"/>
  <c r="R105"/>
  <c r="P105"/>
  <c r="BK105"/>
  <c r="J105"/>
  <c r="BE105" s="1"/>
  <c r="BI104"/>
  <c r="BH104"/>
  <c r="BG104"/>
  <c r="BF104"/>
  <c r="T104"/>
  <c r="R104"/>
  <c r="P104"/>
  <c r="BK104"/>
  <c r="J104"/>
  <c r="BE104"/>
  <c r="BI103"/>
  <c r="BH103"/>
  <c r="BG103"/>
  <c r="BF103"/>
  <c r="T103"/>
  <c r="R103"/>
  <c r="P103"/>
  <c r="BK103"/>
  <c r="J103"/>
  <c r="BE103" s="1"/>
  <c r="BI102"/>
  <c r="BH102"/>
  <c r="BG102"/>
  <c r="BF102"/>
  <c r="T102"/>
  <c r="R102"/>
  <c r="P102"/>
  <c r="BK102"/>
  <c r="J102"/>
  <c r="BE102" s="1"/>
  <c r="BI101"/>
  <c r="BH101"/>
  <c r="BG101"/>
  <c r="BF101"/>
  <c r="T101"/>
  <c r="R101"/>
  <c r="P101"/>
  <c r="BK101"/>
  <c r="J101"/>
  <c r="BE101" s="1"/>
  <c r="BI100"/>
  <c r="BH100"/>
  <c r="BG100"/>
  <c r="BF100"/>
  <c r="T100"/>
  <c r="R100"/>
  <c r="P100"/>
  <c r="BK100"/>
  <c r="J100"/>
  <c r="BE100" s="1"/>
  <c r="BI99"/>
  <c r="BH99"/>
  <c r="BG99"/>
  <c r="BF99"/>
  <c r="T99"/>
  <c r="R99"/>
  <c r="P99"/>
  <c r="BK99"/>
  <c r="J99"/>
  <c r="BE99" s="1"/>
  <c r="BI98"/>
  <c r="BH98"/>
  <c r="BG98"/>
  <c r="BF98"/>
  <c r="T98"/>
  <c r="R98"/>
  <c r="P98"/>
  <c r="BK98"/>
  <c r="J98"/>
  <c r="BE98"/>
  <c r="BI97"/>
  <c r="BH97"/>
  <c r="BG97"/>
  <c r="BF97"/>
  <c r="T97"/>
  <c r="R97"/>
  <c r="P97"/>
  <c r="BK97"/>
  <c r="J97"/>
  <c r="BE97" s="1"/>
  <c r="BI96"/>
  <c r="BH96"/>
  <c r="BG96"/>
  <c r="BF96"/>
  <c r="T96"/>
  <c r="R96"/>
  <c r="P96"/>
  <c r="BK96"/>
  <c r="J96"/>
  <c r="BE96"/>
  <c r="BI95"/>
  <c r="BH95"/>
  <c r="BG95"/>
  <c r="BF95"/>
  <c r="T95"/>
  <c r="R95"/>
  <c r="P95"/>
  <c r="BK95"/>
  <c r="J95"/>
  <c r="BE95" s="1"/>
  <c r="BI94"/>
  <c r="BH94"/>
  <c r="BG94"/>
  <c r="BF94"/>
  <c r="T94"/>
  <c r="R94"/>
  <c r="P94"/>
  <c r="BK94"/>
  <c r="J94"/>
  <c r="BE94"/>
  <c r="BI93"/>
  <c r="BH93"/>
  <c r="BG93"/>
  <c r="BF93"/>
  <c r="T93"/>
  <c r="R93"/>
  <c r="P93"/>
  <c r="BK93"/>
  <c r="J93"/>
  <c r="BE93" s="1"/>
  <c r="BI92"/>
  <c r="BH92"/>
  <c r="BG92"/>
  <c r="BF92"/>
  <c r="T92"/>
  <c r="R92"/>
  <c r="P92"/>
  <c r="BK92"/>
  <c r="J92"/>
  <c r="BE92"/>
  <c r="BI91"/>
  <c r="BH91"/>
  <c r="BG91"/>
  <c r="BF91"/>
  <c r="T91"/>
  <c r="R91"/>
  <c r="P91"/>
  <c r="BK91"/>
  <c r="J91"/>
  <c r="BE91" s="1"/>
  <c r="BI90"/>
  <c r="BH90"/>
  <c r="BG90"/>
  <c r="BF90"/>
  <c r="T90"/>
  <c r="R90"/>
  <c r="P90"/>
  <c r="BK90"/>
  <c r="J90"/>
  <c r="BE90"/>
  <c r="BI89"/>
  <c r="BH89"/>
  <c r="BG89"/>
  <c r="BF89"/>
  <c r="T89"/>
  <c r="R89"/>
  <c r="P89"/>
  <c r="BK89"/>
  <c r="J89"/>
  <c r="BE89" s="1"/>
  <c r="BI88"/>
  <c r="BH88"/>
  <c r="BG88"/>
  <c r="BF88"/>
  <c r="T88"/>
  <c r="R88"/>
  <c r="P88"/>
  <c r="BK88"/>
  <c r="J88"/>
  <c r="BE88"/>
  <c r="BI87"/>
  <c r="BH87"/>
  <c r="BG87"/>
  <c r="BF87"/>
  <c r="T87"/>
  <c r="R87"/>
  <c r="P87"/>
  <c r="BK87"/>
  <c r="J87"/>
  <c r="BE87" s="1"/>
  <c r="BI86"/>
  <c r="BH86"/>
  <c r="BG86"/>
  <c r="BF86"/>
  <c r="T86"/>
  <c r="R86"/>
  <c r="P86"/>
  <c r="BK86"/>
  <c r="J86"/>
  <c r="BE86"/>
  <c r="BI85"/>
  <c r="BH85"/>
  <c r="BG85"/>
  <c r="BF85"/>
  <c r="T85"/>
  <c r="R85"/>
  <c r="P85"/>
  <c r="BK85"/>
  <c r="J85"/>
  <c r="BE85" s="1"/>
  <c r="BI84"/>
  <c r="BH84"/>
  <c r="BG84"/>
  <c r="BF84"/>
  <c r="T84"/>
  <c r="R84"/>
  <c r="P84"/>
  <c r="BK84"/>
  <c r="J84"/>
  <c r="BE84"/>
  <c r="BI83"/>
  <c r="F34" s="1"/>
  <c r="BD59" i="1" s="1"/>
  <c r="BH83" i="9"/>
  <c r="BG83"/>
  <c r="F32"/>
  <c r="BB59" i="1" s="1"/>
  <c r="BF83" i="9"/>
  <c r="T83"/>
  <c r="T82"/>
  <c r="T81" s="1"/>
  <c r="T80" s="1"/>
  <c r="R83"/>
  <c r="R82"/>
  <c r="P83"/>
  <c r="P82"/>
  <c r="BK83"/>
  <c r="BK82" s="1"/>
  <c r="J83"/>
  <c r="BE83" s="1"/>
  <c r="J76"/>
  <c r="F76"/>
  <c r="F74"/>
  <c r="E72"/>
  <c r="J51"/>
  <c r="F51"/>
  <c r="F49"/>
  <c r="E47"/>
  <c r="J18"/>
  <c r="E18"/>
  <c r="F52" s="1"/>
  <c r="J17"/>
  <c r="J12"/>
  <c r="J49" s="1"/>
  <c r="E7"/>
  <c r="E45" s="1"/>
  <c r="AY58" i="1"/>
  <c r="AX58"/>
  <c r="BI170" i="8"/>
  <c r="BH170"/>
  <c r="BG170"/>
  <c r="BF170"/>
  <c r="T170"/>
  <c r="R170"/>
  <c r="P170"/>
  <c r="BK170"/>
  <c r="J170"/>
  <c r="BE170" s="1"/>
  <c r="BI169"/>
  <c r="BH169"/>
  <c r="BG169"/>
  <c r="BF169"/>
  <c r="T169"/>
  <c r="R169"/>
  <c r="P169"/>
  <c r="BK169"/>
  <c r="J169"/>
  <c r="BE169"/>
  <c r="BI168"/>
  <c r="BH168"/>
  <c r="BG168"/>
  <c r="BF168"/>
  <c r="T168"/>
  <c r="R168"/>
  <c r="P168"/>
  <c r="BK168"/>
  <c r="J168"/>
  <c r="BE168" s="1"/>
  <c r="BI167"/>
  <c r="BH167"/>
  <c r="BG167"/>
  <c r="BF167"/>
  <c r="T167"/>
  <c r="R167"/>
  <c r="P167"/>
  <c r="BK167"/>
  <c r="J167"/>
  <c r="BE167"/>
  <c r="BI166"/>
  <c r="BH166"/>
  <c r="BG166"/>
  <c r="BF166"/>
  <c r="T166"/>
  <c r="T165" s="1"/>
  <c r="R166"/>
  <c r="R165"/>
  <c r="P166"/>
  <c r="P165" s="1"/>
  <c r="BK166"/>
  <c r="BK165" s="1"/>
  <c r="J165" s="1"/>
  <c r="J67" s="1"/>
  <c r="J166"/>
  <c r="BE166"/>
  <c r="BI164"/>
  <c r="BH164"/>
  <c r="BG164"/>
  <c r="BF164"/>
  <c r="T164"/>
  <c r="R164"/>
  <c r="P164"/>
  <c r="BK164"/>
  <c r="J164"/>
  <c r="BE164" s="1"/>
  <c r="BI163"/>
  <c r="BH163"/>
  <c r="BG163"/>
  <c r="BF163"/>
  <c r="T163"/>
  <c r="R163"/>
  <c r="P163"/>
  <c r="BK163"/>
  <c r="J163"/>
  <c r="BE163"/>
  <c r="BI162"/>
  <c r="BH162"/>
  <c r="BG162"/>
  <c r="BF162"/>
  <c r="T162"/>
  <c r="R162"/>
  <c r="P162"/>
  <c r="BK162"/>
  <c r="J162"/>
  <c r="BE162" s="1"/>
  <c r="BI161"/>
  <c r="BH161"/>
  <c r="BG161"/>
  <c r="BF161"/>
  <c r="T161"/>
  <c r="R161"/>
  <c r="P161"/>
  <c r="BK161"/>
  <c r="J161"/>
  <c r="BE161" s="1"/>
  <c r="BI160"/>
  <c r="BH160"/>
  <c r="BG160"/>
  <c r="BF160"/>
  <c r="T160"/>
  <c r="R160"/>
  <c r="P160"/>
  <c r="BK160"/>
  <c r="J160"/>
  <c r="BE160" s="1"/>
  <c r="BI159"/>
  <c r="BH159"/>
  <c r="BG159"/>
  <c r="BF159"/>
  <c r="T159"/>
  <c r="R159"/>
  <c r="P159"/>
  <c r="BK159"/>
  <c r="J159"/>
  <c r="BE159" s="1"/>
  <c r="BI158"/>
  <c r="BH158"/>
  <c r="BG158"/>
  <c r="BF158"/>
  <c r="T158"/>
  <c r="R158"/>
  <c r="P158"/>
  <c r="BK158"/>
  <c r="J158"/>
  <c r="BE158" s="1"/>
  <c r="BI157"/>
  <c r="BH157"/>
  <c r="BG157"/>
  <c r="BF157"/>
  <c r="T157"/>
  <c r="R157"/>
  <c r="P157"/>
  <c r="BK157"/>
  <c r="J157"/>
  <c r="BE157"/>
  <c r="BI156"/>
  <c r="BH156"/>
  <c r="BG156"/>
  <c r="BF156"/>
  <c r="T156"/>
  <c r="R156"/>
  <c r="P156"/>
  <c r="BK156"/>
  <c r="J156"/>
  <c r="BE156" s="1"/>
  <c r="BI155"/>
  <c r="BH155"/>
  <c r="BG155"/>
  <c r="BF155"/>
  <c r="T155"/>
  <c r="R155"/>
  <c r="P155"/>
  <c r="P152" s="1"/>
  <c r="BK155"/>
  <c r="J155"/>
  <c r="BE155"/>
  <c r="BI154"/>
  <c r="BH154"/>
  <c r="BG154"/>
  <c r="BF154"/>
  <c r="T154"/>
  <c r="T152" s="1"/>
  <c r="R154"/>
  <c r="P154"/>
  <c r="BK154"/>
  <c r="J154"/>
  <c r="BE154" s="1"/>
  <c r="BI153"/>
  <c r="BH153"/>
  <c r="BG153"/>
  <c r="BF153"/>
  <c r="T153"/>
  <c r="R153"/>
  <c r="R152" s="1"/>
  <c r="R143" s="1"/>
  <c r="P153"/>
  <c r="BK153"/>
  <c r="BK152" s="1"/>
  <c r="J153"/>
  <c r="BE153" s="1"/>
  <c r="BI151"/>
  <c r="BH151"/>
  <c r="BG151"/>
  <c r="BF151"/>
  <c r="T151"/>
  <c r="R151"/>
  <c r="P151"/>
  <c r="BK151"/>
  <c r="J151"/>
  <c r="BE151"/>
  <c r="BI150"/>
  <c r="BH150"/>
  <c r="BG150"/>
  <c r="BF150"/>
  <c r="T150"/>
  <c r="R150"/>
  <c r="P150"/>
  <c r="BK150"/>
  <c r="J150"/>
  <c r="BE150" s="1"/>
  <c r="BI149"/>
  <c r="BH149"/>
  <c r="BG149"/>
  <c r="BF149"/>
  <c r="T149"/>
  <c r="R149"/>
  <c r="P149"/>
  <c r="BK149"/>
  <c r="J149"/>
  <c r="BE149"/>
  <c r="BI148"/>
  <c r="BH148"/>
  <c r="BG148"/>
  <c r="BF148"/>
  <c r="T148"/>
  <c r="T147" s="1"/>
  <c r="R148"/>
  <c r="R147"/>
  <c r="P148"/>
  <c r="P147" s="1"/>
  <c r="BK148"/>
  <c r="BK147" s="1"/>
  <c r="J147" s="1"/>
  <c r="J65" s="1"/>
  <c r="J148"/>
  <c r="BE148"/>
  <c r="BI146"/>
  <c r="BH146"/>
  <c r="BG146"/>
  <c r="BF146"/>
  <c r="T146"/>
  <c r="R146"/>
  <c r="P146"/>
  <c r="BK146"/>
  <c r="J146"/>
  <c r="BE146" s="1"/>
  <c r="BI145"/>
  <c r="BH145"/>
  <c r="BG145"/>
  <c r="BF145"/>
  <c r="T145"/>
  <c r="R145"/>
  <c r="P145"/>
  <c r="BK145"/>
  <c r="J145"/>
  <c r="BE145"/>
  <c r="BI144"/>
  <c r="BH144"/>
  <c r="BG144"/>
  <c r="BF144"/>
  <c r="T144"/>
  <c r="T143" s="1"/>
  <c r="R144"/>
  <c r="P144"/>
  <c r="P143" s="1"/>
  <c r="BK144"/>
  <c r="J144"/>
  <c r="BE144" s="1"/>
  <c r="BI142"/>
  <c r="BH142"/>
  <c r="BG142"/>
  <c r="BF142"/>
  <c r="T142"/>
  <c r="R142"/>
  <c r="P142"/>
  <c r="BK142"/>
  <c r="J142"/>
  <c r="BE142" s="1"/>
  <c r="BI141"/>
  <c r="BH141"/>
  <c r="BG141"/>
  <c r="BF141"/>
  <c r="T141"/>
  <c r="R141"/>
  <c r="P141"/>
  <c r="BK141"/>
  <c r="J141"/>
  <c r="BE141"/>
  <c r="BI140"/>
  <c r="BH140"/>
  <c r="BG140"/>
  <c r="BF140"/>
  <c r="T140"/>
  <c r="R140"/>
  <c r="P140"/>
  <c r="BK140"/>
  <c r="J140"/>
  <c r="BE140" s="1"/>
  <c r="BI139"/>
  <c r="BH139"/>
  <c r="BG139"/>
  <c r="BF139"/>
  <c r="T139"/>
  <c r="R139"/>
  <c r="P139"/>
  <c r="BK139"/>
  <c r="J139"/>
  <c r="BE139"/>
  <c r="BI138"/>
  <c r="BH138"/>
  <c r="BG138"/>
  <c r="BF138"/>
  <c r="T138"/>
  <c r="R138"/>
  <c r="P138"/>
  <c r="BK138"/>
  <c r="J138"/>
  <c r="BE138" s="1"/>
  <c r="BI137"/>
  <c r="BH137"/>
  <c r="BG137"/>
  <c r="BF137"/>
  <c r="T137"/>
  <c r="R137"/>
  <c r="P137"/>
  <c r="BK137"/>
  <c r="J137"/>
  <c r="BE137" s="1"/>
  <c r="BI136"/>
  <c r="BH136"/>
  <c r="BG136"/>
  <c r="BF136"/>
  <c r="T136"/>
  <c r="R136"/>
  <c r="P136"/>
  <c r="BK136"/>
  <c r="J136"/>
  <c r="BE136" s="1"/>
  <c r="BI135"/>
  <c r="BH135"/>
  <c r="BG135"/>
  <c r="BF135"/>
  <c r="T135"/>
  <c r="R135"/>
  <c r="P135"/>
  <c r="BK135"/>
  <c r="J135"/>
  <c r="BE135" s="1"/>
  <c r="BI134"/>
  <c r="BH134"/>
  <c r="BG134"/>
  <c r="BF134"/>
  <c r="T134"/>
  <c r="R134"/>
  <c r="P134"/>
  <c r="BK134"/>
  <c r="J134"/>
  <c r="BE134" s="1"/>
  <c r="BI133"/>
  <c r="BH133"/>
  <c r="BG133"/>
  <c r="BF133"/>
  <c r="T133"/>
  <c r="R133"/>
  <c r="P133"/>
  <c r="BK133"/>
  <c r="J133"/>
  <c r="BE133"/>
  <c r="BI132"/>
  <c r="BH132"/>
  <c r="BG132"/>
  <c r="BF132"/>
  <c r="T132"/>
  <c r="R132"/>
  <c r="P132"/>
  <c r="BK132"/>
  <c r="J132"/>
  <c r="BE132" s="1"/>
  <c r="BI131"/>
  <c r="BH131"/>
  <c r="BG131"/>
  <c r="BF131"/>
  <c r="T131"/>
  <c r="R131"/>
  <c r="P131"/>
  <c r="BK131"/>
  <c r="J131"/>
  <c r="BE131"/>
  <c r="BI130"/>
  <c r="BH130"/>
  <c r="BG130"/>
  <c r="BF130"/>
  <c r="T130"/>
  <c r="R130"/>
  <c r="P130"/>
  <c r="BK130"/>
  <c r="J130"/>
  <c r="BE130" s="1"/>
  <c r="BI129"/>
  <c r="BH129"/>
  <c r="BG129"/>
  <c r="BF129"/>
  <c r="T129"/>
  <c r="R129"/>
  <c r="P129"/>
  <c r="BK129"/>
  <c r="J129"/>
  <c r="BE129" s="1"/>
  <c r="BI128"/>
  <c r="BH128"/>
  <c r="BG128"/>
  <c r="BF128"/>
  <c r="T128"/>
  <c r="R128"/>
  <c r="P128"/>
  <c r="BK128"/>
  <c r="J128"/>
  <c r="BE128" s="1"/>
  <c r="BI127"/>
  <c r="BH127"/>
  <c r="BG127"/>
  <c r="BF127"/>
  <c r="T127"/>
  <c r="R127"/>
  <c r="P127"/>
  <c r="BK127"/>
  <c r="J127"/>
  <c r="BE127" s="1"/>
  <c r="BI126"/>
  <c r="BH126"/>
  <c r="BG126"/>
  <c r="BF126"/>
  <c r="T126"/>
  <c r="R126"/>
  <c r="P126"/>
  <c r="BK126"/>
  <c r="J126"/>
  <c r="BE126"/>
  <c r="BI125"/>
  <c r="BH125"/>
  <c r="BG125"/>
  <c r="BF125"/>
  <c r="T125"/>
  <c r="R125"/>
  <c r="P125"/>
  <c r="BK125"/>
  <c r="J125"/>
  <c r="BE125" s="1"/>
  <c r="BI124"/>
  <c r="BH124"/>
  <c r="BG124"/>
  <c r="BF124"/>
  <c r="T124"/>
  <c r="R124"/>
  <c r="P124"/>
  <c r="BK124"/>
  <c r="J124"/>
  <c r="BE124"/>
  <c r="BI123"/>
  <c r="BH123"/>
  <c r="BG123"/>
  <c r="BF123"/>
  <c r="T123"/>
  <c r="R123"/>
  <c r="P123"/>
  <c r="BK123"/>
  <c r="J123"/>
  <c r="BE123" s="1"/>
  <c r="BI122"/>
  <c r="BH122"/>
  <c r="BG122"/>
  <c r="BF122"/>
  <c r="T122"/>
  <c r="R122"/>
  <c r="P122"/>
  <c r="BK122"/>
  <c r="J122"/>
  <c r="BE122"/>
  <c r="BI121"/>
  <c r="BH121"/>
  <c r="BG121"/>
  <c r="BF121"/>
  <c r="T121"/>
  <c r="R121"/>
  <c r="P121"/>
  <c r="BK121"/>
  <c r="J121"/>
  <c r="BE121" s="1"/>
  <c r="BI120"/>
  <c r="BH120"/>
  <c r="BG120"/>
  <c r="BF120"/>
  <c r="T120"/>
  <c r="R120"/>
  <c r="P120"/>
  <c r="BK120"/>
  <c r="J120"/>
  <c r="BE120"/>
  <c r="BI119"/>
  <c r="BH119"/>
  <c r="BG119"/>
  <c r="BF119"/>
  <c r="T119"/>
  <c r="R119"/>
  <c r="P119"/>
  <c r="BK119"/>
  <c r="J119"/>
  <c r="BE119" s="1"/>
  <c r="BI118"/>
  <c r="BH118"/>
  <c r="BG118"/>
  <c r="BF118"/>
  <c r="T118"/>
  <c r="T117"/>
  <c r="R118"/>
  <c r="R117"/>
  <c r="P118"/>
  <c r="P117"/>
  <c r="BK118"/>
  <c r="BK117" s="1"/>
  <c r="J117" s="1"/>
  <c r="J63" s="1"/>
  <c r="J118"/>
  <c r="BE118" s="1"/>
  <c r="BI116"/>
  <c r="BH116"/>
  <c r="BG116"/>
  <c r="BF116"/>
  <c r="T116"/>
  <c r="R116"/>
  <c r="P116"/>
  <c r="BK116"/>
  <c r="J116"/>
  <c r="BE116"/>
  <c r="BI115"/>
  <c r="BH115"/>
  <c r="BG115"/>
  <c r="BF115"/>
  <c r="T115"/>
  <c r="R115"/>
  <c r="P115"/>
  <c r="BK115"/>
  <c r="J115"/>
  <c r="BE115" s="1"/>
  <c r="BI114"/>
  <c r="BH114"/>
  <c r="BG114"/>
  <c r="BF114"/>
  <c r="T114"/>
  <c r="R114"/>
  <c r="P114"/>
  <c r="BK114"/>
  <c r="J114"/>
  <c r="BE114"/>
  <c r="BI113"/>
  <c r="BH113"/>
  <c r="BG113"/>
  <c r="BF113"/>
  <c r="T113"/>
  <c r="R113"/>
  <c r="P113"/>
  <c r="BK113"/>
  <c r="J113"/>
  <c r="BE113" s="1"/>
  <c r="BI112"/>
  <c r="BH112"/>
  <c r="BG112"/>
  <c r="BF112"/>
  <c r="T112"/>
  <c r="R112"/>
  <c r="P112"/>
  <c r="BK112"/>
  <c r="J112"/>
  <c r="BE112"/>
  <c r="BI111"/>
  <c r="BH111"/>
  <c r="BG111"/>
  <c r="BF111"/>
  <c r="T111"/>
  <c r="R111"/>
  <c r="P111"/>
  <c r="BK111"/>
  <c r="J111"/>
  <c r="BE111" s="1"/>
  <c r="BI110"/>
  <c r="BH110"/>
  <c r="BG110"/>
  <c r="BF110"/>
  <c r="T110"/>
  <c r="R110"/>
  <c r="P110"/>
  <c r="BK110"/>
  <c r="J110"/>
  <c r="BE110"/>
  <c r="BI109"/>
  <c r="BH109"/>
  <c r="BG109"/>
  <c r="BF109"/>
  <c r="T109"/>
  <c r="R109"/>
  <c r="P109"/>
  <c r="BK109"/>
  <c r="J109"/>
  <c r="BE109" s="1"/>
  <c r="BI108"/>
  <c r="BH108"/>
  <c r="BG108"/>
  <c r="BF108"/>
  <c r="T108"/>
  <c r="T107"/>
  <c r="R108"/>
  <c r="R107"/>
  <c r="P108"/>
  <c r="P107"/>
  <c r="BK108"/>
  <c r="BK107" s="1"/>
  <c r="J107" s="1"/>
  <c r="J62" s="1"/>
  <c r="J108"/>
  <c r="BE108" s="1"/>
  <c r="BI106"/>
  <c r="BH106"/>
  <c r="BG106"/>
  <c r="BF106"/>
  <c r="T106"/>
  <c r="R106"/>
  <c r="P106"/>
  <c r="BK106"/>
  <c r="J106"/>
  <c r="BE106" s="1"/>
  <c r="BI105"/>
  <c r="BH105"/>
  <c r="BG105"/>
  <c r="BF105"/>
  <c r="T105"/>
  <c r="R105"/>
  <c r="P105"/>
  <c r="BK105"/>
  <c r="J105"/>
  <c r="BE105"/>
  <c r="BI104"/>
  <c r="BH104"/>
  <c r="BG104"/>
  <c r="BF104"/>
  <c r="T104"/>
  <c r="R104"/>
  <c r="P104"/>
  <c r="BK104"/>
  <c r="J104"/>
  <c r="BE104" s="1"/>
  <c r="BI103"/>
  <c r="BH103"/>
  <c r="BG103"/>
  <c r="BF103"/>
  <c r="T103"/>
  <c r="R103"/>
  <c r="P103"/>
  <c r="BK103"/>
  <c r="J103"/>
  <c r="BE103"/>
  <c r="BI102"/>
  <c r="BH102"/>
  <c r="BG102"/>
  <c r="BF102"/>
  <c r="T102"/>
  <c r="R102"/>
  <c r="P102"/>
  <c r="BK102"/>
  <c r="J102"/>
  <c r="BE102" s="1"/>
  <c r="BI101"/>
  <c r="BH101"/>
  <c r="BG101"/>
  <c r="BF101"/>
  <c r="T101"/>
  <c r="R101"/>
  <c r="P101"/>
  <c r="BK101"/>
  <c r="J101"/>
  <c r="BE101"/>
  <c r="BI100"/>
  <c r="BH100"/>
  <c r="BG100"/>
  <c r="BF100"/>
  <c r="T100"/>
  <c r="T99"/>
  <c r="R100"/>
  <c r="R99"/>
  <c r="P100"/>
  <c r="P99"/>
  <c r="BK100"/>
  <c r="BK99"/>
  <c r="J99" s="1"/>
  <c r="J61" s="1"/>
  <c r="J100"/>
  <c r="BE100" s="1"/>
  <c r="BI98"/>
  <c r="BH98"/>
  <c r="BG98"/>
  <c r="BF98"/>
  <c r="T98"/>
  <c r="R98"/>
  <c r="P98"/>
  <c r="BK98"/>
  <c r="J98"/>
  <c r="BE98" s="1"/>
  <c r="BI97"/>
  <c r="BH97"/>
  <c r="BG97"/>
  <c r="BF97"/>
  <c r="T97"/>
  <c r="R97"/>
  <c r="P97"/>
  <c r="BK97"/>
  <c r="J97"/>
  <c r="BE97"/>
  <c r="BI96"/>
  <c r="BH96"/>
  <c r="BG96"/>
  <c r="BF96"/>
  <c r="T96"/>
  <c r="R96"/>
  <c r="P96"/>
  <c r="BK96"/>
  <c r="J96"/>
  <c r="BE96" s="1"/>
  <c r="BI95"/>
  <c r="BH95"/>
  <c r="BG95"/>
  <c r="BF95"/>
  <c r="T95"/>
  <c r="R95"/>
  <c r="P95"/>
  <c r="BK95"/>
  <c r="J95"/>
  <c r="BE95"/>
  <c r="BI94"/>
  <c r="BH94"/>
  <c r="BG94"/>
  <c r="BF94"/>
  <c r="T94"/>
  <c r="T93"/>
  <c r="R94"/>
  <c r="R93"/>
  <c r="P94"/>
  <c r="P93"/>
  <c r="BK94"/>
  <c r="BK93"/>
  <c r="J93" s="1"/>
  <c r="J60" s="1"/>
  <c r="J94"/>
  <c r="BE94" s="1"/>
  <c r="BI92"/>
  <c r="BH92"/>
  <c r="BG92"/>
  <c r="BF92"/>
  <c r="T92"/>
  <c r="R92"/>
  <c r="P92"/>
  <c r="BK92"/>
  <c r="J92"/>
  <c r="BE92"/>
  <c r="BI91"/>
  <c r="F34" s="1"/>
  <c r="BD58" i="1" s="1"/>
  <c r="BH91" i="8"/>
  <c r="BG91"/>
  <c r="F32"/>
  <c r="BB58" i="1" s="1"/>
  <c r="BF91" i="8"/>
  <c r="T91"/>
  <c r="T90"/>
  <c r="T89" s="1"/>
  <c r="T88" s="1"/>
  <c r="T87" s="1"/>
  <c r="R91"/>
  <c r="R90" s="1"/>
  <c r="R89" s="1"/>
  <c r="P91"/>
  <c r="P90"/>
  <c r="P89" s="1"/>
  <c r="P88" s="1"/>
  <c r="P87" s="1"/>
  <c r="AU58" i="1" s="1"/>
  <c r="BK91" i="8"/>
  <c r="BK90"/>
  <c r="J90" s="1"/>
  <c r="J59" s="1"/>
  <c r="J91"/>
  <c r="BE91"/>
  <c r="J83"/>
  <c r="F83"/>
  <c r="F81"/>
  <c r="E79"/>
  <c r="J51"/>
  <c r="F51"/>
  <c r="F49"/>
  <c r="E47"/>
  <c r="J18"/>
  <c r="E18"/>
  <c r="F52" s="1"/>
  <c r="J17"/>
  <c r="J12"/>
  <c r="J49" s="1"/>
  <c r="E7"/>
  <c r="E45" s="1"/>
  <c r="E77"/>
  <c r="AY57" i="1"/>
  <c r="AX57"/>
  <c r="BI198" i="7"/>
  <c r="BH198"/>
  <c r="BG198"/>
  <c r="BF198"/>
  <c r="T198"/>
  <c r="R198"/>
  <c r="P198"/>
  <c r="BK198"/>
  <c r="J198"/>
  <c r="BE198" s="1"/>
  <c r="BI197"/>
  <c r="BH197"/>
  <c r="BG197"/>
  <c r="BF197"/>
  <c r="T197"/>
  <c r="R197"/>
  <c r="P197"/>
  <c r="BK197"/>
  <c r="J197"/>
  <c r="BE197" s="1"/>
  <c r="BI196"/>
  <c r="BH196"/>
  <c r="BG196"/>
  <c r="BF196"/>
  <c r="T196"/>
  <c r="R196"/>
  <c r="P196"/>
  <c r="BK196"/>
  <c r="J196"/>
  <c r="BE196" s="1"/>
  <c r="BI195"/>
  <c r="BH195"/>
  <c r="BG195"/>
  <c r="BF195"/>
  <c r="T195"/>
  <c r="R195"/>
  <c r="P195"/>
  <c r="BK195"/>
  <c r="J195"/>
  <c r="BE195" s="1"/>
  <c r="BI194"/>
  <c r="BH194"/>
  <c r="BG194"/>
  <c r="BF194"/>
  <c r="T194"/>
  <c r="R194"/>
  <c r="P194"/>
  <c r="BK194"/>
  <c r="J194"/>
  <c r="BE194" s="1"/>
  <c r="BI193"/>
  <c r="BH193"/>
  <c r="BG193"/>
  <c r="BF193"/>
  <c r="T193"/>
  <c r="R193"/>
  <c r="P193"/>
  <c r="BK193"/>
  <c r="J193"/>
  <c r="BE193" s="1"/>
  <c r="BI192"/>
  <c r="BH192"/>
  <c r="BG192"/>
  <c r="BF192"/>
  <c r="T192"/>
  <c r="R192"/>
  <c r="P192"/>
  <c r="BK192"/>
  <c r="J192"/>
  <c r="BE192" s="1"/>
  <c r="BI191"/>
  <c r="BH191"/>
  <c r="BG191"/>
  <c r="BF191"/>
  <c r="T191"/>
  <c r="R191"/>
  <c r="P191"/>
  <c r="BK191"/>
  <c r="J191"/>
  <c r="BE191" s="1"/>
  <c r="BI190"/>
  <c r="BH190"/>
  <c r="BG190"/>
  <c r="BF190"/>
  <c r="T190"/>
  <c r="R190"/>
  <c r="P190"/>
  <c r="BK190"/>
  <c r="J190"/>
  <c r="BE190" s="1"/>
  <c r="BI189"/>
  <c r="BH189"/>
  <c r="BG189"/>
  <c r="BF189"/>
  <c r="T189"/>
  <c r="R189"/>
  <c r="P189"/>
  <c r="BK189"/>
  <c r="J189"/>
  <c r="BE189" s="1"/>
  <c r="BI188"/>
  <c r="BH188"/>
  <c r="BG188"/>
  <c r="BF188"/>
  <c r="T188"/>
  <c r="R188"/>
  <c r="P188"/>
  <c r="BK188"/>
  <c r="J188"/>
  <c r="BE188" s="1"/>
  <c r="BI187"/>
  <c r="BH187"/>
  <c r="BG187"/>
  <c r="BF187"/>
  <c r="T187"/>
  <c r="R187"/>
  <c r="P187"/>
  <c r="BK187"/>
  <c r="J187"/>
  <c r="BE187" s="1"/>
  <c r="BI186"/>
  <c r="BH186"/>
  <c r="BG186"/>
  <c r="BF186"/>
  <c r="T186"/>
  <c r="R186"/>
  <c r="P186"/>
  <c r="BK186"/>
  <c r="J186"/>
  <c r="BE186" s="1"/>
  <c r="BI185"/>
  <c r="BH185"/>
  <c r="BG185"/>
  <c r="BF185"/>
  <c r="T185"/>
  <c r="R185"/>
  <c r="P185"/>
  <c r="BK185"/>
  <c r="J185"/>
  <c r="BE185" s="1"/>
  <c r="BI184"/>
  <c r="BH184"/>
  <c r="BG184"/>
  <c r="BF184"/>
  <c r="T184"/>
  <c r="R184"/>
  <c r="P184"/>
  <c r="BK184"/>
  <c r="J184"/>
  <c r="BE184" s="1"/>
  <c r="BI183"/>
  <c r="BH183"/>
  <c r="BG183"/>
  <c r="BF183"/>
  <c r="T183"/>
  <c r="R183"/>
  <c r="P183"/>
  <c r="BK183"/>
  <c r="J183"/>
  <c r="BE183" s="1"/>
  <c r="BI182"/>
  <c r="BH182"/>
  <c r="BG182"/>
  <c r="BF182"/>
  <c r="T182"/>
  <c r="T181" s="1"/>
  <c r="R182"/>
  <c r="R181" s="1"/>
  <c r="P182"/>
  <c r="P181" s="1"/>
  <c r="BK182"/>
  <c r="J182"/>
  <c r="BE182"/>
  <c r="BI180"/>
  <c r="BH180"/>
  <c r="BG180"/>
  <c r="BF180"/>
  <c r="T180"/>
  <c r="R180"/>
  <c r="P180"/>
  <c r="BK180"/>
  <c r="J180"/>
  <c r="BE180" s="1"/>
  <c r="BI179"/>
  <c r="BH179"/>
  <c r="BG179"/>
  <c r="BF179"/>
  <c r="T179"/>
  <c r="R179"/>
  <c r="P179"/>
  <c r="BK179"/>
  <c r="J179"/>
  <c r="BE179" s="1"/>
  <c r="BI178"/>
  <c r="BH178"/>
  <c r="BG178"/>
  <c r="BF178"/>
  <c r="T178"/>
  <c r="R178"/>
  <c r="P178"/>
  <c r="BK178"/>
  <c r="J178"/>
  <c r="BE178" s="1"/>
  <c r="BI177"/>
  <c r="BH177"/>
  <c r="BG177"/>
  <c r="BF177"/>
  <c r="T177"/>
  <c r="R177"/>
  <c r="P177"/>
  <c r="BK177"/>
  <c r="J177"/>
  <c r="BE177" s="1"/>
  <c r="BI176"/>
  <c r="BH176"/>
  <c r="BG176"/>
  <c r="BF176"/>
  <c r="T176"/>
  <c r="R176"/>
  <c r="P176"/>
  <c r="BK176"/>
  <c r="J176"/>
  <c r="BE176" s="1"/>
  <c r="BI175"/>
  <c r="BH175"/>
  <c r="BG175"/>
  <c r="BF175"/>
  <c r="T175"/>
  <c r="T174" s="1"/>
  <c r="R175"/>
  <c r="R174" s="1"/>
  <c r="P175"/>
  <c r="P174" s="1"/>
  <c r="BK175"/>
  <c r="J175"/>
  <c r="BE175"/>
  <c r="BI173"/>
  <c r="BH173"/>
  <c r="BG173"/>
  <c r="BF173"/>
  <c r="T173"/>
  <c r="R173"/>
  <c r="P173"/>
  <c r="BK173"/>
  <c r="J173"/>
  <c r="BE173" s="1"/>
  <c r="BI172"/>
  <c r="BH172"/>
  <c r="BG172"/>
  <c r="BF172"/>
  <c r="T172"/>
  <c r="R172"/>
  <c r="P172"/>
  <c r="BK172"/>
  <c r="J172"/>
  <c r="BE172" s="1"/>
  <c r="BI171"/>
  <c r="BH171"/>
  <c r="BG171"/>
  <c r="BF171"/>
  <c r="T171"/>
  <c r="R171"/>
  <c r="P171"/>
  <c r="BK171"/>
  <c r="J171"/>
  <c r="BE171"/>
  <c r="BI170"/>
  <c r="BH170"/>
  <c r="BG170"/>
  <c r="BF170"/>
  <c r="T170"/>
  <c r="R170"/>
  <c r="P170"/>
  <c r="BK170"/>
  <c r="J170"/>
  <c r="BE170" s="1"/>
  <c r="BI169"/>
  <c r="BH169"/>
  <c r="BG169"/>
  <c r="BF169"/>
  <c r="T169"/>
  <c r="R169"/>
  <c r="P169"/>
  <c r="BK169"/>
  <c r="J169"/>
  <c r="BE169"/>
  <c r="BI168"/>
  <c r="BH168"/>
  <c r="BG168"/>
  <c r="BF168"/>
  <c r="T168"/>
  <c r="R168"/>
  <c r="P168"/>
  <c r="BK168"/>
  <c r="J168"/>
  <c r="BE168" s="1"/>
  <c r="BI167"/>
  <c r="BH167"/>
  <c r="BG167"/>
  <c r="BF167"/>
  <c r="T167"/>
  <c r="R167"/>
  <c r="P167"/>
  <c r="BK167"/>
  <c r="J167"/>
  <c r="BE167" s="1"/>
  <c r="BI166"/>
  <c r="BH166"/>
  <c r="BG166"/>
  <c r="BF166"/>
  <c r="T166"/>
  <c r="R166"/>
  <c r="P166"/>
  <c r="BK166"/>
  <c r="J166"/>
  <c r="BE166" s="1"/>
  <c r="BI165"/>
  <c r="BH165"/>
  <c r="BG165"/>
  <c r="BF165"/>
  <c r="T165"/>
  <c r="R165"/>
  <c r="P165"/>
  <c r="BK165"/>
  <c r="J165"/>
  <c r="BE165" s="1"/>
  <c r="BI164"/>
  <c r="BH164"/>
  <c r="BG164"/>
  <c r="BF164"/>
  <c r="T164"/>
  <c r="R164"/>
  <c r="P164"/>
  <c r="BK164"/>
  <c r="J164"/>
  <c r="BE164" s="1"/>
  <c r="BI163"/>
  <c r="BH163"/>
  <c r="BG163"/>
  <c r="BF163"/>
  <c r="T163"/>
  <c r="R163"/>
  <c r="P163"/>
  <c r="BK163"/>
  <c r="J163"/>
  <c r="BE163"/>
  <c r="BI162"/>
  <c r="BH162"/>
  <c r="BG162"/>
  <c r="BF162"/>
  <c r="T162"/>
  <c r="R162"/>
  <c r="P162"/>
  <c r="BK162"/>
  <c r="J162"/>
  <c r="BE162" s="1"/>
  <c r="BI161"/>
  <c r="BH161"/>
  <c r="BG161"/>
  <c r="BF161"/>
  <c r="T161"/>
  <c r="T160"/>
  <c r="R161"/>
  <c r="R160" s="1"/>
  <c r="P161"/>
  <c r="P160"/>
  <c r="BK161"/>
  <c r="J161"/>
  <c r="BE161" s="1"/>
  <c r="BI159"/>
  <c r="BH159"/>
  <c r="BG159"/>
  <c r="BF159"/>
  <c r="T159"/>
  <c r="R159"/>
  <c r="P159"/>
  <c r="BK159"/>
  <c r="J159"/>
  <c r="BE159"/>
  <c r="BI158"/>
  <c r="BH158"/>
  <c r="BG158"/>
  <c r="BF158"/>
  <c r="T158"/>
  <c r="R158"/>
  <c r="P158"/>
  <c r="BK158"/>
  <c r="J158"/>
  <c r="BE158" s="1"/>
  <c r="BI157"/>
  <c r="BH157"/>
  <c r="BG157"/>
  <c r="BF157"/>
  <c r="T157"/>
  <c r="R157"/>
  <c r="P157"/>
  <c r="BK157"/>
  <c r="J157"/>
  <c r="BE157" s="1"/>
  <c r="BI156"/>
  <c r="BH156"/>
  <c r="BG156"/>
  <c r="BF156"/>
  <c r="T156"/>
  <c r="R156"/>
  <c r="P156"/>
  <c r="BK156"/>
  <c r="J156"/>
  <c r="BE156" s="1"/>
  <c r="BI155"/>
  <c r="BH155"/>
  <c r="BG155"/>
  <c r="BF155"/>
  <c r="T155"/>
  <c r="R155"/>
  <c r="P155"/>
  <c r="BK155"/>
  <c r="J155"/>
  <c r="BE155" s="1"/>
  <c r="BI154"/>
  <c r="BH154"/>
  <c r="BG154"/>
  <c r="BF154"/>
  <c r="T154"/>
  <c r="R154"/>
  <c r="P154"/>
  <c r="BK154"/>
  <c r="J154"/>
  <c r="BE154" s="1"/>
  <c r="BI153"/>
  <c r="BH153"/>
  <c r="BG153"/>
  <c r="BF153"/>
  <c r="T153"/>
  <c r="T152"/>
  <c r="R153"/>
  <c r="R152" s="1"/>
  <c r="P153"/>
  <c r="P152"/>
  <c r="BK153"/>
  <c r="BK152" s="1"/>
  <c r="J152" s="1"/>
  <c r="J60" s="1"/>
  <c r="J153"/>
  <c r="BE153" s="1"/>
  <c r="BI151"/>
  <c r="BH151"/>
  <c r="BG151"/>
  <c r="BF151"/>
  <c r="T151"/>
  <c r="R151"/>
  <c r="P151"/>
  <c r="BK151"/>
  <c r="J151"/>
  <c r="BE151"/>
  <c r="BI150"/>
  <c r="BH150"/>
  <c r="BG150"/>
  <c r="BF150"/>
  <c r="T150"/>
  <c r="R150"/>
  <c r="P150"/>
  <c r="BK150"/>
  <c r="J150"/>
  <c r="BE150" s="1"/>
  <c r="BI149"/>
  <c r="BH149"/>
  <c r="BG149"/>
  <c r="BF149"/>
  <c r="T149"/>
  <c r="R149"/>
  <c r="P149"/>
  <c r="BK149"/>
  <c r="J149"/>
  <c r="BE149" s="1"/>
  <c r="BI148"/>
  <c r="BH148"/>
  <c r="BG148"/>
  <c r="BF148"/>
  <c r="T148"/>
  <c r="R148"/>
  <c r="P148"/>
  <c r="BK148"/>
  <c r="J148"/>
  <c r="BE148" s="1"/>
  <c r="BI147"/>
  <c r="BH147"/>
  <c r="BG147"/>
  <c r="BF147"/>
  <c r="T147"/>
  <c r="R147"/>
  <c r="P147"/>
  <c r="BK147"/>
  <c r="J147"/>
  <c r="BE147" s="1"/>
  <c r="BI146"/>
  <c r="BH146"/>
  <c r="BG146"/>
  <c r="BF146"/>
  <c r="T146"/>
  <c r="R146"/>
  <c r="P146"/>
  <c r="BK146"/>
  <c r="J146"/>
  <c r="BE146" s="1"/>
  <c r="BI145"/>
  <c r="BH145"/>
  <c r="BG145"/>
  <c r="BF145"/>
  <c r="T145"/>
  <c r="R145"/>
  <c r="P145"/>
  <c r="BK145"/>
  <c r="J145"/>
  <c r="BE145"/>
  <c r="BI144"/>
  <c r="BH144"/>
  <c r="BG144"/>
  <c r="BF144"/>
  <c r="T144"/>
  <c r="R144"/>
  <c r="P144"/>
  <c r="BK144"/>
  <c r="J144"/>
  <c r="BE144" s="1"/>
  <c r="BI143"/>
  <c r="BH143"/>
  <c r="BG143"/>
  <c r="BF143"/>
  <c r="T143"/>
  <c r="R143"/>
  <c r="P143"/>
  <c r="BK143"/>
  <c r="J143"/>
  <c r="BE143"/>
  <c r="BI142"/>
  <c r="BH142"/>
  <c r="BG142"/>
  <c r="BF142"/>
  <c r="T142"/>
  <c r="R142"/>
  <c r="P142"/>
  <c r="BK142"/>
  <c r="J142"/>
  <c r="BE142" s="1"/>
  <c r="BI141"/>
  <c r="BH141"/>
  <c r="BG141"/>
  <c r="BF141"/>
  <c r="T141"/>
  <c r="R141"/>
  <c r="P141"/>
  <c r="BK141"/>
  <c r="J141"/>
  <c r="BE141" s="1"/>
  <c r="BI140"/>
  <c r="BH140"/>
  <c r="BG140"/>
  <c r="BF140"/>
  <c r="T140"/>
  <c r="T139" s="1"/>
  <c r="R140"/>
  <c r="R139"/>
  <c r="P140"/>
  <c r="P139" s="1"/>
  <c r="BK140"/>
  <c r="BK139"/>
  <c r="J139" s="1"/>
  <c r="J59" s="1"/>
  <c r="J140"/>
  <c r="BE140" s="1"/>
  <c r="BI138"/>
  <c r="BH138"/>
  <c r="BG138"/>
  <c r="BF138"/>
  <c r="T138"/>
  <c r="R138"/>
  <c r="P138"/>
  <c r="BK138"/>
  <c r="J138"/>
  <c r="BE138" s="1"/>
  <c r="BI137"/>
  <c r="BH137"/>
  <c r="BG137"/>
  <c r="BF137"/>
  <c r="T137"/>
  <c r="R137"/>
  <c r="P137"/>
  <c r="BK137"/>
  <c r="J137"/>
  <c r="BE137"/>
  <c r="BI136"/>
  <c r="BH136"/>
  <c r="BG136"/>
  <c r="BF136"/>
  <c r="T136"/>
  <c r="R136"/>
  <c r="P136"/>
  <c r="BK136"/>
  <c r="J136"/>
  <c r="BE136" s="1"/>
  <c r="BI135"/>
  <c r="BH135"/>
  <c r="BG135"/>
  <c r="BF135"/>
  <c r="T135"/>
  <c r="R135"/>
  <c r="P135"/>
  <c r="BK135"/>
  <c r="J135"/>
  <c r="BE135"/>
  <c r="BI134"/>
  <c r="BH134"/>
  <c r="BG134"/>
  <c r="BF134"/>
  <c r="T134"/>
  <c r="R134"/>
  <c r="P134"/>
  <c r="BK134"/>
  <c r="J134"/>
  <c r="BE134" s="1"/>
  <c r="BI133"/>
  <c r="BH133"/>
  <c r="BG133"/>
  <c r="BF133"/>
  <c r="T133"/>
  <c r="R133"/>
  <c r="P133"/>
  <c r="BK133"/>
  <c r="J133"/>
  <c r="BE133"/>
  <c r="BI132"/>
  <c r="BH132"/>
  <c r="BG132"/>
  <c r="BF132"/>
  <c r="T132"/>
  <c r="R132"/>
  <c r="P132"/>
  <c r="BK132"/>
  <c r="J132"/>
  <c r="BE132" s="1"/>
  <c r="BI131"/>
  <c r="BH131"/>
  <c r="BG131"/>
  <c r="BF131"/>
  <c r="T131"/>
  <c r="R131"/>
  <c r="P131"/>
  <c r="BK131"/>
  <c r="J131"/>
  <c r="BE131"/>
  <c r="BI130"/>
  <c r="BH130"/>
  <c r="BG130"/>
  <c r="BF130"/>
  <c r="T130"/>
  <c r="R130"/>
  <c r="P130"/>
  <c r="BK130"/>
  <c r="J130"/>
  <c r="BE130" s="1"/>
  <c r="BI129"/>
  <c r="BH129"/>
  <c r="BG129"/>
  <c r="BF129"/>
  <c r="T129"/>
  <c r="R129"/>
  <c r="P129"/>
  <c r="BK129"/>
  <c r="J129"/>
  <c r="BE129"/>
  <c r="BI128"/>
  <c r="BH128"/>
  <c r="BG128"/>
  <c r="BF128"/>
  <c r="T128"/>
  <c r="R128"/>
  <c r="P128"/>
  <c r="BK128"/>
  <c r="J128"/>
  <c r="BE128" s="1"/>
  <c r="BI127"/>
  <c r="BH127"/>
  <c r="BG127"/>
  <c r="BF127"/>
  <c r="T127"/>
  <c r="R127"/>
  <c r="P127"/>
  <c r="BK127"/>
  <c r="J127"/>
  <c r="BE127"/>
  <c r="BI126"/>
  <c r="BH126"/>
  <c r="BG126"/>
  <c r="BF126"/>
  <c r="T126"/>
  <c r="R126"/>
  <c r="P126"/>
  <c r="BK126"/>
  <c r="J126"/>
  <c r="BE126" s="1"/>
  <c r="BI125"/>
  <c r="BH125"/>
  <c r="BG125"/>
  <c r="BF125"/>
  <c r="T125"/>
  <c r="R125"/>
  <c r="P125"/>
  <c r="BK125"/>
  <c r="J125"/>
  <c r="BE125"/>
  <c r="BI124"/>
  <c r="BH124"/>
  <c r="BG124"/>
  <c r="BF124"/>
  <c r="T124"/>
  <c r="R124"/>
  <c r="P124"/>
  <c r="BK124"/>
  <c r="J124"/>
  <c r="BE124" s="1"/>
  <c r="BI123"/>
  <c r="BH123"/>
  <c r="BG123"/>
  <c r="BF123"/>
  <c r="T123"/>
  <c r="R123"/>
  <c r="P123"/>
  <c r="BK123"/>
  <c r="J123"/>
  <c r="BE123"/>
  <c r="BI122"/>
  <c r="BH122"/>
  <c r="BG122"/>
  <c r="BF122"/>
  <c r="T122"/>
  <c r="R122"/>
  <c r="P122"/>
  <c r="BK122"/>
  <c r="J122"/>
  <c r="BE122" s="1"/>
  <c r="BI121"/>
  <c r="BH121"/>
  <c r="BG121"/>
  <c r="BF121"/>
  <c r="T121"/>
  <c r="R121"/>
  <c r="P121"/>
  <c r="BK121"/>
  <c r="J121"/>
  <c r="BE121"/>
  <c r="BI120"/>
  <c r="BH120"/>
  <c r="BG120"/>
  <c r="BF120"/>
  <c r="T120"/>
  <c r="R120"/>
  <c r="P120"/>
  <c r="BK120"/>
  <c r="J120"/>
  <c r="BE120" s="1"/>
  <c r="BI119"/>
  <c r="BH119"/>
  <c r="BG119"/>
  <c r="BF119"/>
  <c r="T119"/>
  <c r="R119"/>
  <c r="P119"/>
  <c r="BK119"/>
  <c r="J119"/>
  <c r="BE119"/>
  <c r="BI118"/>
  <c r="BH118"/>
  <c r="BG118"/>
  <c r="BF118"/>
  <c r="T118"/>
  <c r="R118"/>
  <c r="P118"/>
  <c r="BK118"/>
  <c r="J118"/>
  <c r="BE118" s="1"/>
  <c r="BI117"/>
  <c r="BH117"/>
  <c r="BG117"/>
  <c r="BF117"/>
  <c r="T117"/>
  <c r="R117"/>
  <c r="P117"/>
  <c r="BK117"/>
  <c r="J117"/>
  <c r="BE117"/>
  <c r="BI116"/>
  <c r="BH116"/>
  <c r="BG116"/>
  <c r="BF116"/>
  <c r="T116"/>
  <c r="R116"/>
  <c r="P116"/>
  <c r="BK116"/>
  <c r="J116"/>
  <c r="BE116" s="1"/>
  <c r="BI115"/>
  <c r="BH115"/>
  <c r="BG115"/>
  <c r="BF115"/>
  <c r="T115"/>
  <c r="R115"/>
  <c r="P115"/>
  <c r="BK115"/>
  <c r="J115"/>
  <c r="BE115"/>
  <c r="BI114"/>
  <c r="BH114"/>
  <c r="BG114"/>
  <c r="BF114"/>
  <c r="T114"/>
  <c r="R114"/>
  <c r="P114"/>
  <c r="BK114"/>
  <c r="J114"/>
  <c r="BE114" s="1"/>
  <c r="BI113"/>
  <c r="BH113"/>
  <c r="BG113"/>
  <c r="BF113"/>
  <c r="T113"/>
  <c r="R113"/>
  <c r="P113"/>
  <c r="BK113"/>
  <c r="J113"/>
  <c r="BE113"/>
  <c r="BI112"/>
  <c r="BH112"/>
  <c r="BG112"/>
  <c r="BF112"/>
  <c r="T112"/>
  <c r="R112"/>
  <c r="P112"/>
  <c r="BK112"/>
  <c r="J112"/>
  <c r="BE112" s="1"/>
  <c r="BI111"/>
  <c r="BH111"/>
  <c r="BG111"/>
  <c r="BF111"/>
  <c r="T111"/>
  <c r="R111"/>
  <c r="P111"/>
  <c r="BK111"/>
  <c r="J111"/>
  <c r="BE111"/>
  <c r="BI110"/>
  <c r="BH110"/>
  <c r="BG110"/>
  <c r="BF110"/>
  <c r="T110"/>
  <c r="R110"/>
  <c r="P110"/>
  <c r="BK110"/>
  <c r="J110"/>
  <c r="BE110" s="1"/>
  <c r="BI109"/>
  <c r="BH109"/>
  <c r="BG109"/>
  <c r="BF109"/>
  <c r="T109"/>
  <c r="R109"/>
  <c r="P109"/>
  <c r="BK109"/>
  <c r="J109"/>
  <c r="BE109"/>
  <c r="BI108"/>
  <c r="BH108"/>
  <c r="BG108"/>
  <c r="BF108"/>
  <c r="T108"/>
  <c r="R108"/>
  <c r="P108"/>
  <c r="BK108"/>
  <c r="J108"/>
  <c r="BE108" s="1"/>
  <c r="BI107"/>
  <c r="BH107"/>
  <c r="BG107"/>
  <c r="BF107"/>
  <c r="T107"/>
  <c r="R107"/>
  <c r="P107"/>
  <c r="BK107"/>
  <c r="J107"/>
  <c r="BE107"/>
  <c r="BI106"/>
  <c r="BH106"/>
  <c r="BG106"/>
  <c r="BF106"/>
  <c r="T106"/>
  <c r="R106"/>
  <c r="P106"/>
  <c r="BK106"/>
  <c r="J106"/>
  <c r="BE106" s="1"/>
  <c r="BI105"/>
  <c r="BH105"/>
  <c r="BG105"/>
  <c r="BF105"/>
  <c r="T105"/>
  <c r="R105"/>
  <c r="P105"/>
  <c r="BK105"/>
  <c r="J105"/>
  <c r="BE105"/>
  <c r="BI104"/>
  <c r="BH104"/>
  <c r="BG104"/>
  <c r="BF104"/>
  <c r="T104"/>
  <c r="R104"/>
  <c r="P104"/>
  <c r="BK104"/>
  <c r="J104"/>
  <c r="BE104" s="1"/>
  <c r="BI103"/>
  <c r="BH103"/>
  <c r="BG103"/>
  <c r="BF103"/>
  <c r="T103"/>
  <c r="R103"/>
  <c r="P103"/>
  <c r="BK103"/>
  <c r="J103"/>
  <c r="BE103"/>
  <c r="BI102"/>
  <c r="BH102"/>
  <c r="BG102"/>
  <c r="BF102"/>
  <c r="T102"/>
  <c r="R102"/>
  <c r="P102"/>
  <c r="BK102"/>
  <c r="J102"/>
  <c r="BE102" s="1"/>
  <c r="BI101"/>
  <c r="BH101"/>
  <c r="BG101"/>
  <c r="BF101"/>
  <c r="T101"/>
  <c r="R101"/>
  <c r="P101"/>
  <c r="BK101"/>
  <c r="J101"/>
  <c r="BE101"/>
  <c r="BI100"/>
  <c r="BH100"/>
  <c r="BG100"/>
  <c r="BF100"/>
  <c r="T100"/>
  <c r="R100"/>
  <c r="P100"/>
  <c r="BK100"/>
  <c r="J100"/>
  <c r="BE100" s="1"/>
  <c r="BI99"/>
  <c r="BH99"/>
  <c r="BG99"/>
  <c r="BF99"/>
  <c r="T99"/>
  <c r="R99"/>
  <c r="P99"/>
  <c r="BK99"/>
  <c r="J99"/>
  <c r="BE99"/>
  <c r="BI98"/>
  <c r="BH98"/>
  <c r="BG98"/>
  <c r="BF98"/>
  <c r="T98"/>
  <c r="R98"/>
  <c r="P98"/>
  <c r="BK98"/>
  <c r="J98"/>
  <c r="BE98" s="1"/>
  <c r="BI97"/>
  <c r="BH97"/>
  <c r="BG97"/>
  <c r="BF97"/>
  <c r="T97"/>
  <c r="R97"/>
  <c r="P97"/>
  <c r="BK97"/>
  <c r="J97"/>
  <c r="BE97"/>
  <c r="BI96"/>
  <c r="BH96"/>
  <c r="BG96"/>
  <c r="BF96"/>
  <c r="T96"/>
  <c r="R96"/>
  <c r="P96"/>
  <c r="BK96"/>
  <c r="J96"/>
  <c r="BE96" s="1"/>
  <c r="BI95"/>
  <c r="BH95"/>
  <c r="BG95"/>
  <c r="BF95"/>
  <c r="T95"/>
  <c r="R95"/>
  <c r="P95"/>
  <c r="BK95"/>
  <c r="J95"/>
  <c r="BE95"/>
  <c r="BI94"/>
  <c r="BH94"/>
  <c r="BG94"/>
  <c r="BF94"/>
  <c r="T94"/>
  <c r="R94"/>
  <c r="P94"/>
  <c r="BK94"/>
  <c r="J94"/>
  <c r="BE94" s="1"/>
  <c r="BI93"/>
  <c r="BH93"/>
  <c r="BG93"/>
  <c r="BF93"/>
  <c r="T93"/>
  <c r="R93"/>
  <c r="P93"/>
  <c r="BK93"/>
  <c r="J93"/>
  <c r="BE93"/>
  <c r="BI92"/>
  <c r="BH92"/>
  <c r="BG92"/>
  <c r="BF92"/>
  <c r="T92"/>
  <c r="R92"/>
  <c r="P92"/>
  <c r="BK92"/>
  <c r="J92"/>
  <c r="BE92" s="1"/>
  <c r="BI91"/>
  <c r="BH91"/>
  <c r="BG91"/>
  <c r="BF91"/>
  <c r="T91"/>
  <c r="R91"/>
  <c r="P91"/>
  <c r="BK91"/>
  <c r="J91"/>
  <c r="BE91"/>
  <c r="BI90"/>
  <c r="BH90"/>
  <c r="BG90"/>
  <c r="BF90"/>
  <c r="T90"/>
  <c r="R90"/>
  <c r="P90"/>
  <c r="BK90"/>
  <c r="J90"/>
  <c r="BE90" s="1"/>
  <c r="BI89"/>
  <c r="BH89"/>
  <c r="BG89"/>
  <c r="BF89"/>
  <c r="T89"/>
  <c r="R89"/>
  <c r="P89"/>
  <c r="BK89"/>
  <c r="J89"/>
  <c r="BE89"/>
  <c r="BI88"/>
  <c r="BH88"/>
  <c r="BG88"/>
  <c r="BF88"/>
  <c r="T88"/>
  <c r="R88"/>
  <c r="P88"/>
  <c r="BK88"/>
  <c r="J88"/>
  <c r="BE88"/>
  <c r="BI87"/>
  <c r="BH87"/>
  <c r="BG87"/>
  <c r="BF87"/>
  <c r="T87"/>
  <c r="R87"/>
  <c r="P87"/>
  <c r="BK87"/>
  <c r="J87"/>
  <c r="BE87"/>
  <c r="BI86"/>
  <c r="F34"/>
  <c r="BD57" i="1" s="1"/>
  <c r="BH86" i="7"/>
  <c r="BG86"/>
  <c r="F32" s="1"/>
  <c r="BB57" i="1" s="1"/>
  <c r="BF86" i="7"/>
  <c r="T86"/>
  <c r="T85"/>
  <c r="T84" s="1"/>
  <c r="T83" s="1"/>
  <c r="R86"/>
  <c r="R85"/>
  <c r="P86"/>
  <c r="P85"/>
  <c r="BK86"/>
  <c r="J86"/>
  <c r="BE86" s="1"/>
  <c r="J79"/>
  <c r="F79"/>
  <c r="F77"/>
  <c r="E75"/>
  <c r="J51"/>
  <c r="F51"/>
  <c r="F49"/>
  <c r="E47"/>
  <c r="J18"/>
  <c r="E18"/>
  <c r="F80" s="1"/>
  <c r="J17"/>
  <c r="J12"/>
  <c r="J77" s="1"/>
  <c r="E7"/>
  <c r="E45" s="1"/>
  <c r="E73"/>
  <c r="AY56" i="1"/>
  <c r="AX56"/>
  <c r="BI268" i="6"/>
  <c r="BH268"/>
  <c r="BG268"/>
  <c r="BF268"/>
  <c r="T268"/>
  <c r="R268"/>
  <c r="P268"/>
  <c r="BK268"/>
  <c r="J268"/>
  <c r="BE268" s="1"/>
  <c r="BI267"/>
  <c r="BH267"/>
  <c r="BG267"/>
  <c r="BF267"/>
  <c r="T267"/>
  <c r="R267"/>
  <c r="P267"/>
  <c r="BK267"/>
  <c r="J267"/>
  <c r="BE267" s="1"/>
  <c r="BI266"/>
  <c r="BH266"/>
  <c r="BG266"/>
  <c r="BF266"/>
  <c r="T266"/>
  <c r="R266"/>
  <c r="P266"/>
  <c r="BK266"/>
  <c r="J266"/>
  <c r="BE266" s="1"/>
  <c r="BI265"/>
  <c r="BH265"/>
  <c r="BG265"/>
  <c r="BF265"/>
  <c r="T265"/>
  <c r="R265"/>
  <c r="P265"/>
  <c r="BK265"/>
  <c r="J265"/>
  <c r="BE265" s="1"/>
  <c r="BI264"/>
  <c r="BH264"/>
  <c r="BG264"/>
  <c r="BF264"/>
  <c r="T264"/>
  <c r="R264"/>
  <c r="P264"/>
  <c r="BK264"/>
  <c r="J264"/>
  <c r="BE264" s="1"/>
  <c r="BI263"/>
  <c r="BH263"/>
  <c r="BG263"/>
  <c r="BF263"/>
  <c r="T263"/>
  <c r="R263"/>
  <c r="P263"/>
  <c r="BK263"/>
  <c r="J263"/>
  <c r="BE263" s="1"/>
  <c r="BI262"/>
  <c r="BH262"/>
  <c r="BG262"/>
  <c r="BF262"/>
  <c r="T262"/>
  <c r="R262"/>
  <c r="P262"/>
  <c r="BK262"/>
  <c r="J262"/>
  <c r="BE262" s="1"/>
  <c r="BI261"/>
  <c r="BH261"/>
  <c r="BG261"/>
  <c r="BF261"/>
  <c r="T261"/>
  <c r="R261"/>
  <c r="P261"/>
  <c r="BK261"/>
  <c r="J261"/>
  <c r="BE261" s="1"/>
  <c r="BI260"/>
  <c r="BH260"/>
  <c r="BG260"/>
  <c r="BF260"/>
  <c r="T260"/>
  <c r="R260"/>
  <c r="P260"/>
  <c r="BK260"/>
  <c r="J260"/>
  <c r="BE260" s="1"/>
  <c r="BI259"/>
  <c r="BH259"/>
  <c r="BG259"/>
  <c r="BF259"/>
  <c r="T259"/>
  <c r="R259"/>
  <c r="P259"/>
  <c r="BK259"/>
  <c r="J259"/>
  <c r="BE259" s="1"/>
  <c r="BI258"/>
  <c r="BH258"/>
  <c r="BG258"/>
  <c r="BF258"/>
  <c r="T258"/>
  <c r="R258"/>
  <c r="P258"/>
  <c r="BK258"/>
  <c r="J258"/>
  <c r="BE258" s="1"/>
  <c r="BI257"/>
  <c r="BH257"/>
  <c r="BG257"/>
  <c r="BF257"/>
  <c r="T257"/>
  <c r="R257"/>
  <c r="P257"/>
  <c r="BK257"/>
  <c r="J257"/>
  <c r="BE257" s="1"/>
  <c r="BI256"/>
  <c r="BH256"/>
  <c r="BG256"/>
  <c r="BF256"/>
  <c r="T256"/>
  <c r="R256"/>
  <c r="P256"/>
  <c r="BK256"/>
  <c r="J256"/>
  <c r="BE256" s="1"/>
  <c r="BI255"/>
  <c r="BH255"/>
  <c r="BG255"/>
  <c r="BF255"/>
  <c r="T255"/>
  <c r="R255"/>
  <c r="P255"/>
  <c r="BK255"/>
  <c r="J255"/>
  <c r="BE255" s="1"/>
  <c r="BI254"/>
  <c r="BH254"/>
  <c r="BG254"/>
  <c r="BF254"/>
  <c r="T254"/>
  <c r="R254"/>
  <c r="P254"/>
  <c r="BK254"/>
  <c r="J254"/>
  <c r="BE254" s="1"/>
  <c r="BI253"/>
  <c r="BH253"/>
  <c r="BG253"/>
  <c r="BF253"/>
  <c r="T253"/>
  <c r="R253"/>
  <c r="P253"/>
  <c r="BK253"/>
  <c r="J253"/>
  <c r="BE253" s="1"/>
  <c r="BI252"/>
  <c r="BH252"/>
  <c r="BG252"/>
  <c r="BF252"/>
  <c r="T252"/>
  <c r="R252"/>
  <c r="P252"/>
  <c r="BK252"/>
  <c r="J252"/>
  <c r="BE252" s="1"/>
  <c r="BI251"/>
  <c r="BH251"/>
  <c r="BG251"/>
  <c r="BF251"/>
  <c r="T251"/>
  <c r="R251"/>
  <c r="P251"/>
  <c r="BK251"/>
  <c r="J251"/>
  <c r="BE251" s="1"/>
  <c r="BI250"/>
  <c r="BH250"/>
  <c r="BG250"/>
  <c r="BF250"/>
  <c r="T250"/>
  <c r="R250"/>
  <c r="P250"/>
  <c r="BK250"/>
  <c r="J250"/>
  <c r="BE250" s="1"/>
  <c r="BI249"/>
  <c r="BH249"/>
  <c r="BG249"/>
  <c r="BF249"/>
  <c r="T249"/>
  <c r="R249"/>
  <c r="P249"/>
  <c r="BK249"/>
  <c r="J249"/>
  <c r="BE249" s="1"/>
  <c r="BI248"/>
  <c r="BH248"/>
  <c r="BG248"/>
  <c r="BF248"/>
  <c r="T248"/>
  <c r="R248"/>
  <c r="P248"/>
  <c r="BK248"/>
  <c r="J248"/>
  <c r="BE248" s="1"/>
  <c r="BI247"/>
  <c r="BH247"/>
  <c r="BG247"/>
  <c r="BF247"/>
  <c r="T247"/>
  <c r="R247"/>
  <c r="P247"/>
  <c r="BK247"/>
  <c r="J247"/>
  <c r="BE247" s="1"/>
  <c r="BI246"/>
  <c r="BH246"/>
  <c r="BG246"/>
  <c r="BF246"/>
  <c r="T246"/>
  <c r="R246"/>
  <c r="P246"/>
  <c r="BK246"/>
  <c r="J246"/>
  <c r="BE246" s="1"/>
  <c r="BI245"/>
  <c r="BH245"/>
  <c r="BG245"/>
  <c r="BF245"/>
  <c r="T245"/>
  <c r="R245"/>
  <c r="P245"/>
  <c r="BK245"/>
  <c r="J245"/>
  <c r="BE245" s="1"/>
  <c r="BI244"/>
  <c r="BH244"/>
  <c r="BG244"/>
  <c r="BF244"/>
  <c r="T244"/>
  <c r="R244"/>
  <c r="P244"/>
  <c r="BK244"/>
  <c r="J244"/>
  <c r="BE244" s="1"/>
  <c r="BI243"/>
  <c r="BH243"/>
  <c r="BG243"/>
  <c r="BF243"/>
  <c r="T243"/>
  <c r="R243"/>
  <c r="P243"/>
  <c r="BK243"/>
  <c r="J243"/>
  <c r="BE243" s="1"/>
  <c r="BI242"/>
  <c r="BH242"/>
  <c r="BG242"/>
  <c r="BF242"/>
  <c r="T242"/>
  <c r="R242"/>
  <c r="P242"/>
  <c r="BK242"/>
  <c r="J242"/>
  <c r="BE242" s="1"/>
  <c r="BI241"/>
  <c r="BH241"/>
  <c r="BG241"/>
  <c r="BF241"/>
  <c r="T241"/>
  <c r="R241"/>
  <c r="P241"/>
  <c r="BK241"/>
  <c r="J241"/>
  <c r="BE241" s="1"/>
  <c r="BI240"/>
  <c r="BH240"/>
  <c r="BG240"/>
  <c r="BF240"/>
  <c r="T240"/>
  <c r="R240"/>
  <c r="P240"/>
  <c r="BK240"/>
  <c r="J240"/>
  <c r="BE240" s="1"/>
  <c r="BI239"/>
  <c r="BH239"/>
  <c r="BG239"/>
  <c r="BF239"/>
  <c r="T239"/>
  <c r="R239"/>
  <c r="P239"/>
  <c r="BK239"/>
  <c r="J239"/>
  <c r="BE239" s="1"/>
  <c r="BI238"/>
  <c r="BH238"/>
  <c r="BG238"/>
  <c r="BF238"/>
  <c r="T238"/>
  <c r="R238"/>
  <c r="P238"/>
  <c r="BK238"/>
  <c r="J238"/>
  <c r="BE238" s="1"/>
  <c r="BI237"/>
  <c r="BH237"/>
  <c r="BG237"/>
  <c r="BF237"/>
  <c r="T237"/>
  <c r="T236" s="1"/>
  <c r="R237"/>
  <c r="R236" s="1"/>
  <c r="P237"/>
  <c r="P236" s="1"/>
  <c r="BK237"/>
  <c r="J237"/>
  <c r="BE237"/>
  <c r="BI235"/>
  <c r="BH235"/>
  <c r="BG235"/>
  <c r="BF235"/>
  <c r="T235"/>
  <c r="R235"/>
  <c r="P235"/>
  <c r="BK235"/>
  <c r="J235"/>
  <c r="BE235" s="1"/>
  <c r="BI234"/>
  <c r="BH234"/>
  <c r="BG234"/>
  <c r="BF234"/>
  <c r="T234"/>
  <c r="R234"/>
  <c r="P234"/>
  <c r="BK234"/>
  <c r="J234"/>
  <c r="BE234" s="1"/>
  <c r="BI233"/>
  <c r="BH233"/>
  <c r="BG233"/>
  <c r="BF233"/>
  <c r="T233"/>
  <c r="R233"/>
  <c r="P233"/>
  <c r="BK233"/>
  <c r="J233"/>
  <c r="BE233" s="1"/>
  <c r="BI232"/>
  <c r="BH232"/>
  <c r="BG232"/>
  <c r="BF232"/>
  <c r="T232"/>
  <c r="R232"/>
  <c r="P232"/>
  <c r="BK232"/>
  <c r="J232"/>
  <c r="BE232" s="1"/>
  <c r="BI231"/>
  <c r="BH231"/>
  <c r="BG231"/>
  <c r="BF231"/>
  <c r="T231"/>
  <c r="R231"/>
  <c r="P231"/>
  <c r="BK231"/>
  <c r="J231"/>
  <c r="BE231" s="1"/>
  <c r="BI230"/>
  <c r="BH230"/>
  <c r="BG230"/>
  <c r="BF230"/>
  <c r="T230"/>
  <c r="R230"/>
  <c r="P230"/>
  <c r="BK230"/>
  <c r="J230"/>
  <c r="BE230" s="1"/>
  <c r="BI229"/>
  <c r="BH229"/>
  <c r="BG229"/>
  <c r="BF229"/>
  <c r="T229"/>
  <c r="R229"/>
  <c r="P229"/>
  <c r="BK229"/>
  <c r="J229"/>
  <c r="BE229"/>
  <c r="BI228"/>
  <c r="BH228"/>
  <c r="BG228"/>
  <c r="BF228"/>
  <c r="T228"/>
  <c r="R228"/>
  <c r="P228"/>
  <c r="BK228"/>
  <c r="J228"/>
  <c r="BE228" s="1"/>
  <c r="BI227"/>
  <c r="BH227"/>
  <c r="BG227"/>
  <c r="BF227"/>
  <c r="T227"/>
  <c r="R227"/>
  <c r="P227"/>
  <c r="BK227"/>
  <c r="J227"/>
  <c r="BE227"/>
  <c r="BI226"/>
  <c r="BH226"/>
  <c r="BG226"/>
  <c r="BF226"/>
  <c r="T226"/>
  <c r="R226"/>
  <c r="P226"/>
  <c r="BK226"/>
  <c r="J226"/>
  <c r="BE226" s="1"/>
  <c r="BI225"/>
  <c r="BH225"/>
  <c r="BG225"/>
  <c r="BF225"/>
  <c r="T225"/>
  <c r="R225"/>
  <c r="P225"/>
  <c r="P222" s="1"/>
  <c r="BK225"/>
  <c r="J225"/>
  <c r="BE225" s="1"/>
  <c r="BI224"/>
  <c r="BH224"/>
  <c r="BG224"/>
  <c r="BF224"/>
  <c r="T224"/>
  <c r="T222" s="1"/>
  <c r="R224"/>
  <c r="P224"/>
  <c r="BK224"/>
  <c r="J224"/>
  <c r="BE224" s="1"/>
  <c r="BI223"/>
  <c r="BH223"/>
  <c r="BG223"/>
  <c r="BF223"/>
  <c r="T223"/>
  <c r="R223"/>
  <c r="R222" s="1"/>
  <c r="P223"/>
  <c r="BK223"/>
  <c r="J223"/>
  <c r="BE223" s="1"/>
  <c r="BI221"/>
  <c r="BH221"/>
  <c r="BG221"/>
  <c r="BF221"/>
  <c r="T221"/>
  <c r="R221"/>
  <c r="P221"/>
  <c r="BK221"/>
  <c r="J221"/>
  <c r="BE221"/>
  <c r="BI220"/>
  <c r="BH220"/>
  <c r="BG220"/>
  <c r="BF220"/>
  <c r="T220"/>
  <c r="R220"/>
  <c r="P220"/>
  <c r="BK220"/>
  <c r="J220"/>
  <c r="BE220" s="1"/>
  <c r="BI219"/>
  <c r="BH219"/>
  <c r="BG219"/>
  <c r="BF219"/>
  <c r="T219"/>
  <c r="R219"/>
  <c r="P219"/>
  <c r="BK219"/>
  <c r="J219"/>
  <c r="BE219" s="1"/>
  <c r="BI218"/>
  <c r="BH218"/>
  <c r="BG218"/>
  <c r="BF218"/>
  <c r="T218"/>
  <c r="R218"/>
  <c r="P218"/>
  <c r="BK218"/>
  <c r="J218"/>
  <c r="BE218" s="1"/>
  <c r="BI217"/>
  <c r="BH217"/>
  <c r="BG217"/>
  <c r="BF217"/>
  <c r="T217"/>
  <c r="R217"/>
  <c r="P217"/>
  <c r="BK217"/>
  <c r="J217"/>
  <c r="BE217" s="1"/>
  <c r="BI216"/>
  <c r="BH216"/>
  <c r="BG216"/>
  <c r="BF216"/>
  <c r="T216"/>
  <c r="R216"/>
  <c r="P216"/>
  <c r="BK216"/>
  <c r="J216"/>
  <c r="BE216" s="1"/>
  <c r="BI215"/>
  <c r="BH215"/>
  <c r="BG215"/>
  <c r="BF215"/>
  <c r="T215"/>
  <c r="R215"/>
  <c r="P215"/>
  <c r="BK215"/>
  <c r="J215"/>
  <c r="BE215"/>
  <c r="BI214"/>
  <c r="BH214"/>
  <c r="BG214"/>
  <c r="BF214"/>
  <c r="T214"/>
  <c r="R214"/>
  <c r="P214"/>
  <c r="BK214"/>
  <c r="J214"/>
  <c r="BE214" s="1"/>
  <c r="BI213"/>
  <c r="BH213"/>
  <c r="BG213"/>
  <c r="BF213"/>
  <c r="T213"/>
  <c r="R213"/>
  <c r="P213"/>
  <c r="BK213"/>
  <c r="J213"/>
  <c r="BE213"/>
  <c r="BI212"/>
  <c r="BH212"/>
  <c r="BG212"/>
  <c r="BF212"/>
  <c r="T212"/>
  <c r="R212"/>
  <c r="P212"/>
  <c r="BK212"/>
  <c r="J212"/>
  <c r="BE212" s="1"/>
  <c r="BI211"/>
  <c r="BH211"/>
  <c r="BG211"/>
  <c r="BF211"/>
  <c r="T211"/>
  <c r="R211"/>
  <c r="P211"/>
  <c r="BK211"/>
  <c r="J211"/>
  <c r="BE211" s="1"/>
  <c r="BI210"/>
  <c r="BH210"/>
  <c r="BG210"/>
  <c r="BF210"/>
  <c r="T210"/>
  <c r="R210"/>
  <c r="P210"/>
  <c r="BK210"/>
  <c r="J210"/>
  <c r="BE210" s="1"/>
  <c r="BI209"/>
  <c r="BH209"/>
  <c r="BG209"/>
  <c r="BF209"/>
  <c r="T209"/>
  <c r="R209"/>
  <c r="P209"/>
  <c r="BK209"/>
  <c r="J209"/>
  <c r="BE209" s="1"/>
  <c r="BI208"/>
  <c r="BH208"/>
  <c r="BG208"/>
  <c r="BF208"/>
  <c r="T208"/>
  <c r="R208"/>
  <c r="P208"/>
  <c r="BK208"/>
  <c r="J208"/>
  <c r="BE208" s="1"/>
  <c r="BI207"/>
  <c r="BH207"/>
  <c r="BG207"/>
  <c r="BF207"/>
  <c r="T207"/>
  <c r="R207"/>
  <c r="P207"/>
  <c r="BK207"/>
  <c r="J207"/>
  <c r="BE207"/>
  <c r="BI206"/>
  <c r="BH206"/>
  <c r="BG206"/>
  <c r="BF206"/>
  <c r="T206"/>
  <c r="R206"/>
  <c r="P206"/>
  <c r="BK206"/>
  <c r="J206"/>
  <c r="BE206" s="1"/>
  <c r="BI205"/>
  <c r="BH205"/>
  <c r="BG205"/>
  <c r="BF205"/>
  <c r="T205"/>
  <c r="R205"/>
  <c r="P205"/>
  <c r="BK205"/>
  <c r="J205"/>
  <c r="BE205"/>
  <c r="BI204"/>
  <c r="BH204"/>
  <c r="BG204"/>
  <c r="BF204"/>
  <c r="T204"/>
  <c r="R204"/>
  <c r="P204"/>
  <c r="BK204"/>
  <c r="J204"/>
  <c r="BE204" s="1"/>
  <c r="BI203"/>
  <c r="BH203"/>
  <c r="BG203"/>
  <c r="BF203"/>
  <c r="T203"/>
  <c r="R203"/>
  <c r="P203"/>
  <c r="BK203"/>
  <c r="J203"/>
  <c r="BE203"/>
  <c r="BI202"/>
  <c r="BH202"/>
  <c r="BG202"/>
  <c r="BF202"/>
  <c r="T202"/>
  <c r="R202"/>
  <c r="P202"/>
  <c r="BK202"/>
  <c r="J202"/>
  <c r="BE202" s="1"/>
  <c r="BI201"/>
  <c r="BH201"/>
  <c r="BG201"/>
  <c r="BF201"/>
  <c r="T201"/>
  <c r="R201"/>
  <c r="P201"/>
  <c r="BK201"/>
  <c r="J201"/>
  <c r="BE201"/>
  <c r="BI200"/>
  <c r="BH200"/>
  <c r="BG200"/>
  <c r="BF200"/>
  <c r="T200"/>
  <c r="R200"/>
  <c r="P200"/>
  <c r="BK200"/>
  <c r="J200"/>
  <c r="BE200" s="1"/>
  <c r="BI199"/>
  <c r="BH199"/>
  <c r="BG199"/>
  <c r="BF199"/>
  <c r="T199"/>
  <c r="R199"/>
  <c r="P199"/>
  <c r="BK199"/>
  <c r="J199"/>
  <c r="BE199"/>
  <c r="BI198"/>
  <c r="BH198"/>
  <c r="BG198"/>
  <c r="BF198"/>
  <c r="T198"/>
  <c r="R198"/>
  <c r="P198"/>
  <c r="BK198"/>
  <c r="J198"/>
  <c r="BE198" s="1"/>
  <c r="BI197"/>
  <c r="BH197"/>
  <c r="BG197"/>
  <c r="BF197"/>
  <c r="T197"/>
  <c r="R197"/>
  <c r="P197"/>
  <c r="BK197"/>
  <c r="J197"/>
  <c r="BE197"/>
  <c r="BI196"/>
  <c r="BH196"/>
  <c r="BG196"/>
  <c r="BF196"/>
  <c r="T196"/>
  <c r="R196"/>
  <c r="P196"/>
  <c r="BK196"/>
  <c r="J196"/>
  <c r="BE196" s="1"/>
  <c r="BI195"/>
  <c r="BH195"/>
  <c r="BG195"/>
  <c r="BF195"/>
  <c r="T195"/>
  <c r="R195"/>
  <c r="P195"/>
  <c r="BK195"/>
  <c r="J195"/>
  <c r="BE195"/>
  <c r="BI194"/>
  <c r="BH194"/>
  <c r="BG194"/>
  <c r="BF194"/>
  <c r="T194"/>
  <c r="R194"/>
  <c r="P194"/>
  <c r="BK194"/>
  <c r="J194"/>
  <c r="BE194" s="1"/>
  <c r="BI193"/>
  <c r="BH193"/>
  <c r="BG193"/>
  <c r="BF193"/>
  <c r="T193"/>
  <c r="R193"/>
  <c r="P193"/>
  <c r="BK193"/>
  <c r="J193"/>
  <c r="BE193"/>
  <c r="BI192"/>
  <c r="BH192"/>
  <c r="BG192"/>
  <c r="BF192"/>
  <c r="T192"/>
  <c r="R192"/>
  <c r="P192"/>
  <c r="BK192"/>
  <c r="J192"/>
  <c r="BE192" s="1"/>
  <c r="BI191"/>
  <c r="BH191"/>
  <c r="BG191"/>
  <c r="BF191"/>
  <c r="T191"/>
  <c r="R191"/>
  <c r="P191"/>
  <c r="BK191"/>
  <c r="J191"/>
  <c r="BE191"/>
  <c r="BI190"/>
  <c r="BH190"/>
  <c r="BG190"/>
  <c r="BF190"/>
  <c r="T190"/>
  <c r="R190"/>
  <c r="P190"/>
  <c r="BK190"/>
  <c r="J190"/>
  <c r="BE190" s="1"/>
  <c r="BI189"/>
  <c r="BH189"/>
  <c r="BG189"/>
  <c r="BF189"/>
  <c r="T189"/>
  <c r="R189"/>
  <c r="P189"/>
  <c r="BK189"/>
  <c r="J189"/>
  <c r="BE189"/>
  <c r="BI188"/>
  <c r="BH188"/>
  <c r="BG188"/>
  <c r="BF188"/>
  <c r="T188"/>
  <c r="R188"/>
  <c r="P188"/>
  <c r="BK188"/>
  <c r="J188"/>
  <c r="BE188" s="1"/>
  <c r="BI187"/>
  <c r="BH187"/>
  <c r="BG187"/>
  <c r="BF187"/>
  <c r="T187"/>
  <c r="R187"/>
  <c r="P187"/>
  <c r="BK187"/>
  <c r="J187"/>
  <c r="BE187"/>
  <c r="BI186"/>
  <c r="BH186"/>
  <c r="BG186"/>
  <c r="BF186"/>
  <c r="T186"/>
  <c r="R186"/>
  <c r="P186"/>
  <c r="BK186"/>
  <c r="J186"/>
  <c r="BE186" s="1"/>
  <c r="BI185"/>
  <c r="BH185"/>
  <c r="BG185"/>
  <c r="BF185"/>
  <c r="T185"/>
  <c r="R185"/>
  <c r="P185"/>
  <c r="BK185"/>
  <c r="J185"/>
  <c r="BE185"/>
  <c r="BI184"/>
  <c r="BH184"/>
  <c r="BG184"/>
  <c r="BF184"/>
  <c r="T184"/>
  <c r="R184"/>
  <c r="P184"/>
  <c r="BK184"/>
  <c r="J184"/>
  <c r="BE184" s="1"/>
  <c r="BI183"/>
  <c r="BH183"/>
  <c r="BG183"/>
  <c r="BF183"/>
  <c r="T183"/>
  <c r="R183"/>
  <c r="P183"/>
  <c r="BK183"/>
  <c r="J183"/>
  <c r="BE183"/>
  <c r="BI182"/>
  <c r="BH182"/>
  <c r="BG182"/>
  <c r="BF182"/>
  <c r="T182"/>
  <c r="R182"/>
  <c r="P182"/>
  <c r="BK182"/>
  <c r="J182"/>
  <c r="BE182" s="1"/>
  <c r="BI181"/>
  <c r="BH181"/>
  <c r="BG181"/>
  <c r="BF181"/>
  <c r="T181"/>
  <c r="R181"/>
  <c r="P181"/>
  <c r="BK181"/>
  <c r="J181"/>
  <c r="BE181"/>
  <c r="BI180"/>
  <c r="BH180"/>
  <c r="BG180"/>
  <c r="BF180"/>
  <c r="T180"/>
  <c r="R180"/>
  <c r="P180"/>
  <c r="BK180"/>
  <c r="J180"/>
  <c r="BE180" s="1"/>
  <c r="BI179"/>
  <c r="BH179"/>
  <c r="BG179"/>
  <c r="BF179"/>
  <c r="T179"/>
  <c r="R179"/>
  <c r="P179"/>
  <c r="BK179"/>
  <c r="J179"/>
  <c r="BE179"/>
  <c r="BI178"/>
  <c r="BH178"/>
  <c r="BG178"/>
  <c r="BF178"/>
  <c r="T178"/>
  <c r="R178"/>
  <c r="P178"/>
  <c r="BK178"/>
  <c r="J178"/>
  <c r="BE178" s="1"/>
  <c r="BI177"/>
  <c r="BH177"/>
  <c r="BG177"/>
  <c r="BF177"/>
  <c r="T177"/>
  <c r="R177"/>
  <c r="P177"/>
  <c r="BK177"/>
  <c r="J177"/>
  <c r="BE177"/>
  <c r="BI176"/>
  <c r="BH176"/>
  <c r="BG176"/>
  <c r="BF176"/>
  <c r="T176"/>
  <c r="R176"/>
  <c r="P176"/>
  <c r="BK176"/>
  <c r="J176"/>
  <c r="BE176" s="1"/>
  <c r="BI175"/>
  <c r="BH175"/>
  <c r="BG175"/>
  <c r="BF175"/>
  <c r="T175"/>
  <c r="R175"/>
  <c r="P175"/>
  <c r="BK175"/>
  <c r="J175"/>
  <c r="BE175"/>
  <c r="BI174"/>
  <c r="BH174"/>
  <c r="BG174"/>
  <c r="BF174"/>
  <c r="T174"/>
  <c r="R174"/>
  <c r="P174"/>
  <c r="BK174"/>
  <c r="J174"/>
  <c r="BE174" s="1"/>
  <c r="BI173"/>
  <c r="BH173"/>
  <c r="BG173"/>
  <c r="BF173"/>
  <c r="T173"/>
  <c r="T172"/>
  <c r="R173"/>
  <c r="R172"/>
  <c r="P173"/>
  <c r="P172"/>
  <c r="BK173"/>
  <c r="BK172" s="1"/>
  <c r="J172" s="1"/>
  <c r="J60" s="1"/>
  <c r="J173"/>
  <c r="BE173" s="1"/>
  <c r="BI171"/>
  <c r="BH171"/>
  <c r="BG171"/>
  <c r="BF171"/>
  <c r="T171"/>
  <c r="R171"/>
  <c r="P171"/>
  <c r="BK171"/>
  <c r="J171"/>
  <c r="BE171"/>
  <c r="BI170"/>
  <c r="BH170"/>
  <c r="BG170"/>
  <c r="BF170"/>
  <c r="T170"/>
  <c r="R170"/>
  <c r="P170"/>
  <c r="BK170"/>
  <c r="J170"/>
  <c r="BE170" s="1"/>
  <c r="BI169"/>
  <c r="BH169"/>
  <c r="BG169"/>
  <c r="BF169"/>
  <c r="T169"/>
  <c r="R169"/>
  <c r="P169"/>
  <c r="BK169"/>
  <c r="J169"/>
  <c r="BE169"/>
  <c r="BI168"/>
  <c r="BH168"/>
  <c r="BG168"/>
  <c r="BF168"/>
  <c r="T168"/>
  <c r="R168"/>
  <c r="P168"/>
  <c r="BK168"/>
  <c r="J168"/>
  <c r="BE168" s="1"/>
  <c r="BI167"/>
  <c r="BH167"/>
  <c r="BG167"/>
  <c r="BF167"/>
  <c r="T167"/>
  <c r="R167"/>
  <c r="P167"/>
  <c r="BK167"/>
  <c r="J167"/>
  <c r="BE167"/>
  <c r="BI166"/>
  <c r="BH166"/>
  <c r="BG166"/>
  <c r="BF166"/>
  <c r="T166"/>
  <c r="R166"/>
  <c r="P166"/>
  <c r="BK166"/>
  <c r="J166"/>
  <c r="BE166" s="1"/>
  <c r="BI165"/>
  <c r="BH165"/>
  <c r="BG165"/>
  <c r="BF165"/>
  <c r="T165"/>
  <c r="R165"/>
  <c r="P165"/>
  <c r="BK165"/>
  <c r="J165"/>
  <c r="BE165"/>
  <c r="BI164"/>
  <c r="BH164"/>
  <c r="BG164"/>
  <c r="BF164"/>
  <c r="T164"/>
  <c r="R164"/>
  <c r="P164"/>
  <c r="BK164"/>
  <c r="J164"/>
  <c r="BE164" s="1"/>
  <c r="BI163"/>
  <c r="BH163"/>
  <c r="BG163"/>
  <c r="BF163"/>
  <c r="T163"/>
  <c r="R163"/>
  <c r="P163"/>
  <c r="BK163"/>
  <c r="J163"/>
  <c r="BE163"/>
  <c r="BI162"/>
  <c r="BH162"/>
  <c r="BG162"/>
  <c r="BF162"/>
  <c r="T162"/>
  <c r="R162"/>
  <c r="P162"/>
  <c r="BK162"/>
  <c r="J162"/>
  <c r="BE162" s="1"/>
  <c r="BI161"/>
  <c r="BH161"/>
  <c r="BG161"/>
  <c r="BF161"/>
  <c r="T161"/>
  <c r="R161"/>
  <c r="P161"/>
  <c r="BK161"/>
  <c r="J161"/>
  <c r="BE161"/>
  <c r="BI160"/>
  <c r="BH160"/>
  <c r="BG160"/>
  <c r="BF160"/>
  <c r="T160"/>
  <c r="R160"/>
  <c r="P160"/>
  <c r="BK160"/>
  <c r="J160"/>
  <c r="BE160" s="1"/>
  <c r="BI159"/>
  <c r="BH159"/>
  <c r="BG159"/>
  <c r="BF159"/>
  <c r="T159"/>
  <c r="R159"/>
  <c r="P159"/>
  <c r="BK159"/>
  <c r="J159"/>
  <c r="BE159"/>
  <c r="BI158"/>
  <c r="BH158"/>
  <c r="BG158"/>
  <c r="BF158"/>
  <c r="T158"/>
  <c r="R158"/>
  <c r="P158"/>
  <c r="BK158"/>
  <c r="J158"/>
  <c r="BE158" s="1"/>
  <c r="BI157"/>
  <c r="BH157"/>
  <c r="BG157"/>
  <c r="BF157"/>
  <c r="T157"/>
  <c r="R157"/>
  <c r="P157"/>
  <c r="BK157"/>
  <c r="J157"/>
  <c r="BE157"/>
  <c r="BI156"/>
  <c r="BH156"/>
  <c r="BG156"/>
  <c r="BF156"/>
  <c r="T156"/>
  <c r="R156"/>
  <c r="P156"/>
  <c r="BK156"/>
  <c r="J156"/>
  <c r="BE156" s="1"/>
  <c r="BI155"/>
  <c r="BH155"/>
  <c r="BG155"/>
  <c r="BF155"/>
  <c r="T155"/>
  <c r="R155"/>
  <c r="P155"/>
  <c r="BK155"/>
  <c r="J155"/>
  <c r="BE155"/>
  <c r="BI154"/>
  <c r="BH154"/>
  <c r="BG154"/>
  <c r="BF154"/>
  <c r="T154"/>
  <c r="R154"/>
  <c r="P154"/>
  <c r="BK154"/>
  <c r="J154"/>
  <c r="BE154" s="1"/>
  <c r="BI153"/>
  <c r="BH153"/>
  <c r="BG153"/>
  <c r="BF153"/>
  <c r="T153"/>
  <c r="R153"/>
  <c r="P153"/>
  <c r="BK153"/>
  <c r="J153"/>
  <c r="BE153"/>
  <c r="BI152"/>
  <c r="BH152"/>
  <c r="BG152"/>
  <c r="BF152"/>
  <c r="T152"/>
  <c r="R152"/>
  <c r="P152"/>
  <c r="BK152"/>
  <c r="J152"/>
  <c r="BE152" s="1"/>
  <c r="BI151"/>
  <c r="BH151"/>
  <c r="BG151"/>
  <c r="BF151"/>
  <c r="T151"/>
  <c r="R151"/>
  <c r="P151"/>
  <c r="BK151"/>
  <c r="J151"/>
  <c r="BE151"/>
  <c r="BI150"/>
  <c r="BH150"/>
  <c r="BG150"/>
  <c r="BF150"/>
  <c r="T150"/>
  <c r="R150"/>
  <c r="P150"/>
  <c r="BK150"/>
  <c r="J150"/>
  <c r="BE150" s="1"/>
  <c r="BI149"/>
  <c r="BH149"/>
  <c r="BG149"/>
  <c r="BF149"/>
  <c r="T149"/>
  <c r="R149"/>
  <c r="P149"/>
  <c r="BK149"/>
  <c r="J149"/>
  <c r="BE149"/>
  <c r="BI148"/>
  <c r="BH148"/>
  <c r="BG148"/>
  <c r="BF148"/>
  <c r="T148"/>
  <c r="T147"/>
  <c r="R148"/>
  <c r="R147"/>
  <c r="P148"/>
  <c r="P147"/>
  <c r="BK148"/>
  <c r="BK147"/>
  <c r="J147" s="1"/>
  <c r="J59" s="1"/>
  <c r="J148"/>
  <c r="BE148" s="1"/>
  <c r="BI146"/>
  <c r="BH146"/>
  <c r="BG146"/>
  <c r="BF146"/>
  <c r="T146"/>
  <c r="R146"/>
  <c r="P146"/>
  <c r="BK146"/>
  <c r="J146"/>
  <c r="BE146"/>
  <c r="BI145"/>
  <c r="BH145"/>
  <c r="BG145"/>
  <c r="BF145"/>
  <c r="T145"/>
  <c r="R145"/>
  <c r="P145"/>
  <c r="BK145"/>
  <c r="J145"/>
  <c r="BE145" s="1"/>
  <c r="BI144"/>
  <c r="BH144"/>
  <c r="BG144"/>
  <c r="BF144"/>
  <c r="T144"/>
  <c r="R144"/>
  <c r="P144"/>
  <c r="BK144"/>
  <c r="J144"/>
  <c r="BE144"/>
  <c r="BI143"/>
  <c r="BH143"/>
  <c r="BG143"/>
  <c r="BF143"/>
  <c r="T143"/>
  <c r="R143"/>
  <c r="P143"/>
  <c r="BK143"/>
  <c r="J143"/>
  <c r="BE143" s="1"/>
  <c r="BI142"/>
  <c r="BH142"/>
  <c r="BG142"/>
  <c r="BF142"/>
  <c r="T142"/>
  <c r="R142"/>
  <c r="P142"/>
  <c r="BK142"/>
  <c r="J142"/>
  <c r="BE142"/>
  <c r="BI141"/>
  <c r="BH141"/>
  <c r="BG141"/>
  <c r="BF141"/>
  <c r="T141"/>
  <c r="R141"/>
  <c r="P141"/>
  <c r="BK141"/>
  <c r="J141"/>
  <c r="BE141" s="1"/>
  <c r="BI140"/>
  <c r="BH140"/>
  <c r="BG140"/>
  <c r="BF140"/>
  <c r="T140"/>
  <c r="R140"/>
  <c r="P140"/>
  <c r="BK140"/>
  <c r="J140"/>
  <c r="BE140"/>
  <c r="BI139"/>
  <c r="BH139"/>
  <c r="BG139"/>
  <c r="BF139"/>
  <c r="T139"/>
  <c r="R139"/>
  <c r="P139"/>
  <c r="BK139"/>
  <c r="J139"/>
  <c r="BE139" s="1"/>
  <c r="BI138"/>
  <c r="BH138"/>
  <c r="BG138"/>
  <c r="BF138"/>
  <c r="T138"/>
  <c r="R138"/>
  <c r="P138"/>
  <c r="BK138"/>
  <c r="J138"/>
  <c r="BE138"/>
  <c r="BI137"/>
  <c r="BH137"/>
  <c r="BG137"/>
  <c r="BF137"/>
  <c r="T137"/>
  <c r="R137"/>
  <c r="P137"/>
  <c r="BK137"/>
  <c r="J137"/>
  <c r="BE137" s="1"/>
  <c r="BI136"/>
  <c r="BH136"/>
  <c r="BG136"/>
  <c r="BF136"/>
  <c r="T136"/>
  <c r="R136"/>
  <c r="P136"/>
  <c r="BK136"/>
  <c r="J136"/>
  <c r="BE136"/>
  <c r="BI135"/>
  <c r="BH135"/>
  <c r="BG135"/>
  <c r="BF135"/>
  <c r="T135"/>
  <c r="R135"/>
  <c r="P135"/>
  <c r="BK135"/>
  <c r="J135"/>
  <c r="BE135" s="1"/>
  <c r="BI134"/>
  <c r="BH134"/>
  <c r="BG134"/>
  <c r="BF134"/>
  <c r="T134"/>
  <c r="R134"/>
  <c r="P134"/>
  <c r="BK134"/>
  <c r="J134"/>
  <c r="BE134"/>
  <c r="BI133"/>
  <c r="BH133"/>
  <c r="BG133"/>
  <c r="BF133"/>
  <c r="T133"/>
  <c r="R133"/>
  <c r="P133"/>
  <c r="BK133"/>
  <c r="J133"/>
  <c r="BE133" s="1"/>
  <c r="BI132"/>
  <c r="BH132"/>
  <c r="BG132"/>
  <c r="BF132"/>
  <c r="T132"/>
  <c r="R132"/>
  <c r="P132"/>
  <c r="BK132"/>
  <c r="J132"/>
  <c r="BE132"/>
  <c r="BI131"/>
  <c r="BH131"/>
  <c r="BG131"/>
  <c r="BF131"/>
  <c r="T131"/>
  <c r="R131"/>
  <c r="P131"/>
  <c r="BK131"/>
  <c r="J131"/>
  <c r="BE131" s="1"/>
  <c r="BI130"/>
  <c r="BH130"/>
  <c r="BG130"/>
  <c r="BF130"/>
  <c r="T130"/>
  <c r="R130"/>
  <c r="P130"/>
  <c r="BK130"/>
  <c r="J130"/>
  <c r="BE130"/>
  <c r="BI129"/>
  <c r="BH129"/>
  <c r="BG129"/>
  <c r="BF129"/>
  <c r="T129"/>
  <c r="R129"/>
  <c r="P129"/>
  <c r="BK129"/>
  <c r="J129"/>
  <c r="BE129" s="1"/>
  <c r="BI128"/>
  <c r="BH128"/>
  <c r="BG128"/>
  <c r="BF128"/>
  <c r="T128"/>
  <c r="R128"/>
  <c r="P128"/>
  <c r="BK128"/>
  <c r="J128"/>
  <c r="BE128"/>
  <c r="BI127"/>
  <c r="BH127"/>
  <c r="BG127"/>
  <c r="BF127"/>
  <c r="T127"/>
  <c r="R127"/>
  <c r="P127"/>
  <c r="BK127"/>
  <c r="J127"/>
  <c r="BE127" s="1"/>
  <c r="BI126"/>
  <c r="BH126"/>
  <c r="BG126"/>
  <c r="BF126"/>
  <c r="T126"/>
  <c r="R126"/>
  <c r="P126"/>
  <c r="BK126"/>
  <c r="J126"/>
  <c r="BE126"/>
  <c r="BI125"/>
  <c r="BH125"/>
  <c r="BG125"/>
  <c r="BF125"/>
  <c r="T125"/>
  <c r="R125"/>
  <c r="P125"/>
  <c r="BK125"/>
  <c r="J125"/>
  <c r="BE125" s="1"/>
  <c r="BI124"/>
  <c r="BH124"/>
  <c r="BG124"/>
  <c r="BF124"/>
  <c r="T124"/>
  <c r="R124"/>
  <c r="P124"/>
  <c r="BK124"/>
  <c r="J124"/>
  <c r="BE124"/>
  <c r="BI123"/>
  <c r="BH123"/>
  <c r="BG123"/>
  <c r="BF123"/>
  <c r="T123"/>
  <c r="R123"/>
  <c r="P123"/>
  <c r="BK123"/>
  <c r="J123"/>
  <c r="BE123" s="1"/>
  <c r="BI122"/>
  <c r="BH122"/>
  <c r="BG122"/>
  <c r="BF122"/>
  <c r="T122"/>
  <c r="R122"/>
  <c r="P122"/>
  <c r="BK122"/>
  <c r="J122"/>
  <c r="BE122"/>
  <c r="BI121"/>
  <c r="BH121"/>
  <c r="BG121"/>
  <c r="BF121"/>
  <c r="T121"/>
  <c r="R121"/>
  <c r="P121"/>
  <c r="BK121"/>
  <c r="J121"/>
  <c r="BE121" s="1"/>
  <c r="BI120"/>
  <c r="BH120"/>
  <c r="BG120"/>
  <c r="BF120"/>
  <c r="T120"/>
  <c r="R120"/>
  <c r="P120"/>
  <c r="BK120"/>
  <c r="J120"/>
  <c r="BE120"/>
  <c r="BI119"/>
  <c r="BH119"/>
  <c r="BG119"/>
  <c r="BF119"/>
  <c r="T119"/>
  <c r="R119"/>
  <c r="P119"/>
  <c r="BK119"/>
  <c r="J119"/>
  <c r="BE119" s="1"/>
  <c r="BI118"/>
  <c r="BH118"/>
  <c r="BG118"/>
  <c r="BF118"/>
  <c r="T118"/>
  <c r="R118"/>
  <c r="P118"/>
  <c r="BK118"/>
  <c r="J118"/>
  <c r="BE118"/>
  <c r="BI117"/>
  <c r="BH117"/>
  <c r="BG117"/>
  <c r="BF117"/>
  <c r="T117"/>
  <c r="R117"/>
  <c r="P117"/>
  <c r="BK117"/>
  <c r="J117"/>
  <c r="BE117" s="1"/>
  <c r="BI116"/>
  <c r="BH116"/>
  <c r="BG116"/>
  <c r="BF116"/>
  <c r="T116"/>
  <c r="R116"/>
  <c r="P116"/>
  <c r="BK116"/>
  <c r="J116"/>
  <c r="BE116"/>
  <c r="BI115"/>
  <c r="BH115"/>
  <c r="BG115"/>
  <c r="BF115"/>
  <c r="T115"/>
  <c r="R115"/>
  <c r="P115"/>
  <c r="BK115"/>
  <c r="J115"/>
  <c r="BE115" s="1"/>
  <c r="BI114"/>
  <c r="BH114"/>
  <c r="BG114"/>
  <c r="BF114"/>
  <c r="T114"/>
  <c r="R114"/>
  <c r="P114"/>
  <c r="BK114"/>
  <c r="J114"/>
  <c r="BE114"/>
  <c r="BI113"/>
  <c r="BH113"/>
  <c r="BG113"/>
  <c r="BF113"/>
  <c r="T113"/>
  <c r="R113"/>
  <c r="P113"/>
  <c r="BK113"/>
  <c r="J113"/>
  <c r="BE113" s="1"/>
  <c r="BI112"/>
  <c r="BH112"/>
  <c r="BG112"/>
  <c r="BF112"/>
  <c r="T112"/>
  <c r="R112"/>
  <c r="P112"/>
  <c r="BK112"/>
  <c r="J112"/>
  <c r="BE112"/>
  <c r="BI111"/>
  <c r="BH111"/>
  <c r="BG111"/>
  <c r="BF111"/>
  <c r="T111"/>
  <c r="R111"/>
  <c r="P111"/>
  <c r="BK111"/>
  <c r="J111"/>
  <c r="BE111" s="1"/>
  <c r="BI110"/>
  <c r="BH110"/>
  <c r="BG110"/>
  <c r="BF110"/>
  <c r="T110"/>
  <c r="R110"/>
  <c r="P110"/>
  <c r="BK110"/>
  <c r="J110"/>
  <c r="BE110"/>
  <c r="BI109"/>
  <c r="BH109"/>
  <c r="BG109"/>
  <c r="BF109"/>
  <c r="T109"/>
  <c r="R109"/>
  <c r="P109"/>
  <c r="BK109"/>
  <c r="J109"/>
  <c r="BE109" s="1"/>
  <c r="BI108"/>
  <c r="BH108"/>
  <c r="BG108"/>
  <c r="BF108"/>
  <c r="T108"/>
  <c r="R108"/>
  <c r="P108"/>
  <c r="BK108"/>
  <c r="J108"/>
  <c r="BE108"/>
  <c r="BI107"/>
  <c r="BH107"/>
  <c r="BG107"/>
  <c r="BF107"/>
  <c r="T107"/>
  <c r="R107"/>
  <c r="P107"/>
  <c r="BK107"/>
  <c r="J107"/>
  <c r="BE107" s="1"/>
  <c r="BI106"/>
  <c r="BH106"/>
  <c r="BG106"/>
  <c r="BF106"/>
  <c r="T106"/>
  <c r="R106"/>
  <c r="P106"/>
  <c r="BK106"/>
  <c r="J106"/>
  <c r="BE106"/>
  <c r="BI105"/>
  <c r="BH105"/>
  <c r="BG105"/>
  <c r="BF105"/>
  <c r="T105"/>
  <c r="R105"/>
  <c r="P105"/>
  <c r="BK105"/>
  <c r="J105"/>
  <c r="BE105" s="1"/>
  <c r="BI104"/>
  <c r="BH104"/>
  <c r="BG104"/>
  <c r="BF104"/>
  <c r="T104"/>
  <c r="R104"/>
  <c r="P104"/>
  <c r="BK104"/>
  <c r="J104"/>
  <c r="BE104"/>
  <c r="BI103"/>
  <c r="BH103"/>
  <c r="BG103"/>
  <c r="BF103"/>
  <c r="T103"/>
  <c r="R103"/>
  <c r="P103"/>
  <c r="BK103"/>
  <c r="J103"/>
  <c r="BE103" s="1"/>
  <c r="BI102"/>
  <c r="BH102"/>
  <c r="BG102"/>
  <c r="BF102"/>
  <c r="T102"/>
  <c r="R102"/>
  <c r="P102"/>
  <c r="BK102"/>
  <c r="J102"/>
  <c r="BE102"/>
  <c r="BI101"/>
  <c r="BH101"/>
  <c r="BG101"/>
  <c r="BF101"/>
  <c r="T101"/>
  <c r="R101"/>
  <c r="P101"/>
  <c r="BK101"/>
  <c r="J101"/>
  <c r="BE101" s="1"/>
  <c r="BI100"/>
  <c r="BH100"/>
  <c r="BG100"/>
  <c r="BF100"/>
  <c r="T100"/>
  <c r="R100"/>
  <c r="P100"/>
  <c r="BK100"/>
  <c r="J100"/>
  <c r="BE100"/>
  <c r="BI99"/>
  <c r="BH99"/>
  <c r="BG99"/>
  <c r="BF99"/>
  <c r="T99"/>
  <c r="R99"/>
  <c r="P99"/>
  <c r="BK99"/>
  <c r="J99"/>
  <c r="BE99" s="1"/>
  <c r="BI98"/>
  <c r="BH98"/>
  <c r="BG98"/>
  <c r="BF98"/>
  <c r="T98"/>
  <c r="R98"/>
  <c r="P98"/>
  <c r="BK98"/>
  <c r="J98"/>
  <c r="BE98"/>
  <c r="BI97"/>
  <c r="BH97"/>
  <c r="BG97"/>
  <c r="BF97"/>
  <c r="T97"/>
  <c r="R97"/>
  <c r="P97"/>
  <c r="BK97"/>
  <c r="J97"/>
  <c r="BE97" s="1"/>
  <c r="BI96"/>
  <c r="BH96"/>
  <c r="BG96"/>
  <c r="BF96"/>
  <c r="T96"/>
  <c r="R96"/>
  <c r="P96"/>
  <c r="BK96"/>
  <c r="J96"/>
  <c r="BE96"/>
  <c r="BI95"/>
  <c r="BH95"/>
  <c r="BG95"/>
  <c r="BF95"/>
  <c r="T95"/>
  <c r="R95"/>
  <c r="P95"/>
  <c r="BK95"/>
  <c r="J95"/>
  <c r="BE95" s="1"/>
  <c r="BI94"/>
  <c r="BH94"/>
  <c r="BG94"/>
  <c r="BF94"/>
  <c r="T94"/>
  <c r="R94"/>
  <c r="P94"/>
  <c r="BK94"/>
  <c r="J94"/>
  <c r="BE94"/>
  <c r="BI93"/>
  <c r="BH93"/>
  <c r="BG93"/>
  <c r="BF93"/>
  <c r="T93"/>
  <c r="R93"/>
  <c r="P93"/>
  <c r="BK93"/>
  <c r="J93"/>
  <c r="BE93" s="1"/>
  <c r="BI92"/>
  <c r="BH92"/>
  <c r="BG92"/>
  <c r="BF92"/>
  <c r="T92"/>
  <c r="R92"/>
  <c r="P92"/>
  <c r="BK92"/>
  <c r="J92"/>
  <c r="BE92"/>
  <c r="BI91"/>
  <c r="BH91"/>
  <c r="BG91"/>
  <c r="BF91"/>
  <c r="T91"/>
  <c r="R91"/>
  <c r="P91"/>
  <c r="BK91"/>
  <c r="J91"/>
  <c r="BE91" s="1"/>
  <c r="BI90"/>
  <c r="BH90"/>
  <c r="BG90"/>
  <c r="BF90"/>
  <c r="T90"/>
  <c r="R90"/>
  <c r="P90"/>
  <c r="BK90"/>
  <c r="J90"/>
  <c r="BE90"/>
  <c r="BI89"/>
  <c r="BH89"/>
  <c r="BG89"/>
  <c r="BF89"/>
  <c r="T89"/>
  <c r="R89"/>
  <c r="P89"/>
  <c r="BK89"/>
  <c r="J89"/>
  <c r="BE89" s="1"/>
  <c r="BI88"/>
  <c r="BH88"/>
  <c r="BG88"/>
  <c r="BF88"/>
  <c r="T88"/>
  <c r="R88"/>
  <c r="P88"/>
  <c r="BK88"/>
  <c r="J88"/>
  <c r="BE88"/>
  <c r="BI87"/>
  <c r="BH87"/>
  <c r="BG87"/>
  <c r="BF87"/>
  <c r="T87"/>
  <c r="R87"/>
  <c r="P87"/>
  <c r="BK87"/>
  <c r="J87"/>
  <c r="BE87" s="1"/>
  <c r="BI86"/>
  <c r="BH86"/>
  <c r="BG86"/>
  <c r="BF86"/>
  <c r="T86"/>
  <c r="R86"/>
  <c r="P86"/>
  <c r="BK86"/>
  <c r="J86"/>
  <c r="BE86"/>
  <c r="BI85"/>
  <c r="F34" s="1"/>
  <c r="BD56" i="1" s="1"/>
  <c r="BH85" i="6"/>
  <c r="BG85"/>
  <c r="F32"/>
  <c r="BB56" i="1" s="1"/>
  <c r="BF85" i="6"/>
  <c r="J31" s="1"/>
  <c r="AW56" i="1" s="1"/>
  <c r="T85" i="6"/>
  <c r="T84"/>
  <c r="T83" s="1"/>
  <c r="T82" s="1"/>
  <c r="R85"/>
  <c r="R84"/>
  <c r="R83" s="1"/>
  <c r="R82" s="1"/>
  <c r="P85"/>
  <c r="P84"/>
  <c r="P83" s="1"/>
  <c r="P82" s="1"/>
  <c r="AU56" i="1" s="1"/>
  <c r="BK85" i="6"/>
  <c r="BK84" s="1"/>
  <c r="J85"/>
  <c r="BE85" s="1"/>
  <c r="J78"/>
  <c r="F78"/>
  <c r="F76"/>
  <c r="E74"/>
  <c r="J51"/>
  <c r="F51"/>
  <c r="F49"/>
  <c r="E47"/>
  <c r="J18"/>
  <c r="E18"/>
  <c r="F52" s="1"/>
  <c r="J17"/>
  <c r="J12"/>
  <c r="J49" s="1"/>
  <c r="E7"/>
  <c r="E45" s="1"/>
  <c r="E72"/>
  <c r="AY55" i="1"/>
  <c r="AX55"/>
  <c r="BI142" i="5"/>
  <c r="BH142"/>
  <c r="BG142"/>
  <c r="BF142"/>
  <c r="T142"/>
  <c r="R142"/>
  <c r="P142"/>
  <c r="BK142"/>
  <c r="J142"/>
  <c r="BE142" s="1"/>
  <c r="BI141"/>
  <c r="BH141"/>
  <c r="BG141"/>
  <c r="BF141"/>
  <c r="T141"/>
  <c r="R141"/>
  <c r="P141"/>
  <c r="BK141"/>
  <c r="J141"/>
  <c r="BE141" s="1"/>
  <c r="BI140"/>
  <c r="BH140"/>
  <c r="BG140"/>
  <c r="BF140"/>
  <c r="T140"/>
  <c r="R140"/>
  <c r="P140"/>
  <c r="BK140"/>
  <c r="J140"/>
  <c r="BE140" s="1"/>
  <c r="BI139"/>
  <c r="BH139"/>
  <c r="BG139"/>
  <c r="BF139"/>
  <c r="T139"/>
  <c r="R139"/>
  <c r="P139"/>
  <c r="BK139"/>
  <c r="J139"/>
  <c r="BE139" s="1"/>
  <c r="BI138"/>
  <c r="BH138"/>
  <c r="BG138"/>
  <c r="BF138"/>
  <c r="T138"/>
  <c r="R138"/>
  <c r="P138"/>
  <c r="BK138"/>
  <c r="J138"/>
  <c r="BE138" s="1"/>
  <c r="BI137"/>
  <c r="BH137"/>
  <c r="BG137"/>
  <c r="BF137"/>
  <c r="T137"/>
  <c r="R137"/>
  <c r="P137"/>
  <c r="BK137"/>
  <c r="J137"/>
  <c r="BE137" s="1"/>
  <c r="BI136"/>
  <c r="BH136"/>
  <c r="BG136"/>
  <c r="BF136"/>
  <c r="T136"/>
  <c r="R136"/>
  <c r="P136"/>
  <c r="BK136"/>
  <c r="J136"/>
  <c r="BE136" s="1"/>
  <c r="BI135"/>
  <c r="BH135"/>
  <c r="BG135"/>
  <c r="BF135"/>
  <c r="T135"/>
  <c r="R135"/>
  <c r="P135"/>
  <c r="BK135"/>
  <c r="J135"/>
  <c r="BE135" s="1"/>
  <c r="BI134"/>
  <c r="BH134"/>
  <c r="BG134"/>
  <c r="BF134"/>
  <c r="T134"/>
  <c r="R134"/>
  <c r="P134"/>
  <c r="BK134"/>
  <c r="J134"/>
  <c r="BE134" s="1"/>
  <c r="BI133"/>
  <c r="BH133"/>
  <c r="BG133"/>
  <c r="BF133"/>
  <c r="T133"/>
  <c r="R133"/>
  <c r="P133"/>
  <c r="BK133"/>
  <c r="J133"/>
  <c r="BE133" s="1"/>
  <c r="BI132"/>
  <c r="BH132"/>
  <c r="BG132"/>
  <c r="BF132"/>
  <c r="T132"/>
  <c r="R132"/>
  <c r="P132"/>
  <c r="BK132"/>
  <c r="J132"/>
  <c r="BE132" s="1"/>
  <c r="BI131"/>
  <c r="BH131"/>
  <c r="BG131"/>
  <c r="BF131"/>
  <c r="T131"/>
  <c r="R131"/>
  <c r="P131"/>
  <c r="BK131"/>
  <c r="J131"/>
  <c r="BE131" s="1"/>
  <c r="BI130"/>
  <c r="BH130"/>
  <c r="BG130"/>
  <c r="BF130"/>
  <c r="T130"/>
  <c r="R130"/>
  <c r="P130"/>
  <c r="BK130"/>
  <c r="J130"/>
  <c r="BE130" s="1"/>
  <c r="BI129"/>
  <c r="BH129"/>
  <c r="BG129"/>
  <c r="BF129"/>
  <c r="T129"/>
  <c r="R129"/>
  <c r="P129"/>
  <c r="BK129"/>
  <c r="J129"/>
  <c r="BE129" s="1"/>
  <c r="BI128"/>
  <c r="BH128"/>
  <c r="BG128"/>
  <c r="BF128"/>
  <c r="T128"/>
  <c r="R128"/>
  <c r="P128"/>
  <c r="BK128"/>
  <c r="J128"/>
  <c r="BE128" s="1"/>
  <c r="BI127"/>
  <c r="BH127"/>
  <c r="BG127"/>
  <c r="BF127"/>
  <c r="T127"/>
  <c r="R127"/>
  <c r="P127"/>
  <c r="BK127"/>
  <c r="J127"/>
  <c r="BE127" s="1"/>
  <c r="BI126"/>
  <c r="BH126"/>
  <c r="BG126"/>
  <c r="BF126"/>
  <c r="T126"/>
  <c r="R126"/>
  <c r="P126"/>
  <c r="BK126"/>
  <c r="J126"/>
  <c r="BE126" s="1"/>
  <c r="BI125"/>
  <c r="BH125"/>
  <c r="BG125"/>
  <c r="BF125"/>
  <c r="T125"/>
  <c r="T124" s="1"/>
  <c r="R125"/>
  <c r="R124" s="1"/>
  <c r="P125"/>
  <c r="P124" s="1"/>
  <c r="BK125"/>
  <c r="J125"/>
  <c r="BE125"/>
  <c r="BI123"/>
  <c r="BH123"/>
  <c r="BG123"/>
  <c r="BF123"/>
  <c r="T123"/>
  <c r="R123"/>
  <c r="P123"/>
  <c r="BK123"/>
  <c r="J123"/>
  <c r="BE123" s="1"/>
  <c r="BI122"/>
  <c r="BH122"/>
  <c r="BG122"/>
  <c r="BF122"/>
  <c r="T122"/>
  <c r="R122"/>
  <c r="P122"/>
  <c r="BK122"/>
  <c r="J122"/>
  <c r="BE122" s="1"/>
  <c r="BI121"/>
  <c r="BH121"/>
  <c r="BG121"/>
  <c r="BF121"/>
  <c r="T121"/>
  <c r="R121"/>
  <c r="P121"/>
  <c r="BK121"/>
  <c r="J121"/>
  <c r="BE121" s="1"/>
  <c r="BI120"/>
  <c r="BH120"/>
  <c r="BG120"/>
  <c r="BF120"/>
  <c r="T120"/>
  <c r="R120"/>
  <c r="P120"/>
  <c r="BK120"/>
  <c r="J120"/>
  <c r="BE120" s="1"/>
  <c r="BI119"/>
  <c r="BH119"/>
  <c r="BG119"/>
  <c r="BF119"/>
  <c r="T119"/>
  <c r="R119"/>
  <c r="P119"/>
  <c r="BK119"/>
  <c r="J119"/>
  <c r="BE119" s="1"/>
  <c r="BI118"/>
  <c r="BH118"/>
  <c r="BG118"/>
  <c r="BF118"/>
  <c r="T118"/>
  <c r="R118"/>
  <c r="P118"/>
  <c r="BK118"/>
  <c r="J118"/>
  <c r="BE118" s="1"/>
  <c r="BI117"/>
  <c r="BH117"/>
  <c r="BG117"/>
  <c r="BF117"/>
  <c r="T117"/>
  <c r="R117"/>
  <c r="P117"/>
  <c r="BK117"/>
  <c r="J117"/>
  <c r="BE117" s="1"/>
  <c r="BI116"/>
  <c r="BH116"/>
  <c r="BG116"/>
  <c r="BF116"/>
  <c r="T116"/>
  <c r="R116"/>
  <c r="P116"/>
  <c r="BK116"/>
  <c r="J116"/>
  <c r="BE116" s="1"/>
  <c r="BI115"/>
  <c r="BH115"/>
  <c r="BG115"/>
  <c r="BF115"/>
  <c r="T115"/>
  <c r="R115"/>
  <c r="P115"/>
  <c r="BK115"/>
  <c r="J115"/>
  <c r="BE115" s="1"/>
  <c r="BI114"/>
  <c r="BH114"/>
  <c r="BG114"/>
  <c r="BF114"/>
  <c r="T114"/>
  <c r="R114"/>
  <c r="P114"/>
  <c r="BK114"/>
  <c r="J114"/>
  <c r="BE114" s="1"/>
  <c r="BI113"/>
  <c r="BH113"/>
  <c r="BG113"/>
  <c r="BF113"/>
  <c r="T113"/>
  <c r="R113"/>
  <c r="P113"/>
  <c r="BK113"/>
  <c r="J113"/>
  <c r="BE113" s="1"/>
  <c r="BI112"/>
  <c r="BH112"/>
  <c r="BG112"/>
  <c r="BF112"/>
  <c r="T112"/>
  <c r="R112"/>
  <c r="P112"/>
  <c r="BK112"/>
  <c r="J112"/>
  <c r="BE112" s="1"/>
  <c r="BI111"/>
  <c r="BH111"/>
  <c r="BG111"/>
  <c r="BF111"/>
  <c r="T111"/>
  <c r="R111"/>
  <c r="P111"/>
  <c r="BK111"/>
  <c r="J111"/>
  <c r="BE111" s="1"/>
  <c r="BI110"/>
  <c r="BH110"/>
  <c r="BG110"/>
  <c r="BF110"/>
  <c r="T110"/>
  <c r="T109" s="1"/>
  <c r="R110"/>
  <c r="R109" s="1"/>
  <c r="P110"/>
  <c r="P109" s="1"/>
  <c r="BK110"/>
  <c r="J110"/>
  <c r="BE110" s="1"/>
  <c r="BI108"/>
  <c r="BH108"/>
  <c r="BG108"/>
  <c r="BF108"/>
  <c r="T108"/>
  <c r="R108"/>
  <c r="P108"/>
  <c r="BK108"/>
  <c r="J108"/>
  <c r="BE108" s="1"/>
  <c r="BI107"/>
  <c r="BH107"/>
  <c r="BG107"/>
  <c r="BF107"/>
  <c r="T107"/>
  <c r="R107"/>
  <c r="P107"/>
  <c r="BK107"/>
  <c r="J107"/>
  <c r="BE107" s="1"/>
  <c r="BI106"/>
  <c r="BH106"/>
  <c r="BG106"/>
  <c r="BF106"/>
  <c r="T106"/>
  <c r="R106"/>
  <c r="P106"/>
  <c r="BK106"/>
  <c r="J106"/>
  <c r="BE106" s="1"/>
  <c r="BI105"/>
  <c r="BH105"/>
  <c r="BG105"/>
  <c r="BF105"/>
  <c r="T105"/>
  <c r="T104" s="1"/>
  <c r="R105"/>
  <c r="R104" s="1"/>
  <c r="P105"/>
  <c r="P104" s="1"/>
  <c r="BK105"/>
  <c r="J105"/>
  <c r="BE105"/>
  <c r="BI103"/>
  <c r="BH103"/>
  <c r="BG103"/>
  <c r="BF103"/>
  <c r="T103"/>
  <c r="R103"/>
  <c r="P103"/>
  <c r="BK103"/>
  <c r="J103"/>
  <c r="BE103" s="1"/>
  <c r="BI102"/>
  <c r="BH102"/>
  <c r="BG102"/>
  <c r="BF102"/>
  <c r="T102"/>
  <c r="R102"/>
  <c r="P102"/>
  <c r="BK102"/>
  <c r="J102"/>
  <c r="BE102" s="1"/>
  <c r="BI101"/>
  <c r="BH101"/>
  <c r="BG101"/>
  <c r="BF101"/>
  <c r="T101"/>
  <c r="T100" s="1"/>
  <c r="R101"/>
  <c r="R100" s="1"/>
  <c r="P101"/>
  <c r="P100" s="1"/>
  <c r="BK101"/>
  <c r="J101"/>
  <c r="BE101"/>
  <c r="BI99"/>
  <c r="BH99"/>
  <c r="BG99"/>
  <c r="BF99"/>
  <c r="T99"/>
  <c r="R99"/>
  <c r="P99"/>
  <c r="BK99"/>
  <c r="J99"/>
  <c r="BE99" s="1"/>
  <c r="BI98"/>
  <c r="BH98"/>
  <c r="BG98"/>
  <c r="BF98"/>
  <c r="T98"/>
  <c r="R98"/>
  <c r="P98"/>
  <c r="BK98"/>
  <c r="J98"/>
  <c r="BE98" s="1"/>
  <c r="BI97"/>
  <c r="BH97"/>
  <c r="BG97"/>
  <c r="BF97"/>
  <c r="T97"/>
  <c r="R97"/>
  <c r="P97"/>
  <c r="BK97"/>
  <c r="J97"/>
  <c r="BE97" s="1"/>
  <c r="BI96"/>
  <c r="BH96"/>
  <c r="BG96"/>
  <c r="BF96"/>
  <c r="T96"/>
  <c r="R96"/>
  <c r="P96"/>
  <c r="BK96"/>
  <c r="J96"/>
  <c r="BE96" s="1"/>
  <c r="BI95"/>
  <c r="BH95"/>
  <c r="BG95"/>
  <c r="BF95"/>
  <c r="T95"/>
  <c r="R95"/>
  <c r="P95"/>
  <c r="BK95"/>
  <c r="J95"/>
  <c r="BE95" s="1"/>
  <c r="BI94"/>
  <c r="BH94"/>
  <c r="BG94"/>
  <c r="BF94"/>
  <c r="T94"/>
  <c r="R94"/>
  <c r="P94"/>
  <c r="BK94"/>
  <c r="J94"/>
  <c r="BE94" s="1"/>
  <c r="BI93"/>
  <c r="BH93"/>
  <c r="BG93"/>
  <c r="BF93"/>
  <c r="T93"/>
  <c r="R93"/>
  <c r="P93"/>
  <c r="BK93"/>
  <c r="J93"/>
  <c r="BE93" s="1"/>
  <c r="BI92"/>
  <c r="BH92"/>
  <c r="BG92"/>
  <c r="BF92"/>
  <c r="T92"/>
  <c r="T91" s="1"/>
  <c r="R92"/>
  <c r="R91" s="1"/>
  <c r="P92"/>
  <c r="P91" s="1"/>
  <c r="BK92"/>
  <c r="J92"/>
  <c r="BE92" s="1"/>
  <c r="BI90"/>
  <c r="BH90"/>
  <c r="BG90"/>
  <c r="BF90"/>
  <c r="T90"/>
  <c r="R90"/>
  <c r="P90"/>
  <c r="BK90"/>
  <c r="J90"/>
  <c r="BE90" s="1"/>
  <c r="BI89"/>
  <c r="BH89"/>
  <c r="BG89"/>
  <c r="BF89"/>
  <c r="T89"/>
  <c r="R89"/>
  <c r="P89"/>
  <c r="BK89"/>
  <c r="J89"/>
  <c r="BE89" s="1"/>
  <c r="BI88"/>
  <c r="BH88"/>
  <c r="BG88"/>
  <c r="BF88"/>
  <c r="T88"/>
  <c r="R88"/>
  <c r="P88"/>
  <c r="BK88"/>
  <c r="J88"/>
  <c r="BE88" s="1"/>
  <c r="BI87"/>
  <c r="BH87"/>
  <c r="BG87"/>
  <c r="BF87"/>
  <c r="T87"/>
  <c r="R87"/>
  <c r="P87"/>
  <c r="BK87"/>
  <c r="J87"/>
  <c r="BE87" s="1"/>
  <c r="BI86"/>
  <c r="BH86"/>
  <c r="F33"/>
  <c r="BC55" i="1" s="1"/>
  <c r="BG86" i="5"/>
  <c r="BF86"/>
  <c r="J31" s="1"/>
  <c r="AW55" i="1" s="1"/>
  <c r="F31" i="5"/>
  <c r="BA55" i="1" s="1"/>
  <c r="T86" i="5"/>
  <c r="T85" s="1"/>
  <c r="T84" s="1"/>
  <c r="T83" s="1"/>
  <c r="R86"/>
  <c r="R85" s="1"/>
  <c r="P86"/>
  <c r="P85" s="1"/>
  <c r="BK86"/>
  <c r="BK85" s="1"/>
  <c r="J86"/>
  <c r="BE86" s="1"/>
  <c r="J79"/>
  <c r="F79"/>
  <c r="F77"/>
  <c r="E75"/>
  <c r="J51"/>
  <c r="F51"/>
  <c r="F49"/>
  <c r="E47"/>
  <c r="J18"/>
  <c r="E18"/>
  <c r="F52" s="1"/>
  <c r="J17"/>
  <c r="J12"/>
  <c r="J49" s="1"/>
  <c r="J77"/>
  <c r="E7"/>
  <c r="E73" s="1"/>
  <c r="AY54" i="1"/>
  <c r="AX54"/>
  <c r="BI152" i="4"/>
  <c r="BH152"/>
  <c r="BG152"/>
  <c r="BF152"/>
  <c r="T152"/>
  <c r="R152"/>
  <c r="P152"/>
  <c r="BK152"/>
  <c r="J152"/>
  <c r="BE152" s="1"/>
  <c r="BI151"/>
  <c r="BH151"/>
  <c r="BG151"/>
  <c r="BF151"/>
  <c r="T151"/>
  <c r="R151"/>
  <c r="P151"/>
  <c r="BK151"/>
  <c r="J151"/>
  <c r="BE151"/>
  <c r="BI150"/>
  <c r="BH150"/>
  <c r="BG150"/>
  <c r="BF150"/>
  <c r="T150"/>
  <c r="R150"/>
  <c r="P150"/>
  <c r="BK150"/>
  <c r="J150"/>
  <c r="BE150" s="1"/>
  <c r="BI149"/>
  <c r="BH149"/>
  <c r="BG149"/>
  <c r="BF149"/>
  <c r="T149"/>
  <c r="R149"/>
  <c r="P149"/>
  <c r="BK149"/>
  <c r="J149"/>
  <c r="BE149"/>
  <c r="BI148"/>
  <c r="BH148"/>
  <c r="BG148"/>
  <c r="BF148"/>
  <c r="T148"/>
  <c r="R148"/>
  <c r="P148"/>
  <c r="BK148"/>
  <c r="J148"/>
  <c r="BE148" s="1"/>
  <c r="BI147"/>
  <c r="BH147"/>
  <c r="BG147"/>
  <c r="BF147"/>
  <c r="T147"/>
  <c r="R147"/>
  <c r="P147"/>
  <c r="BK147"/>
  <c r="J147"/>
  <c r="BE147"/>
  <c r="BI146"/>
  <c r="BH146"/>
  <c r="BG146"/>
  <c r="BF146"/>
  <c r="T146"/>
  <c r="R146"/>
  <c r="R143" s="1"/>
  <c r="P146"/>
  <c r="BK146"/>
  <c r="J146"/>
  <c r="BE146" s="1"/>
  <c r="BI145"/>
  <c r="BH145"/>
  <c r="BG145"/>
  <c r="BF145"/>
  <c r="T145"/>
  <c r="R145"/>
  <c r="P145"/>
  <c r="BK145"/>
  <c r="J145"/>
  <c r="BE145"/>
  <c r="BI144"/>
  <c r="BH144"/>
  <c r="BG144"/>
  <c r="BF144"/>
  <c r="T144"/>
  <c r="T143"/>
  <c r="R144"/>
  <c r="P144"/>
  <c r="P143"/>
  <c r="BK144"/>
  <c r="J144"/>
  <c r="BE144" s="1"/>
  <c r="BI142"/>
  <c r="BH142"/>
  <c r="BG142"/>
  <c r="BF142"/>
  <c r="T142"/>
  <c r="R142"/>
  <c r="P142"/>
  <c r="BK142"/>
  <c r="J142"/>
  <c r="BE142"/>
  <c r="BI141"/>
  <c r="BH141"/>
  <c r="BG141"/>
  <c r="BF141"/>
  <c r="T141"/>
  <c r="R141"/>
  <c r="P141"/>
  <c r="BK141"/>
  <c r="J141"/>
  <c r="BE141" s="1"/>
  <c r="BI140"/>
  <c r="BH140"/>
  <c r="BG140"/>
  <c r="BF140"/>
  <c r="T140"/>
  <c r="R140"/>
  <c r="P140"/>
  <c r="BK140"/>
  <c r="J140"/>
  <c r="BE140"/>
  <c r="BI139"/>
  <c r="BH139"/>
  <c r="BG139"/>
  <c r="BF139"/>
  <c r="T139"/>
  <c r="R139"/>
  <c r="P139"/>
  <c r="BK139"/>
  <c r="J139"/>
  <c r="BE139" s="1"/>
  <c r="BI138"/>
  <c r="BH138"/>
  <c r="BG138"/>
  <c r="BF138"/>
  <c r="T138"/>
  <c r="R138"/>
  <c r="P138"/>
  <c r="BK138"/>
  <c r="J138"/>
  <c r="BE138"/>
  <c r="BI137"/>
  <c r="BH137"/>
  <c r="BG137"/>
  <c r="BF137"/>
  <c r="T137"/>
  <c r="R137"/>
  <c r="P137"/>
  <c r="BK137"/>
  <c r="J137"/>
  <c r="BE137" s="1"/>
  <c r="BI136"/>
  <c r="BH136"/>
  <c r="BG136"/>
  <c r="BF136"/>
  <c r="T136"/>
  <c r="R136"/>
  <c r="R133" s="1"/>
  <c r="P136"/>
  <c r="BK136"/>
  <c r="J136"/>
  <c r="BE136"/>
  <c r="BI135"/>
  <c r="BH135"/>
  <c r="BG135"/>
  <c r="BF135"/>
  <c r="T135"/>
  <c r="R135"/>
  <c r="P135"/>
  <c r="BK135"/>
  <c r="J135"/>
  <c r="BE135" s="1"/>
  <c r="BI134"/>
  <c r="BH134"/>
  <c r="BG134"/>
  <c r="BF134"/>
  <c r="T134"/>
  <c r="T133"/>
  <c r="R134"/>
  <c r="P134"/>
  <c r="P133"/>
  <c r="BK134"/>
  <c r="J134"/>
  <c r="BE134" s="1"/>
  <c r="BI132"/>
  <c r="BH132"/>
  <c r="BG132"/>
  <c r="BF132"/>
  <c r="T132"/>
  <c r="R132"/>
  <c r="P132"/>
  <c r="BK132"/>
  <c r="J132"/>
  <c r="BE132"/>
  <c r="BI131"/>
  <c r="BH131"/>
  <c r="BG131"/>
  <c r="BF131"/>
  <c r="T131"/>
  <c r="R131"/>
  <c r="P131"/>
  <c r="BK131"/>
  <c r="J131"/>
  <c r="BE131" s="1"/>
  <c r="BI130"/>
  <c r="BH130"/>
  <c r="BG130"/>
  <c r="BF130"/>
  <c r="T130"/>
  <c r="R130"/>
  <c r="P130"/>
  <c r="BK130"/>
  <c r="J130"/>
  <c r="BE130"/>
  <c r="BI129"/>
  <c r="BH129"/>
  <c r="BG129"/>
  <c r="BF129"/>
  <c r="T129"/>
  <c r="R129"/>
  <c r="P129"/>
  <c r="BK129"/>
  <c r="J129"/>
  <c r="BE129" s="1"/>
  <c r="BI128"/>
  <c r="BH128"/>
  <c r="BG128"/>
  <c r="BF128"/>
  <c r="T128"/>
  <c r="R128"/>
  <c r="P128"/>
  <c r="BK128"/>
  <c r="J128"/>
  <c r="BE128"/>
  <c r="BI127"/>
  <c r="BH127"/>
  <c r="BG127"/>
  <c r="BF127"/>
  <c r="T127"/>
  <c r="R127"/>
  <c r="P127"/>
  <c r="BK127"/>
  <c r="J127"/>
  <c r="BE127" s="1"/>
  <c r="BI126"/>
  <c r="BH126"/>
  <c r="BG126"/>
  <c r="BF126"/>
  <c r="T126"/>
  <c r="R126"/>
  <c r="P126"/>
  <c r="BK126"/>
  <c r="J126"/>
  <c r="BE126"/>
  <c r="BI125"/>
  <c r="BH125"/>
  <c r="BG125"/>
  <c r="BF125"/>
  <c r="T125"/>
  <c r="R125"/>
  <c r="P125"/>
  <c r="BK125"/>
  <c r="J125"/>
  <c r="BE125" s="1"/>
  <c r="BI124"/>
  <c r="BH124"/>
  <c r="BG124"/>
  <c r="BF124"/>
  <c r="T124"/>
  <c r="R124"/>
  <c r="P124"/>
  <c r="BK124"/>
  <c r="J124"/>
  <c r="BE124"/>
  <c r="BI123"/>
  <c r="BH123"/>
  <c r="BG123"/>
  <c r="BF123"/>
  <c r="T123"/>
  <c r="R123"/>
  <c r="P123"/>
  <c r="BK123"/>
  <c r="J123"/>
  <c r="BE123" s="1"/>
  <c r="BI122"/>
  <c r="BH122"/>
  <c r="BG122"/>
  <c r="BF122"/>
  <c r="T122"/>
  <c r="R122"/>
  <c r="P122"/>
  <c r="BK122"/>
  <c r="J122"/>
  <c r="BE122"/>
  <c r="BI121"/>
  <c r="BH121"/>
  <c r="BG121"/>
  <c r="BF121"/>
  <c r="T121"/>
  <c r="R121"/>
  <c r="P121"/>
  <c r="BK121"/>
  <c r="J121"/>
  <c r="BE121" s="1"/>
  <c r="BI120"/>
  <c r="BH120"/>
  <c r="BG120"/>
  <c r="BF120"/>
  <c r="T120"/>
  <c r="R120"/>
  <c r="P120"/>
  <c r="BK120"/>
  <c r="J120"/>
  <c r="BE120"/>
  <c r="BI119"/>
  <c r="BH119"/>
  <c r="BG119"/>
  <c r="BF119"/>
  <c r="T119"/>
  <c r="R119"/>
  <c r="P119"/>
  <c r="BK119"/>
  <c r="J119"/>
  <c r="BE119" s="1"/>
  <c r="BI118"/>
  <c r="BH118"/>
  <c r="BG118"/>
  <c r="BF118"/>
  <c r="T118"/>
  <c r="R118"/>
  <c r="P118"/>
  <c r="BK118"/>
  <c r="J118"/>
  <c r="BE118"/>
  <c r="BI117"/>
  <c r="BH117"/>
  <c r="BG117"/>
  <c r="BF117"/>
  <c r="T117"/>
  <c r="R117"/>
  <c r="P117"/>
  <c r="BK117"/>
  <c r="J117"/>
  <c r="BE117" s="1"/>
  <c r="BI116"/>
  <c r="BH116"/>
  <c r="BG116"/>
  <c r="BF116"/>
  <c r="T116"/>
  <c r="R116"/>
  <c r="P116"/>
  <c r="BK116"/>
  <c r="J116"/>
  <c r="BE116"/>
  <c r="BI115"/>
  <c r="BH115"/>
  <c r="BG115"/>
  <c r="BF115"/>
  <c r="T115"/>
  <c r="R115"/>
  <c r="P115"/>
  <c r="BK115"/>
  <c r="J115"/>
  <c r="BE115" s="1"/>
  <c r="BI114"/>
  <c r="BH114"/>
  <c r="BG114"/>
  <c r="BF114"/>
  <c r="T114"/>
  <c r="R114"/>
  <c r="P114"/>
  <c r="BK114"/>
  <c r="J114"/>
  <c r="BE114"/>
  <c r="BI113"/>
  <c r="BH113"/>
  <c r="BG113"/>
  <c r="BF113"/>
  <c r="T113"/>
  <c r="R113"/>
  <c r="P113"/>
  <c r="BK113"/>
  <c r="J113"/>
  <c r="BE113" s="1"/>
  <c r="BI112"/>
  <c r="BH112"/>
  <c r="BG112"/>
  <c r="BF112"/>
  <c r="T112"/>
  <c r="R112"/>
  <c r="R109" s="1"/>
  <c r="P112"/>
  <c r="BK112"/>
  <c r="J112"/>
  <c r="BE112"/>
  <c r="BI111"/>
  <c r="BH111"/>
  <c r="BG111"/>
  <c r="BF111"/>
  <c r="T111"/>
  <c r="R111"/>
  <c r="P111"/>
  <c r="BK111"/>
  <c r="J111"/>
  <c r="BE111" s="1"/>
  <c r="BI110"/>
  <c r="BH110"/>
  <c r="BG110"/>
  <c r="BF110"/>
  <c r="T110"/>
  <c r="T109"/>
  <c r="R110"/>
  <c r="P110"/>
  <c r="P109"/>
  <c r="BK110"/>
  <c r="J110"/>
  <c r="BE110" s="1"/>
  <c r="BI108"/>
  <c r="BH108"/>
  <c r="BG108"/>
  <c r="BF108"/>
  <c r="T108"/>
  <c r="R108"/>
  <c r="P108"/>
  <c r="BK108"/>
  <c r="J108"/>
  <c r="BE108" s="1"/>
  <c r="BI107"/>
  <c r="BH107"/>
  <c r="BG107"/>
  <c r="BF107"/>
  <c r="T107"/>
  <c r="R107"/>
  <c r="P107"/>
  <c r="BK107"/>
  <c r="J107"/>
  <c r="BE107"/>
  <c r="BI106"/>
  <c r="BH106"/>
  <c r="BG106"/>
  <c r="BF106"/>
  <c r="T106"/>
  <c r="R106"/>
  <c r="P106"/>
  <c r="BK106"/>
  <c r="J106"/>
  <c r="BE106" s="1"/>
  <c r="BI105"/>
  <c r="BH105"/>
  <c r="BG105"/>
  <c r="BF105"/>
  <c r="T105"/>
  <c r="R105"/>
  <c r="P105"/>
  <c r="BK105"/>
  <c r="J105"/>
  <c r="BE105"/>
  <c r="BI104"/>
  <c r="BH104"/>
  <c r="BG104"/>
  <c r="BF104"/>
  <c r="T104"/>
  <c r="R104"/>
  <c r="P104"/>
  <c r="BK104"/>
  <c r="J104"/>
  <c r="BE104" s="1"/>
  <c r="BI103"/>
  <c r="BH103"/>
  <c r="BG103"/>
  <c r="BF103"/>
  <c r="T103"/>
  <c r="R103"/>
  <c r="P103"/>
  <c r="BK103"/>
  <c r="J103"/>
  <c r="BE103"/>
  <c r="BI102"/>
  <c r="BH102"/>
  <c r="BG102"/>
  <c r="BF102"/>
  <c r="T102"/>
  <c r="R102"/>
  <c r="P102"/>
  <c r="BK102"/>
  <c r="J102"/>
  <c r="BE102" s="1"/>
  <c r="BI101"/>
  <c r="BH101"/>
  <c r="BG101"/>
  <c r="BF101"/>
  <c r="T101"/>
  <c r="R101"/>
  <c r="P101"/>
  <c r="BK101"/>
  <c r="J101"/>
  <c r="BE101"/>
  <c r="BI100"/>
  <c r="BH100"/>
  <c r="BG100"/>
  <c r="BF100"/>
  <c r="T100"/>
  <c r="R100"/>
  <c r="P100"/>
  <c r="BK100"/>
  <c r="J100"/>
  <c r="BE100" s="1"/>
  <c r="BI99"/>
  <c r="BH99"/>
  <c r="BG99"/>
  <c r="BF99"/>
  <c r="T99"/>
  <c r="R99"/>
  <c r="P99"/>
  <c r="BK99"/>
  <c r="J99"/>
  <c r="BE99"/>
  <c r="BI98"/>
  <c r="BH98"/>
  <c r="BG98"/>
  <c r="BF98"/>
  <c r="T98"/>
  <c r="R98"/>
  <c r="P98"/>
  <c r="BK98"/>
  <c r="J98"/>
  <c r="BE98" s="1"/>
  <c r="BI97"/>
  <c r="BH97"/>
  <c r="BG97"/>
  <c r="BF97"/>
  <c r="T97"/>
  <c r="R97"/>
  <c r="P97"/>
  <c r="BK97"/>
  <c r="J97"/>
  <c r="BE97"/>
  <c r="BI96"/>
  <c r="BH96"/>
  <c r="BG96"/>
  <c r="BF96"/>
  <c r="T96"/>
  <c r="R96"/>
  <c r="P96"/>
  <c r="BK96"/>
  <c r="J96"/>
  <c r="BE96" s="1"/>
  <c r="BI95"/>
  <c r="BH95"/>
  <c r="BG95"/>
  <c r="BF95"/>
  <c r="T95"/>
  <c r="R95"/>
  <c r="P95"/>
  <c r="BK95"/>
  <c r="J95"/>
  <c r="BE95"/>
  <c r="BI94"/>
  <c r="BH94"/>
  <c r="BG94"/>
  <c r="BF94"/>
  <c r="T94"/>
  <c r="R94"/>
  <c r="P94"/>
  <c r="BK94"/>
  <c r="J94"/>
  <c r="BE94" s="1"/>
  <c r="BI93"/>
  <c r="BH93"/>
  <c r="BG93"/>
  <c r="BF93"/>
  <c r="T93"/>
  <c r="R93"/>
  <c r="P93"/>
  <c r="BK93"/>
  <c r="J93"/>
  <c r="BE93"/>
  <c r="BI92"/>
  <c r="BH92"/>
  <c r="BG92"/>
  <c r="BF92"/>
  <c r="T92"/>
  <c r="R92"/>
  <c r="P92"/>
  <c r="BK92"/>
  <c r="J92"/>
  <c r="BE92" s="1"/>
  <c r="BI91"/>
  <c r="BH91"/>
  <c r="BG91"/>
  <c r="BF91"/>
  <c r="T91"/>
  <c r="R91"/>
  <c r="P91"/>
  <c r="BK91"/>
  <c r="J91"/>
  <c r="BE91"/>
  <c r="BI90"/>
  <c r="BH90"/>
  <c r="BG90"/>
  <c r="BF90"/>
  <c r="T90"/>
  <c r="R90"/>
  <c r="P90"/>
  <c r="BK90"/>
  <c r="J90"/>
  <c r="BE90" s="1"/>
  <c r="BI89"/>
  <c r="BH89"/>
  <c r="BG89"/>
  <c r="BF89"/>
  <c r="T89"/>
  <c r="R89"/>
  <c r="P89"/>
  <c r="BK89"/>
  <c r="J89"/>
  <c r="BE89"/>
  <c r="BI88"/>
  <c r="BH88"/>
  <c r="BG88"/>
  <c r="BF88"/>
  <c r="T88"/>
  <c r="R88"/>
  <c r="P88"/>
  <c r="BK88"/>
  <c r="J88"/>
  <c r="BE88" s="1"/>
  <c r="BI87"/>
  <c r="BH87"/>
  <c r="BG87"/>
  <c r="BF87"/>
  <c r="T87"/>
  <c r="R87"/>
  <c r="P87"/>
  <c r="BK87"/>
  <c r="J87"/>
  <c r="BE87"/>
  <c r="BI86"/>
  <c r="BH86"/>
  <c r="BG86"/>
  <c r="BF86"/>
  <c r="T86"/>
  <c r="R86"/>
  <c r="R83" s="1"/>
  <c r="P86"/>
  <c r="BK86"/>
  <c r="J86"/>
  <c r="BE86" s="1"/>
  <c r="BI85"/>
  <c r="BH85"/>
  <c r="BG85"/>
  <c r="BF85"/>
  <c r="T85"/>
  <c r="R85"/>
  <c r="P85"/>
  <c r="BK85"/>
  <c r="J85"/>
  <c r="BE85"/>
  <c r="BI84"/>
  <c r="F34" s="1"/>
  <c r="BD54" i="1" s="1"/>
  <c r="BH84" i="4"/>
  <c r="BG84"/>
  <c r="F32" s="1"/>
  <c r="BB54" i="1" s="1"/>
  <c r="BF84" i="4"/>
  <c r="T84"/>
  <c r="T83"/>
  <c r="T82" s="1"/>
  <c r="T81" s="1"/>
  <c r="R84"/>
  <c r="P84"/>
  <c r="P83"/>
  <c r="P82" s="1"/>
  <c r="P81" s="1"/>
  <c r="AU54" i="1" s="1"/>
  <c r="BK84" i="4"/>
  <c r="BK83" s="1"/>
  <c r="J84"/>
  <c r="BE84" s="1"/>
  <c r="J77"/>
  <c r="F77"/>
  <c r="F75"/>
  <c r="E73"/>
  <c r="J51"/>
  <c r="F51"/>
  <c r="F49"/>
  <c r="E47"/>
  <c r="J18"/>
  <c r="E18"/>
  <c r="F78" s="1"/>
  <c r="J17"/>
  <c r="J12"/>
  <c r="J75" s="1"/>
  <c r="J49"/>
  <c r="E7"/>
  <c r="E71"/>
  <c r="E45"/>
  <c r="AY53" i="1"/>
  <c r="AX53"/>
  <c r="BI162" i="3"/>
  <c r="BH162"/>
  <c r="BG162"/>
  <c r="BF162"/>
  <c r="T162"/>
  <c r="R162"/>
  <c r="P162"/>
  <c r="BK162"/>
  <c r="J162"/>
  <c r="BE162" s="1"/>
  <c r="BI161"/>
  <c r="BH161"/>
  <c r="BG161"/>
  <c r="BF161"/>
  <c r="T161"/>
  <c r="T160" s="1"/>
  <c r="R161"/>
  <c r="R160" s="1"/>
  <c r="P161"/>
  <c r="P160" s="1"/>
  <c r="BK161"/>
  <c r="BK160" s="1"/>
  <c r="J160" s="1"/>
  <c r="J66" s="1"/>
  <c r="J161"/>
  <c r="BE161" s="1"/>
  <c r="BI159"/>
  <c r="BH159"/>
  <c r="BG159"/>
  <c r="BF159"/>
  <c r="T159"/>
  <c r="R159"/>
  <c r="P159"/>
  <c r="BK159"/>
  <c r="J159"/>
  <c r="BE159" s="1"/>
  <c r="BI158"/>
  <c r="BH158"/>
  <c r="BG158"/>
  <c r="BF158"/>
  <c r="T158"/>
  <c r="R158"/>
  <c r="P158"/>
  <c r="BK158"/>
  <c r="J158"/>
  <c r="BE158" s="1"/>
  <c r="BI157"/>
  <c r="BH157"/>
  <c r="BG157"/>
  <c r="BF157"/>
  <c r="T157"/>
  <c r="R157"/>
  <c r="P157"/>
  <c r="BK157"/>
  <c r="J157"/>
  <c r="BE157" s="1"/>
  <c r="BI156"/>
  <c r="BH156"/>
  <c r="BG156"/>
  <c r="BF156"/>
  <c r="T156"/>
  <c r="T155" s="1"/>
  <c r="R156"/>
  <c r="R155" s="1"/>
  <c r="P156"/>
  <c r="P155" s="1"/>
  <c r="BK156"/>
  <c r="J156"/>
  <c r="BE156"/>
  <c r="BI154"/>
  <c r="BH154"/>
  <c r="BG154"/>
  <c r="BF154"/>
  <c r="T154"/>
  <c r="R154"/>
  <c r="P154"/>
  <c r="BK154"/>
  <c r="J154"/>
  <c r="BE154" s="1"/>
  <c r="BI153"/>
  <c r="BH153"/>
  <c r="BG153"/>
  <c r="BF153"/>
  <c r="T153"/>
  <c r="R153"/>
  <c r="P153"/>
  <c r="BK153"/>
  <c r="J153"/>
  <c r="BE153" s="1"/>
  <c r="BI152"/>
  <c r="BH152"/>
  <c r="BG152"/>
  <c r="BF152"/>
  <c r="T152"/>
  <c r="R152"/>
  <c r="P152"/>
  <c r="BK152"/>
  <c r="J152"/>
  <c r="BE152" s="1"/>
  <c r="BI151"/>
  <c r="BH151"/>
  <c r="BG151"/>
  <c r="BF151"/>
  <c r="T151"/>
  <c r="R151"/>
  <c r="P151"/>
  <c r="BK151"/>
  <c r="J151"/>
  <c r="BE151" s="1"/>
  <c r="BI150"/>
  <c r="BH150"/>
  <c r="BG150"/>
  <c r="BF150"/>
  <c r="T150"/>
  <c r="R150"/>
  <c r="P150"/>
  <c r="BK150"/>
  <c r="J150"/>
  <c r="BE150" s="1"/>
  <c r="BI149"/>
  <c r="BH149"/>
  <c r="BG149"/>
  <c r="BF149"/>
  <c r="T149"/>
  <c r="R149"/>
  <c r="P149"/>
  <c r="BK149"/>
  <c r="J149"/>
  <c r="BE149" s="1"/>
  <c r="BI148"/>
  <c r="BH148"/>
  <c r="BG148"/>
  <c r="BF148"/>
  <c r="T148"/>
  <c r="R148"/>
  <c r="P148"/>
  <c r="BK148"/>
  <c r="J148"/>
  <c r="BE148" s="1"/>
  <c r="BI147"/>
  <c r="BH147"/>
  <c r="BG147"/>
  <c r="BF147"/>
  <c r="T147"/>
  <c r="R147"/>
  <c r="P147"/>
  <c r="BK147"/>
  <c r="J147"/>
  <c r="BE147" s="1"/>
  <c r="BI146"/>
  <c r="BH146"/>
  <c r="BG146"/>
  <c r="BF146"/>
  <c r="T146"/>
  <c r="R146"/>
  <c r="P146"/>
  <c r="BK146"/>
  <c r="J146"/>
  <c r="BE146" s="1"/>
  <c r="BI145"/>
  <c r="BH145"/>
  <c r="BG145"/>
  <c r="BF145"/>
  <c r="T145"/>
  <c r="R145"/>
  <c r="P145"/>
  <c r="BK145"/>
  <c r="J145"/>
  <c r="BE145" s="1"/>
  <c r="BI144"/>
  <c r="BH144"/>
  <c r="BG144"/>
  <c r="BF144"/>
  <c r="T144"/>
  <c r="R144"/>
  <c r="P144"/>
  <c r="BK144"/>
  <c r="J144"/>
  <c r="BE144" s="1"/>
  <c r="BI143"/>
  <c r="BH143"/>
  <c r="BG143"/>
  <c r="BF143"/>
  <c r="T143"/>
  <c r="R143"/>
  <c r="P143"/>
  <c r="BK143"/>
  <c r="J143"/>
  <c r="BE143" s="1"/>
  <c r="BI142"/>
  <c r="BH142"/>
  <c r="BG142"/>
  <c r="BF142"/>
  <c r="T142"/>
  <c r="R142"/>
  <c r="P142"/>
  <c r="BK142"/>
  <c r="J142"/>
  <c r="BE142" s="1"/>
  <c r="BI141"/>
  <c r="BH141"/>
  <c r="BG141"/>
  <c r="BF141"/>
  <c r="T141"/>
  <c r="T140" s="1"/>
  <c r="R141"/>
  <c r="R140" s="1"/>
  <c r="P141"/>
  <c r="P140" s="1"/>
  <c r="BK141"/>
  <c r="BK140" s="1"/>
  <c r="J140" s="1"/>
  <c r="J64" s="1"/>
  <c r="J141"/>
  <c r="BE141" s="1"/>
  <c r="BI139"/>
  <c r="BH139"/>
  <c r="BG139"/>
  <c r="BF139"/>
  <c r="T139"/>
  <c r="R139"/>
  <c r="P139"/>
  <c r="BK139"/>
  <c r="J139"/>
  <c r="BE139" s="1"/>
  <c r="BI138"/>
  <c r="BH138"/>
  <c r="BG138"/>
  <c r="BF138"/>
  <c r="T138"/>
  <c r="T137" s="1"/>
  <c r="R138"/>
  <c r="R137" s="1"/>
  <c r="P138"/>
  <c r="P137" s="1"/>
  <c r="BK138"/>
  <c r="BK137" s="1"/>
  <c r="J137" s="1"/>
  <c r="J63" s="1"/>
  <c r="J138"/>
  <c r="BE138" s="1"/>
  <c r="BI136"/>
  <c r="BH136"/>
  <c r="BG136"/>
  <c r="BF136"/>
  <c r="T136"/>
  <c r="R136"/>
  <c r="P136"/>
  <c r="BK136"/>
  <c r="J136"/>
  <c r="BE136" s="1"/>
  <c r="BI135"/>
  <c r="BH135"/>
  <c r="BG135"/>
  <c r="BF135"/>
  <c r="T135"/>
  <c r="R135"/>
  <c r="P135"/>
  <c r="BK135"/>
  <c r="J135"/>
  <c r="BE135" s="1"/>
  <c r="BI134"/>
  <c r="BH134"/>
  <c r="BG134"/>
  <c r="BF134"/>
  <c r="T134"/>
  <c r="R134"/>
  <c r="P134"/>
  <c r="BK134"/>
  <c r="J134"/>
  <c r="BE134" s="1"/>
  <c r="BI133"/>
  <c r="BH133"/>
  <c r="BG133"/>
  <c r="BF133"/>
  <c r="T133"/>
  <c r="R133"/>
  <c r="P133"/>
  <c r="BK133"/>
  <c r="J133"/>
  <c r="BE133" s="1"/>
  <c r="BI132"/>
  <c r="BH132"/>
  <c r="BG132"/>
  <c r="BF132"/>
  <c r="T132"/>
  <c r="R132"/>
  <c r="P132"/>
  <c r="BK132"/>
  <c r="J132"/>
  <c r="BE132" s="1"/>
  <c r="BI131"/>
  <c r="BH131"/>
  <c r="BG131"/>
  <c r="BF131"/>
  <c r="T131"/>
  <c r="R131"/>
  <c r="P131"/>
  <c r="BK131"/>
  <c r="J131"/>
  <c r="BE131" s="1"/>
  <c r="BI130"/>
  <c r="BH130"/>
  <c r="BG130"/>
  <c r="BF130"/>
  <c r="T130"/>
  <c r="T129" s="1"/>
  <c r="R130"/>
  <c r="R129" s="1"/>
  <c r="P130"/>
  <c r="P129" s="1"/>
  <c r="BK130"/>
  <c r="J130"/>
  <c r="BE130" s="1"/>
  <c r="BI128"/>
  <c r="BH128"/>
  <c r="BG128"/>
  <c r="BF128"/>
  <c r="T128"/>
  <c r="R128"/>
  <c r="P128"/>
  <c r="BK128"/>
  <c r="J128"/>
  <c r="BE128" s="1"/>
  <c r="BI127"/>
  <c r="BH127"/>
  <c r="BG127"/>
  <c r="BF127"/>
  <c r="T127"/>
  <c r="R127"/>
  <c r="P127"/>
  <c r="BK127"/>
  <c r="J127"/>
  <c r="BE127" s="1"/>
  <c r="BI126"/>
  <c r="BH126"/>
  <c r="BG126"/>
  <c r="BF126"/>
  <c r="T126"/>
  <c r="R126"/>
  <c r="P126"/>
  <c r="BK126"/>
  <c r="J126"/>
  <c r="BE126" s="1"/>
  <c r="BI125"/>
  <c r="BH125"/>
  <c r="BG125"/>
  <c r="BF125"/>
  <c r="T125"/>
  <c r="R125"/>
  <c r="P125"/>
  <c r="BK125"/>
  <c r="J125"/>
  <c r="BE125" s="1"/>
  <c r="BI124"/>
  <c r="BH124"/>
  <c r="BG124"/>
  <c r="BF124"/>
  <c r="T124"/>
  <c r="R124"/>
  <c r="P124"/>
  <c r="BK124"/>
  <c r="J124"/>
  <c r="BE124" s="1"/>
  <c r="BI123"/>
  <c r="BH123"/>
  <c r="BG123"/>
  <c r="BF123"/>
  <c r="T123"/>
  <c r="T122" s="1"/>
  <c r="R123"/>
  <c r="R122" s="1"/>
  <c r="P123"/>
  <c r="P122" s="1"/>
  <c r="BK123"/>
  <c r="J123"/>
  <c r="BE123"/>
  <c r="BI121"/>
  <c r="BH121"/>
  <c r="BG121"/>
  <c r="BF121"/>
  <c r="T121"/>
  <c r="R121"/>
  <c r="P121"/>
  <c r="BK121"/>
  <c r="J121"/>
  <c r="BE121" s="1"/>
  <c r="BI120"/>
  <c r="BH120"/>
  <c r="BG120"/>
  <c r="BF120"/>
  <c r="T120"/>
  <c r="R120"/>
  <c r="P120"/>
  <c r="BK120"/>
  <c r="J120"/>
  <c r="BE120" s="1"/>
  <c r="BI119"/>
  <c r="BH119"/>
  <c r="BG119"/>
  <c r="BF119"/>
  <c r="T119"/>
  <c r="R119"/>
  <c r="P119"/>
  <c r="BK119"/>
  <c r="J119"/>
  <c r="BE119" s="1"/>
  <c r="BI118"/>
  <c r="BH118"/>
  <c r="BG118"/>
  <c r="BF118"/>
  <c r="T118"/>
  <c r="R118"/>
  <c r="P118"/>
  <c r="BK118"/>
  <c r="J118"/>
  <c r="BE118" s="1"/>
  <c r="BI117"/>
  <c r="BH117"/>
  <c r="BG117"/>
  <c r="BF117"/>
  <c r="T117"/>
  <c r="R117"/>
  <c r="P117"/>
  <c r="BK117"/>
  <c r="J117"/>
  <c r="BE117" s="1"/>
  <c r="BI116"/>
  <c r="BH116"/>
  <c r="BG116"/>
  <c r="BF116"/>
  <c r="T116"/>
  <c r="R116"/>
  <c r="P116"/>
  <c r="BK116"/>
  <c r="J116"/>
  <c r="BE116" s="1"/>
  <c r="BI115"/>
  <c r="BH115"/>
  <c r="BG115"/>
  <c r="BF115"/>
  <c r="T115"/>
  <c r="R115"/>
  <c r="P115"/>
  <c r="BK115"/>
  <c r="J115"/>
  <c r="BE115" s="1"/>
  <c r="BI114"/>
  <c r="BH114"/>
  <c r="BG114"/>
  <c r="BF114"/>
  <c r="T114"/>
  <c r="R114"/>
  <c r="P114"/>
  <c r="BK114"/>
  <c r="J114"/>
  <c r="BE114" s="1"/>
  <c r="BI113"/>
  <c r="BH113"/>
  <c r="BG113"/>
  <c r="BF113"/>
  <c r="T113"/>
  <c r="R113"/>
  <c r="P113"/>
  <c r="BK113"/>
  <c r="J113"/>
  <c r="BE113" s="1"/>
  <c r="BI112"/>
  <c r="BH112"/>
  <c r="BG112"/>
  <c r="BF112"/>
  <c r="T112"/>
  <c r="R112"/>
  <c r="P112"/>
  <c r="BK112"/>
  <c r="J112"/>
  <c r="BE112" s="1"/>
  <c r="BI111"/>
  <c r="BH111"/>
  <c r="BG111"/>
  <c r="BF111"/>
  <c r="T111"/>
  <c r="R111"/>
  <c r="P111"/>
  <c r="BK111"/>
  <c r="J111"/>
  <c r="BE111" s="1"/>
  <c r="BI110"/>
  <c r="BH110"/>
  <c r="BG110"/>
  <c r="BF110"/>
  <c r="T110"/>
  <c r="R110"/>
  <c r="P110"/>
  <c r="BK110"/>
  <c r="J110"/>
  <c r="BE110" s="1"/>
  <c r="BI109"/>
  <c r="BH109"/>
  <c r="BG109"/>
  <c r="BF109"/>
  <c r="T109"/>
  <c r="R109"/>
  <c r="P109"/>
  <c r="BK109"/>
  <c r="J109"/>
  <c r="BE109" s="1"/>
  <c r="BI108"/>
  <c r="BH108"/>
  <c r="BG108"/>
  <c r="BF108"/>
  <c r="T108"/>
  <c r="R108"/>
  <c r="P108"/>
  <c r="BK108"/>
  <c r="J108"/>
  <c r="BE108" s="1"/>
  <c r="BI107"/>
  <c r="BH107"/>
  <c r="BG107"/>
  <c r="BF107"/>
  <c r="T107"/>
  <c r="R107"/>
  <c r="P107"/>
  <c r="BK107"/>
  <c r="J107"/>
  <c r="BE107" s="1"/>
  <c r="BI106"/>
  <c r="BH106"/>
  <c r="BG106"/>
  <c r="BF106"/>
  <c r="T106"/>
  <c r="T105" s="1"/>
  <c r="R106"/>
  <c r="R105" s="1"/>
  <c r="P106"/>
  <c r="P105" s="1"/>
  <c r="BK106"/>
  <c r="J106"/>
  <c r="BE106" s="1"/>
  <c r="BI104"/>
  <c r="BH104"/>
  <c r="BG104"/>
  <c r="BF104"/>
  <c r="T104"/>
  <c r="R104"/>
  <c r="P104"/>
  <c r="BK104"/>
  <c r="J104"/>
  <c r="BE104" s="1"/>
  <c r="BI103"/>
  <c r="BH103"/>
  <c r="BG103"/>
  <c r="BF103"/>
  <c r="T103"/>
  <c r="R103"/>
  <c r="P103"/>
  <c r="BK103"/>
  <c r="J103"/>
  <c r="BE103" s="1"/>
  <c r="BI102"/>
  <c r="BH102"/>
  <c r="BG102"/>
  <c r="BF102"/>
  <c r="T102"/>
  <c r="R102"/>
  <c r="P102"/>
  <c r="BK102"/>
  <c r="J102"/>
  <c r="BE102" s="1"/>
  <c r="BI101"/>
  <c r="BH101"/>
  <c r="BG101"/>
  <c r="BF101"/>
  <c r="T101"/>
  <c r="R101"/>
  <c r="P101"/>
  <c r="BK101"/>
  <c r="J101"/>
  <c r="BE101" s="1"/>
  <c r="BI100"/>
  <c r="BH100"/>
  <c r="BG100"/>
  <c r="BF100"/>
  <c r="T100"/>
  <c r="R100"/>
  <c r="P100"/>
  <c r="BK100"/>
  <c r="J100"/>
  <c r="BE100" s="1"/>
  <c r="BI99"/>
  <c r="BH99"/>
  <c r="BG99"/>
  <c r="BF99"/>
  <c r="T99"/>
  <c r="R99"/>
  <c r="P99"/>
  <c r="BK99"/>
  <c r="J99"/>
  <c r="BE99" s="1"/>
  <c r="BI98"/>
  <c r="BH98"/>
  <c r="BG98"/>
  <c r="BF98"/>
  <c r="T98"/>
  <c r="R98"/>
  <c r="P98"/>
  <c r="BK98"/>
  <c r="J98"/>
  <c r="BE98" s="1"/>
  <c r="BI97"/>
  <c r="BH97"/>
  <c r="BG97"/>
  <c r="BF97"/>
  <c r="T97"/>
  <c r="R97"/>
  <c r="P97"/>
  <c r="BK97"/>
  <c r="J97"/>
  <c r="BE97" s="1"/>
  <c r="BI96"/>
  <c r="BH96"/>
  <c r="BG96"/>
  <c r="BF96"/>
  <c r="T96"/>
  <c r="T95" s="1"/>
  <c r="R96"/>
  <c r="R95" s="1"/>
  <c r="P96"/>
  <c r="P95" s="1"/>
  <c r="BK96"/>
  <c r="J96"/>
  <c r="BE96" s="1"/>
  <c r="BI94"/>
  <c r="BH94"/>
  <c r="BG94"/>
  <c r="BF94"/>
  <c r="T94"/>
  <c r="R94"/>
  <c r="P94"/>
  <c r="BK94"/>
  <c r="J94"/>
  <c r="BE94" s="1"/>
  <c r="BI93"/>
  <c r="BH93"/>
  <c r="BG93"/>
  <c r="BF93"/>
  <c r="T93"/>
  <c r="R93"/>
  <c r="P93"/>
  <c r="BK93"/>
  <c r="J93"/>
  <c r="BE93" s="1"/>
  <c r="BI92"/>
  <c r="BH92"/>
  <c r="BG92"/>
  <c r="BF92"/>
  <c r="T92"/>
  <c r="R92"/>
  <c r="P92"/>
  <c r="BK92"/>
  <c r="J92"/>
  <c r="BE92" s="1"/>
  <c r="BI91"/>
  <c r="BH91"/>
  <c r="BG91"/>
  <c r="BF91"/>
  <c r="T91"/>
  <c r="R91"/>
  <c r="P91"/>
  <c r="BK91"/>
  <c r="J91"/>
  <c r="BE91" s="1"/>
  <c r="BI90"/>
  <c r="BH90"/>
  <c r="BG90"/>
  <c r="BF90"/>
  <c r="T90"/>
  <c r="R90"/>
  <c r="P90"/>
  <c r="BK90"/>
  <c r="J90"/>
  <c r="BE90" s="1"/>
  <c r="BI89"/>
  <c r="BH89"/>
  <c r="F33" s="1"/>
  <c r="BC53" i="1" s="1"/>
  <c r="BG89" i="3"/>
  <c r="F32" s="1"/>
  <c r="BB53" i="1" s="1"/>
  <c r="BF89" i="3"/>
  <c r="J31" s="1"/>
  <c r="AW53" i="1" s="1"/>
  <c r="T89" i="3"/>
  <c r="T88" s="1"/>
  <c r="R89"/>
  <c r="R88" s="1"/>
  <c r="P89"/>
  <c r="P88" s="1"/>
  <c r="P87" s="1"/>
  <c r="P86" s="1"/>
  <c r="AU53" i="1" s="1"/>
  <c r="BK89" i="3"/>
  <c r="BK88"/>
  <c r="J89"/>
  <c r="BE89" s="1"/>
  <c r="J30" s="1"/>
  <c r="AV53" i="1" s="1"/>
  <c r="AT53" s="1"/>
  <c r="J82" i="3"/>
  <c r="F82"/>
  <c r="F80"/>
  <c r="E78"/>
  <c r="J51"/>
  <c r="F51"/>
  <c r="F49"/>
  <c r="E47"/>
  <c r="J18"/>
  <c r="E18"/>
  <c r="F52" s="1"/>
  <c r="J17"/>
  <c r="J12"/>
  <c r="J49" s="1"/>
  <c r="J80"/>
  <c r="E7"/>
  <c r="E76" s="1"/>
  <c r="E45"/>
  <c r="AY52" i="1"/>
  <c r="AX52"/>
  <c r="BI643" i="2"/>
  <c r="BH643"/>
  <c r="BG643"/>
  <c r="BF643"/>
  <c r="T643"/>
  <c r="R643"/>
  <c r="P643"/>
  <c r="BK643"/>
  <c r="J643"/>
  <c r="BE643" s="1"/>
  <c r="BI642"/>
  <c r="BH642"/>
  <c r="BG642"/>
  <c r="BF642"/>
  <c r="T642"/>
  <c r="T641"/>
  <c r="R642"/>
  <c r="R641"/>
  <c r="P642"/>
  <c r="P641"/>
  <c r="BK642"/>
  <c r="BK641" s="1"/>
  <c r="J641" s="1"/>
  <c r="J90" s="1"/>
  <c r="J642"/>
  <c r="BE642" s="1"/>
  <c r="BI640"/>
  <c r="BH640"/>
  <c r="BG640"/>
  <c r="BF640"/>
  <c r="T640"/>
  <c r="T639"/>
  <c r="R640"/>
  <c r="R639"/>
  <c r="P640"/>
  <c r="P639"/>
  <c r="BK640"/>
  <c r="BK639" s="1"/>
  <c r="J639" s="1"/>
  <c r="J89" s="1"/>
  <c r="J640"/>
  <c r="BE640" s="1"/>
  <c r="BI638"/>
  <c r="BH638"/>
  <c r="BG638"/>
  <c r="BF638"/>
  <c r="T638"/>
  <c r="R638"/>
  <c r="P638"/>
  <c r="BK638"/>
  <c r="J638"/>
  <c r="BE638" s="1"/>
  <c r="BI637"/>
  <c r="BH637"/>
  <c r="BG637"/>
  <c r="BF637"/>
  <c r="T637"/>
  <c r="R637"/>
  <c r="P637"/>
  <c r="BK637"/>
  <c r="J637"/>
  <c r="BE637"/>
  <c r="BI636"/>
  <c r="BH636"/>
  <c r="BG636"/>
  <c r="BF636"/>
  <c r="T636"/>
  <c r="R636"/>
  <c r="P636"/>
  <c r="BK636"/>
  <c r="J636"/>
  <c r="BE636" s="1"/>
  <c r="BI635"/>
  <c r="BH635"/>
  <c r="BG635"/>
  <c r="BF635"/>
  <c r="T635"/>
  <c r="R635"/>
  <c r="P635"/>
  <c r="BK635"/>
  <c r="J635"/>
  <c r="BE635"/>
  <c r="BI634"/>
  <c r="BH634"/>
  <c r="BG634"/>
  <c r="BF634"/>
  <c r="T634"/>
  <c r="R634"/>
  <c r="P634"/>
  <c r="BK634"/>
  <c r="J634"/>
  <c r="BE634" s="1"/>
  <c r="BI632"/>
  <c r="BH632"/>
  <c r="BG632"/>
  <c r="BF632"/>
  <c r="T632"/>
  <c r="R632"/>
  <c r="P632"/>
  <c r="BK632"/>
  <c r="J632"/>
  <c r="BE632"/>
  <c r="BI631"/>
  <c r="BH631"/>
  <c r="BG631"/>
  <c r="BF631"/>
  <c r="T631"/>
  <c r="T630"/>
  <c r="R631"/>
  <c r="R630"/>
  <c r="P631"/>
  <c r="P630"/>
  <c r="BK631"/>
  <c r="BK630"/>
  <c r="J630" s="1"/>
  <c r="J88" s="1"/>
  <c r="J631"/>
  <c r="BE631" s="1"/>
  <c r="BI629"/>
  <c r="BH629"/>
  <c r="BG629"/>
  <c r="BF629"/>
  <c r="T629"/>
  <c r="R629"/>
  <c r="P629"/>
  <c r="BK629"/>
  <c r="J629"/>
  <c r="BE629" s="1"/>
  <c r="BI628"/>
  <c r="BH628"/>
  <c r="BG628"/>
  <c r="BF628"/>
  <c r="T628"/>
  <c r="R628"/>
  <c r="P628"/>
  <c r="BK628"/>
  <c r="J628"/>
  <c r="BE628"/>
  <c r="BI626"/>
  <c r="BH626"/>
  <c r="BG626"/>
  <c r="BF626"/>
  <c r="T626"/>
  <c r="R626"/>
  <c r="P626"/>
  <c r="BK626"/>
  <c r="J626"/>
  <c r="BE626" s="1"/>
  <c r="BI625"/>
  <c r="BH625"/>
  <c r="BG625"/>
  <c r="BF625"/>
  <c r="T625"/>
  <c r="R625"/>
  <c r="P625"/>
  <c r="BK625"/>
  <c r="J625"/>
  <c r="BE625"/>
  <c r="BI623"/>
  <c r="BH623"/>
  <c r="BG623"/>
  <c r="BF623"/>
  <c r="T623"/>
  <c r="R623"/>
  <c r="P623"/>
  <c r="BK623"/>
  <c r="J623"/>
  <c r="BE623" s="1"/>
  <c r="BI622"/>
  <c r="BH622"/>
  <c r="BG622"/>
  <c r="BF622"/>
  <c r="T622"/>
  <c r="R622"/>
  <c r="P622"/>
  <c r="BK622"/>
  <c r="J622"/>
  <c r="BE622"/>
  <c r="BI621"/>
  <c r="BH621"/>
  <c r="BG621"/>
  <c r="BF621"/>
  <c r="T621"/>
  <c r="R621"/>
  <c r="P621"/>
  <c r="BK621"/>
  <c r="J621"/>
  <c r="BE621" s="1"/>
  <c r="BI619"/>
  <c r="BH619"/>
  <c r="BG619"/>
  <c r="BF619"/>
  <c r="T619"/>
  <c r="R619"/>
  <c r="P619"/>
  <c r="BK619"/>
  <c r="J619"/>
  <c r="BE619"/>
  <c r="BI618"/>
  <c r="BH618"/>
  <c r="BG618"/>
  <c r="BF618"/>
  <c r="T618"/>
  <c r="R618"/>
  <c r="P618"/>
  <c r="BK618"/>
  <c r="J618"/>
  <c r="BE618" s="1"/>
  <c r="BI616"/>
  <c r="BH616"/>
  <c r="BG616"/>
  <c r="BF616"/>
  <c r="T616"/>
  <c r="R616"/>
  <c r="P616"/>
  <c r="BK616"/>
  <c r="J616"/>
  <c r="BE616"/>
  <c r="BI615"/>
  <c r="BH615"/>
  <c r="BG615"/>
  <c r="BF615"/>
  <c r="T615"/>
  <c r="R615"/>
  <c r="P615"/>
  <c r="BK615"/>
  <c r="J615"/>
  <c r="BE615"/>
  <c r="BI614"/>
  <c r="BH614"/>
  <c r="BG614"/>
  <c r="BF614"/>
  <c r="T614"/>
  <c r="R614"/>
  <c r="P614"/>
  <c r="BK614"/>
  <c r="J614"/>
  <c r="BE614"/>
  <c r="BI613"/>
  <c r="BH613"/>
  <c r="BG613"/>
  <c r="BF613"/>
  <c r="T613"/>
  <c r="R613"/>
  <c r="P613"/>
  <c r="BK613"/>
  <c r="J613"/>
  <c r="BE613"/>
  <c r="BI612"/>
  <c r="BH612"/>
  <c r="BG612"/>
  <c r="BF612"/>
  <c r="T612"/>
  <c r="R612"/>
  <c r="R609" s="1"/>
  <c r="P612"/>
  <c r="BK612"/>
  <c r="J612"/>
  <c r="BE612"/>
  <c r="BI611"/>
  <c r="BH611"/>
  <c r="BG611"/>
  <c r="BF611"/>
  <c r="T611"/>
  <c r="R611"/>
  <c r="P611"/>
  <c r="BK611"/>
  <c r="J611"/>
  <c r="BE611"/>
  <c r="BI610"/>
  <c r="BH610"/>
  <c r="BG610"/>
  <c r="BF610"/>
  <c r="T610"/>
  <c r="T609"/>
  <c r="R610"/>
  <c r="P610"/>
  <c r="P609"/>
  <c r="BK610"/>
  <c r="J610"/>
  <c r="BE610" s="1"/>
  <c r="BI608"/>
  <c r="BH608"/>
  <c r="BG608"/>
  <c r="BF608"/>
  <c r="T608"/>
  <c r="R608"/>
  <c r="P608"/>
  <c r="BK608"/>
  <c r="J608"/>
  <c r="BE608" s="1"/>
  <c r="BI607"/>
  <c r="BH607"/>
  <c r="BG607"/>
  <c r="BF607"/>
  <c r="T607"/>
  <c r="R607"/>
  <c r="P607"/>
  <c r="BK607"/>
  <c r="J607"/>
  <c r="BE607" s="1"/>
  <c r="BI605"/>
  <c r="BH605"/>
  <c r="BG605"/>
  <c r="BF605"/>
  <c r="T605"/>
  <c r="R605"/>
  <c r="R602" s="1"/>
  <c r="P605"/>
  <c r="BK605"/>
  <c r="J605"/>
  <c r="BE605"/>
  <c r="BI604"/>
  <c r="BH604"/>
  <c r="BG604"/>
  <c r="BF604"/>
  <c r="T604"/>
  <c r="R604"/>
  <c r="P604"/>
  <c r="BK604"/>
  <c r="J604"/>
  <c r="BE604" s="1"/>
  <c r="BI603"/>
  <c r="BH603"/>
  <c r="BG603"/>
  <c r="BF603"/>
  <c r="T603"/>
  <c r="T602"/>
  <c r="R603"/>
  <c r="P603"/>
  <c r="P602"/>
  <c r="BK603"/>
  <c r="J603"/>
  <c r="BE603" s="1"/>
  <c r="BI601"/>
  <c r="BH601"/>
  <c r="BG601"/>
  <c r="BF601"/>
  <c r="T601"/>
  <c r="R601"/>
  <c r="P601"/>
  <c r="BK601"/>
  <c r="J601"/>
  <c r="BE601" s="1"/>
  <c r="BI600"/>
  <c r="BH600"/>
  <c r="BG600"/>
  <c r="BF600"/>
  <c r="T600"/>
  <c r="R600"/>
  <c r="P600"/>
  <c r="BK600"/>
  <c r="J600"/>
  <c r="BE600"/>
  <c r="BI599"/>
  <c r="BH599"/>
  <c r="BG599"/>
  <c r="BF599"/>
  <c r="T599"/>
  <c r="R599"/>
  <c r="P599"/>
  <c r="BK599"/>
  <c r="J599"/>
  <c r="BE599" s="1"/>
  <c r="BI598"/>
  <c r="BH598"/>
  <c r="BG598"/>
  <c r="BF598"/>
  <c r="T598"/>
  <c r="R598"/>
  <c r="P598"/>
  <c r="BK598"/>
  <c r="J598"/>
  <c r="BE598"/>
  <c r="BI597"/>
  <c r="BH597"/>
  <c r="BG597"/>
  <c r="BF597"/>
  <c r="T597"/>
  <c r="R597"/>
  <c r="P597"/>
  <c r="BK597"/>
  <c r="J597"/>
  <c r="BE597"/>
  <c r="BI596"/>
  <c r="BH596"/>
  <c r="BG596"/>
  <c r="BF596"/>
  <c r="T596"/>
  <c r="R596"/>
  <c r="P596"/>
  <c r="BK596"/>
  <c r="J596"/>
  <c r="BE596"/>
  <c r="BI595"/>
  <c r="BH595"/>
  <c r="BG595"/>
  <c r="BF595"/>
  <c r="T595"/>
  <c r="R595"/>
  <c r="P595"/>
  <c r="BK595"/>
  <c r="J595"/>
  <c r="BE595"/>
  <c r="BI594"/>
  <c r="BH594"/>
  <c r="BG594"/>
  <c r="BF594"/>
  <c r="T594"/>
  <c r="R594"/>
  <c r="P594"/>
  <c r="BK594"/>
  <c r="J594"/>
  <c r="BE594"/>
  <c r="BI593"/>
  <c r="BH593"/>
  <c r="BG593"/>
  <c r="BF593"/>
  <c r="T593"/>
  <c r="R593"/>
  <c r="P593"/>
  <c r="BK593"/>
  <c r="J593"/>
  <c r="BE593"/>
  <c r="BI592"/>
  <c r="BH592"/>
  <c r="BG592"/>
  <c r="BF592"/>
  <c r="T592"/>
  <c r="R592"/>
  <c r="P592"/>
  <c r="BK592"/>
  <c r="J592"/>
  <c r="BE592"/>
  <c r="BI591"/>
  <c r="BH591"/>
  <c r="BG591"/>
  <c r="BF591"/>
  <c r="T591"/>
  <c r="R591"/>
  <c r="P591"/>
  <c r="BK591"/>
  <c r="J591"/>
  <c r="BE591"/>
  <c r="BI590"/>
  <c r="BH590"/>
  <c r="BG590"/>
  <c r="BF590"/>
  <c r="T590"/>
  <c r="R590"/>
  <c r="P590"/>
  <c r="BK590"/>
  <c r="J590"/>
  <c r="BE590"/>
  <c r="BI589"/>
  <c r="BH589"/>
  <c r="BG589"/>
  <c r="BF589"/>
  <c r="T589"/>
  <c r="R589"/>
  <c r="P589"/>
  <c r="BK589"/>
  <c r="J589"/>
  <c r="BE589"/>
  <c r="BI588"/>
  <c r="BH588"/>
  <c r="BG588"/>
  <c r="BF588"/>
  <c r="T588"/>
  <c r="R588"/>
  <c r="P588"/>
  <c r="BK588"/>
  <c r="J588"/>
  <c r="BE588"/>
  <c r="BI587"/>
  <c r="BH587"/>
  <c r="BG587"/>
  <c r="BF587"/>
  <c r="T587"/>
  <c r="R587"/>
  <c r="P587"/>
  <c r="BK587"/>
  <c r="J587"/>
  <c r="BE587"/>
  <c r="BI586"/>
  <c r="BH586"/>
  <c r="BG586"/>
  <c r="BF586"/>
  <c r="T586"/>
  <c r="R586"/>
  <c r="P586"/>
  <c r="BK586"/>
  <c r="J586"/>
  <c r="BE586"/>
  <c r="BI585"/>
  <c r="BH585"/>
  <c r="BG585"/>
  <c r="BF585"/>
  <c r="T585"/>
  <c r="R585"/>
  <c r="P585"/>
  <c r="BK585"/>
  <c r="J585"/>
  <c r="BE585"/>
  <c r="BI584"/>
  <c r="BH584"/>
  <c r="BG584"/>
  <c r="BF584"/>
  <c r="T584"/>
  <c r="R584"/>
  <c r="P584"/>
  <c r="BK584"/>
  <c r="J584"/>
  <c r="BE584"/>
  <c r="BI583"/>
  <c r="BH583"/>
  <c r="BG583"/>
  <c r="BF583"/>
  <c r="T583"/>
  <c r="R583"/>
  <c r="P583"/>
  <c r="BK583"/>
  <c r="J583"/>
  <c r="BE583"/>
  <c r="BI582"/>
  <c r="BH582"/>
  <c r="BG582"/>
  <c r="BF582"/>
  <c r="T582"/>
  <c r="R582"/>
  <c r="P582"/>
  <c r="BK582"/>
  <c r="J582"/>
  <c r="BE582"/>
  <c r="BI581"/>
  <c r="BH581"/>
  <c r="BG581"/>
  <c r="BF581"/>
  <c r="T581"/>
  <c r="R581"/>
  <c r="P581"/>
  <c r="BK581"/>
  <c r="BK579" s="1"/>
  <c r="J579" s="1"/>
  <c r="J85" s="1"/>
  <c r="J581"/>
  <c r="BE581"/>
  <c r="BI580"/>
  <c r="BH580"/>
  <c r="BG580"/>
  <c r="BF580"/>
  <c r="T580"/>
  <c r="T579"/>
  <c r="R580"/>
  <c r="R579"/>
  <c r="P580"/>
  <c r="P579"/>
  <c r="BK580"/>
  <c r="J580"/>
  <c r="BE580" s="1"/>
  <c r="BI578"/>
  <c r="BH578"/>
  <c r="BG578"/>
  <c r="BF578"/>
  <c r="T578"/>
  <c r="R578"/>
  <c r="P578"/>
  <c r="BK578"/>
  <c r="J578"/>
  <c r="BE578" s="1"/>
  <c r="BI577"/>
  <c r="BH577"/>
  <c r="BG577"/>
  <c r="BF577"/>
  <c r="T577"/>
  <c r="R577"/>
  <c r="P577"/>
  <c r="BK577"/>
  <c r="J577"/>
  <c r="BE577" s="1"/>
  <c r="BI576"/>
  <c r="BH576"/>
  <c r="BG576"/>
  <c r="BF576"/>
  <c r="T576"/>
  <c r="R576"/>
  <c r="P576"/>
  <c r="BK576"/>
  <c r="J576"/>
  <c r="BE576" s="1"/>
  <c r="BI575"/>
  <c r="BH575"/>
  <c r="BG575"/>
  <c r="BF575"/>
  <c r="T575"/>
  <c r="R575"/>
  <c r="P575"/>
  <c r="BK575"/>
  <c r="J575"/>
  <c r="BE575" s="1"/>
  <c r="BI574"/>
  <c r="BH574"/>
  <c r="BG574"/>
  <c r="BF574"/>
  <c r="T574"/>
  <c r="R574"/>
  <c r="P574"/>
  <c r="BK574"/>
  <c r="J574"/>
  <c r="BE574" s="1"/>
  <c r="BI573"/>
  <c r="BH573"/>
  <c r="BG573"/>
  <c r="BF573"/>
  <c r="T573"/>
  <c r="R573"/>
  <c r="P573"/>
  <c r="BK573"/>
  <c r="J573"/>
  <c r="BE573" s="1"/>
  <c r="BI572"/>
  <c r="BH572"/>
  <c r="BG572"/>
  <c r="BF572"/>
  <c r="T572"/>
  <c r="R572"/>
  <c r="P572"/>
  <c r="BK572"/>
  <c r="J572"/>
  <c r="BE572" s="1"/>
  <c r="BI571"/>
  <c r="BH571"/>
  <c r="BG571"/>
  <c r="BF571"/>
  <c r="T571"/>
  <c r="R571"/>
  <c r="P571"/>
  <c r="BK571"/>
  <c r="J571"/>
  <c r="BE571"/>
  <c r="BI570"/>
  <c r="BH570"/>
  <c r="BG570"/>
  <c r="BF570"/>
  <c r="T570"/>
  <c r="R570"/>
  <c r="P570"/>
  <c r="BK570"/>
  <c r="J570"/>
  <c r="BE570" s="1"/>
  <c r="BI569"/>
  <c r="BH569"/>
  <c r="BG569"/>
  <c r="BF569"/>
  <c r="T569"/>
  <c r="R569"/>
  <c r="P569"/>
  <c r="BK569"/>
  <c r="J569"/>
  <c r="BE569"/>
  <c r="BI568"/>
  <c r="BH568"/>
  <c r="BG568"/>
  <c r="BF568"/>
  <c r="T568"/>
  <c r="R568"/>
  <c r="P568"/>
  <c r="BK568"/>
  <c r="J568"/>
  <c r="BE568" s="1"/>
  <c r="BI567"/>
  <c r="BH567"/>
  <c r="BG567"/>
  <c r="BF567"/>
  <c r="T567"/>
  <c r="R567"/>
  <c r="P567"/>
  <c r="BK567"/>
  <c r="J567"/>
  <c r="BE567"/>
  <c r="BI566"/>
  <c r="BH566"/>
  <c r="BG566"/>
  <c r="BF566"/>
  <c r="T566"/>
  <c r="R566"/>
  <c r="P566"/>
  <c r="BK566"/>
  <c r="J566"/>
  <c r="BE566" s="1"/>
  <c r="BI565"/>
  <c r="BH565"/>
  <c r="BG565"/>
  <c r="BF565"/>
  <c r="T565"/>
  <c r="R565"/>
  <c r="P565"/>
  <c r="BK565"/>
  <c r="J565"/>
  <c r="BE565"/>
  <c r="BI564"/>
  <c r="BH564"/>
  <c r="BG564"/>
  <c r="BF564"/>
  <c r="T564"/>
  <c r="R564"/>
  <c r="P564"/>
  <c r="BK564"/>
  <c r="J564"/>
  <c r="BE564" s="1"/>
  <c r="BI563"/>
  <c r="BH563"/>
  <c r="BG563"/>
  <c r="BF563"/>
  <c r="T563"/>
  <c r="R563"/>
  <c r="P563"/>
  <c r="BK563"/>
  <c r="J563"/>
  <c r="BE563"/>
  <c r="BI562"/>
  <c r="BH562"/>
  <c r="BG562"/>
  <c r="BF562"/>
  <c r="T562"/>
  <c r="R562"/>
  <c r="P562"/>
  <c r="BK562"/>
  <c r="J562"/>
  <c r="BE562" s="1"/>
  <c r="BI561"/>
  <c r="BH561"/>
  <c r="BG561"/>
  <c r="BF561"/>
  <c r="T561"/>
  <c r="R561"/>
  <c r="P561"/>
  <c r="BK561"/>
  <c r="J561"/>
  <c r="BE561"/>
  <c r="BI560"/>
  <c r="BH560"/>
  <c r="BG560"/>
  <c r="BF560"/>
  <c r="T560"/>
  <c r="R560"/>
  <c r="P560"/>
  <c r="BK560"/>
  <c r="J560"/>
  <c r="BE560" s="1"/>
  <c r="BI559"/>
  <c r="BH559"/>
  <c r="BG559"/>
  <c r="BF559"/>
  <c r="T559"/>
  <c r="R559"/>
  <c r="P559"/>
  <c r="BK559"/>
  <c r="J559"/>
  <c r="BE559"/>
  <c r="BI558"/>
  <c r="BH558"/>
  <c r="BG558"/>
  <c r="BF558"/>
  <c r="T558"/>
  <c r="R558"/>
  <c r="P558"/>
  <c r="BK558"/>
  <c r="J558"/>
  <c r="BE558" s="1"/>
  <c r="BI557"/>
  <c r="BH557"/>
  <c r="BG557"/>
  <c r="BF557"/>
  <c r="T557"/>
  <c r="R557"/>
  <c r="P557"/>
  <c r="BK557"/>
  <c r="J557"/>
  <c r="BE557"/>
  <c r="BI556"/>
  <c r="BH556"/>
  <c r="BG556"/>
  <c r="BF556"/>
  <c r="T556"/>
  <c r="R556"/>
  <c r="P556"/>
  <c r="BK556"/>
  <c r="J556"/>
  <c r="BE556" s="1"/>
  <c r="BI555"/>
  <c r="BH555"/>
  <c r="BG555"/>
  <c r="BF555"/>
  <c r="T555"/>
  <c r="R555"/>
  <c r="P555"/>
  <c r="BK555"/>
  <c r="J555"/>
  <c r="BE555"/>
  <c r="BI554"/>
  <c r="BH554"/>
  <c r="BG554"/>
  <c r="BF554"/>
  <c r="T554"/>
  <c r="R554"/>
  <c r="P554"/>
  <c r="BK554"/>
  <c r="J554"/>
  <c r="BE554" s="1"/>
  <c r="BI553"/>
  <c r="BH553"/>
  <c r="BG553"/>
  <c r="BF553"/>
  <c r="T553"/>
  <c r="R553"/>
  <c r="P553"/>
  <c r="BK553"/>
  <c r="J553"/>
  <c r="BE553"/>
  <c r="BI552"/>
  <c r="BH552"/>
  <c r="BG552"/>
  <c r="BF552"/>
  <c r="T552"/>
  <c r="R552"/>
  <c r="P552"/>
  <c r="BK552"/>
  <c r="J552"/>
  <c r="BE552" s="1"/>
  <c r="BI551"/>
  <c r="BH551"/>
  <c r="BG551"/>
  <c r="BF551"/>
  <c r="T551"/>
  <c r="R551"/>
  <c r="P551"/>
  <c r="BK551"/>
  <c r="J551"/>
  <c r="BE551"/>
  <c r="BI550"/>
  <c r="BH550"/>
  <c r="BG550"/>
  <c r="BF550"/>
  <c r="T550"/>
  <c r="R550"/>
  <c r="P550"/>
  <c r="BK550"/>
  <c r="J550"/>
  <c r="BE550" s="1"/>
  <c r="BI549"/>
  <c r="BH549"/>
  <c r="BG549"/>
  <c r="BF549"/>
  <c r="T549"/>
  <c r="R549"/>
  <c r="P549"/>
  <c r="BK549"/>
  <c r="J549"/>
  <c r="BE549"/>
  <c r="BI548"/>
  <c r="BH548"/>
  <c r="BG548"/>
  <c r="BF548"/>
  <c r="T548"/>
  <c r="R548"/>
  <c r="P548"/>
  <c r="BK548"/>
  <c r="J548"/>
  <c r="BE548" s="1"/>
  <c r="BI547"/>
  <c r="BH547"/>
  <c r="BG547"/>
  <c r="BF547"/>
  <c r="T547"/>
  <c r="R547"/>
  <c r="P547"/>
  <c r="BK547"/>
  <c r="J547"/>
  <c r="BE547"/>
  <c r="BI546"/>
  <c r="BH546"/>
  <c r="BG546"/>
  <c r="BF546"/>
  <c r="T546"/>
  <c r="R546"/>
  <c r="P546"/>
  <c r="BK546"/>
  <c r="J546"/>
  <c r="BE546" s="1"/>
  <c r="BI545"/>
  <c r="BH545"/>
  <c r="BG545"/>
  <c r="BF545"/>
  <c r="T545"/>
  <c r="R545"/>
  <c r="P545"/>
  <c r="BK545"/>
  <c r="J545"/>
  <c r="BE545"/>
  <c r="BI544"/>
  <c r="BH544"/>
  <c r="BG544"/>
  <c r="BF544"/>
  <c r="T544"/>
  <c r="R544"/>
  <c r="P544"/>
  <c r="BK544"/>
  <c r="J544"/>
  <c r="BE544" s="1"/>
  <c r="BI543"/>
  <c r="BH543"/>
  <c r="BG543"/>
  <c r="BF543"/>
  <c r="T543"/>
  <c r="R543"/>
  <c r="P543"/>
  <c r="BK543"/>
  <c r="J543"/>
  <c r="BE543"/>
  <c r="BI542"/>
  <c r="BH542"/>
  <c r="BG542"/>
  <c r="BF542"/>
  <c r="T542"/>
  <c r="R542"/>
  <c r="P542"/>
  <c r="BK542"/>
  <c r="J542"/>
  <c r="BE542" s="1"/>
  <c r="BI541"/>
  <c r="BH541"/>
  <c r="BG541"/>
  <c r="BF541"/>
  <c r="T541"/>
  <c r="R541"/>
  <c r="P541"/>
  <c r="BK541"/>
  <c r="J541"/>
  <c r="BE541"/>
  <c r="BI540"/>
  <c r="BH540"/>
  <c r="BG540"/>
  <c r="BF540"/>
  <c r="T540"/>
  <c r="T539"/>
  <c r="R540"/>
  <c r="R539"/>
  <c r="P540"/>
  <c r="P539"/>
  <c r="BK540"/>
  <c r="BK539"/>
  <c r="J539" s="1"/>
  <c r="J84" s="1"/>
  <c r="J540"/>
  <c r="BE540" s="1"/>
  <c r="BI538"/>
  <c r="BH538"/>
  <c r="BG538"/>
  <c r="BF538"/>
  <c r="T538"/>
  <c r="R538"/>
  <c r="P538"/>
  <c r="BK538"/>
  <c r="J538"/>
  <c r="BE538" s="1"/>
  <c r="BI537"/>
  <c r="BH537"/>
  <c r="BG537"/>
  <c r="BF537"/>
  <c r="T537"/>
  <c r="R537"/>
  <c r="P537"/>
  <c r="BK537"/>
  <c r="J537"/>
  <c r="BE537"/>
  <c r="BI536"/>
  <c r="BH536"/>
  <c r="BG536"/>
  <c r="BF536"/>
  <c r="T536"/>
  <c r="R536"/>
  <c r="P536"/>
  <c r="BK536"/>
  <c r="J536"/>
  <c r="BE536" s="1"/>
  <c r="BI535"/>
  <c r="BH535"/>
  <c r="BG535"/>
  <c r="BF535"/>
  <c r="T535"/>
  <c r="R535"/>
  <c r="P535"/>
  <c r="BK535"/>
  <c r="J535"/>
  <c r="BE535"/>
  <c r="BI534"/>
  <c r="BH534"/>
  <c r="BG534"/>
  <c r="BF534"/>
  <c r="T534"/>
  <c r="R534"/>
  <c r="P534"/>
  <c r="BK534"/>
  <c r="J534"/>
  <c r="BE534" s="1"/>
  <c r="BI533"/>
  <c r="BH533"/>
  <c r="BG533"/>
  <c r="BF533"/>
  <c r="T533"/>
  <c r="R533"/>
  <c r="P533"/>
  <c r="BK533"/>
  <c r="J533"/>
  <c r="BE533"/>
  <c r="BI532"/>
  <c r="BH532"/>
  <c r="BG532"/>
  <c r="BF532"/>
  <c r="T532"/>
  <c r="R532"/>
  <c r="P532"/>
  <c r="BK532"/>
  <c r="J532"/>
  <c r="BE532" s="1"/>
  <c r="BI531"/>
  <c r="BH531"/>
  <c r="BG531"/>
  <c r="BF531"/>
  <c r="T531"/>
  <c r="R531"/>
  <c r="P531"/>
  <c r="BK531"/>
  <c r="J531"/>
  <c r="BE531"/>
  <c r="BI530"/>
  <c r="BH530"/>
  <c r="BG530"/>
  <c r="BF530"/>
  <c r="T530"/>
  <c r="R530"/>
  <c r="P530"/>
  <c r="BK530"/>
  <c r="J530"/>
  <c r="BE530" s="1"/>
  <c r="BI529"/>
  <c r="BH529"/>
  <c r="BG529"/>
  <c r="BF529"/>
  <c r="T529"/>
  <c r="R529"/>
  <c r="P529"/>
  <c r="BK529"/>
  <c r="J529"/>
  <c r="BE529"/>
  <c r="BI528"/>
  <c r="BH528"/>
  <c r="BG528"/>
  <c r="BF528"/>
  <c r="T528"/>
  <c r="R528"/>
  <c r="P528"/>
  <c r="BK528"/>
  <c r="J528"/>
  <c r="BE528" s="1"/>
  <c r="BI527"/>
  <c r="BH527"/>
  <c r="BG527"/>
  <c r="BF527"/>
  <c r="T527"/>
  <c r="R527"/>
  <c r="P527"/>
  <c r="BK527"/>
  <c r="J527"/>
  <c r="BE527"/>
  <c r="BI526"/>
  <c r="BH526"/>
  <c r="BG526"/>
  <c r="BF526"/>
  <c r="T526"/>
  <c r="R526"/>
  <c r="P526"/>
  <c r="BK526"/>
  <c r="J526"/>
  <c r="BE526" s="1"/>
  <c r="BI525"/>
  <c r="BH525"/>
  <c r="BG525"/>
  <c r="BF525"/>
  <c r="T525"/>
  <c r="R525"/>
  <c r="P525"/>
  <c r="BK525"/>
  <c r="J525"/>
  <c r="BE525"/>
  <c r="BI524"/>
  <c r="BH524"/>
  <c r="BG524"/>
  <c r="BF524"/>
  <c r="T524"/>
  <c r="T523"/>
  <c r="R524"/>
  <c r="R523"/>
  <c r="P524"/>
  <c r="P523"/>
  <c r="BK524"/>
  <c r="BK523"/>
  <c r="J523" s="1"/>
  <c r="J83" s="1"/>
  <c r="J524"/>
  <c r="BE524" s="1"/>
  <c r="BI522"/>
  <c r="BH522"/>
  <c r="BG522"/>
  <c r="BF522"/>
  <c r="T522"/>
  <c r="R522"/>
  <c r="P522"/>
  <c r="BK522"/>
  <c r="J522"/>
  <c r="BE522"/>
  <c r="BI520"/>
  <c r="BH520"/>
  <c r="BG520"/>
  <c r="BF520"/>
  <c r="T520"/>
  <c r="R520"/>
  <c r="P520"/>
  <c r="BK520"/>
  <c r="J520"/>
  <c r="BE520" s="1"/>
  <c r="BI518"/>
  <c r="BH518"/>
  <c r="BG518"/>
  <c r="BF518"/>
  <c r="T518"/>
  <c r="R518"/>
  <c r="P518"/>
  <c r="BK518"/>
  <c r="J518"/>
  <c r="BE518"/>
  <c r="BI517"/>
  <c r="BH517"/>
  <c r="BG517"/>
  <c r="BF517"/>
  <c r="T517"/>
  <c r="R517"/>
  <c r="P517"/>
  <c r="BK517"/>
  <c r="J517"/>
  <c r="BE517" s="1"/>
  <c r="BI516"/>
  <c r="BH516"/>
  <c r="BG516"/>
  <c r="BF516"/>
  <c r="T516"/>
  <c r="R516"/>
  <c r="P516"/>
  <c r="BK516"/>
  <c r="J516"/>
  <c r="BE516"/>
  <c r="BI515"/>
  <c r="BH515"/>
  <c r="BG515"/>
  <c r="BF515"/>
  <c r="T515"/>
  <c r="R515"/>
  <c r="P515"/>
  <c r="BK515"/>
  <c r="J515"/>
  <c r="BE515" s="1"/>
  <c r="BI513"/>
  <c r="BH513"/>
  <c r="BG513"/>
  <c r="BF513"/>
  <c r="T513"/>
  <c r="R513"/>
  <c r="P513"/>
  <c r="BK513"/>
  <c r="J513"/>
  <c r="BE513"/>
  <c r="BI512"/>
  <c r="BH512"/>
  <c r="BG512"/>
  <c r="BF512"/>
  <c r="T512"/>
  <c r="R512"/>
  <c r="P512"/>
  <c r="BK512"/>
  <c r="J512"/>
  <c r="BE512" s="1"/>
  <c r="BI511"/>
  <c r="BH511"/>
  <c r="BG511"/>
  <c r="BF511"/>
  <c r="T511"/>
  <c r="R511"/>
  <c r="P511"/>
  <c r="BK511"/>
  <c r="J511"/>
  <c r="BE511"/>
  <c r="BI510"/>
  <c r="BH510"/>
  <c r="BG510"/>
  <c r="BF510"/>
  <c r="T510"/>
  <c r="R510"/>
  <c r="R507" s="1"/>
  <c r="P510"/>
  <c r="BK510"/>
  <c r="J510"/>
  <c r="BE510" s="1"/>
  <c r="BI509"/>
  <c r="BH509"/>
  <c r="BG509"/>
  <c r="BF509"/>
  <c r="T509"/>
  <c r="R509"/>
  <c r="P509"/>
  <c r="BK509"/>
  <c r="J509"/>
  <c r="BE509"/>
  <c r="BI508"/>
  <c r="BH508"/>
  <c r="BG508"/>
  <c r="BF508"/>
  <c r="T508"/>
  <c r="T507"/>
  <c r="R508"/>
  <c r="P508"/>
  <c r="P507"/>
  <c r="BK508"/>
  <c r="J508"/>
  <c r="BE508" s="1"/>
  <c r="BI506"/>
  <c r="BH506"/>
  <c r="BG506"/>
  <c r="BF506"/>
  <c r="T506"/>
  <c r="R506"/>
  <c r="R503" s="1"/>
  <c r="P506"/>
  <c r="BK506"/>
  <c r="J506"/>
  <c r="BE506"/>
  <c r="BI505"/>
  <c r="BH505"/>
  <c r="BG505"/>
  <c r="BF505"/>
  <c r="T505"/>
  <c r="R505"/>
  <c r="P505"/>
  <c r="BK505"/>
  <c r="J505"/>
  <c r="BE505" s="1"/>
  <c r="BI504"/>
  <c r="BH504"/>
  <c r="BG504"/>
  <c r="BF504"/>
  <c r="T504"/>
  <c r="T503"/>
  <c r="R504"/>
  <c r="P504"/>
  <c r="P503"/>
  <c r="BK504"/>
  <c r="J504"/>
  <c r="BE504" s="1"/>
  <c r="BI502"/>
  <c r="BH502"/>
  <c r="BG502"/>
  <c r="BF502"/>
  <c r="T502"/>
  <c r="R502"/>
  <c r="P502"/>
  <c r="BK502"/>
  <c r="J502"/>
  <c r="BE502"/>
  <c r="BI500"/>
  <c r="BH500"/>
  <c r="BG500"/>
  <c r="BF500"/>
  <c r="T500"/>
  <c r="R500"/>
  <c r="P500"/>
  <c r="BK500"/>
  <c r="J500"/>
  <c r="BE500" s="1"/>
  <c r="BI499"/>
  <c r="BH499"/>
  <c r="BG499"/>
  <c r="BF499"/>
  <c r="T499"/>
  <c r="R499"/>
  <c r="P499"/>
  <c r="BK499"/>
  <c r="J499"/>
  <c r="BE499"/>
  <c r="BI497"/>
  <c r="BH497"/>
  <c r="BG497"/>
  <c r="BF497"/>
  <c r="T497"/>
  <c r="R497"/>
  <c r="P497"/>
  <c r="BK497"/>
  <c r="J497"/>
  <c r="BE497" s="1"/>
  <c r="BI496"/>
  <c r="BH496"/>
  <c r="BG496"/>
  <c r="BF496"/>
  <c r="T496"/>
  <c r="R496"/>
  <c r="P496"/>
  <c r="BK496"/>
  <c r="J496"/>
  <c r="BE496"/>
  <c r="BI494"/>
  <c r="BH494"/>
  <c r="BG494"/>
  <c r="BF494"/>
  <c r="T494"/>
  <c r="R494"/>
  <c r="P494"/>
  <c r="BK494"/>
  <c r="J494"/>
  <c r="BE494" s="1"/>
  <c r="BI493"/>
  <c r="BH493"/>
  <c r="BG493"/>
  <c r="BF493"/>
  <c r="T493"/>
  <c r="R493"/>
  <c r="P493"/>
  <c r="BK493"/>
  <c r="J493"/>
  <c r="BE493"/>
  <c r="BI491"/>
  <c r="BH491"/>
  <c r="BG491"/>
  <c r="BF491"/>
  <c r="T491"/>
  <c r="R491"/>
  <c r="P491"/>
  <c r="BK491"/>
  <c r="J491"/>
  <c r="BE491" s="1"/>
  <c r="BI490"/>
  <c r="BH490"/>
  <c r="BG490"/>
  <c r="BF490"/>
  <c r="T490"/>
  <c r="R490"/>
  <c r="P490"/>
  <c r="BK490"/>
  <c r="J490"/>
  <c r="BE490"/>
  <c r="BI488"/>
  <c r="BH488"/>
  <c r="BG488"/>
  <c r="BF488"/>
  <c r="T488"/>
  <c r="R488"/>
  <c r="P488"/>
  <c r="BK488"/>
  <c r="J488"/>
  <c r="BE488" s="1"/>
  <c r="BI487"/>
  <c r="BH487"/>
  <c r="BG487"/>
  <c r="BF487"/>
  <c r="T487"/>
  <c r="R487"/>
  <c r="P487"/>
  <c r="BK487"/>
  <c r="J487"/>
  <c r="BE487"/>
  <c r="BI485"/>
  <c r="BH485"/>
  <c r="BG485"/>
  <c r="BF485"/>
  <c r="T485"/>
  <c r="R485"/>
  <c r="P485"/>
  <c r="BK485"/>
  <c r="J485"/>
  <c r="BE485" s="1"/>
  <c r="BI484"/>
  <c r="BH484"/>
  <c r="BG484"/>
  <c r="BF484"/>
  <c r="T484"/>
  <c r="R484"/>
  <c r="P484"/>
  <c r="BK484"/>
  <c r="J484"/>
  <c r="BE484"/>
  <c r="BI482"/>
  <c r="BH482"/>
  <c r="BG482"/>
  <c r="BF482"/>
  <c r="T482"/>
  <c r="R482"/>
  <c r="P482"/>
  <c r="BK482"/>
  <c r="J482"/>
  <c r="BE482" s="1"/>
  <c r="BI481"/>
  <c r="BH481"/>
  <c r="BG481"/>
  <c r="BF481"/>
  <c r="T481"/>
  <c r="R481"/>
  <c r="P481"/>
  <c r="BK481"/>
  <c r="J481"/>
  <c r="BE481"/>
  <c r="BI479"/>
  <c r="BH479"/>
  <c r="BG479"/>
  <c r="BF479"/>
  <c r="T479"/>
  <c r="R479"/>
  <c r="P479"/>
  <c r="BK479"/>
  <c r="J479"/>
  <c r="BE479" s="1"/>
  <c r="BI478"/>
  <c r="BH478"/>
  <c r="BG478"/>
  <c r="BF478"/>
  <c r="T478"/>
  <c r="R478"/>
  <c r="P478"/>
  <c r="BK478"/>
  <c r="J478"/>
  <c r="BE478"/>
  <c r="BI476"/>
  <c r="BH476"/>
  <c r="BG476"/>
  <c r="BF476"/>
  <c r="T476"/>
  <c r="R476"/>
  <c r="P476"/>
  <c r="BK476"/>
  <c r="J476"/>
  <c r="BE476" s="1"/>
  <c r="BI475"/>
  <c r="BH475"/>
  <c r="BG475"/>
  <c r="BF475"/>
  <c r="T475"/>
  <c r="R475"/>
  <c r="P475"/>
  <c r="BK475"/>
  <c r="J475"/>
  <c r="BE475"/>
  <c r="BI473"/>
  <c r="BH473"/>
  <c r="BG473"/>
  <c r="BF473"/>
  <c r="T473"/>
  <c r="R473"/>
  <c r="P473"/>
  <c r="BK473"/>
  <c r="J473"/>
  <c r="BE473" s="1"/>
  <c r="BI472"/>
  <c r="BH472"/>
  <c r="BG472"/>
  <c r="BF472"/>
  <c r="T472"/>
  <c r="R472"/>
  <c r="P472"/>
  <c r="BK472"/>
  <c r="J472"/>
  <c r="BE472"/>
  <c r="BI471"/>
  <c r="BH471"/>
  <c r="BG471"/>
  <c r="BF471"/>
  <c r="T471"/>
  <c r="T470"/>
  <c r="R471"/>
  <c r="R470"/>
  <c r="P471"/>
  <c r="P470"/>
  <c r="BK471"/>
  <c r="BK470"/>
  <c r="J470" s="1"/>
  <c r="J80" s="1"/>
  <c r="J471"/>
  <c r="BE471" s="1"/>
  <c r="BI469"/>
  <c r="BH469"/>
  <c r="BG469"/>
  <c r="BF469"/>
  <c r="T469"/>
  <c r="R469"/>
  <c r="P469"/>
  <c r="BK469"/>
  <c r="J469"/>
  <c r="BE469" s="1"/>
  <c r="BI468"/>
  <c r="BH468"/>
  <c r="BG468"/>
  <c r="BF468"/>
  <c r="T468"/>
  <c r="R468"/>
  <c r="P468"/>
  <c r="BK468"/>
  <c r="J468"/>
  <c r="BE468"/>
  <c r="BI467"/>
  <c r="BH467"/>
  <c r="BG467"/>
  <c r="BF467"/>
  <c r="T467"/>
  <c r="R467"/>
  <c r="P467"/>
  <c r="BK467"/>
  <c r="J467"/>
  <c r="BE467" s="1"/>
  <c r="BI465"/>
  <c r="BH465"/>
  <c r="BG465"/>
  <c r="BF465"/>
  <c r="T465"/>
  <c r="R465"/>
  <c r="P465"/>
  <c r="BK465"/>
  <c r="J465"/>
  <c r="BE465"/>
  <c r="BI464"/>
  <c r="BH464"/>
  <c r="BG464"/>
  <c r="BF464"/>
  <c r="T464"/>
  <c r="R464"/>
  <c r="P464"/>
  <c r="BK464"/>
  <c r="J464"/>
  <c r="BE464" s="1"/>
  <c r="BI462"/>
  <c r="BH462"/>
  <c r="BG462"/>
  <c r="BF462"/>
  <c r="T462"/>
  <c r="R462"/>
  <c r="P462"/>
  <c r="BK462"/>
  <c r="J462"/>
  <c r="BE462"/>
  <c r="BI461"/>
  <c r="BH461"/>
  <c r="BG461"/>
  <c r="BF461"/>
  <c r="T461"/>
  <c r="R461"/>
  <c r="P461"/>
  <c r="BK461"/>
  <c r="J461"/>
  <c r="BE461" s="1"/>
  <c r="BI459"/>
  <c r="BH459"/>
  <c r="BG459"/>
  <c r="BF459"/>
  <c r="T459"/>
  <c r="R459"/>
  <c r="P459"/>
  <c r="BK459"/>
  <c r="J459"/>
  <c r="BE459"/>
  <c r="BI458"/>
  <c r="BH458"/>
  <c r="BG458"/>
  <c r="BF458"/>
  <c r="T458"/>
  <c r="R458"/>
  <c r="P458"/>
  <c r="BK458"/>
  <c r="J458"/>
  <c r="BE458" s="1"/>
  <c r="BI457"/>
  <c r="BH457"/>
  <c r="BG457"/>
  <c r="BF457"/>
  <c r="T457"/>
  <c r="R457"/>
  <c r="P457"/>
  <c r="BK457"/>
  <c r="J457"/>
  <c r="BE457"/>
  <c r="BI456"/>
  <c r="BH456"/>
  <c r="BG456"/>
  <c r="BF456"/>
  <c r="T456"/>
  <c r="R456"/>
  <c r="P456"/>
  <c r="BK456"/>
  <c r="J456"/>
  <c r="BE456" s="1"/>
  <c r="BI455"/>
  <c r="BH455"/>
  <c r="BG455"/>
  <c r="BF455"/>
  <c r="T455"/>
  <c r="R455"/>
  <c r="P455"/>
  <c r="BK455"/>
  <c r="J455"/>
  <c r="BE455"/>
  <c r="BI454"/>
  <c r="BH454"/>
  <c r="BG454"/>
  <c r="BF454"/>
  <c r="T454"/>
  <c r="R454"/>
  <c r="P454"/>
  <c r="BK454"/>
  <c r="J454"/>
  <c r="BE454" s="1"/>
  <c r="BI453"/>
  <c r="BH453"/>
  <c r="BG453"/>
  <c r="BF453"/>
  <c r="T453"/>
  <c r="R453"/>
  <c r="P453"/>
  <c r="BK453"/>
  <c r="J453"/>
  <c r="BE453"/>
  <c r="BI452"/>
  <c r="BH452"/>
  <c r="BG452"/>
  <c r="BF452"/>
  <c r="T452"/>
  <c r="R452"/>
  <c r="P452"/>
  <c r="BK452"/>
  <c r="J452"/>
  <c r="BE452" s="1"/>
  <c r="BI451"/>
  <c r="BH451"/>
  <c r="BG451"/>
  <c r="BF451"/>
  <c r="T451"/>
  <c r="R451"/>
  <c r="P451"/>
  <c r="BK451"/>
  <c r="J451"/>
  <c r="BE451"/>
  <c r="BI450"/>
  <c r="BH450"/>
  <c r="BG450"/>
  <c r="BF450"/>
  <c r="T450"/>
  <c r="R450"/>
  <c r="P450"/>
  <c r="BK450"/>
  <c r="J450"/>
  <c r="BE450" s="1"/>
  <c r="BI449"/>
  <c r="BH449"/>
  <c r="BG449"/>
  <c r="BF449"/>
  <c r="T449"/>
  <c r="R449"/>
  <c r="P449"/>
  <c r="BK449"/>
  <c r="J449"/>
  <c r="BE449"/>
  <c r="BI448"/>
  <c r="BH448"/>
  <c r="BG448"/>
  <c r="BF448"/>
  <c r="T448"/>
  <c r="R448"/>
  <c r="P448"/>
  <c r="BK448"/>
  <c r="J448"/>
  <c r="BE448" s="1"/>
  <c r="BI447"/>
  <c r="BH447"/>
  <c r="BG447"/>
  <c r="BF447"/>
  <c r="T447"/>
  <c r="R447"/>
  <c r="P447"/>
  <c r="BK447"/>
  <c r="J447"/>
  <c r="BE447"/>
  <c r="BI445"/>
  <c r="BH445"/>
  <c r="BG445"/>
  <c r="BF445"/>
  <c r="T445"/>
  <c r="R445"/>
  <c r="P445"/>
  <c r="BK445"/>
  <c r="J445"/>
  <c r="BE445" s="1"/>
  <c r="BI444"/>
  <c r="BH444"/>
  <c r="BG444"/>
  <c r="BF444"/>
  <c r="T444"/>
  <c r="R444"/>
  <c r="P444"/>
  <c r="BK444"/>
  <c r="J444"/>
  <c r="BE444"/>
  <c r="BI442"/>
  <c r="BH442"/>
  <c r="BG442"/>
  <c r="BF442"/>
  <c r="T442"/>
  <c r="R442"/>
  <c r="P442"/>
  <c r="BK442"/>
  <c r="J442"/>
  <c r="BE442" s="1"/>
  <c r="BI441"/>
  <c r="BH441"/>
  <c r="BG441"/>
  <c r="BF441"/>
  <c r="T441"/>
  <c r="R441"/>
  <c r="P441"/>
  <c r="BK441"/>
  <c r="J441"/>
  <c r="BE441"/>
  <c r="BI439"/>
  <c r="BH439"/>
  <c r="BG439"/>
  <c r="BF439"/>
  <c r="T439"/>
  <c r="R439"/>
  <c r="P439"/>
  <c r="BK439"/>
  <c r="J439"/>
  <c r="BE439" s="1"/>
  <c r="BI438"/>
  <c r="BH438"/>
  <c r="BG438"/>
  <c r="BF438"/>
  <c r="T438"/>
  <c r="R438"/>
  <c r="R434" s="1"/>
  <c r="P438"/>
  <c r="BK438"/>
  <c r="J438"/>
  <c r="BE438"/>
  <c r="BI436"/>
  <c r="BH436"/>
  <c r="BG436"/>
  <c r="BF436"/>
  <c r="T436"/>
  <c r="R436"/>
  <c r="P436"/>
  <c r="BK436"/>
  <c r="J436"/>
  <c r="BE436" s="1"/>
  <c r="BI435"/>
  <c r="BH435"/>
  <c r="BG435"/>
  <c r="BF435"/>
  <c r="T435"/>
  <c r="T434"/>
  <c r="R435"/>
  <c r="P435"/>
  <c r="P434"/>
  <c r="BK435"/>
  <c r="J435"/>
  <c r="BE435" s="1"/>
  <c r="BI433"/>
  <c r="BH433"/>
  <c r="BG433"/>
  <c r="BF433"/>
  <c r="T433"/>
  <c r="R433"/>
  <c r="P433"/>
  <c r="BK433"/>
  <c r="J433"/>
  <c r="BE433"/>
  <c r="BI432"/>
  <c r="BH432"/>
  <c r="BG432"/>
  <c r="BF432"/>
  <c r="T432"/>
  <c r="R432"/>
  <c r="P432"/>
  <c r="BK432"/>
  <c r="J432"/>
  <c r="BE432" s="1"/>
  <c r="BI431"/>
  <c r="BH431"/>
  <c r="BG431"/>
  <c r="BF431"/>
  <c r="T431"/>
  <c r="R431"/>
  <c r="P431"/>
  <c r="BK431"/>
  <c r="J431"/>
  <c r="BE431"/>
  <c r="BI429"/>
  <c r="BH429"/>
  <c r="BG429"/>
  <c r="BF429"/>
  <c r="T429"/>
  <c r="R429"/>
  <c r="P429"/>
  <c r="BK429"/>
  <c r="J429"/>
  <c r="BE429" s="1"/>
  <c r="BI428"/>
  <c r="BH428"/>
  <c r="BG428"/>
  <c r="BF428"/>
  <c r="T428"/>
  <c r="R428"/>
  <c r="P428"/>
  <c r="BK428"/>
  <c r="J428"/>
  <c r="BE428"/>
  <c r="BI426"/>
  <c r="BH426"/>
  <c r="BG426"/>
  <c r="BF426"/>
  <c r="T426"/>
  <c r="R426"/>
  <c r="P426"/>
  <c r="BK426"/>
  <c r="J426"/>
  <c r="BE426" s="1"/>
  <c r="BI425"/>
  <c r="BH425"/>
  <c r="BG425"/>
  <c r="BF425"/>
  <c r="T425"/>
  <c r="R425"/>
  <c r="P425"/>
  <c r="BK425"/>
  <c r="J425"/>
  <c r="BE425"/>
  <c r="BI423"/>
  <c r="BH423"/>
  <c r="BG423"/>
  <c r="BF423"/>
  <c r="T423"/>
  <c r="R423"/>
  <c r="P423"/>
  <c r="BK423"/>
  <c r="J423"/>
  <c r="BE423" s="1"/>
  <c r="BI422"/>
  <c r="BH422"/>
  <c r="BG422"/>
  <c r="BF422"/>
  <c r="T422"/>
  <c r="R422"/>
  <c r="P422"/>
  <c r="BK422"/>
  <c r="J422"/>
  <c r="BE422"/>
  <c r="BI421"/>
  <c r="BH421"/>
  <c r="BG421"/>
  <c r="BF421"/>
  <c r="T421"/>
  <c r="R421"/>
  <c r="P421"/>
  <c r="BK421"/>
  <c r="J421"/>
  <c r="BE421" s="1"/>
  <c r="BI420"/>
  <c r="BH420"/>
  <c r="BG420"/>
  <c r="BF420"/>
  <c r="T420"/>
  <c r="R420"/>
  <c r="P420"/>
  <c r="BK420"/>
  <c r="J420"/>
  <c r="BE420"/>
  <c r="BI419"/>
  <c r="BH419"/>
  <c r="BG419"/>
  <c r="BF419"/>
  <c r="T419"/>
  <c r="R419"/>
  <c r="P419"/>
  <c r="BK419"/>
  <c r="J419"/>
  <c r="BE419" s="1"/>
  <c r="BI417"/>
  <c r="BH417"/>
  <c r="BG417"/>
  <c r="BF417"/>
  <c r="T417"/>
  <c r="R417"/>
  <c r="P417"/>
  <c r="BK417"/>
  <c r="J417"/>
  <c r="BE417"/>
  <c r="BI416"/>
  <c r="BH416"/>
  <c r="BG416"/>
  <c r="BF416"/>
  <c r="T416"/>
  <c r="R416"/>
  <c r="P416"/>
  <c r="BK416"/>
  <c r="J416"/>
  <c r="BE416" s="1"/>
  <c r="BI414"/>
  <c r="BH414"/>
  <c r="BG414"/>
  <c r="BF414"/>
  <c r="T414"/>
  <c r="R414"/>
  <c r="P414"/>
  <c r="BK414"/>
  <c r="J414"/>
  <c r="BE414"/>
  <c r="BI413"/>
  <c r="BH413"/>
  <c r="BG413"/>
  <c r="BF413"/>
  <c r="T413"/>
  <c r="T412"/>
  <c r="T411" s="1"/>
  <c r="R413"/>
  <c r="R412" s="1"/>
  <c r="P413"/>
  <c r="P412"/>
  <c r="P411" s="1"/>
  <c r="BK413"/>
  <c r="BK412" s="1"/>
  <c r="J413"/>
  <c r="BE413"/>
  <c r="BI410"/>
  <c r="BH410"/>
  <c r="BG410"/>
  <c r="BF410"/>
  <c r="T410"/>
  <c r="T409"/>
  <c r="R410"/>
  <c r="R409"/>
  <c r="P410"/>
  <c r="P409"/>
  <c r="BK410"/>
  <c r="BK409"/>
  <c r="J409" s="1"/>
  <c r="J76" s="1"/>
  <c r="J410"/>
  <c r="BE410" s="1"/>
  <c r="BI408"/>
  <c r="BH408"/>
  <c r="BG408"/>
  <c r="BF408"/>
  <c r="T408"/>
  <c r="R408"/>
  <c r="P408"/>
  <c r="BK408"/>
  <c r="J408"/>
  <c r="BE408" s="1"/>
  <c r="BI407"/>
  <c r="BH407"/>
  <c r="BG407"/>
  <c r="BF407"/>
  <c r="T407"/>
  <c r="R407"/>
  <c r="P407"/>
  <c r="BK407"/>
  <c r="J407"/>
  <c r="BE407"/>
  <c r="BI406"/>
  <c r="BH406"/>
  <c r="BG406"/>
  <c r="BF406"/>
  <c r="T406"/>
  <c r="R406"/>
  <c r="P406"/>
  <c r="BK406"/>
  <c r="J406"/>
  <c r="BE406" s="1"/>
  <c r="BI405"/>
  <c r="BH405"/>
  <c r="BG405"/>
  <c r="BF405"/>
  <c r="T405"/>
  <c r="R405"/>
  <c r="P405"/>
  <c r="BK405"/>
  <c r="J405"/>
  <c r="BE405"/>
  <c r="BI404"/>
  <c r="BH404"/>
  <c r="BG404"/>
  <c r="BF404"/>
  <c r="T404"/>
  <c r="R404"/>
  <c r="P404"/>
  <c r="BK404"/>
  <c r="J404"/>
  <c r="BE404" s="1"/>
  <c r="BI402"/>
  <c r="BH402"/>
  <c r="BG402"/>
  <c r="BF402"/>
  <c r="T402"/>
  <c r="R402"/>
  <c r="P402"/>
  <c r="BK402"/>
  <c r="J402"/>
  <c r="BE402"/>
  <c r="BI401"/>
  <c r="BH401"/>
  <c r="BG401"/>
  <c r="BF401"/>
  <c r="T401"/>
  <c r="R401"/>
  <c r="P401"/>
  <c r="BK401"/>
  <c r="J401"/>
  <c r="BE401" s="1"/>
  <c r="BI400"/>
  <c r="BH400"/>
  <c r="BG400"/>
  <c r="BF400"/>
  <c r="T400"/>
  <c r="T399"/>
  <c r="R400"/>
  <c r="R399"/>
  <c r="P400"/>
  <c r="P399"/>
  <c r="BK400"/>
  <c r="BK399" s="1"/>
  <c r="J399" s="1"/>
  <c r="J75" s="1"/>
  <c r="J400"/>
  <c r="BE400" s="1"/>
  <c r="BI398"/>
  <c r="BH398"/>
  <c r="BG398"/>
  <c r="BF398"/>
  <c r="T398"/>
  <c r="T397"/>
  <c r="R398"/>
  <c r="R397"/>
  <c r="P398"/>
  <c r="P397"/>
  <c r="BK398"/>
  <c r="BK397"/>
  <c r="J397" s="1"/>
  <c r="J74" s="1"/>
  <c r="J398"/>
  <c r="BE398" s="1"/>
  <c r="BI396"/>
  <c r="BH396"/>
  <c r="BG396"/>
  <c r="BF396"/>
  <c r="T396"/>
  <c r="R396"/>
  <c r="P396"/>
  <c r="BK396"/>
  <c r="J396"/>
  <c r="BE396" s="1"/>
  <c r="BI395"/>
  <c r="BH395"/>
  <c r="BG395"/>
  <c r="BF395"/>
  <c r="T395"/>
  <c r="R395"/>
  <c r="P395"/>
  <c r="BK395"/>
  <c r="J395"/>
  <c r="BE395"/>
  <c r="BI394"/>
  <c r="BH394"/>
  <c r="BG394"/>
  <c r="BF394"/>
  <c r="T394"/>
  <c r="R394"/>
  <c r="P394"/>
  <c r="BK394"/>
  <c r="J394"/>
  <c r="BE394" s="1"/>
  <c r="BI393"/>
  <c r="BH393"/>
  <c r="BG393"/>
  <c r="BF393"/>
  <c r="T393"/>
  <c r="R393"/>
  <c r="P393"/>
  <c r="BK393"/>
  <c r="J393"/>
  <c r="BE393"/>
  <c r="BI392"/>
  <c r="BH392"/>
  <c r="BG392"/>
  <c r="BF392"/>
  <c r="T392"/>
  <c r="R392"/>
  <c r="P392"/>
  <c r="BK392"/>
  <c r="J392"/>
  <c r="BE392" s="1"/>
  <c r="BI391"/>
  <c r="BH391"/>
  <c r="BG391"/>
  <c r="BF391"/>
  <c r="T391"/>
  <c r="R391"/>
  <c r="P391"/>
  <c r="BK391"/>
  <c r="J391"/>
  <c r="BE391"/>
  <c r="BI390"/>
  <c r="BH390"/>
  <c r="BG390"/>
  <c r="BF390"/>
  <c r="T390"/>
  <c r="R390"/>
  <c r="P390"/>
  <c r="BK390"/>
  <c r="J390"/>
  <c r="BE390" s="1"/>
  <c r="BI389"/>
  <c r="BH389"/>
  <c r="BG389"/>
  <c r="BF389"/>
  <c r="T389"/>
  <c r="R389"/>
  <c r="P389"/>
  <c r="BK389"/>
  <c r="J389"/>
  <c r="BE389"/>
  <c r="BI388"/>
  <c r="BH388"/>
  <c r="BG388"/>
  <c r="BF388"/>
  <c r="T388"/>
  <c r="R388"/>
  <c r="P388"/>
  <c r="BK388"/>
  <c r="J388"/>
  <c r="BE388" s="1"/>
  <c r="BI387"/>
  <c r="BH387"/>
  <c r="BG387"/>
  <c r="BF387"/>
  <c r="T387"/>
  <c r="R387"/>
  <c r="P387"/>
  <c r="BK387"/>
  <c r="J387"/>
  <c r="BE387"/>
  <c r="BI386"/>
  <c r="BH386"/>
  <c r="BG386"/>
  <c r="BF386"/>
  <c r="T386"/>
  <c r="R386"/>
  <c r="P386"/>
  <c r="BK386"/>
  <c r="J386"/>
  <c r="BE386" s="1"/>
  <c r="BI385"/>
  <c r="BH385"/>
  <c r="BG385"/>
  <c r="BF385"/>
  <c r="T385"/>
  <c r="R385"/>
  <c r="P385"/>
  <c r="BK385"/>
  <c r="J385"/>
  <c r="BE385"/>
  <c r="BI384"/>
  <c r="BH384"/>
  <c r="BG384"/>
  <c r="BF384"/>
  <c r="T384"/>
  <c r="R384"/>
  <c r="P384"/>
  <c r="BK384"/>
  <c r="J384"/>
  <c r="BE384" s="1"/>
  <c r="BI383"/>
  <c r="BH383"/>
  <c r="BG383"/>
  <c r="BF383"/>
  <c r="T383"/>
  <c r="R383"/>
  <c r="P383"/>
  <c r="BK383"/>
  <c r="J383"/>
  <c r="BE383"/>
  <c r="BI382"/>
  <c r="BH382"/>
  <c r="BG382"/>
  <c r="BF382"/>
  <c r="T382"/>
  <c r="R382"/>
  <c r="P382"/>
  <c r="BK382"/>
  <c r="J382"/>
  <c r="BE382" s="1"/>
  <c r="BI381"/>
  <c r="BH381"/>
  <c r="BG381"/>
  <c r="BF381"/>
  <c r="T381"/>
  <c r="R381"/>
  <c r="P381"/>
  <c r="BK381"/>
  <c r="J381"/>
  <c r="BE381"/>
  <c r="BI380"/>
  <c r="BH380"/>
  <c r="BG380"/>
  <c r="BF380"/>
  <c r="T380"/>
  <c r="R380"/>
  <c r="P380"/>
  <c r="BK380"/>
  <c r="J380"/>
  <c r="BE380" s="1"/>
  <c r="BI379"/>
  <c r="BH379"/>
  <c r="BG379"/>
  <c r="BF379"/>
  <c r="T379"/>
  <c r="R379"/>
  <c r="P379"/>
  <c r="BK379"/>
  <c r="J379"/>
  <c r="BE379"/>
  <c r="BI378"/>
  <c r="BH378"/>
  <c r="BG378"/>
  <c r="BF378"/>
  <c r="T378"/>
  <c r="R378"/>
  <c r="P378"/>
  <c r="BK378"/>
  <c r="J378"/>
  <c r="BE378" s="1"/>
  <c r="BI377"/>
  <c r="BH377"/>
  <c r="BG377"/>
  <c r="BF377"/>
  <c r="T377"/>
  <c r="R377"/>
  <c r="P377"/>
  <c r="BK377"/>
  <c r="J377"/>
  <c r="BE377"/>
  <c r="BI376"/>
  <c r="BH376"/>
  <c r="BG376"/>
  <c r="BF376"/>
  <c r="T376"/>
  <c r="R376"/>
  <c r="P376"/>
  <c r="BK376"/>
  <c r="J376"/>
  <c r="BE376" s="1"/>
  <c r="BI375"/>
  <c r="BH375"/>
  <c r="BG375"/>
  <c r="BF375"/>
  <c r="T375"/>
  <c r="R375"/>
  <c r="P375"/>
  <c r="BK375"/>
  <c r="J375"/>
  <c r="BE375"/>
  <c r="BI374"/>
  <c r="BH374"/>
  <c r="BG374"/>
  <c r="BF374"/>
  <c r="T374"/>
  <c r="R374"/>
  <c r="P374"/>
  <c r="BK374"/>
  <c r="J374"/>
  <c r="BE374" s="1"/>
  <c r="BI373"/>
  <c r="BH373"/>
  <c r="BG373"/>
  <c r="BF373"/>
  <c r="T373"/>
  <c r="R373"/>
  <c r="R370" s="1"/>
  <c r="P373"/>
  <c r="BK373"/>
  <c r="J373"/>
  <c r="BE373"/>
  <c r="BI372"/>
  <c r="BH372"/>
  <c r="BG372"/>
  <c r="BF372"/>
  <c r="T372"/>
  <c r="R372"/>
  <c r="P372"/>
  <c r="BK372"/>
  <c r="J372"/>
  <c r="BE372" s="1"/>
  <c r="BI371"/>
  <c r="BH371"/>
  <c r="BG371"/>
  <c r="BF371"/>
  <c r="T371"/>
  <c r="T370"/>
  <c r="R371"/>
  <c r="P371"/>
  <c r="P370"/>
  <c r="BK371"/>
  <c r="J371"/>
  <c r="BE371" s="1"/>
  <c r="BI369"/>
  <c r="BH369"/>
  <c r="BG369"/>
  <c r="BF369"/>
  <c r="T369"/>
  <c r="T368"/>
  <c r="R369"/>
  <c r="R368"/>
  <c r="P369"/>
  <c r="P368"/>
  <c r="BK369"/>
  <c r="BK368" s="1"/>
  <c r="J368" s="1"/>
  <c r="J72" s="1"/>
  <c r="J369"/>
  <c r="BE369" s="1"/>
  <c r="BI367"/>
  <c r="BH367"/>
  <c r="BG367"/>
  <c r="BF367"/>
  <c r="T367"/>
  <c r="R367"/>
  <c r="P367"/>
  <c r="BK367"/>
  <c r="J367"/>
  <c r="BE367"/>
  <c r="BI366"/>
  <c r="BH366"/>
  <c r="BG366"/>
  <c r="BF366"/>
  <c r="T366"/>
  <c r="R366"/>
  <c r="P366"/>
  <c r="BK366"/>
  <c r="J366"/>
  <c r="BE366" s="1"/>
  <c r="BI365"/>
  <c r="BH365"/>
  <c r="BG365"/>
  <c r="BF365"/>
  <c r="T365"/>
  <c r="R365"/>
  <c r="P365"/>
  <c r="BK365"/>
  <c r="J365"/>
  <c r="BE365"/>
  <c r="BI364"/>
  <c r="BH364"/>
  <c r="BG364"/>
  <c r="BF364"/>
  <c r="T364"/>
  <c r="R364"/>
  <c r="P364"/>
  <c r="BK364"/>
  <c r="J364"/>
  <c r="BE364" s="1"/>
  <c r="BI363"/>
  <c r="BH363"/>
  <c r="BG363"/>
  <c r="BF363"/>
  <c r="T363"/>
  <c r="R363"/>
  <c r="R360" s="1"/>
  <c r="P363"/>
  <c r="BK363"/>
  <c r="J363"/>
  <c r="BE363"/>
  <c r="BI362"/>
  <c r="BH362"/>
  <c r="BG362"/>
  <c r="BF362"/>
  <c r="T362"/>
  <c r="R362"/>
  <c r="P362"/>
  <c r="BK362"/>
  <c r="J362"/>
  <c r="BE362" s="1"/>
  <c r="BI361"/>
  <c r="BH361"/>
  <c r="BG361"/>
  <c r="BF361"/>
  <c r="T361"/>
  <c r="T360"/>
  <c r="R361"/>
  <c r="P361"/>
  <c r="P360"/>
  <c r="BK361"/>
  <c r="J361"/>
  <c r="BE361" s="1"/>
  <c r="BI359"/>
  <c r="BH359"/>
  <c r="BG359"/>
  <c r="BF359"/>
  <c r="T359"/>
  <c r="R359"/>
  <c r="P359"/>
  <c r="BK359"/>
  <c r="J359"/>
  <c r="BE359"/>
  <c r="BI358"/>
  <c r="BH358"/>
  <c r="BG358"/>
  <c r="BF358"/>
  <c r="T358"/>
  <c r="T357"/>
  <c r="R358"/>
  <c r="R357"/>
  <c r="P358"/>
  <c r="P357"/>
  <c r="BK358"/>
  <c r="BK357"/>
  <c r="J357" s="1"/>
  <c r="J70" s="1"/>
  <c r="J358"/>
  <c r="BE358" s="1"/>
  <c r="BI356"/>
  <c r="BH356"/>
  <c r="BG356"/>
  <c r="BF356"/>
  <c r="T356"/>
  <c r="R356"/>
  <c r="P356"/>
  <c r="BK356"/>
  <c r="J356"/>
  <c r="BE356" s="1"/>
  <c r="BI355"/>
  <c r="BH355"/>
  <c r="BG355"/>
  <c r="BF355"/>
  <c r="T355"/>
  <c r="R355"/>
  <c r="P355"/>
  <c r="BK355"/>
  <c r="J355"/>
  <c r="BE355"/>
  <c r="BI354"/>
  <c r="BH354"/>
  <c r="BG354"/>
  <c r="BF354"/>
  <c r="T354"/>
  <c r="R354"/>
  <c r="P354"/>
  <c r="BK354"/>
  <c r="J354"/>
  <c r="BE354" s="1"/>
  <c r="BI353"/>
  <c r="BH353"/>
  <c r="BG353"/>
  <c r="BF353"/>
  <c r="T353"/>
  <c r="R353"/>
  <c r="P353"/>
  <c r="BK353"/>
  <c r="J353"/>
  <c r="BE353"/>
  <c r="BI352"/>
  <c r="BH352"/>
  <c r="BG352"/>
  <c r="BF352"/>
  <c r="T352"/>
  <c r="R352"/>
  <c r="P352"/>
  <c r="BK352"/>
  <c r="J352"/>
  <c r="BE352" s="1"/>
  <c r="BI351"/>
  <c r="BH351"/>
  <c r="BG351"/>
  <c r="BF351"/>
  <c r="T351"/>
  <c r="R351"/>
  <c r="P351"/>
  <c r="BK351"/>
  <c r="J351"/>
  <c r="BE351"/>
  <c r="BI350"/>
  <c r="BH350"/>
  <c r="BG350"/>
  <c r="BF350"/>
  <c r="T350"/>
  <c r="T349"/>
  <c r="R350"/>
  <c r="R349"/>
  <c r="P350"/>
  <c r="P349"/>
  <c r="BK350"/>
  <c r="BK349"/>
  <c r="J349" s="1"/>
  <c r="J69" s="1"/>
  <c r="J350"/>
  <c r="BE350" s="1"/>
  <c r="BI347"/>
  <c r="BH347"/>
  <c r="BG347"/>
  <c r="BF347"/>
  <c r="T347"/>
  <c r="R347"/>
  <c r="P347"/>
  <c r="BK347"/>
  <c r="J347"/>
  <c r="BE347"/>
  <c r="BI346"/>
  <c r="BH346"/>
  <c r="BG346"/>
  <c r="BF346"/>
  <c r="T346"/>
  <c r="T345"/>
  <c r="T344" s="1"/>
  <c r="R346"/>
  <c r="R345" s="1"/>
  <c r="R344" s="1"/>
  <c r="P346"/>
  <c r="P345"/>
  <c r="P344" s="1"/>
  <c r="BK346"/>
  <c r="BK345" s="1"/>
  <c r="J346"/>
  <c r="BE346"/>
  <c r="BI343"/>
  <c r="BH343"/>
  <c r="BG343"/>
  <c r="BF343"/>
  <c r="T343"/>
  <c r="R343"/>
  <c r="P343"/>
  <c r="BK343"/>
  <c r="J343"/>
  <c r="BE343" s="1"/>
  <c r="BI342"/>
  <c r="BH342"/>
  <c r="BG342"/>
  <c r="BF342"/>
  <c r="T342"/>
  <c r="R342"/>
  <c r="P342"/>
  <c r="BK342"/>
  <c r="J342"/>
  <c r="BE342"/>
  <c r="BI341"/>
  <c r="BH341"/>
  <c r="BG341"/>
  <c r="BF341"/>
  <c r="T341"/>
  <c r="R341"/>
  <c r="P341"/>
  <c r="BK341"/>
  <c r="J341"/>
  <c r="BE341" s="1"/>
  <c r="BI340"/>
  <c r="BH340"/>
  <c r="BG340"/>
  <c r="BF340"/>
  <c r="T340"/>
  <c r="R340"/>
  <c r="R337" s="1"/>
  <c r="P340"/>
  <c r="BK340"/>
  <c r="J340"/>
  <c r="BE340"/>
  <c r="BI339"/>
  <c r="BH339"/>
  <c r="BG339"/>
  <c r="BF339"/>
  <c r="T339"/>
  <c r="R339"/>
  <c r="P339"/>
  <c r="BK339"/>
  <c r="J339"/>
  <c r="BE339" s="1"/>
  <c r="BI338"/>
  <c r="BH338"/>
  <c r="BG338"/>
  <c r="BF338"/>
  <c r="T338"/>
  <c r="T337"/>
  <c r="R338"/>
  <c r="P338"/>
  <c r="P337"/>
  <c r="BK338"/>
  <c r="J338"/>
  <c r="BE338" s="1"/>
  <c r="BI336"/>
  <c r="BH336"/>
  <c r="BG336"/>
  <c r="BF336"/>
  <c r="T336"/>
  <c r="R336"/>
  <c r="P336"/>
  <c r="BK336"/>
  <c r="J336"/>
  <c r="BE336" s="1"/>
  <c r="BI335"/>
  <c r="BH335"/>
  <c r="BG335"/>
  <c r="BF335"/>
  <c r="T335"/>
  <c r="R335"/>
  <c r="P335"/>
  <c r="BK335"/>
  <c r="J335"/>
  <c r="BE335"/>
  <c r="BI334"/>
  <c r="BH334"/>
  <c r="BG334"/>
  <c r="BF334"/>
  <c r="T334"/>
  <c r="R334"/>
  <c r="P334"/>
  <c r="BK334"/>
  <c r="J334"/>
  <c r="BE334" s="1"/>
  <c r="BI332"/>
  <c r="BH332"/>
  <c r="BG332"/>
  <c r="BF332"/>
  <c r="T332"/>
  <c r="R332"/>
  <c r="P332"/>
  <c r="BK332"/>
  <c r="J332"/>
  <c r="BE332"/>
  <c r="BI331"/>
  <c r="BH331"/>
  <c r="BG331"/>
  <c r="BF331"/>
  <c r="T331"/>
  <c r="R331"/>
  <c r="P331"/>
  <c r="BK331"/>
  <c r="J331"/>
  <c r="BE331" s="1"/>
  <c r="BI329"/>
  <c r="BH329"/>
  <c r="BG329"/>
  <c r="BF329"/>
  <c r="T329"/>
  <c r="R329"/>
  <c r="P329"/>
  <c r="BK329"/>
  <c r="J329"/>
  <c r="BE329"/>
  <c r="BI328"/>
  <c r="BH328"/>
  <c r="BG328"/>
  <c r="BF328"/>
  <c r="T328"/>
  <c r="R328"/>
  <c r="P328"/>
  <c r="BK328"/>
  <c r="J328"/>
  <c r="BE328" s="1"/>
  <c r="BI326"/>
  <c r="BH326"/>
  <c r="BG326"/>
  <c r="BF326"/>
  <c r="T326"/>
  <c r="R326"/>
  <c r="P326"/>
  <c r="BK326"/>
  <c r="J326"/>
  <c r="BE326"/>
  <c r="BI325"/>
  <c r="BH325"/>
  <c r="BG325"/>
  <c r="BF325"/>
  <c r="T325"/>
  <c r="R325"/>
  <c r="P325"/>
  <c r="BK325"/>
  <c r="J325"/>
  <c r="BE325" s="1"/>
  <c r="BI324"/>
  <c r="BH324"/>
  <c r="BG324"/>
  <c r="BF324"/>
  <c r="T324"/>
  <c r="R324"/>
  <c r="P324"/>
  <c r="BK324"/>
  <c r="J324"/>
  <c r="BE324"/>
  <c r="BI322"/>
  <c r="BH322"/>
  <c r="BG322"/>
  <c r="BF322"/>
  <c r="T322"/>
  <c r="R322"/>
  <c r="P322"/>
  <c r="BK322"/>
  <c r="J322"/>
  <c r="BE322" s="1"/>
  <c r="BI321"/>
  <c r="BH321"/>
  <c r="BG321"/>
  <c r="BF321"/>
  <c r="T321"/>
  <c r="R321"/>
  <c r="P321"/>
  <c r="BK321"/>
  <c r="J321"/>
  <c r="BE321"/>
  <c r="BI319"/>
  <c r="BH319"/>
  <c r="BG319"/>
  <c r="BF319"/>
  <c r="T319"/>
  <c r="R319"/>
  <c r="P319"/>
  <c r="BK319"/>
  <c r="J319"/>
  <c r="BE319" s="1"/>
  <c r="BI318"/>
  <c r="BH318"/>
  <c r="BG318"/>
  <c r="BF318"/>
  <c r="T318"/>
  <c r="R318"/>
  <c r="P318"/>
  <c r="BK318"/>
  <c r="J318"/>
  <c r="BE318"/>
  <c r="BI316"/>
  <c r="BH316"/>
  <c r="BG316"/>
  <c r="BF316"/>
  <c r="T316"/>
  <c r="R316"/>
  <c r="P316"/>
  <c r="BK316"/>
  <c r="J316"/>
  <c r="BE316" s="1"/>
  <c r="BI315"/>
  <c r="BH315"/>
  <c r="BG315"/>
  <c r="BF315"/>
  <c r="T315"/>
  <c r="R315"/>
  <c r="P315"/>
  <c r="BK315"/>
  <c r="J315"/>
  <c r="BE315"/>
  <c r="BI314"/>
  <c r="BH314"/>
  <c r="BG314"/>
  <c r="BF314"/>
  <c r="T314"/>
  <c r="R314"/>
  <c r="P314"/>
  <c r="BK314"/>
  <c r="J314"/>
  <c r="BE314" s="1"/>
  <c r="BI313"/>
  <c r="BH313"/>
  <c r="BG313"/>
  <c r="BF313"/>
  <c r="T313"/>
  <c r="R313"/>
  <c r="P313"/>
  <c r="BK313"/>
  <c r="J313"/>
  <c r="BE313"/>
  <c r="BI312"/>
  <c r="BH312"/>
  <c r="BG312"/>
  <c r="BF312"/>
  <c r="T312"/>
  <c r="R312"/>
  <c r="P312"/>
  <c r="BK312"/>
  <c r="J312"/>
  <c r="BE312" s="1"/>
  <c r="BI311"/>
  <c r="BH311"/>
  <c r="BG311"/>
  <c r="BF311"/>
  <c r="T311"/>
  <c r="R311"/>
  <c r="P311"/>
  <c r="BK311"/>
  <c r="J311"/>
  <c r="BE311"/>
  <c r="BI310"/>
  <c r="BH310"/>
  <c r="BG310"/>
  <c r="BF310"/>
  <c r="T310"/>
  <c r="R310"/>
  <c r="P310"/>
  <c r="BK310"/>
  <c r="J310"/>
  <c r="BE310" s="1"/>
  <c r="BI309"/>
  <c r="BH309"/>
  <c r="BG309"/>
  <c r="BF309"/>
  <c r="T309"/>
  <c r="R309"/>
  <c r="P309"/>
  <c r="BK309"/>
  <c r="J309"/>
  <c r="BE309"/>
  <c r="BI307"/>
  <c r="BH307"/>
  <c r="BG307"/>
  <c r="BF307"/>
  <c r="T307"/>
  <c r="R307"/>
  <c r="R304" s="1"/>
  <c r="P307"/>
  <c r="BK307"/>
  <c r="J307"/>
  <c r="BE307" s="1"/>
  <c r="BI306"/>
  <c r="BH306"/>
  <c r="BG306"/>
  <c r="BF306"/>
  <c r="T306"/>
  <c r="R306"/>
  <c r="P306"/>
  <c r="BK306"/>
  <c r="J306"/>
  <c r="BE306"/>
  <c r="BI305"/>
  <c r="BH305"/>
  <c r="BG305"/>
  <c r="BF305"/>
  <c r="T305"/>
  <c r="T304"/>
  <c r="R305"/>
  <c r="P305"/>
  <c r="P304"/>
  <c r="BK305"/>
  <c r="J305"/>
  <c r="BE305" s="1"/>
  <c r="BI303"/>
  <c r="BH303"/>
  <c r="BG303"/>
  <c r="BF303"/>
  <c r="T303"/>
  <c r="R303"/>
  <c r="P303"/>
  <c r="BK303"/>
  <c r="J303"/>
  <c r="BE303" s="1"/>
  <c r="BI302"/>
  <c r="BH302"/>
  <c r="BG302"/>
  <c r="BF302"/>
  <c r="T302"/>
  <c r="R302"/>
  <c r="P302"/>
  <c r="BK302"/>
  <c r="J302"/>
  <c r="BE302"/>
  <c r="BI301"/>
  <c r="BH301"/>
  <c r="BG301"/>
  <c r="BF301"/>
  <c r="T301"/>
  <c r="R301"/>
  <c r="P301"/>
  <c r="BK301"/>
  <c r="J301"/>
  <c r="BE301" s="1"/>
  <c r="BI300"/>
  <c r="BH300"/>
  <c r="BG300"/>
  <c r="BF300"/>
  <c r="T300"/>
  <c r="R300"/>
  <c r="P300"/>
  <c r="BK300"/>
  <c r="J300"/>
  <c r="BE300"/>
  <c r="BI299"/>
  <c r="BH299"/>
  <c r="BG299"/>
  <c r="BF299"/>
  <c r="T299"/>
  <c r="R299"/>
  <c r="P299"/>
  <c r="BK299"/>
  <c r="J299"/>
  <c r="BE299" s="1"/>
  <c r="BI298"/>
  <c r="BH298"/>
  <c r="BG298"/>
  <c r="BF298"/>
  <c r="T298"/>
  <c r="R298"/>
  <c r="P298"/>
  <c r="BK298"/>
  <c r="J298"/>
  <c r="BE298"/>
  <c r="BI297"/>
  <c r="BH297"/>
  <c r="BG297"/>
  <c r="BF297"/>
  <c r="T297"/>
  <c r="R297"/>
  <c r="P297"/>
  <c r="BK297"/>
  <c r="J297"/>
  <c r="BE297" s="1"/>
  <c r="BI296"/>
  <c r="BH296"/>
  <c r="BG296"/>
  <c r="BF296"/>
  <c r="T296"/>
  <c r="R296"/>
  <c r="P296"/>
  <c r="BK296"/>
  <c r="J296"/>
  <c r="BE296"/>
  <c r="BI295"/>
  <c r="BH295"/>
  <c r="BG295"/>
  <c r="BF295"/>
  <c r="T295"/>
  <c r="R295"/>
  <c r="P295"/>
  <c r="BK295"/>
  <c r="J295"/>
  <c r="BE295" s="1"/>
  <c r="BI294"/>
  <c r="BH294"/>
  <c r="BG294"/>
  <c r="BF294"/>
  <c r="T294"/>
  <c r="R294"/>
  <c r="P294"/>
  <c r="BK294"/>
  <c r="J294"/>
  <c r="BE294"/>
  <c r="BI292"/>
  <c r="BH292"/>
  <c r="BG292"/>
  <c r="BF292"/>
  <c r="T292"/>
  <c r="R292"/>
  <c r="P292"/>
  <c r="BK292"/>
  <c r="J292"/>
  <c r="BE292" s="1"/>
  <c r="BI291"/>
  <c r="BH291"/>
  <c r="BG291"/>
  <c r="BF291"/>
  <c r="T291"/>
  <c r="R291"/>
  <c r="P291"/>
  <c r="BK291"/>
  <c r="J291"/>
  <c r="BE291"/>
  <c r="BI289"/>
  <c r="BH289"/>
  <c r="BG289"/>
  <c r="BF289"/>
  <c r="T289"/>
  <c r="R289"/>
  <c r="P289"/>
  <c r="BK289"/>
  <c r="J289"/>
  <c r="BE289" s="1"/>
  <c r="BI288"/>
  <c r="BH288"/>
  <c r="BG288"/>
  <c r="BF288"/>
  <c r="T288"/>
  <c r="R288"/>
  <c r="P288"/>
  <c r="BK288"/>
  <c r="J288"/>
  <c r="BE288"/>
  <c r="BI287"/>
  <c r="BH287"/>
  <c r="BG287"/>
  <c r="BF287"/>
  <c r="T287"/>
  <c r="R287"/>
  <c r="P287"/>
  <c r="BK287"/>
  <c r="J287"/>
  <c r="BE287" s="1"/>
  <c r="BI286"/>
  <c r="BH286"/>
  <c r="BG286"/>
  <c r="BF286"/>
  <c r="T286"/>
  <c r="R286"/>
  <c r="P286"/>
  <c r="BK286"/>
  <c r="J286"/>
  <c r="BE286"/>
  <c r="BI285"/>
  <c r="BH285"/>
  <c r="BG285"/>
  <c r="BF285"/>
  <c r="T285"/>
  <c r="R285"/>
  <c r="P285"/>
  <c r="BK285"/>
  <c r="J285"/>
  <c r="BE285" s="1"/>
  <c r="BI284"/>
  <c r="BH284"/>
  <c r="BG284"/>
  <c r="BF284"/>
  <c r="T284"/>
  <c r="R284"/>
  <c r="P284"/>
  <c r="BK284"/>
  <c r="J284"/>
  <c r="BE284"/>
  <c r="BI283"/>
  <c r="BH283"/>
  <c r="BG283"/>
  <c r="BF283"/>
  <c r="T283"/>
  <c r="R283"/>
  <c r="P283"/>
  <c r="BK283"/>
  <c r="J283"/>
  <c r="BE283" s="1"/>
  <c r="BI282"/>
  <c r="BH282"/>
  <c r="BG282"/>
  <c r="BF282"/>
  <c r="T282"/>
  <c r="T281"/>
  <c r="T280" s="1"/>
  <c r="R282"/>
  <c r="P282"/>
  <c r="P281"/>
  <c r="P280" s="1"/>
  <c r="BK282"/>
  <c r="J282"/>
  <c r="BE282" s="1"/>
  <c r="BI278"/>
  <c r="BH278"/>
  <c r="BG278"/>
  <c r="BF278"/>
  <c r="T278"/>
  <c r="R278"/>
  <c r="R275" s="1"/>
  <c r="P278"/>
  <c r="BK278"/>
  <c r="J278"/>
  <c r="BE278"/>
  <c r="BI277"/>
  <c r="BH277"/>
  <c r="BG277"/>
  <c r="BF277"/>
  <c r="T277"/>
  <c r="R277"/>
  <c r="P277"/>
  <c r="BK277"/>
  <c r="J277"/>
  <c r="BE277" s="1"/>
  <c r="BI276"/>
  <c r="BH276"/>
  <c r="BG276"/>
  <c r="BF276"/>
  <c r="T276"/>
  <c r="T275"/>
  <c r="R276"/>
  <c r="P276"/>
  <c r="P275"/>
  <c r="BK276"/>
  <c r="J276"/>
  <c r="BE276" s="1"/>
  <c r="BI274"/>
  <c r="BH274"/>
  <c r="BG274"/>
  <c r="BF274"/>
  <c r="T274"/>
  <c r="R274"/>
  <c r="P274"/>
  <c r="BK274"/>
  <c r="J274"/>
  <c r="BE274" s="1"/>
  <c r="BI273"/>
  <c r="BH273"/>
  <c r="BG273"/>
  <c r="BF273"/>
  <c r="T273"/>
  <c r="R273"/>
  <c r="P273"/>
  <c r="BK273"/>
  <c r="J273"/>
  <c r="BE273"/>
  <c r="BI272"/>
  <c r="BH272"/>
  <c r="BG272"/>
  <c r="BF272"/>
  <c r="T272"/>
  <c r="R272"/>
  <c r="P272"/>
  <c r="BK272"/>
  <c r="J272"/>
  <c r="BE272" s="1"/>
  <c r="BI271"/>
  <c r="BH271"/>
  <c r="BG271"/>
  <c r="BF271"/>
  <c r="T271"/>
  <c r="R271"/>
  <c r="P271"/>
  <c r="BK271"/>
  <c r="J271"/>
  <c r="BE271"/>
  <c r="BI270"/>
  <c r="BH270"/>
  <c r="BG270"/>
  <c r="BF270"/>
  <c r="T270"/>
  <c r="R270"/>
  <c r="P270"/>
  <c r="BK270"/>
  <c r="J270"/>
  <c r="BE270" s="1"/>
  <c r="BI268"/>
  <c r="BH268"/>
  <c r="BG268"/>
  <c r="BF268"/>
  <c r="T268"/>
  <c r="R268"/>
  <c r="P268"/>
  <c r="BK268"/>
  <c r="J268"/>
  <c r="BE268"/>
  <c r="BI267"/>
  <c r="BH267"/>
  <c r="BG267"/>
  <c r="BF267"/>
  <c r="T267"/>
  <c r="R267"/>
  <c r="P267"/>
  <c r="BK267"/>
  <c r="J267"/>
  <c r="BE267" s="1"/>
  <c r="BI266"/>
  <c r="BH266"/>
  <c r="BG266"/>
  <c r="BF266"/>
  <c r="T266"/>
  <c r="R266"/>
  <c r="P266"/>
  <c r="BK266"/>
  <c r="J266"/>
  <c r="BE266"/>
  <c r="BI265"/>
  <c r="BH265"/>
  <c r="BG265"/>
  <c r="BF265"/>
  <c r="T265"/>
  <c r="R265"/>
  <c r="P265"/>
  <c r="BK265"/>
  <c r="J265"/>
  <c r="BE265" s="1"/>
  <c r="BI264"/>
  <c r="BH264"/>
  <c r="BG264"/>
  <c r="BF264"/>
  <c r="T264"/>
  <c r="R264"/>
  <c r="P264"/>
  <c r="BK264"/>
  <c r="J264"/>
  <c r="BE264"/>
  <c r="BI262"/>
  <c r="BH262"/>
  <c r="BG262"/>
  <c r="BF262"/>
  <c r="T262"/>
  <c r="R262"/>
  <c r="P262"/>
  <c r="BK262"/>
  <c r="J262"/>
  <c r="BE262" s="1"/>
  <c r="BI261"/>
  <c r="BH261"/>
  <c r="BG261"/>
  <c r="BF261"/>
  <c r="T261"/>
  <c r="R261"/>
  <c r="P261"/>
  <c r="BK261"/>
  <c r="J261"/>
  <c r="BE261"/>
  <c r="BI260"/>
  <c r="BH260"/>
  <c r="BG260"/>
  <c r="BF260"/>
  <c r="T260"/>
  <c r="R260"/>
  <c r="P260"/>
  <c r="BK260"/>
  <c r="J260"/>
  <c r="BE260" s="1"/>
  <c r="BI259"/>
  <c r="BH259"/>
  <c r="BG259"/>
  <c r="BF259"/>
  <c r="T259"/>
  <c r="R259"/>
  <c r="P259"/>
  <c r="BK259"/>
  <c r="J259"/>
  <c r="BE259"/>
  <c r="BI258"/>
  <c r="BH258"/>
  <c r="BG258"/>
  <c r="BF258"/>
  <c r="T258"/>
  <c r="R258"/>
  <c r="P258"/>
  <c r="BK258"/>
  <c r="J258"/>
  <c r="BE258" s="1"/>
  <c r="BI257"/>
  <c r="BH257"/>
  <c r="BG257"/>
  <c r="BF257"/>
  <c r="T257"/>
  <c r="R257"/>
  <c r="P257"/>
  <c r="BK257"/>
  <c r="J257"/>
  <c r="BE257"/>
  <c r="BI256"/>
  <c r="BH256"/>
  <c r="BG256"/>
  <c r="BF256"/>
  <c r="T256"/>
  <c r="R256"/>
  <c r="P256"/>
  <c r="BK256"/>
  <c r="J256"/>
  <c r="BE256" s="1"/>
  <c r="BI255"/>
  <c r="BH255"/>
  <c r="BG255"/>
  <c r="BF255"/>
  <c r="T255"/>
  <c r="R255"/>
  <c r="P255"/>
  <c r="BK255"/>
  <c r="J255"/>
  <c r="BE255"/>
  <c r="BI254"/>
  <c r="BH254"/>
  <c r="BG254"/>
  <c r="BF254"/>
  <c r="T254"/>
  <c r="R254"/>
  <c r="P254"/>
  <c r="BK254"/>
  <c r="J254"/>
  <c r="BE254" s="1"/>
  <c r="BI253"/>
  <c r="BH253"/>
  <c r="BG253"/>
  <c r="BF253"/>
  <c r="T253"/>
  <c r="R253"/>
  <c r="P253"/>
  <c r="BK253"/>
  <c r="J253"/>
  <c r="BE253"/>
  <c r="BI252"/>
  <c r="BH252"/>
  <c r="BG252"/>
  <c r="BF252"/>
  <c r="T252"/>
  <c r="R252"/>
  <c r="P252"/>
  <c r="BK252"/>
  <c r="J252"/>
  <c r="BE252" s="1"/>
  <c r="BI251"/>
  <c r="BH251"/>
  <c r="BG251"/>
  <c r="BF251"/>
  <c r="T251"/>
  <c r="R251"/>
  <c r="P251"/>
  <c r="BK251"/>
  <c r="J251"/>
  <c r="BE251"/>
  <c r="BI250"/>
  <c r="BH250"/>
  <c r="BG250"/>
  <c r="BF250"/>
  <c r="T250"/>
  <c r="R250"/>
  <c r="P250"/>
  <c r="BK250"/>
  <c r="J250"/>
  <c r="BE250" s="1"/>
  <c r="BI249"/>
  <c r="BH249"/>
  <c r="BG249"/>
  <c r="BF249"/>
  <c r="T249"/>
  <c r="R249"/>
  <c r="P249"/>
  <c r="BK249"/>
  <c r="J249"/>
  <c r="BE249"/>
  <c r="BI248"/>
  <c r="BH248"/>
  <c r="BG248"/>
  <c r="BF248"/>
  <c r="T248"/>
  <c r="R248"/>
  <c r="P248"/>
  <c r="BK248"/>
  <c r="J248"/>
  <c r="BE248" s="1"/>
  <c r="BI247"/>
  <c r="BH247"/>
  <c r="BG247"/>
  <c r="BF247"/>
  <c r="T247"/>
  <c r="R247"/>
  <c r="R244" s="1"/>
  <c r="P247"/>
  <c r="BK247"/>
  <c r="J247"/>
  <c r="BE247"/>
  <c r="BI246"/>
  <c r="BH246"/>
  <c r="BG246"/>
  <c r="BF246"/>
  <c r="T246"/>
  <c r="R246"/>
  <c r="P246"/>
  <c r="BK246"/>
  <c r="J246"/>
  <c r="BE246" s="1"/>
  <c r="BI245"/>
  <c r="BH245"/>
  <c r="BG245"/>
  <c r="BF245"/>
  <c r="T245"/>
  <c r="T244"/>
  <c r="R245"/>
  <c r="P245"/>
  <c r="P244"/>
  <c r="BK245"/>
  <c r="J245"/>
  <c r="BE245" s="1"/>
  <c r="BI243"/>
  <c r="BH243"/>
  <c r="BG243"/>
  <c r="BF243"/>
  <c r="T243"/>
  <c r="R243"/>
  <c r="P243"/>
  <c r="BK243"/>
  <c r="J243"/>
  <c r="BE243"/>
  <c r="BI242"/>
  <c r="BH242"/>
  <c r="BG242"/>
  <c r="BF242"/>
  <c r="T242"/>
  <c r="R242"/>
  <c r="P242"/>
  <c r="BK242"/>
  <c r="J242"/>
  <c r="BE242" s="1"/>
  <c r="BI241"/>
  <c r="BH241"/>
  <c r="BG241"/>
  <c r="BF241"/>
  <c r="T241"/>
  <c r="R241"/>
  <c r="P241"/>
  <c r="BK241"/>
  <c r="J241"/>
  <c r="BE241" s="1"/>
  <c r="BI240"/>
  <c r="BH240"/>
  <c r="BG240"/>
  <c r="BF240"/>
  <c r="T240"/>
  <c r="R240"/>
  <c r="P240"/>
  <c r="BK240"/>
  <c r="J240"/>
  <c r="BE240" s="1"/>
  <c r="BI239"/>
  <c r="BH239"/>
  <c r="BG239"/>
  <c r="BF239"/>
  <c r="T239"/>
  <c r="R239"/>
  <c r="P239"/>
  <c r="BK239"/>
  <c r="J239"/>
  <c r="BE239" s="1"/>
  <c r="BI238"/>
  <c r="BH238"/>
  <c r="BG238"/>
  <c r="BF238"/>
  <c r="T238"/>
  <c r="R238"/>
  <c r="P238"/>
  <c r="BK238"/>
  <c r="J238"/>
  <c r="BE238" s="1"/>
  <c r="BI237"/>
  <c r="BH237"/>
  <c r="BG237"/>
  <c r="BF237"/>
  <c r="T237"/>
  <c r="R237"/>
  <c r="P237"/>
  <c r="BK237"/>
  <c r="J237"/>
  <c r="BE237"/>
  <c r="BI236"/>
  <c r="BH236"/>
  <c r="BG236"/>
  <c r="BF236"/>
  <c r="T236"/>
  <c r="R236"/>
  <c r="P236"/>
  <c r="BK236"/>
  <c r="J236"/>
  <c r="BE236" s="1"/>
  <c r="BI235"/>
  <c r="BH235"/>
  <c r="BG235"/>
  <c r="BF235"/>
  <c r="T235"/>
  <c r="R235"/>
  <c r="P235"/>
  <c r="BK235"/>
  <c r="J235"/>
  <c r="BE235"/>
  <c r="BI234"/>
  <c r="BH234"/>
  <c r="BG234"/>
  <c r="BF234"/>
  <c r="T234"/>
  <c r="R234"/>
  <c r="P234"/>
  <c r="BK234"/>
  <c r="J234"/>
  <c r="BE234" s="1"/>
  <c r="BI233"/>
  <c r="BH233"/>
  <c r="BG233"/>
  <c r="BF233"/>
  <c r="T233"/>
  <c r="R233"/>
  <c r="P233"/>
  <c r="BK233"/>
  <c r="J233"/>
  <c r="BE233" s="1"/>
  <c r="BI231"/>
  <c r="BH231"/>
  <c r="BG231"/>
  <c r="BF231"/>
  <c r="T231"/>
  <c r="R231"/>
  <c r="P231"/>
  <c r="BK231"/>
  <c r="J231"/>
  <c r="BE231" s="1"/>
  <c r="BI230"/>
  <c r="BH230"/>
  <c r="BG230"/>
  <c r="BF230"/>
  <c r="T230"/>
  <c r="R230"/>
  <c r="P230"/>
  <c r="BK230"/>
  <c r="J230"/>
  <c r="BE230" s="1"/>
  <c r="BI228"/>
  <c r="BH228"/>
  <c r="BG228"/>
  <c r="BF228"/>
  <c r="T228"/>
  <c r="R228"/>
  <c r="P228"/>
  <c r="BK228"/>
  <c r="J228"/>
  <c r="BE228" s="1"/>
  <c r="BI227"/>
  <c r="BH227"/>
  <c r="BG227"/>
  <c r="BF227"/>
  <c r="T227"/>
  <c r="R227"/>
  <c r="P227"/>
  <c r="BK227"/>
  <c r="J227"/>
  <c r="BE227"/>
  <c r="BI225"/>
  <c r="BH225"/>
  <c r="BG225"/>
  <c r="BF225"/>
  <c r="T225"/>
  <c r="R225"/>
  <c r="P225"/>
  <c r="BK225"/>
  <c r="J225"/>
  <c r="BE225" s="1"/>
  <c r="BI224"/>
  <c r="BH224"/>
  <c r="BG224"/>
  <c r="BF224"/>
  <c r="T224"/>
  <c r="R224"/>
  <c r="P224"/>
  <c r="BK224"/>
  <c r="J224"/>
  <c r="BE224"/>
  <c r="BI222"/>
  <c r="BH222"/>
  <c r="BG222"/>
  <c r="BF222"/>
  <c r="T222"/>
  <c r="R222"/>
  <c r="P222"/>
  <c r="BK222"/>
  <c r="J222"/>
  <c r="BE222" s="1"/>
  <c r="BI221"/>
  <c r="BH221"/>
  <c r="BG221"/>
  <c r="BF221"/>
  <c r="T221"/>
  <c r="R221"/>
  <c r="P221"/>
  <c r="BK221"/>
  <c r="J221"/>
  <c r="BE221" s="1"/>
  <c r="BI219"/>
  <c r="BH219"/>
  <c r="BG219"/>
  <c r="BF219"/>
  <c r="T219"/>
  <c r="R219"/>
  <c r="P219"/>
  <c r="BK219"/>
  <c r="J219"/>
  <c r="BE219" s="1"/>
  <c r="BI218"/>
  <c r="BH218"/>
  <c r="BG218"/>
  <c r="BF218"/>
  <c r="T218"/>
  <c r="R218"/>
  <c r="P218"/>
  <c r="BK218"/>
  <c r="J218"/>
  <c r="BE218" s="1"/>
  <c r="BI216"/>
  <c r="BH216"/>
  <c r="BG216"/>
  <c r="BF216"/>
  <c r="T216"/>
  <c r="R216"/>
  <c r="P216"/>
  <c r="BK216"/>
  <c r="J216"/>
  <c r="BE216" s="1"/>
  <c r="BI215"/>
  <c r="BH215"/>
  <c r="BG215"/>
  <c r="BF215"/>
  <c r="T215"/>
  <c r="R215"/>
  <c r="P215"/>
  <c r="BK215"/>
  <c r="J215"/>
  <c r="BE215"/>
  <c r="BI213"/>
  <c r="BH213"/>
  <c r="BG213"/>
  <c r="BF213"/>
  <c r="T213"/>
  <c r="R213"/>
  <c r="P213"/>
  <c r="BK213"/>
  <c r="J213"/>
  <c r="BE213" s="1"/>
  <c r="BI212"/>
  <c r="BH212"/>
  <c r="BG212"/>
  <c r="BF212"/>
  <c r="T212"/>
  <c r="R212"/>
  <c r="P212"/>
  <c r="BK212"/>
  <c r="J212"/>
  <c r="BE212"/>
  <c r="BI210"/>
  <c r="BH210"/>
  <c r="BG210"/>
  <c r="BF210"/>
  <c r="T210"/>
  <c r="R210"/>
  <c r="P210"/>
  <c r="BK210"/>
  <c r="J210"/>
  <c r="BE210" s="1"/>
  <c r="BI209"/>
  <c r="BH209"/>
  <c r="BG209"/>
  <c r="BF209"/>
  <c r="T209"/>
  <c r="R209"/>
  <c r="P209"/>
  <c r="BK209"/>
  <c r="J209"/>
  <c r="BE209" s="1"/>
  <c r="BI207"/>
  <c r="BH207"/>
  <c r="BG207"/>
  <c r="BF207"/>
  <c r="T207"/>
  <c r="R207"/>
  <c r="P207"/>
  <c r="BK207"/>
  <c r="J207"/>
  <c r="BE207" s="1"/>
  <c r="BI206"/>
  <c r="BH206"/>
  <c r="BG206"/>
  <c r="BF206"/>
  <c r="T206"/>
  <c r="R206"/>
  <c r="P206"/>
  <c r="BK206"/>
  <c r="J206"/>
  <c r="BE206" s="1"/>
  <c r="BI204"/>
  <c r="BH204"/>
  <c r="BG204"/>
  <c r="BF204"/>
  <c r="T204"/>
  <c r="R204"/>
  <c r="P204"/>
  <c r="BK204"/>
  <c r="J204"/>
  <c r="BE204" s="1"/>
  <c r="BI203"/>
  <c r="BH203"/>
  <c r="BG203"/>
  <c r="BF203"/>
  <c r="T203"/>
  <c r="R203"/>
  <c r="P203"/>
  <c r="BK203"/>
  <c r="J203"/>
  <c r="BE203"/>
  <c r="BI201"/>
  <c r="BH201"/>
  <c r="BG201"/>
  <c r="BF201"/>
  <c r="T201"/>
  <c r="R201"/>
  <c r="P201"/>
  <c r="BK201"/>
  <c r="J201"/>
  <c r="BE201" s="1"/>
  <c r="BI200"/>
  <c r="BH200"/>
  <c r="BG200"/>
  <c r="BF200"/>
  <c r="T200"/>
  <c r="R200"/>
  <c r="P200"/>
  <c r="BK200"/>
  <c r="J200"/>
  <c r="BE200"/>
  <c r="BI198"/>
  <c r="BH198"/>
  <c r="BG198"/>
  <c r="BF198"/>
  <c r="T198"/>
  <c r="R198"/>
  <c r="P198"/>
  <c r="BK198"/>
  <c r="J198"/>
  <c r="BE198" s="1"/>
  <c r="BI197"/>
  <c r="BH197"/>
  <c r="BG197"/>
  <c r="BF197"/>
  <c r="T197"/>
  <c r="R197"/>
  <c r="P197"/>
  <c r="BK197"/>
  <c r="J197"/>
  <c r="BE197" s="1"/>
  <c r="BI196"/>
  <c r="BH196"/>
  <c r="BG196"/>
  <c r="BF196"/>
  <c r="T196"/>
  <c r="R196"/>
  <c r="P196"/>
  <c r="BK196"/>
  <c r="J196"/>
  <c r="BE196" s="1"/>
  <c r="BI195"/>
  <c r="BH195"/>
  <c r="BG195"/>
  <c r="BF195"/>
  <c r="T195"/>
  <c r="R195"/>
  <c r="P195"/>
  <c r="BK195"/>
  <c r="J195"/>
  <c r="BE195" s="1"/>
  <c r="BI194"/>
  <c r="BH194"/>
  <c r="BG194"/>
  <c r="BF194"/>
  <c r="T194"/>
  <c r="R194"/>
  <c r="P194"/>
  <c r="BK194"/>
  <c r="J194"/>
  <c r="BE194" s="1"/>
  <c r="BI193"/>
  <c r="BH193"/>
  <c r="BG193"/>
  <c r="BF193"/>
  <c r="T193"/>
  <c r="R193"/>
  <c r="P193"/>
  <c r="BK193"/>
  <c r="J193"/>
  <c r="BE193"/>
  <c r="BI192"/>
  <c r="BH192"/>
  <c r="BG192"/>
  <c r="BF192"/>
  <c r="T192"/>
  <c r="R192"/>
  <c r="P192"/>
  <c r="BK192"/>
  <c r="J192"/>
  <c r="BE192" s="1"/>
  <c r="BI191"/>
  <c r="BH191"/>
  <c r="BG191"/>
  <c r="BF191"/>
  <c r="T191"/>
  <c r="R191"/>
  <c r="P191"/>
  <c r="BK191"/>
  <c r="J191"/>
  <c r="BE191"/>
  <c r="BI190"/>
  <c r="BH190"/>
  <c r="BG190"/>
  <c r="BF190"/>
  <c r="T190"/>
  <c r="R190"/>
  <c r="P190"/>
  <c r="BK190"/>
  <c r="J190"/>
  <c r="BE190" s="1"/>
  <c r="BI188"/>
  <c r="BH188"/>
  <c r="BG188"/>
  <c r="BF188"/>
  <c r="T188"/>
  <c r="R188"/>
  <c r="P188"/>
  <c r="BK188"/>
  <c r="J188"/>
  <c r="BE188" s="1"/>
  <c r="BI187"/>
  <c r="BH187"/>
  <c r="BG187"/>
  <c r="BF187"/>
  <c r="T187"/>
  <c r="R187"/>
  <c r="P187"/>
  <c r="BK187"/>
  <c r="J187"/>
  <c r="BE187" s="1"/>
  <c r="BI186"/>
  <c r="BH186"/>
  <c r="BG186"/>
  <c r="BF186"/>
  <c r="T186"/>
  <c r="R186"/>
  <c r="P186"/>
  <c r="BK186"/>
  <c r="J186"/>
  <c r="BE186" s="1"/>
  <c r="BI185"/>
  <c r="BH185"/>
  <c r="BG185"/>
  <c r="BF185"/>
  <c r="T185"/>
  <c r="R185"/>
  <c r="P185"/>
  <c r="BK185"/>
  <c r="J185"/>
  <c r="BE185" s="1"/>
  <c r="BI184"/>
  <c r="BH184"/>
  <c r="BG184"/>
  <c r="BF184"/>
  <c r="T184"/>
  <c r="R184"/>
  <c r="P184"/>
  <c r="BK184"/>
  <c r="J184"/>
  <c r="BE184"/>
  <c r="BI183"/>
  <c r="BH183"/>
  <c r="BG183"/>
  <c r="BF183"/>
  <c r="T183"/>
  <c r="R183"/>
  <c r="P183"/>
  <c r="BK183"/>
  <c r="J183"/>
  <c r="BE183" s="1"/>
  <c r="BI182"/>
  <c r="BH182"/>
  <c r="BG182"/>
  <c r="BF182"/>
  <c r="T182"/>
  <c r="R182"/>
  <c r="P182"/>
  <c r="BK182"/>
  <c r="J182"/>
  <c r="BE182"/>
  <c r="BI181"/>
  <c r="BH181"/>
  <c r="BG181"/>
  <c r="BF181"/>
  <c r="T181"/>
  <c r="R181"/>
  <c r="P181"/>
  <c r="BK181"/>
  <c r="J181"/>
  <c r="BE181" s="1"/>
  <c r="BI180"/>
  <c r="BH180"/>
  <c r="BG180"/>
  <c r="BF180"/>
  <c r="T180"/>
  <c r="T179"/>
  <c r="R180"/>
  <c r="R179" s="1"/>
  <c r="P180"/>
  <c r="P179"/>
  <c r="BK180"/>
  <c r="J180"/>
  <c r="BE180" s="1"/>
  <c r="BI178"/>
  <c r="BH178"/>
  <c r="BG178"/>
  <c r="BF178"/>
  <c r="T178"/>
  <c r="R178"/>
  <c r="P178"/>
  <c r="BK178"/>
  <c r="J178"/>
  <c r="BE178" s="1"/>
  <c r="BI177"/>
  <c r="BH177"/>
  <c r="BG177"/>
  <c r="BF177"/>
  <c r="T177"/>
  <c r="R177"/>
  <c r="P177"/>
  <c r="BK177"/>
  <c r="J177"/>
  <c r="BE177" s="1"/>
  <c r="BI176"/>
  <c r="BH176"/>
  <c r="BG176"/>
  <c r="BF176"/>
  <c r="T176"/>
  <c r="R176"/>
  <c r="P176"/>
  <c r="BK176"/>
  <c r="J176"/>
  <c r="BE176"/>
  <c r="BI175"/>
  <c r="BH175"/>
  <c r="BG175"/>
  <c r="BF175"/>
  <c r="T175"/>
  <c r="R175"/>
  <c r="P175"/>
  <c r="BK175"/>
  <c r="J175"/>
  <c r="BE175" s="1"/>
  <c r="BI174"/>
  <c r="BH174"/>
  <c r="BG174"/>
  <c r="BF174"/>
  <c r="T174"/>
  <c r="R174"/>
  <c r="P174"/>
  <c r="BK174"/>
  <c r="J174"/>
  <c r="BE174"/>
  <c r="BI173"/>
  <c r="BH173"/>
  <c r="BG173"/>
  <c r="BF173"/>
  <c r="T173"/>
  <c r="R173"/>
  <c r="P173"/>
  <c r="BK173"/>
  <c r="J173"/>
  <c r="BE173" s="1"/>
  <c r="BI172"/>
  <c r="BH172"/>
  <c r="BG172"/>
  <c r="BF172"/>
  <c r="T172"/>
  <c r="R172"/>
  <c r="P172"/>
  <c r="BK172"/>
  <c r="J172"/>
  <c r="BE172" s="1"/>
  <c r="BI171"/>
  <c r="BH171"/>
  <c r="BG171"/>
  <c r="BF171"/>
  <c r="T171"/>
  <c r="R171"/>
  <c r="P171"/>
  <c r="BK171"/>
  <c r="J171"/>
  <c r="BE171" s="1"/>
  <c r="BI170"/>
  <c r="BH170"/>
  <c r="BG170"/>
  <c r="BF170"/>
  <c r="T170"/>
  <c r="R170"/>
  <c r="P170"/>
  <c r="BK170"/>
  <c r="J170"/>
  <c r="BE170" s="1"/>
  <c r="BI169"/>
  <c r="BH169"/>
  <c r="BG169"/>
  <c r="BF169"/>
  <c r="T169"/>
  <c r="R169"/>
  <c r="P169"/>
  <c r="BK169"/>
  <c r="J169"/>
  <c r="BE169" s="1"/>
  <c r="BI168"/>
  <c r="BH168"/>
  <c r="BG168"/>
  <c r="BF168"/>
  <c r="T168"/>
  <c r="R168"/>
  <c r="P168"/>
  <c r="BK168"/>
  <c r="J168"/>
  <c r="BE168"/>
  <c r="BI167"/>
  <c r="BH167"/>
  <c r="BG167"/>
  <c r="BF167"/>
  <c r="T167"/>
  <c r="R167"/>
  <c r="P167"/>
  <c r="BK167"/>
  <c r="J167"/>
  <c r="BE167" s="1"/>
  <c r="BI166"/>
  <c r="BH166"/>
  <c r="BG166"/>
  <c r="BF166"/>
  <c r="T166"/>
  <c r="R166"/>
  <c r="P166"/>
  <c r="BK166"/>
  <c r="J166"/>
  <c r="BE166"/>
  <c r="BI165"/>
  <c r="BH165"/>
  <c r="BG165"/>
  <c r="BF165"/>
  <c r="T165"/>
  <c r="R165"/>
  <c r="P165"/>
  <c r="BK165"/>
  <c r="J165"/>
  <c r="BE165" s="1"/>
  <c r="BI164"/>
  <c r="BH164"/>
  <c r="BG164"/>
  <c r="BF164"/>
  <c r="T164"/>
  <c r="R164"/>
  <c r="P164"/>
  <c r="BK164"/>
  <c r="J164"/>
  <c r="BE164" s="1"/>
  <c r="BI163"/>
  <c r="BH163"/>
  <c r="BG163"/>
  <c r="BF163"/>
  <c r="T163"/>
  <c r="R163"/>
  <c r="P163"/>
  <c r="BK163"/>
  <c r="J163"/>
  <c r="BE163" s="1"/>
  <c r="BI162"/>
  <c r="BH162"/>
  <c r="BG162"/>
  <c r="BF162"/>
  <c r="T162"/>
  <c r="R162"/>
  <c r="P162"/>
  <c r="BK162"/>
  <c r="J162"/>
  <c r="BE162" s="1"/>
  <c r="BI161"/>
  <c r="BH161"/>
  <c r="BG161"/>
  <c r="BF161"/>
  <c r="T161"/>
  <c r="R161"/>
  <c r="P161"/>
  <c r="BK161"/>
  <c r="J161"/>
  <c r="BE161" s="1"/>
  <c r="BI160"/>
  <c r="BH160"/>
  <c r="BG160"/>
  <c r="BF160"/>
  <c r="T160"/>
  <c r="R160"/>
  <c r="P160"/>
  <c r="BK160"/>
  <c r="J160"/>
  <c r="BE160"/>
  <c r="BI159"/>
  <c r="BH159"/>
  <c r="BG159"/>
  <c r="BF159"/>
  <c r="T159"/>
  <c r="R159"/>
  <c r="P159"/>
  <c r="BK159"/>
  <c r="J159"/>
  <c r="BE159" s="1"/>
  <c r="BI158"/>
  <c r="BH158"/>
  <c r="BG158"/>
  <c r="BF158"/>
  <c r="T158"/>
  <c r="T157"/>
  <c r="R158"/>
  <c r="R157" s="1"/>
  <c r="P158"/>
  <c r="P157"/>
  <c r="BK158"/>
  <c r="J158"/>
  <c r="BE158" s="1"/>
  <c r="BI156"/>
  <c r="BH156"/>
  <c r="BG156"/>
  <c r="BF156"/>
  <c r="T156"/>
  <c r="R156"/>
  <c r="P156"/>
  <c r="BK156"/>
  <c r="J156"/>
  <c r="BE156" s="1"/>
  <c r="BI155"/>
  <c r="BH155"/>
  <c r="BG155"/>
  <c r="BF155"/>
  <c r="T155"/>
  <c r="R155"/>
  <c r="P155"/>
  <c r="BK155"/>
  <c r="J155"/>
  <c r="BE155" s="1"/>
  <c r="BI154"/>
  <c r="BH154"/>
  <c r="BG154"/>
  <c r="BF154"/>
  <c r="T154"/>
  <c r="R154"/>
  <c r="P154"/>
  <c r="BK154"/>
  <c r="J154"/>
  <c r="BE154" s="1"/>
  <c r="BI153"/>
  <c r="BH153"/>
  <c r="BG153"/>
  <c r="BF153"/>
  <c r="T153"/>
  <c r="R153"/>
  <c r="P153"/>
  <c r="BK153"/>
  <c r="J153"/>
  <c r="BE153" s="1"/>
  <c r="BI152"/>
  <c r="BH152"/>
  <c r="BG152"/>
  <c r="BF152"/>
  <c r="T152"/>
  <c r="R152"/>
  <c r="P152"/>
  <c r="BK152"/>
  <c r="J152"/>
  <c r="BE152"/>
  <c r="BI150"/>
  <c r="BH150"/>
  <c r="BG150"/>
  <c r="BF150"/>
  <c r="T150"/>
  <c r="R150"/>
  <c r="P150"/>
  <c r="BK150"/>
  <c r="J150"/>
  <c r="BE150" s="1"/>
  <c r="BI149"/>
  <c r="BH149"/>
  <c r="BG149"/>
  <c r="BF149"/>
  <c r="T149"/>
  <c r="R149"/>
  <c r="P149"/>
  <c r="BK149"/>
  <c r="J149"/>
  <c r="BE149"/>
  <c r="BI147"/>
  <c r="BH147"/>
  <c r="BG147"/>
  <c r="BF147"/>
  <c r="T147"/>
  <c r="R147"/>
  <c r="P147"/>
  <c r="BK147"/>
  <c r="J147"/>
  <c r="BE147" s="1"/>
  <c r="BI146"/>
  <c r="BH146"/>
  <c r="BG146"/>
  <c r="BF146"/>
  <c r="T146"/>
  <c r="R146"/>
  <c r="P146"/>
  <c r="BK146"/>
  <c r="J146"/>
  <c r="BE146" s="1"/>
  <c r="BI145"/>
  <c r="BH145"/>
  <c r="BG145"/>
  <c r="BF145"/>
  <c r="T145"/>
  <c r="R145"/>
  <c r="P145"/>
  <c r="BK145"/>
  <c r="J145"/>
  <c r="BE145" s="1"/>
  <c r="BI144"/>
  <c r="BH144"/>
  <c r="BG144"/>
  <c r="BF144"/>
  <c r="T144"/>
  <c r="R144"/>
  <c r="P144"/>
  <c r="BK144"/>
  <c r="J144"/>
  <c r="BE144" s="1"/>
  <c r="BI143"/>
  <c r="BH143"/>
  <c r="BG143"/>
  <c r="BF143"/>
  <c r="T143"/>
  <c r="R143"/>
  <c r="P143"/>
  <c r="BK143"/>
  <c r="J143"/>
  <c r="BE143" s="1"/>
  <c r="BI142"/>
  <c r="BH142"/>
  <c r="BG142"/>
  <c r="BF142"/>
  <c r="T142"/>
  <c r="R142"/>
  <c r="P142"/>
  <c r="BK142"/>
  <c r="J142"/>
  <c r="BE142"/>
  <c r="BI141"/>
  <c r="BH141"/>
  <c r="BG141"/>
  <c r="BF141"/>
  <c r="T141"/>
  <c r="R141"/>
  <c r="P141"/>
  <c r="BK141"/>
  <c r="J141"/>
  <c r="BE141" s="1"/>
  <c r="BI140"/>
  <c r="BH140"/>
  <c r="BG140"/>
  <c r="BF140"/>
  <c r="T140"/>
  <c r="R140"/>
  <c r="P140"/>
  <c r="BK140"/>
  <c r="J140"/>
  <c r="BE140"/>
  <c r="BI139"/>
  <c r="BH139"/>
  <c r="BG139"/>
  <c r="BF139"/>
  <c r="T139"/>
  <c r="R139"/>
  <c r="P139"/>
  <c r="BK139"/>
  <c r="J139"/>
  <c r="BE139" s="1"/>
  <c r="BI138"/>
  <c r="BH138"/>
  <c r="BG138"/>
  <c r="BF138"/>
  <c r="T138"/>
  <c r="R138"/>
  <c r="P138"/>
  <c r="BK138"/>
  <c r="J138"/>
  <c r="BE138" s="1"/>
  <c r="BI137"/>
  <c r="BH137"/>
  <c r="BG137"/>
  <c r="BF137"/>
  <c r="T137"/>
  <c r="R137"/>
  <c r="P137"/>
  <c r="BK137"/>
  <c r="J137"/>
  <c r="BE137" s="1"/>
  <c r="BI136"/>
  <c r="BH136"/>
  <c r="BG136"/>
  <c r="BF136"/>
  <c r="T136"/>
  <c r="R136"/>
  <c r="P136"/>
  <c r="BK136"/>
  <c r="J136"/>
  <c r="BE136" s="1"/>
  <c r="BI135"/>
  <c r="BH135"/>
  <c r="BG135"/>
  <c r="BF135"/>
  <c r="T135"/>
  <c r="R135"/>
  <c r="P135"/>
  <c r="BK135"/>
  <c r="J135"/>
  <c r="BE135" s="1"/>
  <c r="BI133"/>
  <c r="BH133"/>
  <c r="BG133"/>
  <c r="BF133"/>
  <c r="T133"/>
  <c r="R133"/>
  <c r="P133"/>
  <c r="BK133"/>
  <c r="J133"/>
  <c r="BE133"/>
  <c r="BI132"/>
  <c r="BH132"/>
  <c r="BG132"/>
  <c r="BF132"/>
  <c r="T132"/>
  <c r="R132"/>
  <c r="P132"/>
  <c r="BK132"/>
  <c r="J132"/>
  <c r="BE132" s="1"/>
  <c r="BI130"/>
  <c r="BH130"/>
  <c r="BG130"/>
  <c r="BF130"/>
  <c r="T130"/>
  <c r="R130"/>
  <c r="P130"/>
  <c r="BK130"/>
  <c r="J130"/>
  <c r="BE130"/>
  <c r="BI129"/>
  <c r="BH129"/>
  <c r="BG129"/>
  <c r="BF129"/>
  <c r="T129"/>
  <c r="R129"/>
  <c r="P129"/>
  <c r="BK129"/>
  <c r="J129"/>
  <c r="BE129" s="1"/>
  <c r="BI128"/>
  <c r="BH128"/>
  <c r="BG128"/>
  <c r="BF128"/>
  <c r="T128"/>
  <c r="R128"/>
  <c r="P128"/>
  <c r="BK128"/>
  <c r="J128"/>
  <c r="BE128" s="1"/>
  <c r="BI127"/>
  <c r="BH127"/>
  <c r="BG127"/>
  <c r="BF127"/>
  <c r="T127"/>
  <c r="R127"/>
  <c r="P127"/>
  <c r="BK127"/>
  <c r="J127"/>
  <c r="BE127" s="1"/>
  <c r="BI126"/>
  <c r="BH126"/>
  <c r="BG126"/>
  <c r="BF126"/>
  <c r="T126"/>
  <c r="R126"/>
  <c r="P126"/>
  <c r="BK126"/>
  <c r="J126"/>
  <c r="BE126" s="1"/>
  <c r="BI125"/>
  <c r="BH125"/>
  <c r="BG125"/>
  <c r="BF125"/>
  <c r="T125"/>
  <c r="R125"/>
  <c r="P125"/>
  <c r="BK125"/>
  <c r="J125"/>
  <c r="BE125" s="1"/>
  <c r="BI124"/>
  <c r="BH124"/>
  <c r="BG124"/>
  <c r="BF124"/>
  <c r="T124"/>
  <c r="R124"/>
  <c r="P124"/>
  <c r="BK124"/>
  <c r="J124"/>
  <c r="BE124"/>
  <c r="BI123"/>
  <c r="BH123"/>
  <c r="BG123"/>
  <c r="BF123"/>
  <c r="T123"/>
  <c r="R123"/>
  <c r="P123"/>
  <c r="BK123"/>
  <c r="J123"/>
  <c r="BE123" s="1"/>
  <c r="BI122"/>
  <c r="BH122"/>
  <c r="BG122"/>
  <c r="BF122"/>
  <c r="T122"/>
  <c r="R122"/>
  <c r="P122"/>
  <c r="BK122"/>
  <c r="J122"/>
  <c r="BE122"/>
  <c r="BI121"/>
  <c r="BH121"/>
  <c r="BG121"/>
  <c r="BF121"/>
  <c r="T121"/>
  <c r="R121"/>
  <c r="P121"/>
  <c r="BK121"/>
  <c r="J121"/>
  <c r="BE121" s="1"/>
  <c r="BI120"/>
  <c r="BH120"/>
  <c r="BG120"/>
  <c r="BF120"/>
  <c r="T120"/>
  <c r="R120"/>
  <c r="P120"/>
  <c r="BK120"/>
  <c r="J120"/>
  <c r="BE120" s="1"/>
  <c r="BI119"/>
  <c r="BH119"/>
  <c r="BG119"/>
  <c r="BF119"/>
  <c r="T119"/>
  <c r="R119"/>
  <c r="P119"/>
  <c r="BK119"/>
  <c r="J119"/>
  <c r="BE119" s="1"/>
  <c r="BI118"/>
  <c r="BH118"/>
  <c r="BG118"/>
  <c r="BF118"/>
  <c r="T118"/>
  <c r="R118"/>
  <c r="P118"/>
  <c r="BK118"/>
  <c r="J118"/>
  <c r="BE118" s="1"/>
  <c r="BI117"/>
  <c r="BH117"/>
  <c r="BG117"/>
  <c r="BF117"/>
  <c r="T117"/>
  <c r="R117"/>
  <c r="P117"/>
  <c r="BK117"/>
  <c r="J117"/>
  <c r="BE117" s="1"/>
  <c r="BI116"/>
  <c r="BH116"/>
  <c r="BG116"/>
  <c r="BF116"/>
  <c r="T116"/>
  <c r="R116"/>
  <c r="P116"/>
  <c r="BK116"/>
  <c r="J116"/>
  <c r="BE116"/>
  <c r="BI115"/>
  <c r="BH115"/>
  <c r="BG115"/>
  <c r="BF115"/>
  <c r="T115"/>
  <c r="R115"/>
  <c r="P115"/>
  <c r="BK115"/>
  <c r="J115"/>
  <c r="BE115" s="1"/>
  <c r="BI114"/>
  <c r="BH114"/>
  <c r="BG114"/>
  <c r="F32" s="1"/>
  <c r="BB52" i="1" s="1"/>
  <c r="BF114" i="2"/>
  <c r="T114"/>
  <c r="R114"/>
  <c r="P114"/>
  <c r="BK114"/>
  <c r="J114"/>
  <c r="BE114"/>
  <c r="BI113"/>
  <c r="F34" s="1"/>
  <c r="BD52" i="1" s="1"/>
  <c r="BH113" i="2"/>
  <c r="BG113"/>
  <c r="BF113"/>
  <c r="T113"/>
  <c r="T112"/>
  <c r="T111" s="1"/>
  <c r="T110" s="1"/>
  <c r="R113"/>
  <c r="R112"/>
  <c r="P113"/>
  <c r="P112"/>
  <c r="P111" s="1"/>
  <c r="P110" s="1"/>
  <c r="AU52" i="1" s="1"/>
  <c r="BK113" i="2"/>
  <c r="J113"/>
  <c r="BE113" s="1"/>
  <c r="J106"/>
  <c r="F106"/>
  <c r="F104"/>
  <c r="E102"/>
  <c r="J51"/>
  <c r="F51"/>
  <c r="F49"/>
  <c r="E47"/>
  <c r="J18"/>
  <c r="E18"/>
  <c r="F52" s="1"/>
  <c r="J17"/>
  <c r="J12"/>
  <c r="J104" s="1"/>
  <c r="E7"/>
  <c r="E100"/>
  <c r="E45"/>
  <c r="AS51" i="1"/>
  <c r="L47"/>
  <c r="AM46"/>
  <c r="L46"/>
  <c r="AM44"/>
  <c r="L44"/>
  <c r="L42"/>
  <c r="L41"/>
  <c r="J78" i="10" l="1"/>
  <c r="J57" s="1"/>
  <c r="BK77"/>
  <c r="J77" s="1"/>
  <c r="J30"/>
  <c r="AV60" i="1" s="1"/>
  <c r="J31" i="10"/>
  <c r="AW60" i="1" s="1"/>
  <c r="BK115" i="9"/>
  <c r="J115" s="1"/>
  <c r="J60" s="1"/>
  <c r="J31"/>
  <c r="AW59" i="1" s="1"/>
  <c r="F33" i="9"/>
  <c r="BC59" i="1" s="1"/>
  <c r="BK89" i="8"/>
  <c r="BK88" s="1"/>
  <c r="F31"/>
  <c r="BA58" i="1" s="1"/>
  <c r="F33" i="8"/>
  <c r="BC58" i="1" s="1"/>
  <c r="F33" i="7"/>
  <c r="BC57" i="1" s="1"/>
  <c r="BK160" i="7"/>
  <c r="J160" s="1"/>
  <c r="J61" s="1"/>
  <c r="BK85"/>
  <c r="BK174"/>
  <c r="J174" s="1"/>
  <c r="J62" s="1"/>
  <c r="F31"/>
  <c r="BA57" i="1" s="1"/>
  <c r="BK181" i="7"/>
  <c r="J181" s="1"/>
  <c r="J63" s="1"/>
  <c r="BK222" i="6"/>
  <c r="J222" s="1"/>
  <c r="J61" s="1"/>
  <c r="BK236"/>
  <c r="J236" s="1"/>
  <c r="J62" s="1"/>
  <c r="F33"/>
  <c r="BC56" i="1" s="1"/>
  <c r="BK91" i="5"/>
  <c r="J91" s="1"/>
  <c r="J59" s="1"/>
  <c r="F32"/>
  <c r="BB55" i="1" s="1"/>
  <c r="BK109" i="5"/>
  <c r="J109" s="1"/>
  <c r="J62" s="1"/>
  <c r="F34"/>
  <c r="BD55" i="1" s="1"/>
  <c r="BK100" i="5"/>
  <c r="J100" s="1"/>
  <c r="J60" s="1"/>
  <c r="BK104"/>
  <c r="J104" s="1"/>
  <c r="J61" s="1"/>
  <c r="BK124"/>
  <c r="J124" s="1"/>
  <c r="J63" s="1"/>
  <c r="F33" i="4"/>
  <c r="BC54" i="1" s="1"/>
  <c r="BK109" i="4"/>
  <c r="J109" s="1"/>
  <c r="J59" s="1"/>
  <c r="BK133"/>
  <c r="J133" s="1"/>
  <c r="J60" s="1"/>
  <c r="BK143"/>
  <c r="J143" s="1"/>
  <c r="J61" s="1"/>
  <c r="F31"/>
  <c r="BA54" i="1" s="1"/>
  <c r="F31" i="3"/>
  <c r="BA53" i="1" s="1"/>
  <c r="BK105" i="3"/>
  <c r="J105" s="1"/>
  <c r="J60" s="1"/>
  <c r="BK129"/>
  <c r="J129" s="1"/>
  <c r="J62" s="1"/>
  <c r="F34"/>
  <c r="BD53" i="1" s="1"/>
  <c r="BK95" i="3"/>
  <c r="J95" s="1"/>
  <c r="J59" s="1"/>
  <c r="BK155"/>
  <c r="J155" s="1"/>
  <c r="J65" s="1"/>
  <c r="BK122"/>
  <c r="J122" s="1"/>
  <c r="J61" s="1"/>
  <c r="F30" i="2"/>
  <c r="AZ52" i="1" s="1"/>
  <c r="BK112" i="2"/>
  <c r="BK157"/>
  <c r="J157" s="1"/>
  <c r="J59" s="1"/>
  <c r="BK275"/>
  <c r="J275" s="1"/>
  <c r="J62" s="1"/>
  <c r="BK337"/>
  <c r="J337" s="1"/>
  <c r="J66" s="1"/>
  <c r="BK602"/>
  <c r="J602" s="1"/>
  <c r="J86" s="1"/>
  <c r="BK244"/>
  <c r="J244" s="1"/>
  <c r="J61" s="1"/>
  <c r="BK360"/>
  <c r="J360" s="1"/>
  <c r="J71" s="1"/>
  <c r="BK370"/>
  <c r="J370" s="1"/>
  <c r="J73" s="1"/>
  <c r="BK434"/>
  <c r="J434" s="1"/>
  <c r="J79" s="1"/>
  <c r="BK503"/>
  <c r="J503" s="1"/>
  <c r="J81" s="1"/>
  <c r="BK609"/>
  <c r="J609" s="1"/>
  <c r="J87" s="1"/>
  <c r="J31"/>
  <c r="AW52" i="1" s="1"/>
  <c r="J30" i="2"/>
  <c r="AV52" i="1" s="1"/>
  <c r="BK507" i="2"/>
  <c r="J507" s="1"/>
  <c r="J82" s="1"/>
  <c r="F33"/>
  <c r="BC52" i="1" s="1"/>
  <c r="BK179" i="2"/>
  <c r="J179" s="1"/>
  <c r="J60" s="1"/>
  <c r="BK304"/>
  <c r="J304" s="1"/>
  <c r="J65" s="1"/>
  <c r="F52" i="4"/>
  <c r="F80" i="5"/>
  <c r="E70" i="9"/>
  <c r="F52" i="10"/>
  <c r="BB51" i="1"/>
  <c r="AX51" s="1"/>
  <c r="E45" i="5"/>
  <c r="BD51" i="1"/>
  <c r="W30" s="1"/>
  <c r="F83" i="3"/>
  <c r="J112" i="2"/>
  <c r="J58" s="1"/>
  <c r="R111"/>
  <c r="J30" i="6"/>
  <c r="AV56" i="1" s="1"/>
  <c r="AT56" s="1"/>
  <c r="F30" i="6"/>
  <c r="AZ56" i="1" s="1"/>
  <c r="J83" i="4"/>
  <c r="J58" s="1"/>
  <c r="J30" i="7"/>
  <c r="AV57" i="1" s="1"/>
  <c r="F30" i="7"/>
  <c r="AZ57" i="1" s="1"/>
  <c r="F107" i="2"/>
  <c r="R411"/>
  <c r="R84" i="5"/>
  <c r="R83" s="1"/>
  <c r="R84" i="7"/>
  <c r="R83" s="1"/>
  <c r="J30" i="8"/>
  <c r="AV58" i="1" s="1"/>
  <c r="P81" i="9"/>
  <c r="P80" s="1"/>
  <c r="AU59" i="1" s="1"/>
  <c r="J345" i="2"/>
  <c r="J68" s="1"/>
  <c r="BK84" i="7"/>
  <c r="J85"/>
  <c r="J58" s="1"/>
  <c r="J27" i="10"/>
  <c r="J56"/>
  <c r="F30" i="4"/>
  <c r="AZ54" i="1" s="1"/>
  <c r="J30" i="4"/>
  <c r="AV54" i="1" s="1"/>
  <c r="BK143" i="8"/>
  <c r="J143" s="1"/>
  <c r="J64" s="1"/>
  <c r="J152"/>
  <c r="J66" s="1"/>
  <c r="J82" i="9"/>
  <c r="J58" s="1"/>
  <c r="J49" i="2"/>
  <c r="BK281"/>
  <c r="R281"/>
  <c r="R280" s="1"/>
  <c r="BK87" i="3"/>
  <c r="T87"/>
  <c r="T86" s="1"/>
  <c r="J30" i="5"/>
  <c r="AV55" i="1" s="1"/>
  <c r="AT55" s="1"/>
  <c r="P84" i="5"/>
  <c r="P83" s="1"/>
  <c r="AU55" i="1" s="1"/>
  <c r="R88" i="8"/>
  <c r="R87" s="1"/>
  <c r="J412" i="2"/>
  <c r="J78" s="1"/>
  <c r="BK83" i="6"/>
  <c r="J84"/>
  <c r="J58" s="1"/>
  <c r="F30" i="9"/>
  <c r="AZ59" i="1" s="1"/>
  <c r="J30" i="9"/>
  <c r="AV59" i="1" s="1"/>
  <c r="AT59" s="1"/>
  <c r="F31" i="2"/>
  <c r="BA52" i="1" s="1"/>
  <c r="R87" i="3"/>
  <c r="R86" s="1"/>
  <c r="R82" i="4"/>
  <c r="R81" s="1"/>
  <c r="P84" i="7"/>
  <c r="P83" s="1"/>
  <c r="AU57" i="1" s="1"/>
  <c r="R81" i="9"/>
  <c r="R80" s="1"/>
  <c r="F30" i="3"/>
  <c r="AZ53" i="1" s="1"/>
  <c r="J88" i="3"/>
  <c r="J58" s="1"/>
  <c r="J31" i="4"/>
  <c r="AW54" i="1" s="1"/>
  <c r="F30" i="5"/>
  <c r="AZ55" i="1" s="1"/>
  <c r="J85" i="5"/>
  <c r="J58" s="1"/>
  <c r="J76" i="6"/>
  <c r="F79"/>
  <c r="F31"/>
  <c r="BA56" i="1" s="1"/>
  <c r="J49" i="7"/>
  <c r="F52"/>
  <c r="J81" i="8"/>
  <c r="F84"/>
  <c r="F30"/>
  <c r="AZ58" i="1" s="1"/>
  <c r="J89" i="8"/>
  <c r="J58" s="1"/>
  <c r="J31"/>
  <c r="AW58" i="1" s="1"/>
  <c r="F30" i="10"/>
  <c r="AZ60" i="1" s="1"/>
  <c r="F31" i="10"/>
  <c r="BA60" i="1" s="1"/>
  <c r="J31" i="7"/>
  <c r="AW57" i="1" s="1"/>
  <c r="J74" i="9"/>
  <c r="F77"/>
  <c r="F31"/>
  <c r="BA59" i="1" s="1"/>
  <c r="AT60" l="1"/>
  <c r="BK81" i="9"/>
  <c r="BK80" s="1"/>
  <c r="J80" s="1"/>
  <c r="W28" i="1"/>
  <c r="BK84" i="5"/>
  <c r="BK82" i="4"/>
  <c r="J82" s="1"/>
  <c r="J57" s="1"/>
  <c r="BC51" i="1"/>
  <c r="AZ51"/>
  <c r="AV51" s="1"/>
  <c r="AT52"/>
  <c r="BK411" i="2"/>
  <c r="J411" s="1"/>
  <c r="J77" s="1"/>
  <c r="BK344"/>
  <c r="J344" s="1"/>
  <c r="J67" s="1"/>
  <c r="BA51" i="1"/>
  <c r="AW51" s="1"/>
  <c r="AK27" s="1"/>
  <c r="AU51"/>
  <c r="BK280" i="2"/>
  <c r="J281"/>
  <c r="J64" s="1"/>
  <c r="J83" i="6"/>
  <c r="J57" s="1"/>
  <c r="BK82"/>
  <c r="J82" s="1"/>
  <c r="J81" i="9"/>
  <c r="J57" s="1"/>
  <c r="BK83" i="7"/>
  <c r="J83" s="1"/>
  <c r="J84"/>
  <c r="J57" s="1"/>
  <c r="AT57" i="1"/>
  <c r="BK86" i="3"/>
  <c r="J86" s="1"/>
  <c r="J87"/>
  <c r="J57" s="1"/>
  <c r="R110" i="2"/>
  <c r="AT54" i="1"/>
  <c r="BK87" i="8"/>
  <c r="J87" s="1"/>
  <c r="J88"/>
  <c r="J57" s="1"/>
  <c r="AG60" i="1"/>
  <c r="J36" i="10"/>
  <c r="AT58" i="1"/>
  <c r="AN60" l="1"/>
  <c r="J84" i="5"/>
  <c r="J57" s="1"/>
  <c r="BK83"/>
  <c r="J83" s="1"/>
  <c r="AY51" i="1"/>
  <c r="W29"/>
  <c r="BK81" i="4"/>
  <c r="J81" s="1"/>
  <c r="W27" i="1"/>
  <c r="W26"/>
  <c r="J27" i="4"/>
  <c r="J56"/>
  <c r="J27" i="3"/>
  <c r="J56"/>
  <c r="J27" i="6"/>
  <c r="J56"/>
  <c r="AT51" i="1"/>
  <c r="AK26"/>
  <c r="J56" i="9"/>
  <c r="J27"/>
  <c r="J27" i="7"/>
  <c r="J56"/>
  <c r="J280" i="2"/>
  <c r="J63" s="1"/>
  <c r="BK111"/>
  <c r="J27" i="8"/>
  <c r="J56"/>
  <c r="J56" i="5" l="1"/>
  <c r="J27"/>
  <c r="AG58" i="1"/>
  <c r="AN58" s="1"/>
  <c r="J36" i="8"/>
  <c r="J36" i="6"/>
  <c r="AG56" i="1"/>
  <c r="AN56" s="1"/>
  <c r="J36" i="9"/>
  <c r="AG59" i="1"/>
  <c r="AN59" s="1"/>
  <c r="AG53"/>
  <c r="AN53" s="1"/>
  <c r="J36" i="3"/>
  <c r="J36" i="4"/>
  <c r="AG54" i="1"/>
  <c r="AN54" s="1"/>
  <c r="BK110" i="2"/>
  <c r="J110" s="1"/>
  <c r="J111"/>
  <c r="J57" s="1"/>
  <c r="AG57" i="1"/>
  <c r="AN57" s="1"/>
  <c r="J36" i="7"/>
  <c r="J36" i="5" l="1"/>
  <c r="AG55" i="1"/>
  <c r="AN55" s="1"/>
  <c r="J56" i="2"/>
  <c r="J27"/>
  <c r="J36" l="1"/>
  <c r="AG52" i="1"/>
  <c r="AG51" l="1"/>
  <c r="AN52"/>
  <c r="AK23" l="1"/>
  <c r="AK32" s="1"/>
  <c r="AN51"/>
</calcChain>
</file>

<file path=xl/sharedStrings.xml><?xml version="1.0" encoding="utf-8"?>
<sst xmlns="http://schemas.openxmlformats.org/spreadsheetml/2006/main" count="18174" uniqueCount="3941">
  <si>
    <t>Export VZ</t>
  </si>
  <si>
    <t>List obsahuje:</t>
  </si>
  <si>
    <t>1) Rekapitulace stavby</t>
  </si>
  <si>
    <t>2) Rekapitulace objektů stavby a soupisů prací</t>
  </si>
  <si>
    <t>3.0</t>
  </si>
  <si>
    <t/>
  </si>
  <si>
    <t>False</t>
  </si>
  <si>
    <t>{ff5df4dd-8a8e-4a76-b490-de57b720a8c0}</t>
  </si>
  <si>
    <t>&gt;&gt;  skryté sloupce  &lt;&lt;</t>
  </si>
  <si>
    <t>0,01</t>
  </si>
  <si>
    <t>21</t>
  </si>
  <si>
    <t>15</t>
  </si>
  <si>
    <t>REKAPITULACE STAVBY</t>
  </si>
  <si>
    <t>v ---  níže se nacházejí doplnkové a pomocné údaje k sestavám  --- v</t>
  </si>
  <si>
    <t>0,001</t>
  </si>
  <si>
    <t>Kód:</t>
  </si>
  <si>
    <t>1</t>
  </si>
  <si>
    <t>Stavba:</t>
  </si>
  <si>
    <t>STAVEBNÍ ÚPRAVY A PŘÍSTAVBA OBJ. Č. 22 KOMPLEMENT – AMBULANCE V AREÁLU NEMOCNICE PRACHATICE</t>
  </si>
  <si>
    <t>KSO:</t>
  </si>
  <si>
    <t>CC-CZ:</t>
  </si>
  <si>
    <t>Místo:</t>
  </si>
  <si>
    <t xml:space="preserve"> </t>
  </si>
  <si>
    <t>Datum:</t>
  </si>
  <si>
    <t>24.8.2018</t>
  </si>
  <si>
    <t>Zadavatel:</t>
  </si>
  <si>
    <t>IČ:</t>
  </si>
  <si>
    <t>ALFAPLAN s.r.o.</t>
  </si>
  <si>
    <t>DIČ:</t>
  </si>
  <si>
    <t>Uchazeč:</t>
  </si>
  <si>
    <t>Projektant:</t>
  </si>
  <si>
    <t>Nemocnice Prachatice a.s.</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</si>
  <si>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</si>
  <si>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</si>
  <si>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</si>
  <si>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</si>
  <si>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</si>
  <si>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</si>
  <si>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</si>
  <si>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</si>
  <si>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</si>
  <si>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</si>
  <si>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</si>
  <si>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</si>
  <si>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</si>
  <si>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</si>
  <si>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</si>
  <si>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</si>
  <si>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</si>
  <si>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</si>
  <si>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</si>
  <si>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</si>
  <si>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</si>
  <si>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</si>
  <si>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</si>
  <si>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</si>
  <si>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</si>
  <si>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</si>
  <si>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</si>
  <si>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</si>
  <si>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</si>
  <si>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</si>
  <si>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</si>
  <si>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</si>
  <si>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</si>
  <si>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</si>
  <si>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</si>
  <si>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</si>
  <si>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</si>
  <si>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</si>
  <si>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</si>
  <si>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</si>
  <si>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</si>
  <si>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</si>
  <si>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Stavební část</t>
  </si>
  <si>
    <t>STA</t>
  </si>
  <si>
    <t>{cb91168a-ebe0-4c81-874d-9a574a2dbb00}</t>
  </si>
  <si>
    <t>2</t>
  </si>
  <si>
    <t>Vytápění</t>
  </si>
  <si>
    <t>{5699b8db-4b64-4bf4-bca3-35b40296b6e1}</t>
  </si>
  <si>
    <t>3</t>
  </si>
  <si>
    <t>Vzduchotechnika</t>
  </si>
  <si>
    <t>{e02bcb90-4665-481b-b979-326780386268}</t>
  </si>
  <si>
    <t>4</t>
  </si>
  <si>
    <t>Měření a regulace</t>
  </si>
  <si>
    <t>{ea934b17-8eca-4baf-833e-d1feb7743925}</t>
  </si>
  <si>
    <t>5</t>
  </si>
  <si>
    <t>Zdravotní instalace</t>
  </si>
  <si>
    <t>{e519bb89-e738-4ae4-837f-f8509c1e4f7e}</t>
  </si>
  <si>
    <t>6</t>
  </si>
  <si>
    <t>Silnoproudá elektrotechnika, hromosvody</t>
  </si>
  <si>
    <t>{e2b363d7-8af2-44f9-b612-ad628e77f92f}</t>
  </si>
  <si>
    <t>7</t>
  </si>
  <si>
    <t>Slaboproudá elektrotechnika</t>
  </si>
  <si>
    <t>{d311ff5e-28a1-468e-aeba-27a8613b6e1a}</t>
  </si>
  <si>
    <t>8</t>
  </si>
  <si>
    <t>Medicinální plyny</t>
  </si>
  <si>
    <t>{400b2c35-df8e-449a-915a-84c49caea089}</t>
  </si>
  <si>
    <t>VRN</t>
  </si>
  <si>
    <t>Ostatní a vedlejší náklady</t>
  </si>
  <si>
    <t>{0f411ad2-3fa0-4ba4-9370-8e60e431a59c}</t>
  </si>
  <si>
    <t>1) Krycí list soupisu</t>
  </si>
  <si>
    <t>2) Rekapitulace</t>
  </si>
  <si>
    <t>3) Soupis prací</t>
  </si>
  <si>
    <t>Zpět na list:</t>
  </si>
  <si>
    <t>Rekapitulace stavby</t>
  </si>
  <si>
    <t>KRYCÍ LIST SOUPISU</t>
  </si>
  <si>
    <t>Objekt:</t>
  </si>
  <si>
    <t>1 - Stavební část</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</si>
  <si>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</si>
  <si>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</si>
  <si>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</si>
  <si>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</si>
  <si>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</si>
  <si>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</si>
  <si>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</si>
  <si>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</si>
  <si>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</si>
  <si>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</si>
  <si>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</si>
  <si>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</si>
  <si>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</si>
  <si>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</si>
  <si>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</si>
  <si>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</si>
  <si>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</si>
  <si>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91 - Doplňující konstrukce a práce pozemních komunikací, letišť a ploch</t>
  </si>
  <si>
    <t xml:space="preserve">      92 - Záchytný systém</t>
  </si>
  <si>
    <t xml:space="preserve">      93 - PBŘ</t>
  </si>
  <si>
    <t xml:space="preserve">      94 - Lešení a stavební výtahy</t>
  </si>
  <si>
    <t xml:space="preserve">      95 - Různé dokončovací konstrukce a práce pozemních staveb</t>
  </si>
  <si>
    <t xml:space="preserve">      96 - Bourání konstrukcí</t>
  </si>
  <si>
    <t xml:space="preserve">      97 - Stavební přípomoce k TZB</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</si>
  <si>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</si>
  <si>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</si>
  <si>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</si>
  <si>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</si>
  <si>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</si>
  <si>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</si>
  <si>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</si>
  <si>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</si>
  <si>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</si>
  <si>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</si>
  <si>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</si>
  <si>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</si>
  <si>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</si>
  <si>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</si>
  <si>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</si>
  <si>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</si>
  <si>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</si>
  <si>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</si>
  <si>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</si>
  <si>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</si>
  <si>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</si>
  <si>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</si>
  <si>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</si>
  <si>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</si>
  <si>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</si>
  <si>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</si>
  <si>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</si>
  <si>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</si>
  <si>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</si>
  <si>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</si>
  <si>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</si>
  <si>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</si>
  <si>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</si>
  <si>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</si>
  <si>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</si>
  <si>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</si>
  <si>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</si>
  <si>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</si>
  <si>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2018 02</t>
  </si>
  <si>
    <t>1973884973</t>
  </si>
  <si>
    <t>112101102</t>
  </si>
  <si>
    <t>Odstranění stromů s odřezáním kmene a s odvětvením listnatých, průměru kmene přes 300 do 500 mm</t>
  </si>
  <si>
    <t>kus</t>
  </si>
  <si>
    <t>-1796028878</t>
  </si>
  <si>
    <t>112201102</t>
  </si>
  <si>
    <t>Odstranění pařezů s jejich vykopáním, vytrháním nebo odstřelením, s přesekáním kořenů průměru přes 300 do 500 mm</t>
  </si>
  <si>
    <t>1760549214</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</si>
  <si>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</si>
  <si>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</si>
  <si>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-183968501</t>
  </si>
  <si>
    <t>113202111</t>
  </si>
  <si>
    <t>Vytrhání obrub s vybouráním lože, s přemístěním hmot na skládku na vzdálenost do 3 m nebo s naložením na dopravní prostředek z krajníků nebo obrubníků stojatých</t>
  </si>
  <si>
    <t>m</t>
  </si>
  <si>
    <t>798435612</t>
  </si>
  <si>
    <t>121101103</t>
  </si>
  <si>
    <t>Sejmutí ornice nebo lesní půdy s vodorovným přemístěním na hromady v místě upotřebení nebo na dočasné či trvalé skládky se složením, na vzdálenost přes 100 do 250 m</t>
  </si>
  <si>
    <t>m3</t>
  </si>
  <si>
    <t>448050791</t>
  </si>
  <si>
    <t>130001101</t>
  </si>
  <si>
    <t>Příplatek k cenám hloubených vykopávek za ztížení vykopávky v blízkosti podzemního vedení nebo výbušnin pro jakoukoliv třídu horniny</t>
  </si>
  <si>
    <t>601138890</t>
  </si>
  <si>
    <t>131203101</t>
  </si>
  <si>
    <t>Hloubení zapažených i nezapažených jam ručním nebo pneumatickým nářadím s urovnáním dna do předepsaného profilu a spádu v horninách tř. 3 soudržných</t>
  </si>
  <si>
    <t>-418085314</t>
  </si>
  <si>
    <t>9</t>
  </si>
  <si>
    <t>131203109</t>
  </si>
  <si>
    <t>Hloubení zapažených i nezapažených jam ručním nebo pneumatickým nářadím s urovnáním dna do předepsaného profilu a spádu v horninách tř. 3 Příplatek k cenám za lepivost horniny tř. 3</t>
  </si>
  <si>
    <t>-672597914</t>
  </si>
  <si>
    <t>10</t>
  </si>
  <si>
    <t>132201201</t>
  </si>
  <si>
    <t>Hloubení zapažených i nezapažených rýh šířky přes 600 do 2 000 mm s urovnáním dna do předepsaného profilu a spádu v hornině tř. 3 do 100 m3</t>
  </si>
  <si>
    <t>-115907511</t>
  </si>
  <si>
    <t>11</t>
  </si>
  <si>
    <t>132201209</t>
  </si>
  <si>
    <t>Hloubení zapažených i nezapažených rýh šířky přes 600 do 2 000 mm s urovnáním dna do předepsaného profilu a spádu v hornině tř. 3 Příplatek k cenám za lepivost horniny tř. 3</t>
  </si>
  <si>
    <t>-422172672</t>
  </si>
  <si>
    <t>12</t>
  </si>
  <si>
    <t>133202011</t>
  </si>
  <si>
    <t>Hloubení zapažených i nezapažených šachet plocha výkopu do 20 m2 ručním nebo pneumatickým nářadím s případným nutným přemístěním výkopku ve výkopišti v horninách soudržných tř. 3, plocha výkopu do 4 m2</t>
  </si>
  <si>
    <t>-1230111955</t>
  </si>
  <si>
    <t>13</t>
  </si>
  <si>
    <t>133202019</t>
  </si>
  <si>
    <t>Hloubení zapažených i nezapažených šachet plocha výkopu do 20 m2 ručním nebo pneumatickým nářadím s případným nutným přemístěním výkopku ve výkopišti v horninách soudržných tř. 3, plocha výkopu Příplatek k cenám za lepivost horniny tř. 3</t>
  </si>
  <si>
    <t>-1033274815</t>
  </si>
  <si>
    <t>14</t>
  </si>
  <si>
    <t>167101102</t>
  </si>
  <si>
    <t>Nakládání, skládání a překládání neulehlého výkopku nebo sypaniny nakládání, množství přes 100 m3, z hornin tř. 1 až 4</t>
  </si>
  <si>
    <t>-433831934</t>
  </si>
  <si>
    <t>162201211</t>
  </si>
  <si>
    <t>Vodorovné přemístění výkopku nebo sypaniny stavebním kolečkem s naložením a vyprázdněním kolečka na hromady nebo do dopravního prostředku na vzdálenost do 10 m z horniny tř. 1 až 4</t>
  </si>
  <si>
    <t>-1054945512</t>
  </si>
  <si>
    <t>16</t>
  </si>
  <si>
    <t>162201219</t>
  </si>
  <si>
    <t>Vodorovné přemístění výkopku nebo sypaniny stavebním kolečkem s naložením a vyprázdněním kolečka na hromady nebo do dopravního prostředku na vzdálenost do 10 m z horniny Příplatek k ceně za každých dalších 10 m</t>
  </si>
  <si>
    <t>318325925</t>
  </si>
  <si>
    <t>17</t>
  </si>
  <si>
    <t>162701105</t>
  </si>
  <si>
    <t>Vodorovné přemístění výkopku nebo sypaniny po suchu na obvyklém dopravním prostředku, bez naložení výkopku, avšak se složením bez rozhrnutí z horniny tř. 1 až 4 na vzdálenost přes 9 000 do 10 000 m</t>
  </si>
  <si>
    <t>-1157223108</t>
  </si>
  <si>
    <t>18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</si>
  <si>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</si>
  <si>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</si>
  <si>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-480430500</t>
  </si>
  <si>
    <t>VV</t>
  </si>
  <si>
    <t>181,784*10 'Přepočtené koeficientem množství</t>
  </si>
  <si>
    <t>19</t>
  </si>
  <si>
    <t>171201201</t>
  </si>
  <si>
    <t>Uložení sypaniny na skládky</t>
  </si>
  <si>
    <t>2032750303</t>
  </si>
  <si>
    <t>20</t>
  </si>
  <si>
    <t>171201211</t>
  </si>
  <si>
    <t>Poplatek za uložení stavebního odpadu na skládce (skládkovné) zeminy a kameniva zatříděného do Katalogu odpadů pod kódem 170 504</t>
  </si>
  <si>
    <t>t</t>
  </si>
  <si>
    <t>-1105697924</t>
  </si>
  <si>
    <t>181,784*2 'Přepočtené koeficientem množství</t>
  </si>
  <si>
    <t>162301402</t>
  </si>
  <si>
    <t>Vodorovné přemístění větví, kmenů nebo pařezů s naložením, složením a dopravou do 5000 m větví stromů listnatých, průměru kmene přes 300 do 500 mm</t>
  </si>
  <si>
    <t>-1818320454</t>
  </si>
  <si>
    <t>22</t>
  </si>
  <si>
    <t>162301412</t>
  </si>
  <si>
    <t>Vodorovné přemístění větví, kmenů nebo pařezů s naložením, složením a dopravou do 5000 m kmenů stromů listnatých, průměru přes 300 do 500 mm</t>
  </si>
  <si>
    <t>1614006600</t>
  </si>
  <si>
    <t>23</t>
  </si>
  <si>
    <t>162301422</t>
  </si>
  <si>
    <t>Vodorovné přemístění větví, kmenů nebo pařezů s naložením, složením a dopravou do 5000 m pařezů kmenů, průměru přes 300 do 500 mm</t>
  </si>
  <si>
    <t>2045586877</t>
  </si>
  <si>
    <t>24</t>
  </si>
  <si>
    <t>162301501</t>
  </si>
  <si>
    <t>Vodorovné přemístění smýcených křovin do průměru kmene 100 mm na vzdálenost do 5 000 m</t>
  </si>
  <si>
    <t>-935989198</t>
  </si>
  <si>
    <t>25</t>
  </si>
  <si>
    <t>162301902</t>
  </si>
  <si>
    <t>Vodorovné přemístění větví, kmenů nebo pařezů s naložením, složením a dopravou Příplatek k cenám za každých dalších i započatých 5000 m přes 5000 m větví stromů listnatých, průměru kmene přes 300 do 500 mm</t>
  </si>
  <si>
    <t>-849363098</t>
  </si>
  <si>
    <t>26</t>
  </si>
  <si>
    <t>162301912</t>
  </si>
  <si>
    <t>Vodorovné přemístění větví, kmenů nebo pařezů s naložením, složením a dopravou Příplatek k cenám za každých dalších i započatých 5000 m přes 5000 m kmenů stromů listnatých, o průměru přes 300 do 500 mm</t>
  </si>
  <si>
    <t>-1080419897</t>
  </si>
  <si>
    <t>27</t>
  </si>
  <si>
    <t>162301922</t>
  </si>
  <si>
    <t>Vodorovné přemístění větví, kmenů nebo pařezů s naložením, složením a dopravou Příplatek k cenám za každých dalších i započatých 5000 m přes 5000 m pařezů kmenů, průměru přes 300 do 500 mm</t>
  </si>
  <si>
    <t>406964969</t>
  </si>
  <si>
    <t>28</t>
  </si>
  <si>
    <t>174101101</t>
  </si>
  <si>
    <t>Zásyp sypaninou z jakékoliv horniny s uložením výkopku ve vrstvách se zhutněním jam, šachet, rýh nebo kolem objektů v těchto vykopávkách</t>
  </si>
  <si>
    <t>-1174630432</t>
  </si>
  <si>
    <t>29</t>
  </si>
  <si>
    <t>181951102</t>
  </si>
  <si>
    <t>Úprava pláně vyrovnáním výškových rozdílů v hornině tř. 1 až 4 se zhutněním</t>
  </si>
  <si>
    <t>606718171</t>
  </si>
  <si>
    <t>30</t>
  </si>
  <si>
    <t>K674</t>
  </si>
  <si>
    <t>Poplatek za uložení stromů a keřů</t>
  </si>
  <si>
    <t>kpl</t>
  </si>
  <si>
    <t>-668146768</t>
  </si>
  <si>
    <t>31</t>
  </si>
  <si>
    <t>181301103</t>
  </si>
  <si>
    <t>Rozprostření a urovnání ornice v rovině nebo ve svahu sklonu do 1:5 při souvislé ploše do 500 m2, tl. vrstvy přes 150 do 200 mm</t>
  </si>
  <si>
    <t>-588479586</t>
  </si>
  <si>
    <t>32</t>
  </si>
  <si>
    <t>181411131</t>
  </si>
  <si>
    <t>Založení trávníku na půdě předem připravené plochy do 1000 m2 výsevem včetně utažení parkového v rovině nebo na svahu do 1:5</t>
  </si>
  <si>
    <t>-1964209618</t>
  </si>
  <si>
    <t>33</t>
  </si>
  <si>
    <t>M</t>
  </si>
  <si>
    <t>00572420</t>
  </si>
  <si>
    <t>osivo směs travní parková okrasná</t>
  </si>
  <si>
    <t>kg</t>
  </si>
  <si>
    <t>-1939578712</t>
  </si>
  <si>
    <t>100*0,015 'Přepočtené koeficientem množství</t>
  </si>
  <si>
    <t>34</t>
  </si>
  <si>
    <t>183451511</t>
  </si>
  <si>
    <t>Zapískování travnatých ploch vrstvou písku, tl. do 20 mm souvislé plochy do 1000 m2 v rovině nebo na svahu do 1:5</t>
  </si>
  <si>
    <t>-201412271</t>
  </si>
  <si>
    <t>35</t>
  </si>
  <si>
    <t>58337310</t>
  </si>
  <si>
    <t>písek</t>
  </si>
  <si>
    <t>1800441086</t>
  </si>
  <si>
    <t>100*0,00334 'Přepočtené koeficientem množství</t>
  </si>
  <si>
    <t>36</t>
  </si>
  <si>
    <t>184802111</t>
  </si>
  <si>
    <t>Chemické odplevelení půdy před založením kultury, trávníku nebo zpevněných ploch o výměře jednotlivě přes 20 m2 v rovině nebo na svahu do 1:5 postřikem na široko</t>
  </si>
  <si>
    <t>1739147153</t>
  </si>
  <si>
    <t>37</t>
  </si>
  <si>
    <t>183403153</t>
  </si>
  <si>
    <t>Obdělání půdy hrabáním v rovině nebo na svahu do 1:5</t>
  </si>
  <si>
    <t>52792676</t>
  </si>
  <si>
    <t>38</t>
  </si>
  <si>
    <t>111103202</t>
  </si>
  <si>
    <t>Kosení s ponecháním na místě ve vegetačním období travního porostu středně hustého</t>
  </si>
  <si>
    <t>ha</t>
  </si>
  <si>
    <t>-168242606</t>
  </si>
  <si>
    <t>39</t>
  </si>
  <si>
    <t>185802113</t>
  </si>
  <si>
    <t>Hnojení půdy nebo trávníku v rovině nebo na svahu do 1:5 umělým hnojivem na široko</t>
  </si>
  <si>
    <t>405104381</t>
  </si>
  <si>
    <t>40</t>
  </si>
  <si>
    <t>25191155</t>
  </si>
  <si>
    <t xml:space="preserve">hnojivo </t>
  </si>
  <si>
    <t>-2103380416</t>
  </si>
  <si>
    <t>Zakládání</t>
  </si>
  <si>
    <t>41</t>
  </si>
  <si>
    <t>271532212</t>
  </si>
  <si>
    <t>Podsyp pod základové konstrukce se zhutněním a urovnáním povrchu z kameniva hrubého, frakce 16 - 32 mm</t>
  </si>
  <si>
    <t>-1156859947</t>
  </si>
  <si>
    <t>42</t>
  </si>
  <si>
    <t>273321311</t>
  </si>
  <si>
    <t>Základy z betonu železového (bez výztuže) desky z betonu bez zvláštních nároků na prostředí tř. C 16/20 XC2</t>
  </si>
  <si>
    <t>-919033311</t>
  </si>
  <si>
    <t>43</t>
  </si>
  <si>
    <t>273321511</t>
  </si>
  <si>
    <t>Základy z betonu železového (bez výztuže) desky z betonu bez zvláštních nároků na prostředí tř. C 25/30 XC2</t>
  </si>
  <si>
    <t>-1097372938</t>
  </si>
  <si>
    <t>44</t>
  </si>
  <si>
    <t>273351121</t>
  </si>
  <si>
    <t>Bednění základů desek zřízení</t>
  </si>
  <si>
    <t>-295615121</t>
  </si>
  <si>
    <t>45</t>
  </si>
  <si>
    <t>273351122</t>
  </si>
  <si>
    <t>Bednění základů desek odstranění</t>
  </si>
  <si>
    <t>1589823322</t>
  </si>
  <si>
    <t>46</t>
  </si>
  <si>
    <t>273361821</t>
  </si>
  <si>
    <t>Výztuž základů desek z betonářské oceli 10 505 (R) nebo BSt 500</t>
  </si>
  <si>
    <t>-684822232</t>
  </si>
  <si>
    <t>47</t>
  </si>
  <si>
    <t>273362021</t>
  </si>
  <si>
    <t>Výztuž základů desek ze svařovaných sítí z drátů typu KARI</t>
  </si>
  <si>
    <t>1319928504</t>
  </si>
  <si>
    <t>48</t>
  </si>
  <si>
    <t>274313711</t>
  </si>
  <si>
    <t>Základy z betonu prostého pasy betonu kamenem neprokládaného tř. C 20/25 XC3</t>
  </si>
  <si>
    <t>172208816</t>
  </si>
  <si>
    <t>49</t>
  </si>
  <si>
    <t>274351121</t>
  </si>
  <si>
    <t>Bednění základů pasů rovné zřízení</t>
  </si>
  <si>
    <t>210552143</t>
  </si>
  <si>
    <t>50</t>
  </si>
  <si>
    <t>274351122</t>
  </si>
  <si>
    <t>Bednění základů pasů rovné odstranění</t>
  </si>
  <si>
    <t>-763378108</t>
  </si>
  <si>
    <t>51</t>
  </si>
  <si>
    <t>274361821</t>
  </si>
  <si>
    <t>Výztuž základů pasů z betonářské oceli 10 505 (R) nebo BSt 500</t>
  </si>
  <si>
    <t>235476740</t>
  </si>
  <si>
    <t>52</t>
  </si>
  <si>
    <t>279113141-1</t>
  </si>
  <si>
    <t>Základové zdi z tvárnic ztraceného bednění včetně výplně z betonu třídy C 20/25 XC2, tloušťky zdiva 100 mm</t>
  </si>
  <si>
    <t>248470755</t>
  </si>
  <si>
    <t>53</t>
  </si>
  <si>
    <t>279113155</t>
  </si>
  <si>
    <t>Základové zdi z tvárnic ztraceného bednění včetně výplně z betonu třídy C 25/30 XC1, tloušťky zdiva přes 300 do 400 mm</t>
  </si>
  <si>
    <t>-1541165035</t>
  </si>
  <si>
    <t>54</t>
  </si>
  <si>
    <t>279361821</t>
  </si>
  <si>
    <t>Výztuž základových zdí nosných svislých nebo odkloněných od svislice, rovinných nebo oblých, deskových nebo žebrových, včetně výztuže jejich žeber z betonářské oceli 10 505 (R) nebo BSt 500</t>
  </si>
  <si>
    <t>190862227</t>
  </si>
  <si>
    <t>55</t>
  </si>
  <si>
    <t>K686</t>
  </si>
  <si>
    <t>Bednění prostupů základovými kontrukcemi 300x300mm</t>
  </si>
  <si>
    <t>399344480</t>
  </si>
  <si>
    <t>56</t>
  </si>
  <si>
    <t>K6861</t>
  </si>
  <si>
    <t>Bednění prostupů základovými kontrukcemi 200x200mm</t>
  </si>
  <si>
    <t>-865110487</t>
  </si>
  <si>
    <t>57</t>
  </si>
  <si>
    <t>K68612</t>
  </si>
  <si>
    <t>Vytvoření drážky v základových kontrukcích 200x200x800mm</t>
  </si>
  <si>
    <t>-726504644</t>
  </si>
  <si>
    <t>58</t>
  </si>
  <si>
    <t>K686122</t>
  </si>
  <si>
    <t>Vytvoření drážky v základových kontrukcích 200x650x580mm</t>
  </si>
  <si>
    <t>609544631</t>
  </si>
  <si>
    <t>59</t>
  </si>
  <si>
    <t>K6861222</t>
  </si>
  <si>
    <t>Vytvoření drážky v základových kontrukcích 200x400x1290mm</t>
  </si>
  <si>
    <t>1683527779</t>
  </si>
  <si>
    <t>60</t>
  </si>
  <si>
    <t>K68612226</t>
  </si>
  <si>
    <t>Vytvoření drážky v základových kontrukcích 275x540x1130mm</t>
  </si>
  <si>
    <t>736033595</t>
  </si>
  <si>
    <t>437</t>
  </si>
  <si>
    <t>K686122261</t>
  </si>
  <si>
    <t>Vytvoření drážky v základových kontrukcích 70x200x600mm</t>
  </si>
  <si>
    <t>-62764095</t>
  </si>
  <si>
    <t>Svislé a kompletní konstrukce</t>
  </si>
  <si>
    <t>61</t>
  </si>
  <si>
    <t>311235145</t>
  </si>
  <si>
    <t>Zdivo jednovrstvé z cihel děrovaných broušených na celoplošnou tenkovrstvou maltu, pevnost cihel přes P10 do P15, tl. zdiva 250 mm</t>
  </si>
  <si>
    <t>-1409264168</t>
  </si>
  <si>
    <t>62</t>
  </si>
  <si>
    <t>311238800-1</t>
  </si>
  <si>
    <t>Zdivo jednovrstvé tepelně izolační z cihel děrovaných broušených s integrovanou izolací z expandovaného (samozhášivého) polystyrenu na tenkovrstvou maltu, součinitel prostupu tepla U přes 0,22 do 0,26, tl. zdiva 250 mm</t>
  </si>
  <si>
    <t>-1502633672</t>
  </si>
  <si>
    <t>63</t>
  </si>
  <si>
    <t>311238801</t>
  </si>
  <si>
    <t>Zdivo jednovrstvé tepelně izolační z cihel děrovaných broušených s integrovanou izolací z expandovaného (samozhášivého) polystyrenu na tenkovrstvou maltu, součinitel prostupu tepla U přes 0,14 do 0,18, tl. zdiva 380 mm</t>
  </si>
  <si>
    <t>-1512642874</t>
  </si>
  <si>
    <t>64</t>
  </si>
  <si>
    <t>311238801-1</t>
  </si>
  <si>
    <t>Zazdívka otvorů zdivo jednovrstvé tepelně izolační z cihel děrovaných broušených s integrovanou izolací z expandovaného (samozhášivého) polystyrenu na tenkovrstvou maltu, součinitel prostupu tepla U přes 0,14 do 0,18, tl. zdiva 380 mm</t>
  </si>
  <si>
    <t>-1977519317</t>
  </si>
  <si>
    <t>65</t>
  </si>
  <si>
    <t>311238803</t>
  </si>
  <si>
    <t>Zdivo jednovrstvé tepelně izolační z cihel děrovaných broušených s integrovanou izolací z expandovaného (samozhášivého) polystyrenu na tenkovrstvou maltu, součinitel prostupu tepla U do 0,14, tl. zdiva 440 mm</t>
  </si>
  <si>
    <t>181901173</t>
  </si>
  <si>
    <t>66</t>
  </si>
  <si>
    <t>311321411</t>
  </si>
  <si>
    <t>Nadzákladové zdi z betonu železového (bez výztuže) nosné bez zvláštních nároků na vliv prostředí tř. C 25/30 XC1</t>
  </si>
  <si>
    <t>-124401631</t>
  </si>
  <si>
    <t>67</t>
  </si>
  <si>
    <t>311351121</t>
  </si>
  <si>
    <t>Bednění nadzákladových zdí nosných rovné oboustranné za každou stranu zřízení</t>
  </si>
  <si>
    <t>-207468998</t>
  </si>
  <si>
    <t>68</t>
  </si>
  <si>
    <t>311351122</t>
  </si>
  <si>
    <t>Bednění nadzákladových zdí nosných rovné oboustranné za každou stranu odstranění</t>
  </si>
  <si>
    <t>-436929919</t>
  </si>
  <si>
    <t>69</t>
  </si>
  <si>
    <t>311361821</t>
  </si>
  <si>
    <t>Výztuž nadzákladových zdí nosných svislých nebo odkloněných od svislice, rovných nebo oblých z betonářské oceli 10 505 (R) nebo BSt 500</t>
  </si>
  <si>
    <t>-796207362</t>
  </si>
  <si>
    <t>0,485*1,08 'Přepočtené koeficientem množství</t>
  </si>
  <si>
    <t>70</t>
  </si>
  <si>
    <t>317168011</t>
  </si>
  <si>
    <t>Překlady keramické ploché osazené do maltového lože, výšky překladu 71 mm šířky 115 mm, délky 1000 mm</t>
  </si>
  <si>
    <t>1432779007</t>
  </si>
  <si>
    <t>71</t>
  </si>
  <si>
    <t>317168012</t>
  </si>
  <si>
    <t>Překlady keramické ploché osazené do maltového lože, výšky překladu 71 mm šířky 115 mm, délky 1250 mm</t>
  </si>
  <si>
    <t>2005605566</t>
  </si>
  <si>
    <t>72</t>
  </si>
  <si>
    <t>317168015</t>
  </si>
  <si>
    <t>Překlady keramické ploché osazené do maltového lože, výšky překladu 71 mm šířky 115 mm, délky 2000 mm</t>
  </si>
  <si>
    <t>-617049827</t>
  </si>
  <si>
    <t>73</t>
  </si>
  <si>
    <t>317168057</t>
  </si>
  <si>
    <t>Překlady keramické vysoké osazené do maltového lože, šířky překladu 70 mm výšky 238 mm, délky 2500 mm</t>
  </si>
  <si>
    <t>-2036304012</t>
  </si>
  <si>
    <t>74</t>
  </si>
  <si>
    <t>317321411</t>
  </si>
  <si>
    <t>Překlady z betonu železového (bez výztuže) tř. C 25/30</t>
  </si>
  <si>
    <t>-914035175</t>
  </si>
  <si>
    <t>75</t>
  </si>
  <si>
    <t>317351107</t>
  </si>
  <si>
    <t>Bednění klenbových pásů, říms nebo překladů překladů neproměnného nebo proměnného průřezu nebo při tvaru zalomeném půdorysně nebo nárysně včetně podpěrné konstrukce do výše 4 m zřízení</t>
  </si>
  <si>
    <t>-1798375431</t>
  </si>
  <si>
    <t>76</t>
  </si>
  <si>
    <t>317351108</t>
  </si>
  <si>
    <t>Bednění klenbových pásů, říms nebo překladů překladů neproměnného nebo proměnného průřezu nebo při tvaru zalomeném půdorysně nebo nárysně včetně podpěrné konstrukce do výše 4 m odstranění</t>
  </si>
  <si>
    <t>-985691118</t>
  </si>
  <si>
    <t>77</t>
  </si>
  <si>
    <t>317941121</t>
  </si>
  <si>
    <t>Osazování ocelových válcovaných nosníků na zdivu I nebo IE nebo U nebo UE nebo L do č. 12 nebo výšky do 120 mm</t>
  </si>
  <si>
    <t>965570670</t>
  </si>
  <si>
    <t>78</t>
  </si>
  <si>
    <t>13010404</t>
  </si>
  <si>
    <t>úhelník ocelový rovnostranný 30x30x3mm</t>
  </si>
  <si>
    <t>1120261244</t>
  </si>
  <si>
    <t>0,03*1,08 'Přepočtené koeficientem množství</t>
  </si>
  <si>
    <t>79</t>
  </si>
  <si>
    <t>-9299236</t>
  </si>
  <si>
    <t>80</t>
  </si>
  <si>
    <t>13010742</t>
  </si>
  <si>
    <t>ocel profilová IPE 100</t>
  </si>
  <si>
    <t>536820588</t>
  </si>
  <si>
    <t>0,154*1,1 'Přepočtené koeficientem množství</t>
  </si>
  <si>
    <t>81</t>
  </si>
  <si>
    <t>-1387044330</t>
  </si>
  <si>
    <t>82</t>
  </si>
  <si>
    <t>-1512953691</t>
  </si>
  <si>
    <t>0,047*1,15 'Přepočtené koeficientem množství</t>
  </si>
  <si>
    <t>83</t>
  </si>
  <si>
    <t>317941123</t>
  </si>
  <si>
    <t>Osazování ocelových válcovaných nosníků na zdivu I nebo IE nebo U nebo UE nebo L č. 14 až 22 nebo výšky do 220 mm</t>
  </si>
  <si>
    <t>-1444231018</t>
  </si>
  <si>
    <t>84</t>
  </si>
  <si>
    <t>13010748</t>
  </si>
  <si>
    <t xml:space="preserve">ocel profilová IPE 160 </t>
  </si>
  <si>
    <t>-1904224829</t>
  </si>
  <si>
    <t>0,526*1,1 'Přepočtené koeficientem množství</t>
  </si>
  <si>
    <t>85</t>
  </si>
  <si>
    <t>-37763643</t>
  </si>
  <si>
    <t>86</t>
  </si>
  <si>
    <t>13010750</t>
  </si>
  <si>
    <t>ocel profilová IPE 180</t>
  </si>
  <si>
    <t>1435009983</t>
  </si>
  <si>
    <t>0,316*1,1 'Přepočtené koeficientem množství</t>
  </si>
  <si>
    <t>87</t>
  </si>
  <si>
    <t>1580037322</t>
  </si>
  <si>
    <t>88</t>
  </si>
  <si>
    <t>13010754</t>
  </si>
  <si>
    <t>ocel profilová IPE 220</t>
  </si>
  <si>
    <t>2056265519</t>
  </si>
  <si>
    <t>0,222*1,1 'Přepočtené koeficientem množství</t>
  </si>
  <si>
    <t>89</t>
  </si>
  <si>
    <t>317941123-1</t>
  </si>
  <si>
    <t>Osazování ocelových sloupků</t>
  </si>
  <si>
    <t>2109525682</t>
  </si>
  <si>
    <t>90</t>
  </si>
  <si>
    <t>14550252-1</t>
  </si>
  <si>
    <t>JEKL 140/140/6,3</t>
  </si>
  <si>
    <t>766407100</t>
  </si>
  <si>
    <t>0,075*1,1 'Přepočtené koeficientem množství</t>
  </si>
  <si>
    <t>91</t>
  </si>
  <si>
    <t>-825992391</t>
  </si>
  <si>
    <t>92</t>
  </si>
  <si>
    <t>13010746</t>
  </si>
  <si>
    <t>ocel profilová IPE 140</t>
  </si>
  <si>
    <t>985126140</t>
  </si>
  <si>
    <t>0,093*1,15 'Přepočtené koeficientem množství</t>
  </si>
  <si>
    <t>93</t>
  </si>
  <si>
    <t>-1294319266</t>
  </si>
  <si>
    <t>94</t>
  </si>
  <si>
    <t>13010752</t>
  </si>
  <si>
    <t xml:space="preserve">ocel profilová IPE 200 </t>
  </si>
  <si>
    <t>-1463342403</t>
  </si>
  <si>
    <t>0,771*1,15 'Přepočtené koeficientem množství</t>
  </si>
  <si>
    <t>95</t>
  </si>
  <si>
    <t>-2093315997</t>
  </si>
  <si>
    <t>96</t>
  </si>
  <si>
    <t>13010932</t>
  </si>
  <si>
    <t xml:space="preserve">ocel profilová UPE 140 </t>
  </si>
  <si>
    <t>-1389633217</t>
  </si>
  <si>
    <t>0,026*1,1 'Přepočtené koeficientem množství</t>
  </si>
  <si>
    <t>97</t>
  </si>
  <si>
    <t>317941125</t>
  </si>
  <si>
    <t>Osazování ocelových válcovaných nosníků na zdivu I nebo IE nebo U nebo UE nebo L č. 24 a výše nebo výšky přes 220 mm</t>
  </si>
  <si>
    <t>-1739763858</t>
  </si>
  <si>
    <t>98</t>
  </si>
  <si>
    <t>13010966-1</t>
  </si>
  <si>
    <t>ocel profilová HE-A 320</t>
  </si>
  <si>
    <t>-1964435203</t>
  </si>
  <si>
    <t>1,294*1,1 'Přepočtené koeficientem množství</t>
  </si>
  <si>
    <t>99</t>
  </si>
  <si>
    <t>204557816</t>
  </si>
  <si>
    <t>100</t>
  </si>
  <si>
    <t>13010836-1</t>
  </si>
  <si>
    <t xml:space="preserve">ocel profilová U 400 </t>
  </si>
  <si>
    <t>1010562252</t>
  </si>
  <si>
    <t>0,792*1,1 'Přepočtené koeficientem množství</t>
  </si>
  <si>
    <t>101</t>
  </si>
  <si>
    <t>317944323</t>
  </si>
  <si>
    <t>Válcované nosníky dodatečně osazované do připravených otvorů bez zazdění hlav č. 14 až 22</t>
  </si>
  <si>
    <t>201907424</t>
  </si>
  <si>
    <t>102</t>
  </si>
  <si>
    <t>317998111</t>
  </si>
  <si>
    <t>Izolace tepelná mezi překlady z pěnového polystyrénu výšky 24 cm, tloušťky přes 30 do 50 mm</t>
  </si>
  <si>
    <t>1476376829</t>
  </si>
  <si>
    <t>103</t>
  </si>
  <si>
    <t>317998113</t>
  </si>
  <si>
    <t>Izolace tepelná mezi překlady z pěnového polystyrénu výšky 24 cm, tloušťky 80 mm</t>
  </si>
  <si>
    <t>-1882693559</t>
  </si>
  <si>
    <t>104</t>
  </si>
  <si>
    <t>342242221</t>
  </si>
  <si>
    <t>Příčky nebo přizdívky jednoduché z příčkovek betonových na cementovou maltu betonových, tloušťky 70 mm</t>
  </si>
  <si>
    <t>477233206</t>
  </si>
  <si>
    <t>105</t>
  </si>
  <si>
    <t>342244201</t>
  </si>
  <si>
    <t>Příčky jednoduché z cihel děrovaných broušených, na tenkovrstvou maltu, pevnost cihel do P15, tl. příčky 80 mm</t>
  </si>
  <si>
    <t>1876666670</t>
  </si>
  <si>
    <t>106</t>
  </si>
  <si>
    <t>342244211</t>
  </si>
  <si>
    <t>Příčky jednoduché z cihel děrovaných broušených, na tenkovrstvou maltu, pevnost cihel do P15, tl. příčky 115 mm</t>
  </si>
  <si>
    <t>1186087013</t>
  </si>
  <si>
    <t>107</t>
  </si>
  <si>
    <t>342291121</t>
  </si>
  <si>
    <t>Ukotvení příček plochými kotvami, do konstrukce cihelné</t>
  </si>
  <si>
    <t>771297724</t>
  </si>
  <si>
    <t>108</t>
  </si>
  <si>
    <t>346272236</t>
  </si>
  <si>
    <t>Přizdívky z pórobetonových tvárnic objemová hmotnost do 500 kg/m3, na tenké maltové lože, tloušťka přizdívky 100 mm</t>
  </si>
  <si>
    <t>-1780454125</t>
  </si>
  <si>
    <t>109</t>
  </si>
  <si>
    <t>346272256</t>
  </si>
  <si>
    <t>Přizdívky z pórobetonových tvárnic objemová hmotnost do 500 kg/m3, na tenké maltové lože, tloušťka přizdívky 150 mm</t>
  </si>
  <si>
    <t>164843757</t>
  </si>
  <si>
    <t>110</t>
  </si>
  <si>
    <t>346272266</t>
  </si>
  <si>
    <t>Přizdívky z pórobetonových tvárnic objemová hmotnost do 500 kg/m3, na tenké maltové lože, tloušťka přizdívky 200 mm</t>
  </si>
  <si>
    <t>-1498922723</t>
  </si>
  <si>
    <t>111</t>
  </si>
  <si>
    <t>K673</t>
  </si>
  <si>
    <t>D+M trubka pr.60,3/8mm, délka 0,8m</t>
  </si>
  <si>
    <t>-969318468</t>
  </si>
  <si>
    <t>Vodorovné konstrukce</t>
  </si>
  <si>
    <t>112</t>
  </si>
  <si>
    <t>411118324</t>
  </si>
  <si>
    <t>Stropy skládané betonové z jednoduchých železobetonových nosníků a betonových stropních vložek včetně zmonolitnění konstrukce betonem C20/25 bez výztuže výšky stropní vložky přes 210 do 260 mm tloušťky stropní konstrukce do 300 mm při osové vzdálenosti přes 500 do 700 mm, délky nosníků do 6,6 m_x000D_
1. V cenách jsou započteny náklady na:_x000D_
a) dodání a osazení stropních nosníků včetně podmazání cementovou maltou_x000D_
b) dodání a osazení betonových stropních vložek_x000D_
c) zalití konstrukce betonem C 20/25 včetně navlhčení a ošetřování betonu až do zatvrdnutí_x000D_
d) provizorní podepření nosníků včetně zavětrování_x000D_
2. V cenách nejsou započteny náklady na:_x000D_
a) provedení ztužujících věnců_x000D_
b) výztuž stropu_x000D_
3. Množství jednotek se určuje v m2 plochy podhledu.</t>
  </si>
  <si>
    <t>250052535</t>
  </si>
  <si>
    <t>113</t>
  </si>
  <si>
    <t>411118326</t>
  </si>
  <si>
    <t>Stropy skládané betonové z jednoduchých železobetonových nosníků a betonových stropních vložek včetně zmonolitnění konstrukce betonem C20/25 bez výztuže výšky stropní vložky přes 210 do 260 mm tloušťky stropní konstrukce do 300 mm při osové vzdálenosti přes 500 do 700 mm, délky nosníků přes 7,6 do 8,6 m_x000D_
1. V cenách jsou započteny náklady na:_x000D_
a) dodání a osazení stropních nosníků včetně podmazání cementovou maltou_x000D_
b) dodání a osazení betonových stropních vložek_x000D_
c) zalití konstrukce betonem C 20/25 včetně navlhčení a ošetřování betonu až do zatvrdnutí_x000D_
d) provizorní podepření nosníků včetně zavětrování_x000D_
2. V cenách nejsou započteny náklady na:_x000D_
a) provedení ztužujících věnců_x000D_
b) výztuž stropu_x000D_
3. Množství jednotek se určuje v m2 plochy podhledu.</t>
  </si>
  <si>
    <t>-1431586071</t>
  </si>
  <si>
    <t>114</t>
  </si>
  <si>
    <t>411121221</t>
  </si>
  <si>
    <t>Montáž prefabrikovaných železobetonových stropů se zalitím spár, včetně podpěrné konstrukce, na cementovou maltu ze stropních desek, šířky do 600 mm a délky do 900 mm</t>
  </si>
  <si>
    <t>941832799</t>
  </si>
  <si>
    <t>115</t>
  </si>
  <si>
    <t>59341208-1</t>
  </si>
  <si>
    <t>deska stropní plná PZD 600x300x60mm</t>
  </si>
  <si>
    <t>-443333860</t>
  </si>
  <si>
    <t>116</t>
  </si>
  <si>
    <t>59341209-1</t>
  </si>
  <si>
    <t>deska stropní plná PZD 750x300x60mm</t>
  </si>
  <si>
    <t>212422831</t>
  </si>
  <si>
    <t>117</t>
  </si>
  <si>
    <t>x6</t>
  </si>
  <si>
    <t>Dobetonávky skládaného stropu tř. C 20/25 vč. případného bednění, podpěrné konstrukce a výztuže</t>
  </si>
  <si>
    <t>-1414167221</t>
  </si>
  <si>
    <t>118</t>
  </si>
  <si>
    <t>411322424</t>
  </si>
  <si>
    <t>Stropy z betonu železového (bez výztuže) trámových, žebrových, kazetových nebo vložkových z tvárnic nebo z hraněných či zaoblených vln zabudovaného plechového bednění tř. C 25/30</t>
  </si>
  <si>
    <t>979294592</t>
  </si>
  <si>
    <t>119</t>
  </si>
  <si>
    <t>411354234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</si>
  <si>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40 mm, tl. plechu 0,88 mm</t>
  </si>
  <si>
    <t>1159995089</t>
  </si>
  <si>
    <t>120</t>
  </si>
  <si>
    <t>411354311</t>
  </si>
  <si>
    <t>Podpěrná konstrukce stropů - desek, kleneb a skořepin výška podepření do 4 m tloušťka stropu přes 5 do 15 cm zřízení</t>
  </si>
  <si>
    <t>-68794451</t>
  </si>
  <si>
    <t>121</t>
  </si>
  <si>
    <t>411354312</t>
  </si>
  <si>
    <t>Podpěrná konstrukce stropů - desek, kleneb a skořepin výška podepření do 4 m tloušťka stropu přes 5 do 15 cm odstranění</t>
  </si>
  <si>
    <t>-1569279899</t>
  </si>
  <si>
    <t>122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</si>
  <si>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</si>
  <si>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</si>
  <si>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-1029283748</t>
  </si>
  <si>
    <t>123</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</si>
  <si>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</si>
  <si>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</si>
  <si>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-48672903</t>
  </si>
  <si>
    <t>124</t>
  </si>
  <si>
    <t>413321414</t>
  </si>
  <si>
    <t>Nosníky z betonu železového (bez výztuže) včetně stěnových i jeřábových drah, volných trámů, průvlaků, rámových příčlí, ztužidel, konzol, vodorovných táhel apod., tyčových konstrukcí tř. C 25/30</t>
  </si>
  <si>
    <t>-1300080654</t>
  </si>
  <si>
    <t>125</t>
  </si>
  <si>
    <t>413351121</t>
  </si>
  <si>
    <t>Bednění nosníků a průvlaků - bez podpěrné konstrukce výška nosníku po spodní líc stropní desky přes 100 cm zřízení</t>
  </si>
  <si>
    <t>1523618320</t>
  </si>
  <si>
    <t>126</t>
  </si>
  <si>
    <t>413351122</t>
  </si>
  <si>
    <t>Bednění nosníků a průvlaků - bez podpěrné konstrukce výška nosníku po spodní líc stropní desky přes 100 cm odstranění</t>
  </si>
  <si>
    <t>1632654855</t>
  </si>
  <si>
    <t>127</t>
  </si>
  <si>
    <t>413352115</t>
  </si>
  <si>
    <t>Podpěrná konstrukce nosníků a průvlaků výšky podepření do 4 m výšky nosníku (po spodní hranu stropní desky) přes 100 cm zřízení</t>
  </si>
  <si>
    <t>-1981117368</t>
  </si>
  <si>
    <t>128</t>
  </si>
  <si>
    <t>413352116</t>
  </si>
  <si>
    <t>Podpěrná konstrukce nosníků a průvlaků výšky podepření do 4 m výšky nosníku (po spodní hranu stropní desky) přes 100 cm odstranění</t>
  </si>
  <si>
    <t>2120066007</t>
  </si>
  <si>
    <t>129</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</si>
  <si>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</si>
  <si>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</si>
  <si>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666244395</t>
  </si>
  <si>
    <t>0,115*1,08 'Přepočtené koeficientem množství</t>
  </si>
  <si>
    <t>130</t>
  </si>
  <si>
    <t>417238214-1</t>
  </si>
  <si>
    <t>Obezdívka ztužujícího věnce keramickými věncovkami včetně tepelné izolace z pěnového polystyrenu tl. 80+80 mm jednostranná, výška věnce přes 250 do 290 mm</t>
  </si>
  <si>
    <t>1147603445</t>
  </si>
  <si>
    <t>131</t>
  </si>
  <si>
    <t>417321515</t>
  </si>
  <si>
    <t>Ztužující pásy a věnce z betonu železového (bez výztuže) tř. C 25/30 XC1</t>
  </si>
  <si>
    <t>-1042544981</t>
  </si>
  <si>
    <t>132</t>
  </si>
  <si>
    <t>417351115</t>
  </si>
  <si>
    <t>Bednění bočnic ztužujících pásů a věnců včetně vzpěr zřízení</t>
  </si>
  <si>
    <t>-313511805</t>
  </si>
  <si>
    <t>133</t>
  </si>
  <si>
    <t>417351116</t>
  </si>
  <si>
    <t>Bednění bočnic ztužujících pásů a věnců včetně vzpěr odstranění</t>
  </si>
  <si>
    <t>2121536901</t>
  </si>
  <si>
    <t>134</t>
  </si>
  <si>
    <t>417361821</t>
  </si>
  <si>
    <t>Výztuž ztužujících pásů a věnců z betonářské oceli 10 505 (R) nebo BSt 500</t>
  </si>
  <si>
    <t>1592197096</t>
  </si>
  <si>
    <t>1,38*1,08 'Přepočtené koeficientem množství</t>
  </si>
  <si>
    <t>135</t>
  </si>
  <si>
    <t>K678</t>
  </si>
  <si>
    <t>D+M ŽB výměny 200x300mm (vč. případného bednění, výztuže atd.)</t>
  </si>
  <si>
    <t>-1722024303</t>
  </si>
  <si>
    <t>136</t>
  </si>
  <si>
    <t>K679</t>
  </si>
  <si>
    <t>D+M podkladní blok 250/250/600mm z betonu C20/25 (vč. případného bednění, výztuže atd.)</t>
  </si>
  <si>
    <t>1521648867</t>
  </si>
  <si>
    <t>137</t>
  </si>
  <si>
    <t>K680</t>
  </si>
  <si>
    <t>D+M podkladní blok 250/250/1000mm z betonu C20/25 (vč. případného bednění, výztuže atd.)</t>
  </si>
  <si>
    <t>-971254449</t>
  </si>
  <si>
    <t>138</t>
  </si>
  <si>
    <t>K681</t>
  </si>
  <si>
    <t>Bednění prostupů stropními konstrukcemi vč. odbednění</t>
  </si>
  <si>
    <t>-845278700</t>
  </si>
  <si>
    <t>139</t>
  </si>
  <si>
    <t>x67</t>
  </si>
  <si>
    <t>Nadbetonávka prefa stropních desek tř. C 16/20 vč. případného bednění a výztuže</t>
  </si>
  <si>
    <t>-118834190</t>
  </si>
  <si>
    <t>Komunikace pozemní</t>
  </si>
  <si>
    <t>140</t>
  </si>
  <si>
    <t>564851113</t>
  </si>
  <si>
    <t>Podklad ze štěrkodrti ŠD 16/32 s rozprostřením a zhutněním, po zhutnění tl. 170 mm</t>
  </si>
  <si>
    <t>1568135874</t>
  </si>
  <si>
    <t>141</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</si>
  <si>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</si>
  <si>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</si>
  <si>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1414024865</t>
  </si>
  <si>
    <t>142</t>
  </si>
  <si>
    <t>59246009</t>
  </si>
  <si>
    <t>dlažba plošná betonová terasová 50x50x5cm</t>
  </si>
  <si>
    <t>-1586287586</t>
  </si>
  <si>
    <t>49,15*1,1 'Přepočtené koeficientem množství</t>
  </si>
  <si>
    <t>Úpravy povrchů, podlahy a osazování výplní</t>
  </si>
  <si>
    <t>Úprava povrchů vnitřních</t>
  </si>
  <si>
    <t>143</t>
  </si>
  <si>
    <t>611131111</t>
  </si>
  <si>
    <t>Podkladní a spojovací vrstva vnitřních omítaných ploch polymercementový spojovací můstek nanášený ručně stropů</t>
  </si>
  <si>
    <t>1761943436</t>
  </si>
  <si>
    <t>144</t>
  </si>
  <si>
    <t>611321341</t>
  </si>
  <si>
    <t>Omítka vápenocementová vnitřních ploch nanášená strojně dvouvrstvá, tloušťky jádrové omítky do 10 mm a tloušťky štuku do 3 mm štuková vodorovných konstrukcí stropů rovných</t>
  </si>
  <si>
    <t>-1625046860</t>
  </si>
  <si>
    <t>145</t>
  </si>
  <si>
    <t>611325401</t>
  </si>
  <si>
    <t>Oprava vápenocementové omítky vnitřních ploch hrubé, tloušťky do 20 mm stropů, v rozsahu opravované plochy do 10%</t>
  </si>
  <si>
    <t>-2016756345</t>
  </si>
  <si>
    <t>146</t>
  </si>
  <si>
    <t>611311131</t>
  </si>
  <si>
    <t>Potažení vnitřních ploch štukem tloušťky do 3 mm vodorovných konstrukcí stropů rovných</t>
  </si>
  <si>
    <t>1942785540</t>
  </si>
  <si>
    <t>147</t>
  </si>
  <si>
    <t>612315223</t>
  </si>
  <si>
    <t>Vápenná omítka jednotlivých malých ploch štuková na stěnách, plochy jednotlivě přes 0,25 do 1 m2</t>
  </si>
  <si>
    <t>1572839361</t>
  </si>
  <si>
    <t>148</t>
  </si>
  <si>
    <t>612315225</t>
  </si>
  <si>
    <t>Vápenná omítka jednotlivých malých ploch štuková na stěnách, plochy jednotlivě přes 1,0 do 4 m2</t>
  </si>
  <si>
    <t>-1901670608</t>
  </si>
  <si>
    <t>149</t>
  </si>
  <si>
    <t>622143004</t>
  </si>
  <si>
    <t>Montáž omítkových profilů plastových nebo pozinkovaných, upevněných vtlačením do podkladní vrstvy nebo přibitím začišťovacích samolepících pro vytvoření dilatujícího spoje s okenním rámem</t>
  </si>
  <si>
    <t>-1049671342</t>
  </si>
  <si>
    <t>150</t>
  </si>
  <si>
    <t>59051476</t>
  </si>
  <si>
    <t>profil okenní začišťovací se sklovláknitou armovací tkaninou 9 mm/2,4 m</t>
  </si>
  <si>
    <t>-438221659</t>
  </si>
  <si>
    <t>108,125*1,05 'Přepočtené koeficientem množství</t>
  </si>
  <si>
    <t>151</t>
  </si>
  <si>
    <t>622143003</t>
  </si>
  <si>
    <t>Montáž omítkových profilů plastových nebo pozinkovaných, upevněných vtlačením do podkladní vrstvy nebo přibitím rohových s tkaninou</t>
  </si>
  <si>
    <t>1267354568</t>
  </si>
  <si>
    <t>152</t>
  </si>
  <si>
    <t>59051480</t>
  </si>
  <si>
    <t xml:space="preserve">profil rohový Al s tkaninou </t>
  </si>
  <si>
    <t>-1476606795</t>
  </si>
  <si>
    <t>244,668*1,05 'Přepočtené koeficientem množství</t>
  </si>
  <si>
    <t>153</t>
  </si>
  <si>
    <t>612325302</t>
  </si>
  <si>
    <t>Vápenocementová omítka ostění nebo nadpraží štuková</t>
  </si>
  <si>
    <t>658631913</t>
  </si>
  <si>
    <t>154</t>
  </si>
  <si>
    <t>612131121</t>
  </si>
  <si>
    <t>Podkladní a spojovací vrstva vnitřních omítaných ploch penetrace akrylát-silikonová nanášená ručně stěn</t>
  </si>
  <si>
    <t>-211499519</t>
  </si>
  <si>
    <t>155</t>
  </si>
  <si>
    <t>612131101</t>
  </si>
  <si>
    <t>Podkladní a spojovací vrstva vnitřních omítaných ploch cementový postřik nanášený ručně celoplošně stěn</t>
  </si>
  <si>
    <t>490116524</t>
  </si>
  <si>
    <t>156</t>
  </si>
  <si>
    <t>612321341</t>
  </si>
  <si>
    <t>Omítka vápenocementová vnitřních ploch nanášená strojně dvouvrstvá, tloušťky jádrové omítky do 10 mm a tloušťky štuku do 3 mm štuková svislých konstrukcí stěn</t>
  </si>
  <si>
    <t>-891689091</t>
  </si>
  <si>
    <t>157</t>
  </si>
  <si>
    <t>612321311</t>
  </si>
  <si>
    <t>Omítka vápenocementová vnitřních ploch nanášená strojně jednovrstvá, tloušťky do 10 mm hrubá zatřená svislých konstrukcí stěn</t>
  </si>
  <si>
    <t>-1061934486</t>
  </si>
  <si>
    <t>158</t>
  </si>
  <si>
    <t>612325401</t>
  </si>
  <si>
    <t>Oprava vápenocementové omítky vnitřních ploch hrubé, tloušťky do 20 mm stěn, v rozsahu opravované plochy do 10%</t>
  </si>
  <si>
    <t>208205977</t>
  </si>
  <si>
    <t>159</t>
  </si>
  <si>
    <t>612142001</t>
  </si>
  <si>
    <t>Potažení vnitřních ploch pletivem v ploše nebo pruzích, na plném podkladu sklovláknitým vtlačením do tmelu stěn</t>
  </si>
  <si>
    <t>-1103848821</t>
  </si>
  <si>
    <t>160</t>
  </si>
  <si>
    <t>612311131</t>
  </si>
  <si>
    <t>Potažení vnitřních ploch štukem tloušťky do 3 mm svislých konstrukcí stěn</t>
  </si>
  <si>
    <t>-2134564235</t>
  </si>
  <si>
    <t>161</t>
  </si>
  <si>
    <t>619991001</t>
  </si>
  <si>
    <t>Zakrytí vnitřních ploch před znečištěním včetně pozdějšího odkrytí podlah fólií přilepenou lepící páskou</t>
  </si>
  <si>
    <t>1069215350</t>
  </si>
  <si>
    <t>162</t>
  </si>
  <si>
    <t>629991011</t>
  </si>
  <si>
    <t>Zakrytí vnějších ploch před znečištěním včetně pozdějšího odkrytí výplní otvorů a svislých ploch fólií přilepenou lepící páskou</t>
  </si>
  <si>
    <t>2012208728</t>
  </si>
  <si>
    <t>Úprava povrchů vnějších</t>
  </si>
  <si>
    <t>163</t>
  </si>
  <si>
    <t>621131121</t>
  </si>
  <si>
    <t>Podkladní a spojovací vrstva vnějších omítaných ploch penetrace akrylát-silikonová nanášená ručně podhledů</t>
  </si>
  <si>
    <t>309754697</t>
  </si>
  <si>
    <t>164</t>
  </si>
  <si>
    <t>621221021</t>
  </si>
  <si>
    <t>Montáž kontaktního zateplení z desek z minerální vlny s podélnou orientací vláken na vnější podhledy, tloušťky desek přes 80 do 120 mm</t>
  </si>
  <si>
    <t>-52677350</t>
  </si>
  <si>
    <t>165</t>
  </si>
  <si>
    <t>63151527</t>
  </si>
  <si>
    <t>deska tepelně izolační minerální kontaktních fasád podélné vlákno λ=0,036-0,037 tl 100mm</t>
  </si>
  <si>
    <t>-2106463003</t>
  </si>
  <si>
    <t>6*1,02 'Přepočtené koeficientem množství</t>
  </si>
  <si>
    <t>166</t>
  </si>
  <si>
    <t>621251105</t>
  </si>
  <si>
    <t>Montáž kontaktního zateplení Příplatek k cenám za zápustnou montáž kotev s použitím tepelněizolačních zátek na vnější podhledy z minerální vlny</t>
  </si>
  <si>
    <t>1457014706</t>
  </si>
  <si>
    <t>167</t>
  </si>
  <si>
    <t>621532011</t>
  </si>
  <si>
    <t>Omítka tenkovrstvá silikonová vnějších ploch probarvená, včetně penetrace podkladu hydrofilní, s regulací vlhkosti na povrchu a se zvýšenou ochranou proti mikroorganismům zrnitá, tloušťky 1,5 mm podhledů</t>
  </si>
  <si>
    <t>1686256187</t>
  </si>
  <si>
    <t>168</t>
  </si>
  <si>
    <t>622131121</t>
  </si>
  <si>
    <t>Podkladní a spojovací vrstva vnějších omítaných ploch penetrace akrylát-silikonová nanášená ručně stěn</t>
  </si>
  <si>
    <t>59437009</t>
  </si>
  <si>
    <t>169</t>
  </si>
  <si>
    <t>622142001</t>
  </si>
  <si>
    <t>Potažení vnějších ploch pletivem v ploše nebo pruzích, na plném podkladu sklovláknitým vtlačením do tmelu stěn</t>
  </si>
  <si>
    <t>1665046196</t>
  </si>
  <si>
    <t>170</t>
  </si>
  <si>
    <t>622321111</t>
  </si>
  <si>
    <t>Omítka vápenocementová vnějších ploch nanášená ručně jednovrstvá, tloušťky do 15 mm hrubá zatřená stěn</t>
  </si>
  <si>
    <t>-2117218744</t>
  </si>
  <si>
    <t>171</t>
  </si>
  <si>
    <t>622532011</t>
  </si>
  <si>
    <t>Omítka tenkovrstvá silikonová vnějších ploch probarvená, včetně penetrace podkladu hydrofilní, s regulací vlhkosti na povrchu a se zvýšenou ochranou proti mikroorganismům zrnitá, tloušťky 1,5 mm stěn</t>
  </si>
  <si>
    <t>1607406327</t>
  </si>
  <si>
    <t>172</t>
  </si>
  <si>
    <t>226377329</t>
  </si>
  <si>
    <t>173</t>
  </si>
  <si>
    <t>-750414436</t>
  </si>
  <si>
    <t>135,196*1,05 'Přepočtené koeficientem množství</t>
  </si>
  <si>
    <t>174</t>
  </si>
  <si>
    <t>1314266447</t>
  </si>
  <si>
    <t>175</t>
  </si>
  <si>
    <t>1228327935</t>
  </si>
  <si>
    <t>101,305*1,05 'Přepočtené koeficientem množství</t>
  </si>
  <si>
    <t>176</t>
  </si>
  <si>
    <t>622211011</t>
  </si>
  <si>
    <t>Montáž kontaktního zateplení z polystyrenových desek nebo z kombinovaných desek na vnější stěny, tloušťky desek přes 40 do 80 mm</t>
  </si>
  <si>
    <t>-240337175</t>
  </si>
  <si>
    <t>177</t>
  </si>
  <si>
    <t>28376370</t>
  </si>
  <si>
    <t>deska z polystyrénu XPS, hrana rovná, polo či pero drážka a hladký povrch tl 60mm</t>
  </si>
  <si>
    <t>-11803775</t>
  </si>
  <si>
    <t>61,845*1,02 'Přepočtené koeficientem množství</t>
  </si>
  <si>
    <t>178</t>
  </si>
  <si>
    <t>622251101</t>
  </si>
  <si>
    <t>Montáž kontaktního zateplení Příplatek k cenám za zápustnou montáž kotev s použitím tepelněizolačních zátek na vnější stěny z polystyrenu</t>
  </si>
  <si>
    <t>-486263205</t>
  </si>
  <si>
    <t>179</t>
  </si>
  <si>
    <t>622221021</t>
  </si>
  <si>
    <t>Montáž kontaktního zateplení z desek z minerální vlny s podélnou orientací vláken na vnější stěny, tloušťky desek přes 80 do 120 mm</t>
  </si>
  <si>
    <t>1418425661</t>
  </si>
  <si>
    <t>180</t>
  </si>
  <si>
    <t>757196918</t>
  </si>
  <si>
    <t>51,388*1,02 'Přepočtené koeficientem množství</t>
  </si>
  <si>
    <t>181</t>
  </si>
  <si>
    <t>622221041</t>
  </si>
  <si>
    <t>Montáž kontaktního zateplení z desek z minerální vlny s podélnou orientací vláken na vnější stěny, tloušťky desek přes 160 mm</t>
  </si>
  <si>
    <t>786911429</t>
  </si>
  <si>
    <t>182</t>
  </si>
  <si>
    <t>63151540</t>
  </si>
  <si>
    <t>deska tepelně izolační minerální kontaktních fasád podélné vlákno λ=0,036-0,037 tl 200mm</t>
  </si>
  <si>
    <t>-149096644</t>
  </si>
  <si>
    <t>37,8*1,02 'Přepočtené koeficientem množství</t>
  </si>
  <si>
    <t>183</t>
  </si>
  <si>
    <t>622221031</t>
  </si>
  <si>
    <t>Montáž kontaktního zateplení z desek z minerální vlny s podélnou orientací vláken na vnější stěny, tloušťky desek přes 120 do 160 mm</t>
  </si>
  <si>
    <t>-1783937535</t>
  </si>
  <si>
    <t>184</t>
  </si>
  <si>
    <t>63151538</t>
  </si>
  <si>
    <t>deska tepelně izolační minerální kontaktních fasád podélné vlákno λ=0,036-0,037 tl 160mm</t>
  </si>
  <si>
    <t>-843030520</t>
  </si>
  <si>
    <t>3,24*1,02 'Přepočtené koeficientem množství</t>
  </si>
  <si>
    <t>185</t>
  </si>
  <si>
    <t>622251105</t>
  </si>
  <si>
    <t>Montáž kontaktního zateplení Příplatek k cenám za zápustnou montáž kotev s použitím tepelněizolačních zátek na vnější stěny z minerální vlny</t>
  </si>
  <si>
    <t>-1603488458</t>
  </si>
  <si>
    <t>186</t>
  </si>
  <si>
    <t>683311522</t>
  </si>
  <si>
    <t>187</t>
  </si>
  <si>
    <t>K688</t>
  </si>
  <si>
    <t>Příplatek za provedení vícebarevné fasády</t>
  </si>
  <si>
    <t>1665146596</t>
  </si>
  <si>
    <t>Podlahy a podlahové konstrukce</t>
  </si>
  <si>
    <t>188</t>
  </si>
  <si>
    <t>631311114</t>
  </si>
  <si>
    <t>Mazanina z betonu prostého bez zvýšených nároků na prostředí tl. přes 50 do 80 mm tř. C 16/20</t>
  </si>
  <si>
    <t>-1340022121</t>
  </si>
  <si>
    <t>189</t>
  </si>
  <si>
    <t>631319011</t>
  </si>
  <si>
    <t>Příplatek k cenám mazanin za úpravu povrchu mazaniny přehlazením, mazanina tl. přes 50 do 80 mm</t>
  </si>
  <si>
    <t>-679702529</t>
  </si>
  <si>
    <t>190</t>
  </si>
  <si>
    <t>631319211</t>
  </si>
  <si>
    <t>Příplatek k cenám betonových mazanin za vyztužení polypropylenovými mikrovlákny objemové vyztužení 0,9 kg/m3</t>
  </si>
  <si>
    <t>-911327312</t>
  </si>
  <si>
    <t>191</t>
  </si>
  <si>
    <t>632481212</t>
  </si>
  <si>
    <t>Separační vrstva k oddělení podlahových vrstev z asfaltovaného pásu</t>
  </si>
  <si>
    <t>895776362</t>
  </si>
  <si>
    <t>192</t>
  </si>
  <si>
    <t>634111113</t>
  </si>
  <si>
    <t>Obvodová dilatace mezi stěnou a mazaninou pružnou těsnicí páskou výšky 80 mm</t>
  </si>
  <si>
    <t>274941893</t>
  </si>
  <si>
    <t>193</t>
  </si>
  <si>
    <t>635211121</t>
  </si>
  <si>
    <t>Násyp lehký pod podlahy s udusáním a urovnáním povrchu z keramzitu</t>
  </si>
  <si>
    <t>719839246</t>
  </si>
  <si>
    <t>Ostatní konstrukce a práce, bourání</t>
  </si>
  <si>
    <t>Doplňující konstrukce a práce pozemních komunikací, letišť a ploch</t>
  </si>
  <si>
    <t>194</t>
  </si>
  <si>
    <t>916331112</t>
  </si>
  <si>
    <t>Osazení zahradního obrubníku betonového s ložem tl. od 50 do 100 mm z betonu prostého tř. C 12/15 s boční opěrou z betonu prostého tř. C 12/15</t>
  </si>
  <si>
    <t>398054238</t>
  </si>
  <si>
    <t>195</t>
  </si>
  <si>
    <t>59217037</t>
  </si>
  <si>
    <t>obrubník parkový betonový přírodní 50x5x20cm</t>
  </si>
  <si>
    <t>461637956</t>
  </si>
  <si>
    <t>28*1,05 'Přepočtené koeficientem množství</t>
  </si>
  <si>
    <t>Záchytný systém</t>
  </si>
  <si>
    <t>196</t>
  </si>
  <si>
    <t>K001</t>
  </si>
  <si>
    <t>Montáž záchytného systému</t>
  </si>
  <si>
    <t>2138334281</t>
  </si>
  <si>
    <t>197</t>
  </si>
  <si>
    <t>M002</t>
  </si>
  <si>
    <t>"Nerezový kotvicí bod pro betonové konstrukce, délka 500 mm
Průměr sloupku 42 mm, rozměr základny 150 x 150 mm.
Instalace do předvrtaných otvorů v betonu pomocí rozpěrných mechanických kotev, případně chemické kotvy.
Pro beton třídy C20/25 a vyšší."</t>
  </si>
  <si>
    <t>ks</t>
  </si>
  <si>
    <t>-405103320</t>
  </si>
  <si>
    <t>198</t>
  </si>
  <si>
    <t>M003</t>
  </si>
  <si>
    <t>NEREZOVÉ LANO 6 MM – Určené pro systémy s požadavkem na permanentní lano.</t>
  </si>
  <si>
    <t>bm</t>
  </si>
  <si>
    <t>1617023292</t>
  </si>
  <si>
    <t>199</t>
  </si>
  <si>
    <t>M004</t>
  </si>
  <si>
    <t>KONCOVKA K NEREZ LANU NAPÍNACÍ – Určené pro systémy s požadavkem na permanentní lano 6 mm.</t>
  </si>
  <si>
    <t>2100418884</t>
  </si>
  <si>
    <t>200</t>
  </si>
  <si>
    <t>M005</t>
  </si>
  <si>
    <t>KONCOVKA K NEREZ LANU PEVNÁ – Koncovka určená k nalisování na nerezové lano 6 mm. Provedení nerez. Délka 140 mm.</t>
  </si>
  <si>
    <t>260849098</t>
  </si>
  <si>
    <t>201</t>
  </si>
  <si>
    <t>M006</t>
  </si>
  <si>
    <t>Štítek</t>
  </si>
  <si>
    <t>2025151113</t>
  </si>
  <si>
    <t>202</t>
  </si>
  <si>
    <t>K007</t>
  </si>
  <si>
    <t>Revize a předání do užívání</t>
  </si>
  <si>
    <t>-586554003</t>
  </si>
  <si>
    <t>PBŘ</t>
  </si>
  <si>
    <t>203</t>
  </si>
  <si>
    <t>K684</t>
  </si>
  <si>
    <t>D+M PHP s hasící schopností 43A/183B</t>
  </si>
  <si>
    <t>1461776647</t>
  </si>
  <si>
    <t>204</t>
  </si>
  <si>
    <t>K685</t>
  </si>
  <si>
    <t>D+M výstražnách a bezpečnostních tabulek_x000D_
V objektu musí být zřetelně označeny směry úniku a únikové východy bezpečnostními tabulkami_x000D_
(dle ČSN EN ISO 7010). Pokud nebudou tabulky provedeny jako součást nouzového osvětlení (takováto_x000D_
svítidla musí být pro umístění bezpečnostních značek schválena), musí bý z materiálu s vlastním_x000D_
dosvitem. Označení směrů úniku musí být umístěno tak, aby byl směr úniku jednoznačný a zřetelný._x000D_
U elektrických zařízení musí být označen zákaz hašení vodou a pěnovými hasícími přístroji.</t>
  </si>
  <si>
    <t>1636575106</t>
  </si>
  <si>
    <t>Lešení a stavební výtahy</t>
  </si>
  <si>
    <t>205</t>
  </si>
  <si>
    <t>941211111</t>
  </si>
  <si>
    <t>Montáž lešení řadového rámového lehkého pracovního s podlahami s provozním zatížením tř. 3 do 200 kg/m2 šířky tř. SW06 přes 0,6 do 0,9 m, výšky do 10 m</t>
  </si>
  <si>
    <t>279215444</t>
  </si>
  <si>
    <t>206</t>
  </si>
  <si>
    <t>941211211</t>
  </si>
  <si>
    <t>Montáž lešení řadového rámového lehkého pracovního s podlahami s provozním zatížením tř. 3 do 200 kg/m2 Příplatek za první a každý další den použití lešení k ceně -1111 nebo -1112</t>
  </si>
  <si>
    <t>-803825473</t>
  </si>
  <si>
    <t>207</t>
  </si>
  <si>
    <t>941211811</t>
  </si>
  <si>
    <t>Demontáž lešení řadového rámového lehkého pracovního s provozním zatížením tř. 3 do 200 kg/m2 šířky tř. SW06 přes 0,6 do 0,9 m, výšky do 10 m</t>
  </si>
  <si>
    <t>-131771678</t>
  </si>
  <si>
    <t>208</t>
  </si>
  <si>
    <t>944511111</t>
  </si>
  <si>
    <t>Montáž ochranné sítě zavěšené na konstrukci lešení z textilie z umělých vláken</t>
  </si>
  <si>
    <t>1174270715</t>
  </si>
  <si>
    <t>209</t>
  </si>
  <si>
    <t>944511211</t>
  </si>
  <si>
    <t>Montáž ochranné sítě Příplatek za první a každý další den použití sítě k ceně -1111</t>
  </si>
  <si>
    <t>-1028280900</t>
  </si>
  <si>
    <t>210</t>
  </si>
  <si>
    <t>944511811</t>
  </si>
  <si>
    <t>Demontáž ochranné sítě zavěšené na konstrukci lešení z textilie z umělých vláken</t>
  </si>
  <si>
    <t>-1094631229</t>
  </si>
  <si>
    <t>211</t>
  </si>
  <si>
    <t>949101111</t>
  </si>
  <si>
    <t>Lešení pomocné pracovní pro objekty pozemních staveb pro zatížení do 150 kg/m2, o výšce lešeňové podlahy do 1,9 m</t>
  </si>
  <si>
    <t>-591588479</t>
  </si>
  <si>
    <t>Různé dokončovací konstrukce a práce pozemních staveb</t>
  </si>
  <si>
    <t>212</t>
  </si>
  <si>
    <t>952901111</t>
  </si>
  <si>
    <t>Vyčištění budov nebo objektů před předáním do užívání budov bytové nebo občanské výstavby, světlé výšky podlaží do 4 m</t>
  </si>
  <si>
    <t>794045803</t>
  </si>
  <si>
    <t>Bourání konstrukcí</t>
  </si>
  <si>
    <t>213</t>
  </si>
  <si>
    <t>965042131</t>
  </si>
  <si>
    <t>Bourání mazanin betonových nebo z litého asfaltu tl. do 100 mm, plochy do 4 m2</t>
  </si>
  <si>
    <t>-1473569810</t>
  </si>
  <si>
    <t>214</t>
  </si>
  <si>
    <t>965042231</t>
  </si>
  <si>
    <t>Bourání mazanin betonových nebo z litého asfaltu tl. přes 100 mm, plochy do 4 m2</t>
  </si>
  <si>
    <t>1280230149</t>
  </si>
  <si>
    <t>215</t>
  </si>
  <si>
    <t>965049111</t>
  </si>
  <si>
    <t>Bourání mazanin Příplatek k cenám za bourání mazanin betonových se svařovanou sítí, tl. do 100 mm</t>
  </si>
  <si>
    <t>1572977655</t>
  </si>
  <si>
    <t>216</t>
  </si>
  <si>
    <t>965049112</t>
  </si>
  <si>
    <t>Bourání mazanin Příplatek k cenám za bourání mazanin betonových se svařovanou sítí, tl. přes 100 mm</t>
  </si>
  <si>
    <t>1846772052</t>
  </si>
  <si>
    <t>217</t>
  </si>
  <si>
    <t>965082941</t>
  </si>
  <si>
    <t>Odstranění násypu pod podlahami nebo ochranného násypu na střechách tl. přes 200 mm jakékoliv plochy</t>
  </si>
  <si>
    <t>-2085684091</t>
  </si>
  <si>
    <t>218</t>
  </si>
  <si>
    <t>966080115</t>
  </si>
  <si>
    <t>Bourání kontaktního zateplení včetně povrchové úpravy omítkou nebo nátěrem z desek z minerální vlny, tloušťky přes 120 do 180 mm</t>
  </si>
  <si>
    <t>1741701779</t>
  </si>
  <si>
    <t>219</t>
  </si>
  <si>
    <t>968072361</t>
  </si>
  <si>
    <t>Vybourání kovových rámů oken s křídly, dveřních zárubní, vrat, stěn, ostění nebo obkladů okenních rámů s křídly zdvojených, plochy meziokenní vložky</t>
  </si>
  <si>
    <t>808973736</t>
  </si>
  <si>
    <t>220</t>
  </si>
  <si>
    <t>968072455</t>
  </si>
  <si>
    <t>Vybourání kovových rámů oken s křídly, dveřních zárubní, vrat, stěn, ostění nebo obkladů dveřních zárubní, plochy do 2 m2</t>
  </si>
  <si>
    <t>-938237613</t>
  </si>
  <si>
    <t>221</t>
  </si>
  <si>
    <t>968082015</t>
  </si>
  <si>
    <t>Vybourání plastových rámů oken s křídly, dveřních zárubní, vrat rámu oken s křídly, plochy do 1 m2</t>
  </si>
  <si>
    <t>-1128583340</t>
  </si>
  <si>
    <t>222</t>
  </si>
  <si>
    <t>968082016</t>
  </si>
  <si>
    <t>Vybourání plastových rámů oken s křídly, dveřních zárubní, vrat rámu oken s křídly, plochy přes 1 do 2 m2</t>
  </si>
  <si>
    <t>-1583145839</t>
  </si>
  <si>
    <t>223</t>
  </si>
  <si>
    <t>968082017</t>
  </si>
  <si>
    <t>Vybourání plastových rámů oken s křídly, dveřních zárubní, vrat rámu oken s křídly, plochy přes 2 do 4 m2</t>
  </si>
  <si>
    <t>1057485156</t>
  </si>
  <si>
    <t>224</t>
  </si>
  <si>
    <t>971052431</t>
  </si>
  <si>
    <t>Vybourání a prorážení otvorů v železobetonových příčkách a zdech základových nebo nadzákladových, plochy do 0,25 m2, tl. do 150 mm</t>
  </si>
  <si>
    <t>2040444338</t>
  </si>
  <si>
    <t>225</t>
  </si>
  <si>
    <t>971052451</t>
  </si>
  <si>
    <t>Vybourání a prorážení otvorů v železobetonových příčkách a zdech základových nebo nadzákladových, plochy do 0,25 m2, tl. do 450 mm</t>
  </si>
  <si>
    <t>68776668</t>
  </si>
  <si>
    <t>226</t>
  </si>
  <si>
    <t>977211111</t>
  </si>
  <si>
    <t>Řezání konstrukcí stěnovou pilou železobetonových průměru řezané výztuže do 16 mm hloubka řezu do 200 mm</t>
  </si>
  <si>
    <t>-164179081</t>
  </si>
  <si>
    <t>227</t>
  </si>
  <si>
    <t>977211112</t>
  </si>
  <si>
    <t>Řezání konstrukcí stěnovou pilou železobetonových průměru řezané výztuže do 16 mm hloubka řezu přes 200 do 350 mm</t>
  </si>
  <si>
    <t>-513607196</t>
  </si>
  <si>
    <t>228</t>
  </si>
  <si>
    <t>977312112</t>
  </si>
  <si>
    <t>Řezání stávajících betonových mazanin s vyztužením hloubky přes 50 do 100 mm</t>
  </si>
  <si>
    <t>-2042768954</t>
  </si>
  <si>
    <t>229</t>
  </si>
  <si>
    <t>977312114</t>
  </si>
  <si>
    <t>Řezání stávajících betonových mazanin s vyztužením hloubky přes 150 do 200 mm</t>
  </si>
  <si>
    <t>990974373</t>
  </si>
  <si>
    <t>230</t>
  </si>
  <si>
    <t>K675</t>
  </si>
  <si>
    <t>Vybourání stávajícího teplovodního kanálu vč. potřebných zemních prací a likvidace suti- předpokládaná hl. od UT= -2,2m, rozměr cca 1,1x1,1m. Jedná se _x000D_
konstrukci zděnou z keramických cihel, na betonové podkladní desce, zastropenou žb stropními deskami, opatřenou_x000D_
hydroizolací z asfaltových pásů a izolační přizdívkou z keramických cihel a betonové mazaniny.</t>
  </si>
  <si>
    <t>-250677827</t>
  </si>
  <si>
    <t>231</t>
  </si>
  <si>
    <t>96205x</t>
  </si>
  <si>
    <t>Bourání prefa parapetního a nadpražního panelu vč. případného řezání</t>
  </si>
  <si>
    <t>1528069783</t>
  </si>
  <si>
    <t>232</t>
  </si>
  <si>
    <t>962031133</t>
  </si>
  <si>
    <t>Bourání příček z cihel, tvárnic nebo příčkovek z cihel pálených, plných nebo dutých na maltu vápennou nebo vápenocementovou, tl. do 150 mm</t>
  </si>
  <si>
    <t>-651005794</t>
  </si>
  <si>
    <t>233</t>
  </si>
  <si>
    <t>971033651</t>
  </si>
  <si>
    <t>Vybourání otvorů ve zdivu základovém nebo nadzákladovém z cihel, tvárnic, příčkovek z cihel pálených na maltu vápennou nebo vápenocementovou plochy do 4 m2, tl. do 600 mm</t>
  </si>
  <si>
    <t>-1993551535</t>
  </si>
  <si>
    <t>234</t>
  </si>
  <si>
    <t>974031664</t>
  </si>
  <si>
    <t>Vysekání rýh ve zdivu cihelném na maltu vápennou nebo vápenocementovou pro vtahování nosníků do zdí, před vybouráním otvoru do hl. 150 mm, při v. nosníku do 150 mm</t>
  </si>
  <si>
    <t>241623001</t>
  </si>
  <si>
    <t>235</t>
  </si>
  <si>
    <t>978013121</t>
  </si>
  <si>
    <t>Otlučení vápenných nebo vápenocementových omítek vnitřních ploch stěn s vyškrabáním spar, s očištěním zdiva, v rozsahu přes 5 do 10 %</t>
  </si>
  <si>
    <t>-1962890491</t>
  </si>
  <si>
    <t>236</t>
  </si>
  <si>
    <t>978013191</t>
  </si>
  <si>
    <t>Otlučení vápenných nebo vápenocementových omítek vnitřních ploch stěn s vyškrabáním spar, s očištěním zdiva, v rozsahu přes 50 do 100 %</t>
  </si>
  <si>
    <t>281691106</t>
  </si>
  <si>
    <t>237</t>
  </si>
  <si>
    <t>978011121</t>
  </si>
  <si>
    <t>Otlučení vápenných nebo vápenocementových omítek vnitřních ploch stropů, v rozsahu přes 5 do 10 %</t>
  </si>
  <si>
    <t>-1866869629</t>
  </si>
  <si>
    <t>238</t>
  </si>
  <si>
    <t>K676</t>
  </si>
  <si>
    <t>Statické zajištění navazujících konstrukcí při bourání</t>
  </si>
  <si>
    <t>-1615100350</t>
  </si>
  <si>
    <t>Stavební přípomoce k TZB</t>
  </si>
  <si>
    <t>239</t>
  </si>
  <si>
    <t>K690</t>
  </si>
  <si>
    <t>Stavební přípomoce k TZB (vysekání, prostupy, zahození, omítnutí atd.)</t>
  </si>
  <si>
    <t>hod</t>
  </si>
  <si>
    <t>-591390776</t>
  </si>
  <si>
    <t>997</t>
  </si>
  <si>
    <t>Přesun sutě</t>
  </si>
  <si>
    <t>240</t>
  </si>
  <si>
    <t>997013212</t>
  </si>
  <si>
    <t>Vnitrostaveništní doprava suti a vybouraných hmot vodorovně do 50 m svisle ručně (nošením po schodech) pro budovy a haly výšky přes 6 do 9 m</t>
  </si>
  <si>
    <t>-625646447</t>
  </si>
  <si>
    <t>241</t>
  </si>
  <si>
    <t>997013501</t>
  </si>
  <si>
    <t>Odvoz suti a vybouraných hmot na skládku nebo meziskládku se složením, na vzdálenost do 1 km</t>
  </si>
  <si>
    <t>-1283763149</t>
  </si>
  <si>
    <t>242</t>
  </si>
  <si>
    <t>997013509</t>
  </si>
  <si>
    <t>Odvoz suti a vybouraných hmot na skládku nebo meziskládku se složením, na vzdálenost Příplatek k ceně za každý další i započatý 1 km přes 1 km</t>
  </si>
  <si>
    <t>1203305746</t>
  </si>
  <si>
    <t>68,359*20 'Přepočtené koeficientem množství</t>
  </si>
  <si>
    <t>243</t>
  </si>
  <si>
    <t>997013801</t>
  </si>
  <si>
    <t>Poplatek za uložení stavebního odpadu na skládce (skládkovné) z prostého betonu zatříděného do Katalogu odpadů pod kódem 170 101</t>
  </si>
  <si>
    <t>1791529444</t>
  </si>
  <si>
    <t>244</t>
  </si>
  <si>
    <t>997013802</t>
  </si>
  <si>
    <t>Poplatek za uložení stavebního odpadu na skládce (skládkovné) z armovaného betonu zatříděného do Katalogu odpadů pod kódem 170 101</t>
  </si>
  <si>
    <t>-229628255</t>
  </si>
  <si>
    <t>245</t>
  </si>
  <si>
    <t>997013803</t>
  </si>
  <si>
    <t>Poplatek za uložení stavebního odpadu na skládce (skládkovné) cihelného zatříděného do Katalogu odpadů pod kódem 170 102</t>
  </si>
  <si>
    <t>-735744713</t>
  </si>
  <si>
    <t>246</t>
  </si>
  <si>
    <t>997013814</t>
  </si>
  <si>
    <t>Poplatek za uložení stavebního odpadu na skládce (skládkovné) z izolačních materiálů zatříděného do Katalogu odpadů pod kódem 170 604</t>
  </si>
  <si>
    <t>3928994</t>
  </si>
  <si>
    <t>247</t>
  </si>
  <si>
    <t>997013831</t>
  </si>
  <si>
    <t>Poplatek za uložení stavebního odpadu na skládce (skládkovné) směsného stavebního a demoličního zatříděného do Katalogu odpadů pod kódem 170 904</t>
  </si>
  <si>
    <t>1334878641</t>
  </si>
  <si>
    <t>998</t>
  </si>
  <si>
    <t>Přesun hmot</t>
  </si>
  <si>
    <t>248</t>
  </si>
  <si>
    <t>998018002</t>
  </si>
  <si>
    <t>Přesun hmot pro budovy občanské výstavby, bydlení, výrobu a služby ruční - bez užití mechanizace vodorovná dopravní vzdálenost do 100 m pro budovy s jakoukoliv nosnou konstrukcí výšky přes 6 do 12 m</t>
  </si>
  <si>
    <t>542605062</t>
  </si>
  <si>
    <t>PSV</t>
  </si>
  <si>
    <t>Práce a dodávky PSV</t>
  </si>
  <si>
    <t>711</t>
  </si>
  <si>
    <t>Izolace proti vodě, vlhkosti a plynům</t>
  </si>
  <si>
    <t>249</t>
  </si>
  <si>
    <t>711111001</t>
  </si>
  <si>
    <t>Provedení izolace proti zemní vlhkosti natěradly a tmely za studena na ploše vodorovné V nátěrem penetračním</t>
  </si>
  <si>
    <t>-1002807575</t>
  </si>
  <si>
    <t>250</t>
  </si>
  <si>
    <t>11163150</t>
  </si>
  <si>
    <t>lak asfaltový penetrační</t>
  </si>
  <si>
    <t>-1270615793</t>
  </si>
  <si>
    <t>187,97*0,0003 'Přepočtené koeficientem množství</t>
  </si>
  <si>
    <t>251</t>
  </si>
  <si>
    <t>711112001</t>
  </si>
  <si>
    <t>Provedení izolace proti zemní vlhkosti natěradly a tmely za studena na ploše svislé S nátěrem penetračním</t>
  </si>
  <si>
    <t>-481878100</t>
  </si>
  <si>
    <t>252</t>
  </si>
  <si>
    <t>1897921819</t>
  </si>
  <si>
    <t>47,535*0,00035 'Přepočtené koeficientem množství</t>
  </si>
  <si>
    <t>253</t>
  </si>
  <si>
    <t>711113117</t>
  </si>
  <si>
    <t>Izolace proti vlhkosti natěradly a tmely za studena na ploše vodorovné V těsnicí stěrkou</t>
  </si>
  <si>
    <t>308553752</t>
  </si>
  <si>
    <t>254</t>
  </si>
  <si>
    <t>711113127</t>
  </si>
  <si>
    <t xml:space="preserve">Izolace proti vlhkosti natěradly a tmely za studena na ploše svislé S těsnicí stěrkou </t>
  </si>
  <si>
    <t>1479310627</t>
  </si>
  <si>
    <t>255</t>
  </si>
  <si>
    <t>K399</t>
  </si>
  <si>
    <t>D+M systémové koutové pásky k tekuté hydroizolaci</t>
  </si>
  <si>
    <t>667124612</t>
  </si>
  <si>
    <t>256</t>
  </si>
  <si>
    <t>711132101</t>
  </si>
  <si>
    <t>Provedení izolace proti zemní vlhkosti pásy na sucho AIP nebo tkaniny na ploše svislé S</t>
  </si>
  <si>
    <t>747353861</t>
  </si>
  <si>
    <t>257</t>
  </si>
  <si>
    <t>62832134</t>
  </si>
  <si>
    <t>pás těžký asfaltovaný V60 S40</t>
  </si>
  <si>
    <t>340190927</t>
  </si>
  <si>
    <t>24,405*1,2 'Přepočtené koeficientem množství</t>
  </si>
  <si>
    <t>258</t>
  </si>
  <si>
    <t>711141559</t>
  </si>
  <si>
    <t>Provedení izolace proti zemní vlhkosti pásy přitavením NAIP na ploše vodorovné V</t>
  </si>
  <si>
    <t>-929155359</t>
  </si>
  <si>
    <t>259</t>
  </si>
  <si>
    <t>1010501210-1</t>
  </si>
  <si>
    <t>Hydroizolační pásy tl. 4mm proti vlhkosti a vodě, pro podkladní vrstvy s vyššími nároky na tažnost, mechanickou odolnost a dlouhodobou životnost, také jako protiradonová bariéra.</t>
  </si>
  <si>
    <t>1060226299</t>
  </si>
  <si>
    <t>187,97*1,15 'Přepočtené koeficientem množství</t>
  </si>
  <si>
    <t>260</t>
  </si>
  <si>
    <t>711142559</t>
  </si>
  <si>
    <t>Provedení izolace proti zemní vlhkosti pásy přitavením NAIP na ploše svislé S</t>
  </si>
  <si>
    <t>-847912185</t>
  </si>
  <si>
    <t>261</t>
  </si>
  <si>
    <t>619529866</t>
  </si>
  <si>
    <t>47,535*1,2 'Přepočtené koeficientem množství</t>
  </si>
  <si>
    <t>262</t>
  </si>
  <si>
    <t>711131811</t>
  </si>
  <si>
    <t>Odstranění izolace proti zemní vlhkosti na ploše vodorovné V</t>
  </si>
  <si>
    <t>1275677694</t>
  </si>
  <si>
    <t>263</t>
  </si>
  <si>
    <t>K689</t>
  </si>
  <si>
    <t>Přípatek za utěsnění prostupů hydroizolací</t>
  </si>
  <si>
    <t>1359534871</t>
  </si>
  <si>
    <t>264</t>
  </si>
  <si>
    <t>998711202</t>
  </si>
  <si>
    <t>Přesun hmot pro izolace proti vodě, vlhkosti a plynům stanovený procentní sazbou (%) z ceny vodorovná dopravní vzdálenost do 50 m v objektech výšky přes 6 do 12 m</t>
  </si>
  <si>
    <t>%</t>
  </si>
  <si>
    <t>1018881631</t>
  </si>
  <si>
    <t>712</t>
  </si>
  <si>
    <t>Povlakové krytiny</t>
  </si>
  <si>
    <t>265</t>
  </si>
  <si>
    <t>712311101</t>
  </si>
  <si>
    <t>Provedení povlakové krytiny střech plochých do 10° natěradly a tmely za studena nátěrem lakem penetračním nebo asfaltovým</t>
  </si>
  <si>
    <t>320441150</t>
  </si>
  <si>
    <t>266</t>
  </si>
  <si>
    <t>-2033276943</t>
  </si>
  <si>
    <t>206,875*0,0003 'Přepočtené koeficientem množství</t>
  </si>
  <si>
    <t>267</t>
  </si>
  <si>
    <t>712341559</t>
  </si>
  <si>
    <t>Provedení povlakové krytiny střech plochých do 10° pásy přitavením NAIP v plné ploše</t>
  </si>
  <si>
    <t>1155263079</t>
  </si>
  <si>
    <t>268</t>
  </si>
  <si>
    <t>1010101502</t>
  </si>
  <si>
    <t>Hydroizolační asfaltový pás z oxidovaného asfaltu s vložkou ze skleněné rohože a s povrchovou úpravou jemnozrnným minerálním posypem</t>
  </si>
  <si>
    <t>-1619592121</t>
  </si>
  <si>
    <t>206,875*1,15 'Přepočtené koeficientem množství</t>
  </si>
  <si>
    <t>269</t>
  </si>
  <si>
    <t>712363001</t>
  </si>
  <si>
    <t>Provedení povlakové krytiny střech plochých do 10° fólií termoplastickou mPVC (měkčené PVC) rozvinutí a natažení fólie v ploše</t>
  </si>
  <si>
    <t>-990374818</t>
  </si>
  <si>
    <t>270</t>
  </si>
  <si>
    <t>28322012-1</t>
  </si>
  <si>
    <t>Střešní hydroizolační folie na bázi PVC-P, určená pro povlakové krytiny plochých střech, mechanicky kotvena k podkladu, vyztužená polyesterovou mřížkou. Odolává UV záření. tl. 1,5 mm , šedá</t>
  </si>
  <si>
    <t>-1221888166</t>
  </si>
  <si>
    <t>228,6*1,15 'Přepočtené koeficientem množství</t>
  </si>
  <si>
    <t>271</t>
  </si>
  <si>
    <t>239421774</t>
  </si>
  <si>
    <t>272</t>
  </si>
  <si>
    <t>28322000-1</t>
  </si>
  <si>
    <t>Fólie je určena k provádění jednovrstvých povlakových krytin plochých střech, které jsou přitíženy praným říčním kamenivem nebo jakoukoli provozní vrstvou, např. dlažbou na podložkách, dřevěným roštem nebo vegetačním souvrstvím. Folie není určena pro mechanicky kotvené povlakové krytiny bez přitěžující vrstvy, tl. 2 mm, šedá</t>
  </si>
  <si>
    <t>-1827414277</t>
  </si>
  <si>
    <t>18,3*1,15 'Přepočtené koeficientem množství</t>
  </si>
  <si>
    <t>273</t>
  </si>
  <si>
    <t>712363002</t>
  </si>
  <si>
    <t>Provedení povlakové krytiny střech plochých do 10° fólií termoplastickou mPVC (měkčené PVC) vytvoření spoje dvou pásů fólií slepením lepidlem</t>
  </si>
  <si>
    <t>-1756790086</t>
  </si>
  <si>
    <t>274</t>
  </si>
  <si>
    <t>712363005</t>
  </si>
  <si>
    <t>Provedení povlakové krytiny střech plochých do 10° fólií termoplastickou mPVC (měkčené PVC) aplikace fólie na oplechování (na tzv. fóliový plech) horkovzdušným navařením v plné ploše</t>
  </si>
  <si>
    <t>166612916</t>
  </si>
  <si>
    <t>275</t>
  </si>
  <si>
    <t>712363103</t>
  </si>
  <si>
    <t>Provedení povlakové krytiny střech plochých do 10° fólií ostatní činnosti při pokládání hydroizolačních fólií (materiál ve specifikaci) mechanické ukotvení talířovou hmoždinkou do prostého nebo železového betonu</t>
  </si>
  <si>
    <t>568394915</t>
  </si>
  <si>
    <t>276</t>
  </si>
  <si>
    <t>590513x</t>
  </si>
  <si>
    <t>kotva ploché střechy</t>
  </si>
  <si>
    <t>-1308642794</t>
  </si>
  <si>
    <t>277</t>
  </si>
  <si>
    <t>712363112</t>
  </si>
  <si>
    <t>Provedení povlakové krytiny střech plochých do 10° fólií ostatní činnosti při pokládání hydroizolačních fólií (materiál ve specifikaci) vodotěsné překrytí talířové hmoždinky pruhem fólie horkovzdušným navařením</t>
  </si>
  <si>
    <t>-383291437</t>
  </si>
  <si>
    <t>278</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</si>
  <si>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</si>
  <si>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</si>
  <si>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-1903597999</t>
  </si>
  <si>
    <t>279</t>
  </si>
  <si>
    <t>28322070</t>
  </si>
  <si>
    <t>roh pro střešní fólie mPVC</t>
  </si>
  <si>
    <t>-683782474</t>
  </si>
  <si>
    <t>280</t>
  </si>
  <si>
    <t>712363352</t>
  </si>
  <si>
    <t>Povlakové krytiny střech plochých do 10° z tvarovaných poplastovaných lišt pro mPVC vnitřní koutová lišta rš 100 mm</t>
  </si>
  <si>
    <t>969390770</t>
  </si>
  <si>
    <t>281</t>
  </si>
  <si>
    <t>712363353</t>
  </si>
  <si>
    <t>Povlakové krytiny střech plochých do 10° z tvarovaných poplastovaných lišt pro mPVC vnější koutová lišta rš 100 mm</t>
  </si>
  <si>
    <t>-414369638</t>
  </si>
  <si>
    <t>282</t>
  </si>
  <si>
    <t>712363354</t>
  </si>
  <si>
    <t>Povlakové krytiny střech plochých do 10° z tvarovaných poplastovaných lišt pro mPVC stěnová lišta vyhnutá rš 71 mm</t>
  </si>
  <si>
    <t>234874483</t>
  </si>
  <si>
    <t>283</t>
  </si>
  <si>
    <t>712363359</t>
  </si>
  <si>
    <t>Povlakové krytiny střech plochých do 10° z tvarovaných poplastovaných lišt pro mPVC závětrná lišta rš 300 mm</t>
  </si>
  <si>
    <t>-598549035</t>
  </si>
  <si>
    <t>284</t>
  </si>
  <si>
    <t>712391171</t>
  </si>
  <si>
    <t>Provedení povlakové krytiny střech plochých do 10° -ostatní práce provedení vrstvy textilní podkladní</t>
  </si>
  <si>
    <t>-2023308503</t>
  </si>
  <si>
    <t>285</t>
  </si>
  <si>
    <t>69311226-x</t>
  </si>
  <si>
    <t>skelné rouno 120 g/m2</t>
  </si>
  <si>
    <t>-1001129609</t>
  </si>
  <si>
    <t>246,9*1,15 'Přepočtené koeficientem množství</t>
  </si>
  <si>
    <t>286</t>
  </si>
  <si>
    <t>712391172</t>
  </si>
  <si>
    <t>Provedení povlakové krytiny střech plochých do 10° -ostatní práce provedení vrstvy textilní ochranné</t>
  </si>
  <si>
    <t>89524066</t>
  </si>
  <si>
    <t>287</t>
  </si>
  <si>
    <t>69311226-x2</t>
  </si>
  <si>
    <t>geotextilie 300 g/m2</t>
  </si>
  <si>
    <t>2044965976</t>
  </si>
  <si>
    <t>9,775*1,15 'Přepočtené koeficientem množství</t>
  </si>
  <si>
    <t>288</t>
  </si>
  <si>
    <t>712391382</t>
  </si>
  <si>
    <t>Provedení povlakové krytiny střech plochých do 10° -ostatní práce dokončení izolace násypem tl. 50 mm</t>
  </si>
  <si>
    <t>-1323169728</t>
  </si>
  <si>
    <t>289</t>
  </si>
  <si>
    <t>58337403</t>
  </si>
  <si>
    <t>kamenivo dekorační (kačírek) frakce 16/32</t>
  </si>
  <si>
    <t>-647089416</t>
  </si>
  <si>
    <t>0,45*1,8 'Přepočtené koeficientem množství</t>
  </si>
  <si>
    <t>290</t>
  </si>
  <si>
    <t>712998202</t>
  </si>
  <si>
    <t>Provedení povlakové krytiny střech - ostatní práce montáž odvodňovacího prvku nouzového atikového přepadu z PVC na dešťovou vodu DN 125</t>
  </si>
  <si>
    <t>-1837667757</t>
  </si>
  <si>
    <t>291</t>
  </si>
  <si>
    <t>28342773</t>
  </si>
  <si>
    <t>přepad bezpečnostní PVC atikový DN 125</t>
  </si>
  <si>
    <t>1942081419</t>
  </si>
  <si>
    <t>292</t>
  </si>
  <si>
    <t>998712202</t>
  </si>
  <si>
    <t>Přesun hmot pro povlakové krytiny stanovený procentní sazbou (%) z ceny vodorovná dopravní vzdálenost do 50 m v objektech výšky přes 6 do 12 m</t>
  </si>
  <si>
    <t>-1873434571</t>
  </si>
  <si>
    <t>713</t>
  </si>
  <si>
    <t>Izolace tepelné</t>
  </si>
  <si>
    <t>293</t>
  </si>
  <si>
    <t>713120821</t>
  </si>
  <si>
    <t>Odstranění tepelné izolace běžných stavebních konstrukcí z rohoží, pásů, dílců, desek, bloků podlah volně kladených nebo mezi trámy z polystyrenu, tloušťka izolace do 100 mm</t>
  </si>
  <si>
    <t>-1821008671</t>
  </si>
  <si>
    <t>294</t>
  </si>
  <si>
    <t>713121111</t>
  </si>
  <si>
    <t>Montáž tepelné izolace podlah rohožemi, pásy, deskami, dílci, bloky (izolační materiál ve specifikaci) kladenými volně jednovrstvá</t>
  </si>
  <si>
    <t>1499902574</t>
  </si>
  <si>
    <t>295</t>
  </si>
  <si>
    <t>28375912</t>
  </si>
  <si>
    <t>deska EPS 150 pro trvalé zatížení v tlaku (max. 3000 kg/m2) tl 80mm</t>
  </si>
  <si>
    <t>-855462098</t>
  </si>
  <si>
    <t>173,18*1,02 'Přepočtené koeficientem množství</t>
  </si>
  <si>
    <t>296</t>
  </si>
  <si>
    <t>1092712197</t>
  </si>
  <si>
    <t>297</t>
  </si>
  <si>
    <t>28375675</t>
  </si>
  <si>
    <t>deska pro kročejový útlum tl 40mm</t>
  </si>
  <si>
    <t>-275119044</t>
  </si>
  <si>
    <t>10,3*1,02 'Přepočtené koeficientem množství</t>
  </si>
  <si>
    <t>298</t>
  </si>
  <si>
    <t>1581920923</t>
  </si>
  <si>
    <t>299</t>
  </si>
  <si>
    <t>28375675-1</t>
  </si>
  <si>
    <t>deska pro kročejový útlum tl 50mm</t>
  </si>
  <si>
    <t>-990488694</t>
  </si>
  <si>
    <t>144,16*1,02 'Přepočtené koeficientem množství</t>
  </si>
  <si>
    <t>300</t>
  </si>
  <si>
    <t>-182007736</t>
  </si>
  <si>
    <t>301</t>
  </si>
  <si>
    <t>63151482</t>
  </si>
  <si>
    <t>deska tepelně izolační minerální plovoucích podlah λ=0,038-0,039 tl 40mm</t>
  </si>
  <si>
    <t>-406193968</t>
  </si>
  <si>
    <t>154,46*1,02 'Přepočtené koeficientem množství</t>
  </si>
  <si>
    <t>302</t>
  </si>
  <si>
    <t>713121211</t>
  </si>
  <si>
    <t>Montáž tepelné izolace podlah okrajovými pásky kladenými volně</t>
  </si>
  <si>
    <t>1420825771</t>
  </si>
  <si>
    <t>303</t>
  </si>
  <si>
    <t>63152004</t>
  </si>
  <si>
    <t>pásek izolační minerální podlahový λ=0.036 15x100x1000 mm</t>
  </si>
  <si>
    <t>-1706780985</t>
  </si>
  <si>
    <t>130,2*1,05 'Přepočtené koeficientem množství</t>
  </si>
  <si>
    <t>304</t>
  </si>
  <si>
    <t>713131141</t>
  </si>
  <si>
    <t>Montáž tepelné izolace stěn rohožemi, pásy, deskami, dílci, bloky (izolační materiál ve specifikaci) lepením celoplošně</t>
  </si>
  <si>
    <t>-1137608323</t>
  </si>
  <si>
    <t>305</t>
  </si>
  <si>
    <t>28372309</t>
  </si>
  <si>
    <t>deska EPS 100 pro trvalé zatížení v tlaku (max. 2000 kg/m2) tl 100mm</t>
  </si>
  <si>
    <t>730961832</t>
  </si>
  <si>
    <t>52,8*1,02 'Přepočtené koeficientem množství</t>
  </si>
  <si>
    <t>306</t>
  </si>
  <si>
    <t>-312466195</t>
  </si>
  <si>
    <t>307</t>
  </si>
  <si>
    <t>28376440</t>
  </si>
  <si>
    <t>deska z polystyrénu XPS, hrana rovná a strukturovaný povrch tl 50mm</t>
  </si>
  <si>
    <t>43038180</t>
  </si>
  <si>
    <t>27*1,02 'Přepočtené koeficientem množství</t>
  </si>
  <si>
    <t>308</t>
  </si>
  <si>
    <t>713141135</t>
  </si>
  <si>
    <t>Montáž tepelné izolace střech plochých rohožemi, pásy, deskami, dílci, bloky (izolační materiál ve specifikaci) přilepenými za studena bodově, jednovrstvá</t>
  </si>
  <si>
    <t>-373751569</t>
  </si>
  <si>
    <t>309</t>
  </si>
  <si>
    <t>28372312</t>
  </si>
  <si>
    <t>deska EPS 100 pro trvalé zatížení v tlaku (max. 2000 kg/m2) tl 120mm</t>
  </si>
  <si>
    <t>-1606130403</t>
  </si>
  <si>
    <t>340*1,02 'Přepočtené koeficientem množství</t>
  </si>
  <si>
    <t>310</t>
  </si>
  <si>
    <t>713141335</t>
  </si>
  <si>
    <t>Montáž tepelné izolace střech plochých spádovými klíny v ploše přilepenými za studena bodově</t>
  </si>
  <si>
    <t>-1355215989</t>
  </si>
  <si>
    <t>311</t>
  </si>
  <si>
    <t>28376141</t>
  </si>
  <si>
    <t>klín izolační z pěnového polystyrenu EPS 100 spádový</t>
  </si>
  <si>
    <t>1415585663</t>
  </si>
  <si>
    <t>30,6*1,05 'Přepočtené koeficientem množství</t>
  </si>
  <si>
    <t>312</t>
  </si>
  <si>
    <t>713141351</t>
  </si>
  <si>
    <t>Montáž tepelné izolace střech plochých spádovými klíny na zhlaví atiky šířky do 500 mm přilepenými za studena zplna</t>
  </si>
  <si>
    <t>107665107</t>
  </si>
  <si>
    <t>313</t>
  </si>
  <si>
    <t>28376372</t>
  </si>
  <si>
    <t>deska z polystyrénu XPS, hrana rovná, polo či pero drážka a hladký povrch tl 100mm</t>
  </si>
  <si>
    <t>723266570</t>
  </si>
  <si>
    <t>22*1,02 'Přepočtené koeficientem množství</t>
  </si>
  <si>
    <t>314</t>
  </si>
  <si>
    <t>998713202</t>
  </si>
  <si>
    <t>Přesun hmot pro izolace tepelné stanovený procentní sazbou (%) z ceny vodorovná dopravní vzdálenost do 50 m v objektech výšky přes 6 do 12 m</t>
  </si>
  <si>
    <t>-1459104736</t>
  </si>
  <si>
    <t>762</t>
  </si>
  <si>
    <t>Konstrukce tesařské</t>
  </si>
  <si>
    <t>315</t>
  </si>
  <si>
    <t>762361313</t>
  </si>
  <si>
    <t>Konstrukční vrstva pod klempířské prvky pro oplechování horních ploch zdí a nadezdívek (atik) z desek dřevoštěpkových šroubovaných do podkladu, tloušťky desky 25 mm</t>
  </si>
  <si>
    <t>-1680378995</t>
  </si>
  <si>
    <t>316</t>
  </si>
  <si>
    <t>762421036-1</t>
  </si>
  <si>
    <t>Obložení stropů nebo střešních podhledů z dřevoštěpkových desek OSB šroubovaných na pero a drážku broušených, tloušťky desky 20 mm</t>
  </si>
  <si>
    <t>-1200731924</t>
  </si>
  <si>
    <t>317</t>
  </si>
  <si>
    <t>998762202</t>
  </si>
  <si>
    <t>Přesun hmot pro konstrukce tesařské stanovený procentní sazbou (%) z ceny vodorovná dopravní vzdálenost do 50 m v objektech výšky přes 6 do 12 m</t>
  </si>
  <si>
    <t>1731974992</t>
  </si>
  <si>
    <t>763</t>
  </si>
  <si>
    <t>Konstrukce suché výstavby</t>
  </si>
  <si>
    <t>318</t>
  </si>
  <si>
    <t>763111333</t>
  </si>
  <si>
    <t>Příčka ze sádrokartonových desek s nosnou konstrukcí z jednoduchých ocelových profilů UW, CW jednoduše opláštěná deskou impregnovanou H2 tl. 12,5 mm, příčka tl. 100 mm, profil 75 TI tl. 60 mm, EI 30, Rw 45 dB</t>
  </si>
  <si>
    <t>-1187691941</t>
  </si>
  <si>
    <t>319</t>
  </si>
  <si>
    <t>763131431</t>
  </si>
  <si>
    <t>Podhled ze sádrokartonových desek dvouvrstvá zavěšená spodní konstrukce z ocelových profilů CD, UD jednoduše opláštěná deskou protipožární DF, tl. 12,5 mm, bez TI</t>
  </si>
  <si>
    <t>172676896</t>
  </si>
  <si>
    <t>320</t>
  </si>
  <si>
    <t>763131531</t>
  </si>
  <si>
    <t>Podhled ze sádrokartonových desek jednovrstvá zavěšená spodní konstrukce z ocelových profilů CD, UD jednoduše opláštěná deskou protipožární DF, tl. 12,5 mm, bez TI</t>
  </si>
  <si>
    <t>-1145969244</t>
  </si>
  <si>
    <t>321</t>
  </si>
  <si>
    <t>763131731</t>
  </si>
  <si>
    <t>Podhled ze sádrokartonových desek ostatní práce a konstrukce na podhledech ze sádrokartonových desek čelo pro kazetové pohledy (F lišta) tl. 12,5 mm</t>
  </si>
  <si>
    <t>785938977</t>
  </si>
  <si>
    <t>322</t>
  </si>
  <si>
    <t>763131751</t>
  </si>
  <si>
    <t>Podhled ze sádrokartonových desek ostatní práce a konstrukce na podhledech ze sádrokartonových desek montáž parotěsné zábrany</t>
  </si>
  <si>
    <t>-973779685</t>
  </si>
  <si>
    <t>323</t>
  </si>
  <si>
    <t>28329210</t>
  </si>
  <si>
    <t>fólie podstřešní parotěsná PE role 1,5 x 50 m</t>
  </si>
  <si>
    <t>-779732100</t>
  </si>
  <si>
    <t>7,73*1,1 'Přepočtené koeficientem množství</t>
  </si>
  <si>
    <t>324</t>
  </si>
  <si>
    <t>763164531</t>
  </si>
  <si>
    <t>Obklad ze sádrokartonových desek konstrukcí kovových včetně ochranných úhelníků ve tvaru L rozvinuté šíře přes 0,4 do 0,8 m, opláštěný deskou standardní A, tl. 12,5 mm</t>
  </si>
  <si>
    <t>-712886157</t>
  </si>
  <si>
    <t>325</t>
  </si>
  <si>
    <t>K683</t>
  </si>
  <si>
    <t>Čelo kazetového podhledu z SDK desek kotvené do stropní kce a F lišty</t>
  </si>
  <si>
    <t>-921856466</t>
  </si>
  <si>
    <t>326</t>
  </si>
  <si>
    <t>763135101</t>
  </si>
  <si>
    <t>Montáž sádrokartonového podhledu kazetového demontovatelného, velikosti kazet 600x600 mm včetně zavěšené nosné konstrukce viditelné</t>
  </si>
  <si>
    <t>-197599326</t>
  </si>
  <si>
    <t>327</t>
  </si>
  <si>
    <t>590x2</t>
  </si>
  <si>
    <t>podhled kazetový 600 x 600 mm tl. 20mm, Panely jsou vyrobeny ze skelného vlákna vysoké hustoty. Zadní strana panelu je pokryta sklovlákennou tkaninou. Hrany jsou opatřeny základním nátěrem. Panely odolávají trvalé relativní vlhkosti prostředí do 95% při 30°C dle odpovídajících norem (EN 13964).</t>
  </si>
  <si>
    <t>752646717</t>
  </si>
  <si>
    <t>236,32*1,05 'Přepočtené koeficientem množství</t>
  </si>
  <si>
    <t>328</t>
  </si>
  <si>
    <t>M001</t>
  </si>
  <si>
    <t>podhled kazetový 600x600mm, perforované kazety z tahokovu, barva bílá, velikost oka 16/8mm</t>
  </si>
  <si>
    <t>-430357885</t>
  </si>
  <si>
    <t>5,04*1,05 'Přepočtené koeficientem množství</t>
  </si>
  <si>
    <t>329</t>
  </si>
  <si>
    <t>998763402</t>
  </si>
  <si>
    <t>Přesun hmot pro konstrukce montované z desek stanovený procentní sazbou (%) z ceny vodorovná dopravní vzdálenost do 50 m v objektech výšky přes 6 do 12 m</t>
  </si>
  <si>
    <t>-1954793903</t>
  </si>
  <si>
    <t>764</t>
  </si>
  <si>
    <t>Konstrukce klempířské</t>
  </si>
  <si>
    <t>330</t>
  </si>
  <si>
    <t>764002851</t>
  </si>
  <si>
    <t>Demontáž klempířských konstrukcí oplechování parapetů do suti</t>
  </si>
  <si>
    <t>-1320443194</t>
  </si>
  <si>
    <t>331</t>
  </si>
  <si>
    <t>764206105</t>
  </si>
  <si>
    <t>Montáž oplechování parapetů rovných, bez rohů, rozvinuté šířky do 400 mm</t>
  </si>
  <si>
    <t>2049241033</t>
  </si>
  <si>
    <t>332</t>
  </si>
  <si>
    <t>998764202</t>
  </si>
  <si>
    <t>Přesun hmot pro konstrukce klempířské stanovený procentní sazbou (%) z ceny vodorovná dopravní vzdálenost do 50 m v objektech výšky přes 6 do 12 m</t>
  </si>
  <si>
    <t>-461389971</t>
  </si>
  <si>
    <t>333</t>
  </si>
  <si>
    <t>K366</t>
  </si>
  <si>
    <t>D+M prvku K1 r.š. 270mm/1000mm_x000D_
Oplechování venkovních parapetů oken z lakovaných hliníkových plechů tl. 0,7mm, šedé barvy provedení dle ČSN 73 3610_x000D_
doplňky: včetně všech kotevních, spojovacích a ostatních pomocných prvků</t>
  </si>
  <si>
    <t>-141167781</t>
  </si>
  <si>
    <t>334</t>
  </si>
  <si>
    <t>K367</t>
  </si>
  <si>
    <t>D+M prvku K2 r.š. 270mm/2000mm_x000D_
Oplechování venkovních parapetů oken z lakovaných hliníkových plechů tl. 0,7mm, šedé barvy provedení dle ČSN 73 3610_x000D_
doplňky: včetně všech kotevních, spojovacích a ostatních pomocných prvků</t>
  </si>
  <si>
    <t>-1977542127</t>
  </si>
  <si>
    <t>335</t>
  </si>
  <si>
    <t>K368</t>
  </si>
  <si>
    <t>D+M prvku K3 r.š. 270mm/2735mm_x000D_
Oplechování venkovních parapetů oken z lakovaných hliníkových plechů tl. 0,7mm, šedé barvy provedení dle ČSN 73 3610_x000D_
doplňky: včetně všech kotevních, spojovacích a ostatních pomocných prvků</t>
  </si>
  <si>
    <t>554410848</t>
  </si>
  <si>
    <t>336</t>
  </si>
  <si>
    <t>K369</t>
  </si>
  <si>
    <t>D+M prvku K4 r.š. 270mm/5200mm_x000D_
Oplechování venkovních parapetů oken z lakovaných hliníkových plechů tl. 0,7mm, šedé barvy provedení dle ČSN 73 3610_x000D_
doplňky: včetně všech kotevních, spojovacích a ostatních pomocných prvků</t>
  </si>
  <si>
    <t>1972396320</t>
  </si>
  <si>
    <t>337</t>
  </si>
  <si>
    <t>K370</t>
  </si>
  <si>
    <t>D+M prvku K5 r.š. 270mm/4600mm_x000D_
Oplechování venkovních parapetů oken z lakovaných hliníkových plechů tl. 0,7mm, šedé barvy provedení dle ČSN 73 3610_x000D_
doplňky: včetně všech kotevních, spojovacích a ostatních pomocných prvků</t>
  </si>
  <si>
    <t>97173956</t>
  </si>
  <si>
    <t>338</t>
  </si>
  <si>
    <t>K371</t>
  </si>
  <si>
    <t>D+M prvku K6 r.š. 210mm/3895mm_x000D_
Oplechování venkovních parapetů oken z lakovaných hliníkových plechů tl. 0,7mm, šedé barvy provedení dle ČSN 73 3610_x000D_
doplňky: včetně všech kotevních, spojovacích a ostatních pomocných prvků</t>
  </si>
  <si>
    <t>-759014074</t>
  </si>
  <si>
    <t>339</t>
  </si>
  <si>
    <t>K372</t>
  </si>
  <si>
    <t>D+M prvku K7 r.š. 205mm _x000D_
Pojistná tmelící lišta, pro zakrytí ukončení střešní folie na stěnách světlíku 2.NP z hliníkového lakovaného plechu Provedení dle ČSN 73 3610_x000D_
doplňky: včetně všech kotevních, spojovacích a ostatních pomocných prvků</t>
  </si>
  <si>
    <t>-1174651123</t>
  </si>
  <si>
    <t>340</t>
  </si>
  <si>
    <t>K373</t>
  </si>
  <si>
    <t>D+M prvku K8 r.š. 740mm_x000D_
Dilatační lišta v místě styku střešního pláště a stávajícího objektu z poplastovaného plechu pro natavení střešní PVC folie Provedení dle ČSN 73 3610_x000D_
doplňky: včetně všech kotevních, spojovacích a ostatních pomocných prvků</t>
  </si>
  <si>
    <t>-1461268547</t>
  </si>
  <si>
    <t>341</t>
  </si>
  <si>
    <t>K374</t>
  </si>
  <si>
    <t>D+M prvku K9 r.š. 600mm_x000D_
Oplechování horní hrany atik z poplastovaných plechů tl. 0,7mm, šedé barvy včetně úpravy v místě napojení na atiku střechy stávajícího přilehlého objektu provedení dle ČSN 73 3610_x000D_
doplňky: včetně všech kotevních, spojovacích a ostatních pomocných prvků</t>
  </si>
  <si>
    <t>-542849043</t>
  </si>
  <si>
    <t>342</t>
  </si>
  <si>
    <t>K375</t>
  </si>
  <si>
    <t>D+M prvku K10 r.š. 700mm_x000D_
Oplechování horní hrany atik z poplastovaných plechů tl. 0,7mm, šedé barvy včetně úpravy v místě napojení na atiku střechy stávajícího přilehlého objektu provedení dle ČSN 73 3610_x000D_
doplňky: včetně všech kotevních, spojovacích a ostatních pomocných prvků</t>
  </si>
  <si>
    <t>1117364493</t>
  </si>
  <si>
    <t>343</t>
  </si>
  <si>
    <t>K376</t>
  </si>
  <si>
    <t>D+M prvku K11 r.š. 800mm_x000D_
Oplechování horní hrany atik s dilatací z poplastovaných plechů tl. 0,7mm, šedé barvy provedení dle ČSN 73 3610_x000D_
doplňky: včetně všech kotevních, spojovacích a ostatních pomocných prvků</t>
  </si>
  <si>
    <t>1430271657</t>
  </si>
  <si>
    <t>344</t>
  </si>
  <si>
    <t>K377</t>
  </si>
  <si>
    <t>D+M prvku K12 0,4 m2_x000D_
Oplechování bezpečnostního přepadu ploché střechy z poplastovaných plechů tl. 0,7mm provedení dle ČSN 733610_x000D_
doplňky: včetně všech kotevních, spojovacích a ostatních pomocných prvků_x000D_
barva: světle šedá</t>
  </si>
  <si>
    <t>-1332818686</t>
  </si>
  <si>
    <t>766</t>
  </si>
  <si>
    <t>Konstrukce truhlářské</t>
  </si>
  <si>
    <t>345</t>
  </si>
  <si>
    <t>766441811</t>
  </si>
  <si>
    <t>Demontáž parapetních desek dřevěných nebo plastových šířky do 300 mm délky do 1m</t>
  </si>
  <si>
    <t>-1004069473</t>
  </si>
  <si>
    <t>346</t>
  </si>
  <si>
    <t>766441821</t>
  </si>
  <si>
    <t>Demontáž parapetních desek dřevěných nebo plastových šířky do 300 mm délky přes 1m</t>
  </si>
  <si>
    <t>-63069742</t>
  </si>
  <si>
    <t>347</t>
  </si>
  <si>
    <t>766622132</t>
  </si>
  <si>
    <t>Montáž oken plastových včetně montáže rámu na polyuretanovou pěnu plochy přes 1 m2 otevíravých nebo sklápěcích do zdiva, výšky přes 1,5 do 2,5 m</t>
  </si>
  <si>
    <t>530962887</t>
  </si>
  <si>
    <t>348</t>
  </si>
  <si>
    <t>766622833</t>
  </si>
  <si>
    <t>Demontáž okenních konstrukcí k opětovnému použití rámu zdvojených dřevěných nebo plastových, plochy otvoru přes 2 do 4 m2</t>
  </si>
  <si>
    <t>-1278151046</t>
  </si>
  <si>
    <t>349</t>
  </si>
  <si>
    <t>766694112</t>
  </si>
  <si>
    <t>Montáž ostatních truhlářských konstrukcí parapetních desek dřevěných nebo plastových šířky do 300 mm, délky přes 1000 do 1600 mm</t>
  </si>
  <si>
    <t>1719899748</t>
  </si>
  <si>
    <t>350</t>
  </si>
  <si>
    <t>766694113</t>
  </si>
  <si>
    <t>Montáž ostatních truhlářských konstrukcí parapetních desek dřevěných nebo plastových šířky do 300 mm, délky přes 1600 do 2600 mm</t>
  </si>
  <si>
    <t>-1708227181</t>
  </si>
  <si>
    <t>351</t>
  </si>
  <si>
    <t>998766202</t>
  </si>
  <si>
    <t>Přesun hmot pro konstrukce truhlářské stanovený procentní sazbou (%) z ceny vodorovná dopravní vzdálenost do 50 m v objektech výšky přes 6 do 12 m</t>
  </si>
  <si>
    <t>-1577993780</t>
  </si>
  <si>
    <t>352</t>
  </si>
  <si>
    <t>K334</t>
  </si>
  <si>
    <t>D+M prvku PL1 1000/1700mm_x000D_
Okno - plastové, šestikomorový profil, stavební šířky 82mm s termovýztuhou 1x křídlo otočné a sklápěcí dovnitř, 3x celoobvodové těsnění, možnost mikroventilace_x000D_
zasklení izolační trojsklo s plastovým teplým rámečkem a plastovým osazovacím rámečkem_x000D_
kování celoobvodové, klička 4 polohy, povrchová úprava broušený nerez_x000D_
k = 0,7 (celý prvek)_x000D_
akustický útlum Rw = 32dB_x000D_
barva bílá</t>
  </si>
  <si>
    <t>1704913371</t>
  </si>
  <si>
    <t>353</t>
  </si>
  <si>
    <t>K335</t>
  </si>
  <si>
    <t>D+M prvku PL2 2000/1000mm_x000D_
Okno - plastové, šestikomorový profil, stavební šířky 82mm s termovýztuhou 1x křídlo sklápěcí dovnitř, 3x celoobvodové těsnění, možnost mikroventilace_x000D_
zasklení izolační trojsklo s plastovým teplým rámečkem a plastovým osazovacím rámečkem_x000D_
kování celoobvodové, klička 4 polohy, povrchová úprava broušený nerez_x000D_
k = 0,7 (celý prvek) _x000D_
akustický útlum Rw = 32dB_x000D_
barva bílá</t>
  </si>
  <si>
    <t>-139826005</t>
  </si>
  <si>
    <t>354</t>
  </si>
  <si>
    <t>K336</t>
  </si>
  <si>
    <t>D+M prvku PL3 2735/1700mm_x000D_
Okno - plastové, šestikomorový profil, stavební šířky 82mm s termovýztuhou 1x křídlo otočné a sklápěcí dovnitř, 3x celoobvodové těsnění, možnost mikroventilace_x000D_
zasklení izolační trojsklo s plastovým teplým rámečkem a plastovým osazovacím rámečkem_x000D_
kování celoobvodové, klička 4 polohy, povrchová úprava broušený nerez_x000D_
k = 0,7 (celý prvek)_x000D_
akustický útlum Rw = 32dB_x000D_
barva bílá</t>
  </si>
  <si>
    <t>1294255110</t>
  </si>
  <si>
    <t>355</t>
  </si>
  <si>
    <t>K337</t>
  </si>
  <si>
    <t>D+M prvku PL4 2735/1700mm_x000D_
Okno - plastové, šestikomorový profil, stavební šířky 82mm s termovýztuhou 1x křídlo otočné a sklápěcí dovnitř, 3x celoobvodové těsnění, možnost mikroventilace _x000D_
zasklení izolační trojsklo s plastovým teplým rámečkem a plastovým osazovacím rámečkem_x000D_
kování celoobvodové, klička 4 polohy, povrchová úprava broušený nerez_x000D_
k = 0,7 (celý prvek)_x000D_
akustický útlum Rw = 32dB_x000D_
barva bílá</t>
  </si>
  <si>
    <t>-7375540</t>
  </si>
  <si>
    <t>356</t>
  </si>
  <si>
    <t>K338</t>
  </si>
  <si>
    <t>D+M prvku PL5 2475+250+2475/1700mm_x000D_
Okno / sestava - plastové, šestikomorový profil, stavební šířky 82mm s termovýztuhou 2x křídlo otočné a sklápěcí dovnitř, 2x křídlo otočné středový rozšířený profil pro napojení zděné stěny 3x celoobvodové těsnění, možnost mikroventilace_x000D_
zasklení izolační trojsklo s plastovým teplým rámečkem a plastovým osazovacím rámečkem_x000D_
kování celoobvodové, klička 4 polohy, povrchová celoobvodové, klička 4 polohy, povrchová úprava broušený nerez_x000D_
k = 0,7 (celý prvek)_x000D_
akustický útlum Rw = 32dB_x000D_
barva bílá</t>
  </si>
  <si>
    <t>-1574124659</t>
  </si>
  <si>
    <t>357</t>
  </si>
  <si>
    <t>K339</t>
  </si>
  <si>
    <t>D+M prvku PL6 4600/1835mm_x000D_
Okno / sestava - plastové, šestikomorový profil, stavební šířky 82mm s termovýztuhou 4x křídlo otočné a sklápěcí dovnitř, 3x celoobvodové těsnění, možnost mikroventilace_x000D_
zasklení izolační trojsklo s plastovým teplým rámečkem a plastovým osazovacím rámečkem_x000D_
kování celoobvodové, klička 4 polohy, povrchová úprava broušený nerez_x000D_
k = 0,7 (celý prvek)_x000D_
akustický útlum Rw = 32dB_x000D_
barva bílá</t>
  </si>
  <si>
    <t>-325116745</t>
  </si>
  <si>
    <t>358</t>
  </si>
  <si>
    <t>K340</t>
  </si>
  <si>
    <t>D+M prvku PL7 4600/1835mm_x000D_
Okno / sestava - plastové, šestikomorový profil, stavební šířky 82mm s termovýztuhou 2x křídlo otočné a sklápěcí dovnitř, 2x křídlo otočné středový rozšířený profil pro napojení zděné stěny 3x celoobvodové těsnění, možnost mikroventilace_x000D_
zasklení izolační trojsklo s plastovým teplým rámečkem a plastovým osazovacím rámečkem_x000D_
kování celoobvodové, klička 4 polohy, povrchová úprava broušený nerez_x000D_
k = 0,7 (celý prvek)_x000D_
akustický útlum Rw = 32dB_x000D_
barva bílá</t>
  </si>
  <si>
    <t>-1674903364</t>
  </si>
  <si>
    <t>359</t>
  </si>
  <si>
    <t>K341</t>
  </si>
  <si>
    <t>D+M prvku PL8 3895/3100mm_x000D_
Prosklená stěna / sestava - plastová, šestikomorový profil, stavební šířky 82mm s termovýztuhou, na třech stranách prvku proveden rozšířený rám 4x křídlo otočné a sklápěcí dovnitř (vrchní část) 4x křídlo sklápěcí dovnitř, uzamykatelné (spodní část) 3x celoobvodové těsnění, možnost mikroventilace_x000D_
zasklení izolační trojsklo s plastovým teplým rámečkem a plastovým osazovacím rámečkem ve spodní části v interiéru bezpečnostní trojsklo VSG_x000D_
kování celoobvodové, klička 4 polohy (vrchní část) okenní křídlo v běžném režimu uzamčené zámkem s cylindrickou vložkou otevření pouze pro případ čištění a údržby oprávněnou osobou povrchová úprava broušený nerez_x000D_
k = 0,7 (celý prvek)_x000D_
akustický útlum Rw = 32dB_x000D_
barva bílá</t>
  </si>
  <si>
    <t>7145091</t>
  </si>
  <si>
    <t>360</t>
  </si>
  <si>
    <t>K342</t>
  </si>
  <si>
    <t>D+M prvku PL10 1000/2100mm_x000D_
Vstupní dveře - plastové, šestikomorový profil, stavební šířky 82mm s termovýztuhou jednokřídlové otočné, s plnou výplní, okopová hrana křídla výšky 250mm hliníkový práh výšky 20mm_x000D_
zasklení_x000D_
kování dveří klika/klika rovná neprofilovaná, bezpečnostní štítek pro vložkový zámek oboustranně, cylindrická vložka - stříbrná, viditelné závěsy - broušený nerez_x000D_
k = 0,93 (celý prvek)_x000D_
akustický útlum Rw = 32dB_x000D_
barva bílá</t>
  </si>
  <si>
    <t>1918398829</t>
  </si>
  <si>
    <t>361</t>
  </si>
  <si>
    <t>K343</t>
  </si>
  <si>
    <t>D+M prvku PL20 220/2000mm_x000D_
Vnitřní parapety oken systémové komůrkové plastové, přesah přes líc zdi max. 20mm, čelní hrana desky zaoblena s radiusem 10mm, ukončení s nosem barva - bílá</t>
  </si>
  <si>
    <t>1214428890</t>
  </si>
  <si>
    <t>362</t>
  </si>
  <si>
    <t>K344</t>
  </si>
  <si>
    <t>D+M prvku PL21 220/1000mm_x000D_
Vnitřní parapety oken systémové komůrkové plastové, přesah přes líc zdi max. 20mm, čelní hrana desky zaoblena s radiusem 10mm, ukončení s nosem barva - bílá</t>
  </si>
  <si>
    <t>-200286678</t>
  </si>
  <si>
    <t>363</t>
  </si>
  <si>
    <t>K345</t>
  </si>
  <si>
    <t>D+M prvku PL22 220/2735mm_x000D_
Vnitřní parapety oken systémové komůrkové plastové, přesah přes líc zdi max. 20mm, čelní hrana desky zaoblena s radiusem 10mm, ukončení s nosem barva - bílá</t>
  </si>
  <si>
    <t>-1057676391</t>
  </si>
  <si>
    <t>364</t>
  </si>
  <si>
    <t>K346</t>
  </si>
  <si>
    <t>D+M prvku PL23 220/2475mm_x000D_
Vnitřní parapety oken systémové komůrkové plastové, přesah přes líc zdi max. 20mm, čelní hrana desky zaoblena s radiusem 10mm, ukončení s nosem barva - bílá</t>
  </si>
  <si>
    <t>1682892401</t>
  </si>
  <si>
    <t>365</t>
  </si>
  <si>
    <t>K347</t>
  </si>
  <si>
    <t>D+M prvku PL24 220/4600mm_x000D_
Vnitřní parapety oken systémové komůrkové plastové, přesah přes líc zdi max. 20mm, čelní hrana desky zaoblena s radiusem 10mm, ukončení s nosem barva - bílá</t>
  </si>
  <si>
    <t>504600791</t>
  </si>
  <si>
    <t>366</t>
  </si>
  <si>
    <t>K348</t>
  </si>
  <si>
    <t>D+M prvku PL25 220/2242,5mm_x000D_
Vnitřní parapety oken systémové komůrkové plastové, přesah přes líc zdi max. 20mm, čelní hrana desky zaoblena s radiusem 10mm, ukončení s nosem barva - bílá</t>
  </si>
  <si>
    <t>395364938</t>
  </si>
  <si>
    <t>367</t>
  </si>
  <si>
    <t>K349</t>
  </si>
  <si>
    <t>D+M prvku PL30_x000D_
Okopová lišta výšky 200 mm, umístěná na stěnách čekáren v prostoru za opěradly sedacího nábytku._x000D_
Samolepící ochranný pás z pevného antibakteriálního vinylu probarveného v celkové tloušťce s mírně texturovaným povrchem určený pro zdravotnická zařízení. Šířka pásu 200 mm, tloušťka 2,5 mm, index šíření plamene is méně než 50 mm/min, reakce na oheň ČSN EN B-s2-d0. Pás je opatřen ochranným filmem, který je odstraněn těsně před uvedením do užívání, aby zajistil dokonalou ochranu a čistotu panelu po skončení stavebních prací. Pás musí splňovat požadavky na čistitelnost v prostorách s vysokým rizikem infekce doložené příslušným certifikátem. Produkt musí být odolný vůči desinfekcím, čistícím prostředkům a antiseptickým přípravkům (podloženo Anios a Bioquell protokolem). Odolnost vůči chemikáliím musí odpovídat minimálně standardu dle EN423. Ochranný pás je opatřen samolepícími pásky pro přímé lepení k podkladu. Pásy nesmí obsahovat žádné těžké kovy, jedovaté ftaláty či jiné karcinogenní, mutagenní a reprotoxické látky dle REACH. Produkt musí být 100% recyklovatelný.</t>
  </si>
  <si>
    <t>32738260</t>
  </si>
  <si>
    <t>368</t>
  </si>
  <si>
    <t>K350</t>
  </si>
  <si>
    <t>D+M prvku PL31_x000D_
Svodidlo na stěnách, výšky 200 mm_x000D_
Horizontální ochranný systém z antibakteriálního vinylu s hladkým povrchem s jemným drážkováním s hliníkovým profilem, který nabízí dokonalé spojení odolnosti proti nárazu, určený do intenzivního provozu na chodbách. Systém montovaný v jedné úrovni na hliníkové konzoly nebo průběžný hliníkový profil kotvené na hmoždinky, na který je osazen vinylový obal probarvený v celkové tloušťce 3,00 mm. Obě strany svodidla jsou opatřeny koncovkami. Pro vedení podél stěny v jednom kuse se použijí vnitřní a vnější rohy v úhlu 90°. Výška vinylového ochranného pásu je 200 mm s hloubkou 30 mm, profil má délku 4000 mm. Reakce na oheň třída Bs2d0 dle ČSN EN 13501-1. Systém je kotvený na stěny objektu ve dvou úrovních nad sebou, přesné výškové umístění určeno v průběhu stavby, dle typu pojízdných lůžek.</t>
  </si>
  <si>
    <t>-869352630</t>
  </si>
  <si>
    <t>369</t>
  </si>
  <si>
    <t>K351</t>
  </si>
  <si>
    <t xml:space="preserve">D+M prvku PL32_x000D_
Rohovník – ochrana vnitřních rohů stěn Ochranný rohový profil z antibakteriálního vinylu s hladkým povrchem určený do intenzivního provozu. Průběžný profil je tvořen hliníkovou konstrukcí kotvenou na hmoždinky, na kterou je osazen vinylový obal probarvený v celkové tloušťce 2,50 mm. Horní část rohu je opatřena koncovkou. Rozsah použití je na úhly 90°. Šířka křídla je 60 mm, profil má délku 2000 mm a je opatřen koncovkami. Reakce na oheň třída Bs2d0 dle ČSN EN 13501-1. </t>
  </si>
  <si>
    <t>587137818</t>
  </si>
  <si>
    <t>370</t>
  </si>
  <si>
    <t>K352</t>
  </si>
  <si>
    <t>D+M prvku T1a 700/1970mm_x000D_
Vnitřní dveře otočné, jednokřídlové, dřevotřískové desky s laminátem HPL, vysokotlaký laminát 0,8mm s plnou výplní, s úpravou bez prahu, s přechodovou lištou, osazeny do obložkové zárubně, Mezera mezi křídlem a podlahou 20mm _x000D_
kování ocelové s povrchovou úpravou broušený chrom dózický zámek_x000D_
barevný odstín křídla i zárubně - bílé</t>
  </si>
  <si>
    <t>147962766</t>
  </si>
  <si>
    <t>371</t>
  </si>
  <si>
    <t>K353</t>
  </si>
  <si>
    <t>D+M prvku T1b 700/1970mm_x000D_
Vnitřní dveře otočné, jednokřídlové, dřevotřískové desky s laminátem HPL, vysokotlaký laminát 0,8mm s plnou výplní, s úpravou bez prahu, s přechodovou lištou, osazeny do obložkové zárubně, Mezera mezi křídlem a podlahou 20mm _x000D_
kování ocelové s povrchovou úpravou broušený chrom WC klička_x000D_
barevný odstín křídla i zárubně - bílé</t>
  </si>
  <si>
    <t>-1278963532</t>
  </si>
  <si>
    <t>372</t>
  </si>
  <si>
    <t>K354</t>
  </si>
  <si>
    <t>D+M prvku T2 800/1970mm_x000D_
Vnitřní dveře otočné, jednokřídlové, dřevotřískové desky s laminátem HPL, vysokotlaký laminát 0,8mm s plnou výplní, s úpravou bez prahu, s přechodovou lištou, osazeny do obložkové zárubně, Mezera mezi křídlem a podlahou 20mm_x000D_
kování ocelové s povrchovou úpravou broušený chrom cylindrický zámek_x000D_
barevný odstín křídla i zárubně - bílé</t>
  </si>
  <si>
    <t>-1702618199</t>
  </si>
  <si>
    <t>373</t>
  </si>
  <si>
    <t>K355</t>
  </si>
  <si>
    <t>D+M prvku T3 1000/1970mm_x000D_
Vnitřní dveře otočné, jednokřídlové, dřevotřískové desky s laminátem HPL, vysokotlaký laminát 0,8mm s plnou výplní, s úpravou bez prahu, s přechodovou lištou, osazeny do obložkové zárubně, Mezera mezi křídlem a podlahou 20mm_x000D_
kování ocelové s povrchovou úpravou broušený chrom cylindrický zámek_x000D_
barevný odstín křídla i zárubně - bílé</t>
  </si>
  <si>
    <t>1423911128</t>
  </si>
  <si>
    <t>374</t>
  </si>
  <si>
    <t>K356</t>
  </si>
  <si>
    <t>D+M prvku T4 1700/1970mm_x000D_
Vnitřní dveře otočné, dvoukřídlové, dřevotřískové desky s laminátem HPL, vysokotlaký laminát 0,8mm s plnou výplní, s úpravou bez prahu, s přechodovou lištou, osazeny do obložkové zárubně, Mezera mezi křídlem a podlahou 20mm_x000D_
kování ocelové s povrchovou úpravou broušený chrom cylindrický zámek_x000D_
barevný odstín křídla i zárubně - bílé_x000D_
požární odolnost - EI-SM-C-30DP3_x000D_
Automatický pohon pro předřazené 2-křídlé dveře s požární odolností SW 300 - 2_x000D_
Elektromechanický pohon pro otočné dveře. Rozměr pohonu 70 x 148 mm. Maximální šířka křídla 1600mm, Maximální váha křídla 250kg, Vhodný i pro požární dveře. Nízká síla při manuálním otevření. Vlastní záložní zdroj. Napojení na čtečku, EPS. Použité harmonizované normy, funkce Push and Go, presenční senzory EN 60335-1, EN 60950-1, EN 61000-6-2, EN 61000-6-3, EN ISO 13849-1, EN 16005.</t>
  </si>
  <si>
    <t>-1373109184</t>
  </si>
  <si>
    <t>375</t>
  </si>
  <si>
    <t>K357</t>
  </si>
  <si>
    <t>D+M prvku T5 600/1970mm_x000D_
Vnitřní dveře posuvné po povrchu stěny, jednokřídlové, dřevotřískové desky s laminátem HPL, vysokotlaký laminát 0,8mm, plnou výplní, s úpravou bez prahu, s přechodovou lištou, opatřeny závěsy posuvného systému osazenými do vodící kolejnice Mezera mezi křídlem a podlahou 20mm_x000D_
kování pro posuvné dveře ocelové s povrchovou úpravou broušený chrom dózický zámek_x000D_
barevný odstín křídla i zárubně - bílé</t>
  </si>
  <si>
    <t>1158573106</t>
  </si>
  <si>
    <t>376</t>
  </si>
  <si>
    <t>K358</t>
  </si>
  <si>
    <t>D+M prvku T6 1200/1970mm_x000D_
Vnitřní dveře otočné, jednokřídlové, dřevotřískové desky s laminátem HPL, vysokotlaký laminát 0,8mm s plnou výplní, s úpravou bez prahu, s přechodovou lištou, osazeny do obložkové zárubně, Mezera mezi křídlem a podlahou 20mm_x000D_
kování ocelové s povrchovou úpravou broušený chrom cylindrický zámek_x000D_
barevný odstín křídla i zárubně - bílé</t>
  </si>
  <si>
    <t>609443200</t>
  </si>
  <si>
    <t>377</t>
  </si>
  <si>
    <t>K359</t>
  </si>
  <si>
    <t>D+M prvku T10 1660/2050mm_x000D_
Sanitární stěny z vysokotlakého laminátu, oboustranně potaženého melaminovou folií. _x000D_
Desky tl.10 mm jsou částečně okovány eloxovanými hliníkovými profily, opatřenými stavitelnými podpěrami _x000D_
Dveřní křídla osazena plastovými nezadlabanýmí zámky, se zamykací rozetou, se symboly volno-obsazeno a s bezpečnostním otvíráním Výška stěn včetně podpěrek 2050mm. _x000D_
Barevný odstín šedý.</t>
  </si>
  <si>
    <t>-375129687</t>
  </si>
  <si>
    <t>378</t>
  </si>
  <si>
    <t>K360</t>
  </si>
  <si>
    <t>D+M prvku T12 600/1400mm_x000D_
Sestava - pracovní deska s dřezem a odkládacími skříňkami _x000D_
Základním materiálem je dřevotřísková deska, laminovaná, tl. 18 mm s vysoce odolnými ABS hranami. Pracovní desky jsou vyrobeny z vysokotlakého laminátu HPL. V místě styku se stěnou doplněna koutová lišta v desénu pracovní desky._x000D_
Desén: bílá barva, úchyty a kovové prvky z nerezu_x000D_
Osazen jednoduchý nerezový dřez, pod dřezem ve skříňce prostor_x000D_
Pod deskou prostor pro odkládací skříňky s poličkami</t>
  </si>
  <si>
    <t>-1172172793</t>
  </si>
  <si>
    <t>379</t>
  </si>
  <si>
    <t>K361</t>
  </si>
  <si>
    <t>D+M prvku T13 600/1500mm_x000D_
Sestava - pracovní deska s dřezem a odkládacími skříňkami_x000D_
Základním materiálem je dřevotřísková deska, laminovaná, tl. 18 mm s vysoce odolnými ABS hranami. Pracovní desky jsou vyrobeny z vysokotlakého laminátu HPL. V místě styku se stěnou doplněna koutová lišta v desénu pracovní desky._x000D_
Desén: bílá barva, úchyty a kovové prvky z nerezu_x000D_
Osazen jednoduchý nerezový dřez, pod dřezem ve skříňce prostor_x000D_
Pod deskou prostor pro odkládací skříňky s poličkami</t>
  </si>
  <si>
    <t>-660074152</t>
  </si>
  <si>
    <t>380</t>
  </si>
  <si>
    <t>K362</t>
  </si>
  <si>
    <t>D+M prvku T14 600/1690mm_x000D_
Sestava - pracovní deska s dřezem a odkládacími skříňkami_x000D_
Základním materiálem je dřevotřísková deska, laminovaná, tl. 18 mm s vysoce odolnými ABS hranami. Pracovní desky jsou vyrobeny z vysokotlakého laminátu HPL. V místě styku se stěnou doplněna koutová lišta v desénu pracovní desky._x000D_
Desén: bílá barva, úchyty a kovové prvky z nerezu_x000D_
Osazen jednoduchý nerezový dřez, pod dřezem ve skříňce prostor_x000D_
Pod deskou prostor pro odkládací skříňky s poličkami</t>
  </si>
  <si>
    <t>-933683755</t>
  </si>
  <si>
    <t>381</t>
  </si>
  <si>
    <t>K363</t>
  </si>
  <si>
    <t>D+M prvku T15 600/1690mm_x000D_
Sestava - pracovní deska s dřezem a odkládacími skříňkami_x000D_
Základním materiálem je dřevotřísková deska, laminovaná, tl. 18 mm s vysoce odolnými ABS hranami. Pracovní desky jsou vyrobeny z vysokotlakého laminátu HPL. V místě styku se stěnou doplněna koutová lišta v desénu pracovní desky._x000D_
Desén: bílá barva, úchyty a kovové prvky z nerezu_x000D_
Osazen jednoduchý nerezový dřez, pod dřezem ve skříňce prostor_x000D_
Pod deskou prostor pro odkládací skříňky s poličkami</t>
  </si>
  <si>
    <t>380739348</t>
  </si>
  <si>
    <t>382</t>
  </si>
  <si>
    <t>K364</t>
  </si>
  <si>
    <t>D+M prvku T16 600/1400mm_x000D_
Sestava - pracovní deska s dřezem a odkládacími skříňkami_x000D_
Základním materiálem je dřevotřísková deska, laminovaná, tl. 18 mm s vysoce odolnými ABS hranami. Pracovní desky jsou vyrobeny z vysokotlakého laminátu HPL. V místě styku se stěnou doplněna koutová lišta v desénu pracovní desky._x000D_
Desén: bílá barva, úchyty a kovové prvky z nerezu_x000D_
Osazen jednoduchý nerezový dřez, pod dřezem ve skříňce prostor_x000D_
Pod deskou prostor pro odkládací skříňky s poličkami</t>
  </si>
  <si>
    <t>158775502</t>
  </si>
  <si>
    <t>383</t>
  </si>
  <si>
    <t>K365</t>
  </si>
  <si>
    <t>D+M prvku T17 600/2500mm_x000D_
Kuchyňka pro zázemí lékařských pokojů_x000D_
Základním materiálem je dřevotřísková deska, laminovaná, tl. 18 mm s vysoce odolnými ABS hranami. Pracovní desky jsou vyrobeny z vysokotlakého laminátu HPL. V místě styku se stěnou doplněna koutová lišta v desénu pracovní desky._x000D_
Desén: barva bílá, úchyty a kovové prvky z nerezu_x000D_
Osazen jednoduchý nerezový dřez, pod dřezem ve skříňce prostor_x000D_
Pod deskou prostor pro umístění malé ledničky 600/600mm_x000D_
Elektrické spotřebiče nejsou předmětem dodávky stavby !!</t>
  </si>
  <si>
    <t>795460506</t>
  </si>
  <si>
    <t>767</t>
  </si>
  <si>
    <t>Konstrukce zámečnické</t>
  </si>
  <si>
    <t>384</t>
  </si>
  <si>
    <t>998767202</t>
  </si>
  <si>
    <t>Přesun hmot pro zámečnické konstrukce stanovený procentní sazbou (%) z ceny vodorovná dopravní vzdálenost do 50 m v objektech výšky přes 6 do 12 m</t>
  </si>
  <si>
    <t>-1539341571</t>
  </si>
  <si>
    <t>385</t>
  </si>
  <si>
    <t>K378</t>
  </si>
  <si>
    <t>D+M prvku Z1_x000D_
Pro pevné spojení s kontaktním zateplovacím systémem jsou profily opatřeny mřížkovou tkaninou.</t>
  </si>
  <si>
    <t>-1332911390</t>
  </si>
  <si>
    <t>386</t>
  </si>
  <si>
    <t>K379</t>
  </si>
  <si>
    <t>D+M prvku Z2_x000D_
Vnější průběžný dilatační profil pro napojení dvou sousedních ploch s přiznáním spáry. Pro pevné spojení s kontaktním zateplovacím systémem jsou profily opatřeny mřížkovou tkaninou.</t>
  </si>
  <si>
    <t>1608541122</t>
  </si>
  <si>
    <t>387</t>
  </si>
  <si>
    <t>K380</t>
  </si>
  <si>
    <t>D+M prvku Z3_x000D_
Vnitřní rohový dilatační profil pro napojení dvou sousedních ploch s přiznáním spáry. Pro pevné spojení s kontaktním zateplovacím systémem jsou profily opatřeny mřížkovou tkaninou.</t>
  </si>
  <si>
    <t>291594384</t>
  </si>
  <si>
    <t>388</t>
  </si>
  <si>
    <t>K381</t>
  </si>
  <si>
    <t>D+M prvku Z4_x000D_
Vnitřní průběžný dilatační profil pro napojení dvou sousedních ploch s přiznáním spáry. Pro pevné spojení s kontaktním zateplovacím systémem jsou profily opatřeny mřížkovou tkaninou.</t>
  </si>
  <si>
    <t>-296507382</t>
  </si>
  <si>
    <t>389</t>
  </si>
  <si>
    <t>K382</t>
  </si>
  <si>
    <t>D+M prvku Z5 ∅350/700mm_x000D_
Světlovod pro osazení do ploché střechy rozměry ∅14", sklon střechy 0°–15°, střešní krytina ploché střechy PVC folie_x000D_
Venkovní střešní modul_x000D_
- PVC rám, bílý_x000D_
- Plastový rám_x000D_
- Ochranná akrylátová kopule_x000D_
Tubus_x000D_
- Pevný tubus_x000D_
- 2 rovné segmenty plus 2 nastavitelná kolena_x000D_
- hliník_x000D_
- zvláště reflexní povrch_x000D_
- vnitřní odrazivost 98 %_x000D_
Vnitřní modul difuzéru_x000D_
- matný dvouvrstvý polykarbonátový difuzér_x000D_
- integrovaný stropní prstenec, bílá barva</t>
  </si>
  <si>
    <t>-1949423792</t>
  </si>
  <si>
    <t>390</t>
  </si>
  <si>
    <t>K383</t>
  </si>
  <si>
    <t>D+M prvku Z6 1710/2000mm atypický výrobek_x000D_
Sprchová zástěna celoskleněná s posuvnými dveřmi a dvěma rozšiřujícími profily, bezrámové provedení s těsněním pomocí dvou těsnících ploch pro dostatečnou ochranu proti stékající vodě. Doplněno stabilizačními tyčemi_x000D_
Výška zástěny 2000mm_x000D_
Kovové prvky broušený nerez, mléčné sklo</t>
  </si>
  <si>
    <t>-2136862938</t>
  </si>
  <si>
    <t>391</t>
  </si>
  <si>
    <t>K384</t>
  </si>
  <si>
    <t>D+M prvku Z10_x000D_
Nástěnný dávkovač na tekuté mýdlo, obsah zásobníku na dolévání je 1000 ml. Jedna dávka obsahuje cca 1ml, dávkovač pojme 1000 dávek mýdla. Je vyroben z bílého ABS plastu s šedivým tlačítkem v kompaktním provedení.Montáž na stěnu pomocí vrutů_x000D_
umístění vždy u umyvadla</t>
  </si>
  <si>
    <t>-1970852753</t>
  </si>
  <si>
    <t>392</t>
  </si>
  <si>
    <t>K385</t>
  </si>
  <si>
    <t>D+M prvku Z11_x000D_
Nástěnný zásobník na papírové ručníky v roli o rozměru: pr. 20x20cm odvíjené středem. Je praktický do provozů, kde je větší spotřeba papírových utěrek, jako jsou kuchyně a dílny Vyroben je z bílého plastu se světle šedou základnou. Montáž na stěnu pomocí vrutů._x000D_
umístění vždy u umyvadla</t>
  </si>
  <si>
    <t>1194218582</t>
  </si>
  <si>
    <t>393</t>
  </si>
  <si>
    <t>K386</t>
  </si>
  <si>
    <t>D+M prvku Z12_x000D_
Nástěnný zásobník na role toaletního papíru o průměru 28 cm a šířce 10 cm.Vyroben je z bílého ABS plastu se světle šedou základnou. Montáž na stěnu pomocí vrutů.</t>
  </si>
  <si>
    <t>-1228074543</t>
  </si>
  <si>
    <t>394</t>
  </si>
  <si>
    <t>K387</t>
  </si>
  <si>
    <t>D+M prvku Z13_x000D_
Držák mýdla v místě sprchových koutů plastový, bílý. Montáž na stěnu pomocí vrutů.</t>
  </si>
  <si>
    <t>-1747210114</t>
  </si>
  <si>
    <t>395</t>
  </si>
  <si>
    <t>K388</t>
  </si>
  <si>
    <t>D+M prvku Z14_x000D_
Věšák na ručníky plastový, pro 5ks ručníků z bílého plastu Montáž na stěnu pomocí vrutů._x000D_
umístění v místn. 204</t>
  </si>
  <si>
    <t>1542753006</t>
  </si>
  <si>
    <t>396</t>
  </si>
  <si>
    <t>K389</t>
  </si>
  <si>
    <t>D+M prvku Z15_x000D_
WC štětka s podstavcem v plastovém provedení, barva bílá</t>
  </si>
  <si>
    <t>-1305133541</t>
  </si>
  <si>
    <t>397</t>
  </si>
  <si>
    <t>K390</t>
  </si>
  <si>
    <t>D+M prvku Z16_x000D_
Fazetové zrcadlo o velikosti 400/600mm lepené na stěnu na keramický obklad_x000D_
umístění v místn. 110, 204 a 209</t>
  </si>
  <si>
    <t>-637225100</t>
  </si>
  <si>
    <t>398</t>
  </si>
  <si>
    <t>K391</t>
  </si>
  <si>
    <t>D+M prvku Z20 1000/1000/1100mm atypický výrobek_x000D_
Světlík do ploché střechy, pevné zasklení hliníkový rám včetně nástavce s přerušeným tepelným mostem pro montáž do vyšších skladeb střešního pláště, umožňující zvětšit výšku rámu na 310 mm oplechování dutiny podhledu z lakovaného plechu bílé barvy_x000D_
zasklení vnitřní sklo 2x3 mm lepené plavené sklo se 2 PVB fóliemi a selektivně reflexní vrstvou venkovní sklo 4 mm plavené sklo se selektivně reflexní vrstvou, komora 14,5 mm typ zasklení dvojsklo, plnící plyn argon, ochranná kopule akrylátová čirá_x000D_
uw celého prvku = 1,2 _x000D_
reakce na oheň, třída B-s1, d0_x000D_
barva bílá_x000D_
požární odolnost EI-15DP1</t>
  </si>
  <si>
    <t>1132297837</t>
  </si>
  <si>
    <t>399</t>
  </si>
  <si>
    <t>K392</t>
  </si>
  <si>
    <t>D+M prvku Z21 600/800mm_x000D_
Revizní dvířka do instalační šachty (revize ZTI), sádrokartonová deska v kovovém rámu povrch dvířek upraven pro nalepení keramického obkladu, osazeny do zděné konstrukce, rozměry a výška parapetu otvoru bude přizpůsobena navrženému obkladu, požární odolnost - EI15 DP1</t>
  </si>
  <si>
    <t>1975475156</t>
  </si>
  <si>
    <t>400</t>
  </si>
  <si>
    <t>K393</t>
  </si>
  <si>
    <t>D+M prvku Z22 320/600mm_x000D_
Revizní dvířka kovová, pro ventilové skříně rozvodů medicinálních plynů, uzamykatelná, v kovovém úhelníkovém rámu, osazena do zděné konstrukce. Dvířka opatřena otvory pro odvětrání niky.</t>
  </si>
  <si>
    <t>1860683068</t>
  </si>
  <si>
    <t>401</t>
  </si>
  <si>
    <t>K394</t>
  </si>
  <si>
    <t>D+M prvku Z23 1850/2100mm_x000D_
Vnitřní prosklená stěna kovová, celoprosklená v rámci stěny 1x jednokřídlové otočné dveře, celoprosklené, okopová hrana křídla i pevných částí výšky 250mm, hliníkový práh výšky 20mm od úrovně 2,5m nad podlahou pevná část s plnou výplní, pro jednostranné napojení sníženého podhledu._x000D_
zasklení _x000D_
dveřního křídla a bočních pevných dílů bezpečnostním kaleným sklem ESG horního nadsvětlíku jednoduchým sklem_x000D_
kování dveří _x000D_
klika/klika rovná neprofilovaná, bezpečnostní štítek pro vložkový zámek oboustranně, cylindrická vložka FAB - stříbrná, viditelné závěsy - broušený nerez_x000D_
barva bílá_x000D_
požární odolnost celého prvku - EI-SM-30DP3</t>
  </si>
  <si>
    <t>1083371313</t>
  </si>
  <si>
    <t>402</t>
  </si>
  <si>
    <t>K395</t>
  </si>
  <si>
    <t>D+M prvku Z24 1900/2100mm_x000D_
Automatické posuvné dveře _x000D_
2 posuvná křídla na jednu stranu s otvíráním doprava (tl. profilu 20 mm), bezpečnostní sklo tl. 8 mm, velikost krytu pohonu: 207 x 145 mm. Kombinované směrové aktivační + prezenční čidlo, el. mech. zámek bistabilní v pohonu. Ovladač na klíček v kovovém pouzdru- 5 funkcí, záložní baterie: 24V baterie pro nouzové otevření, boční bezpečnostní sensor dle normy EN 16005, napojení na EPS. Harmonizované normy: EN 60335-1, EN 61000-6-2, EN 61000-6-3, EN ISO 13849-1, EN16005. Mechanická bezpečnost pohonu v souladu s normou EN 1260050-1 (omezení dynamických sil). Certifikát EPD</t>
  </si>
  <si>
    <t>-2025275137</t>
  </si>
  <si>
    <t>403</t>
  </si>
  <si>
    <t>K396</t>
  </si>
  <si>
    <t>D+M prvku Z25 150/150mm_x000D_
Plastová větrací mřížka pro odvětrání nik a kastlíků s rozvody medicinálních plynů, osazená ve stěnách nad podlahou a pod podhledem. V podhledech na protilehlých koncích zakrytých částí.</t>
  </si>
  <si>
    <t>95277772</t>
  </si>
  <si>
    <t>404</t>
  </si>
  <si>
    <t>K397</t>
  </si>
  <si>
    <t>D+M prvku Z26 600/600mm_x000D_
Lehký ocelový poklop - vyklápěcí, uzamykatelný poklop z profilovaného plechu s protiksluznou úpravou tl. 6mm osazen do rámu z úhelníků L 45/5mm (viz. schema) Provedení s celoobvodovým těsněním</t>
  </si>
  <si>
    <t>-1213724307</t>
  </si>
  <si>
    <t>405</t>
  </si>
  <si>
    <t>K398</t>
  </si>
  <si>
    <t>D+M prvku Z27 440/600mm_x000D_
Revizní dvířka do instalační šachty (revize ZTI), sádrokartonová deska v kovovém rámu povrch dvířek upraven pro nalepení keramického obkladu, osazeny do zděné konstrukce, rozměry a výška parapetu otvoru bude přizpůsobena navrženému obkladu, požární odolnost - EI15 DP1</t>
  </si>
  <si>
    <t>1887449406</t>
  </si>
  <si>
    <t>771</t>
  </si>
  <si>
    <t>Podlahy z dlaždic</t>
  </si>
  <si>
    <t>406</t>
  </si>
  <si>
    <t>771571810</t>
  </si>
  <si>
    <t>Demontáž podlah z dlaždic keramických kladených do malty</t>
  </si>
  <si>
    <t>-630243751</t>
  </si>
  <si>
    <t>407</t>
  </si>
  <si>
    <t>771574154</t>
  </si>
  <si>
    <t>Montáž podlah z dlaždic keramických lepených flexibilním lepidlem režných nebo glazovaných velkoformátových s rozlivovým lepidlem přes 4 do 6 ks/ m2</t>
  </si>
  <si>
    <t>633575445</t>
  </si>
  <si>
    <t>408</t>
  </si>
  <si>
    <t>597x21</t>
  </si>
  <si>
    <t>dlažba keramická- cena dle výběru investora- předpoklad 750 Kč/m2</t>
  </si>
  <si>
    <t>1672536950</t>
  </si>
  <si>
    <t>12,76*1,15 'Přepočtené koeficientem množství</t>
  </si>
  <si>
    <t>409</t>
  </si>
  <si>
    <t>771591111</t>
  </si>
  <si>
    <t>Podlahy - ostatní práce penetrace podkladu</t>
  </si>
  <si>
    <t>-237926161</t>
  </si>
  <si>
    <t>410</t>
  </si>
  <si>
    <t>998771202</t>
  </si>
  <si>
    <t>Přesun hmot pro podlahy z dlaždic stanovený procentní sazbou (%) z ceny vodorovná dopravní vzdálenost do 50 m v objektech výšky přes 6 do 12 m</t>
  </si>
  <si>
    <t>296094653</t>
  </si>
  <si>
    <t>776</t>
  </si>
  <si>
    <t>Podlahy povlakové</t>
  </si>
  <si>
    <t>411</t>
  </si>
  <si>
    <t>776111311</t>
  </si>
  <si>
    <t>Příprava podkladu vysátí podlah</t>
  </si>
  <si>
    <t>-1611608339</t>
  </si>
  <si>
    <t>412</t>
  </si>
  <si>
    <t>776121111</t>
  </si>
  <si>
    <t>Příprava podkladu penetrace vodou ředitelná na savý podklad (válečkováním) ředěná v poměru 1:3 podlah</t>
  </si>
  <si>
    <t>1248641952</t>
  </si>
  <si>
    <t>413</t>
  </si>
  <si>
    <t>776141121</t>
  </si>
  <si>
    <t>Příprava podkladu vyrovnání samonivelační stěrkou podlah min.pevnosti 30 MPa, tloušťky do 3 mm</t>
  </si>
  <si>
    <t>985806516</t>
  </si>
  <si>
    <t>414</t>
  </si>
  <si>
    <t>776141122</t>
  </si>
  <si>
    <t>Příprava podkladu vyrovnání samonivelační stěrkou podlah min.pevnosti 30 MPa, tloušťky přes 3 do 5 mm</t>
  </si>
  <si>
    <t>454192868</t>
  </si>
  <si>
    <t>415</t>
  </si>
  <si>
    <t>776201811</t>
  </si>
  <si>
    <t>Demontáž povlakových podlahovin lepených ručně bez podložky</t>
  </si>
  <si>
    <t>1729374388</t>
  </si>
  <si>
    <t>416</t>
  </si>
  <si>
    <t>776231111</t>
  </si>
  <si>
    <t>Montáž podlahovin z vinylu lepením lamel nebo čtverců standardním lepidlem</t>
  </si>
  <si>
    <t>-1418733043</t>
  </si>
  <si>
    <t>417</t>
  </si>
  <si>
    <t>284x2</t>
  </si>
  <si>
    <t>vinyl</t>
  </si>
  <si>
    <t>53605735</t>
  </si>
  <si>
    <t>146,23*1,15 'Přepočtené koeficientem množství</t>
  </si>
  <si>
    <t>418</t>
  </si>
  <si>
    <t>776231111-1</t>
  </si>
  <si>
    <t>Montáž podlahovin z vinylu lepením lamel nebo čtverců vodivým lepidlem</t>
  </si>
  <si>
    <t>-202137278</t>
  </si>
  <si>
    <t>419</t>
  </si>
  <si>
    <t>284x21</t>
  </si>
  <si>
    <t>vinyl elektrovodivý</t>
  </si>
  <si>
    <t>-251930571</t>
  </si>
  <si>
    <t>94,44*1,15 'Přepočtené koeficientem množství</t>
  </si>
  <si>
    <t>420</t>
  </si>
  <si>
    <t>K687</t>
  </si>
  <si>
    <t>Příplatek za měděné pásky umístěné pod vinyl. Proužky mědi se umístí v závislosti na použitém druhu lepidla</t>
  </si>
  <si>
    <t>1342091132</t>
  </si>
  <si>
    <t>421</t>
  </si>
  <si>
    <t>2019969852</t>
  </si>
  <si>
    <t>422</t>
  </si>
  <si>
    <t>284x212</t>
  </si>
  <si>
    <t>vinyl antistatický</t>
  </si>
  <si>
    <t>-1761673327</t>
  </si>
  <si>
    <t>82,74*1,15 'Přepočtené koeficientem množství</t>
  </si>
  <si>
    <t>423</t>
  </si>
  <si>
    <t>776421312</t>
  </si>
  <si>
    <t>Montáž lišt přechodových šroubovaných</t>
  </si>
  <si>
    <t>-116730290</t>
  </si>
  <si>
    <t>424</t>
  </si>
  <si>
    <t>55343114</t>
  </si>
  <si>
    <t xml:space="preserve">profil přechodový </t>
  </si>
  <si>
    <t>1440738616</t>
  </si>
  <si>
    <t>2,2*1,02 'Přepočtené koeficientem množství</t>
  </si>
  <si>
    <t>425</t>
  </si>
  <si>
    <t>K677</t>
  </si>
  <si>
    <t>Příplatek za provedení vytahovného soklu</t>
  </si>
  <si>
    <t>-1890810362</t>
  </si>
  <si>
    <t>426</t>
  </si>
  <si>
    <t>998776202</t>
  </si>
  <si>
    <t>Přesun hmot pro podlahy povlakové stanovený procentní sazbou (%) z ceny vodorovná dopravní vzdálenost do 50 m v objektech výšky přes 6 do 12 m</t>
  </si>
  <si>
    <t>-1664416837</t>
  </si>
  <si>
    <t>781</t>
  </si>
  <si>
    <t>Dokončovací práce - obklady</t>
  </si>
  <si>
    <t>427</t>
  </si>
  <si>
    <t>781474154</t>
  </si>
  <si>
    <t>Montáž obkladů vnitřních stěn z dlaždic keramických lepených flexibilním lepidlem velkoformátových s vysokopevnostním lepidlem přes 4 do 6 ks/m2</t>
  </si>
  <si>
    <t>-1613478264</t>
  </si>
  <si>
    <t>428</t>
  </si>
  <si>
    <t>597x2</t>
  </si>
  <si>
    <t>obklad keramický- cena dle výběru investora- předpoklad 750 Kč/m2</t>
  </si>
  <si>
    <t>1869802327</t>
  </si>
  <si>
    <t>89,42*1,15 'Přepočtené koeficientem množství</t>
  </si>
  <si>
    <t>429</t>
  </si>
  <si>
    <t>781494111</t>
  </si>
  <si>
    <t>Ostatní prvky plastové profily ukončovací a dilatační lepené flexibilním lepidlem rohové</t>
  </si>
  <si>
    <t>-708542760</t>
  </si>
  <si>
    <t>430</t>
  </si>
  <si>
    <t>781494511</t>
  </si>
  <si>
    <t>Ostatní prvky plastové profily ukončovací a dilatační lepené flexibilním lepidlem ukončovací</t>
  </si>
  <si>
    <t>799648066</t>
  </si>
  <si>
    <t>431</t>
  </si>
  <si>
    <t>781495111</t>
  </si>
  <si>
    <t>Ostatní prvky ostatní práce penetrace podkladu</t>
  </si>
  <si>
    <t>1356676650</t>
  </si>
  <si>
    <t>432</t>
  </si>
  <si>
    <t>781495115</t>
  </si>
  <si>
    <t>Ostatní prvky ostatní práce spárování silikonem</t>
  </si>
  <si>
    <t>-1570246674</t>
  </si>
  <si>
    <t>433</t>
  </si>
  <si>
    <t>998781202</t>
  </si>
  <si>
    <t>Přesun hmot pro obklady keramické stanovený procentní sazbou (%) z ceny vodorovná dopravní vzdálenost do 50 m v objektech výšky přes 6 do 12 m</t>
  </si>
  <si>
    <t>-1980838787</t>
  </si>
  <si>
    <t>783</t>
  </si>
  <si>
    <t>Dokončovací práce - nátěry</t>
  </si>
  <si>
    <t>434</t>
  </si>
  <si>
    <t>K400</t>
  </si>
  <si>
    <t>Omyvatelný disperzní nátěr stěn</t>
  </si>
  <si>
    <t>-393797914</t>
  </si>
  <si>
    <t>784</t>
  </si>
  <si>
    <t>Dokončovací práce - malby a tapety</t>
  </si>
  <si>
    <t>435</t>
  </si>
  <si>
    <t>784181111</t>
  </si>
  <si>
    <t>Penetrace podkladu jednonásobná základní silikátová v místnostech výšky do 3,80 m</t>
  </si>
  <si>
    <t>-899382701</t>
  </si>
  <si>
    <t>436</t>
  </si>
  <si>
    <t>784321031</t>
  </si>
  <si>
    <t>Malby silikátové dvojnásobné, bílé v místnostech výšky do 3,80 m</t>
  </si>
  <si>
    <t>-1560750363</t>
  </si>
  <si>
    <t>2 - Vytápění</t>
  </si>
  <si>
    <t xml:space="preserve">    721 - Strojovny</t>
  </si>
  <si>
    <t xml:space="preserve">    722 - Potrubí</t>
  </si>
  <si>
    <t xml:space="preserve">    723 - Armatury</t>
  </si>
  <si>
    <t xml:space="preserve">    724 - Otopná tělesa</t>
  </si>
  <si>
    <t xml:space="preserve">    725 - Tepelná izolace</t>
  </si>
  <si>
    <t xml:space="preserve">    726 - Nátěry</t>
  </si>
  <si>
    <t xml:space="preserve">    727 - Hodinová zúčtovací sazba</t>
  </si>
  <si>
    <t xml:space="preserve">    728 - Demontáže</t>
  </si>
  <si>
    <t xml:space="preserve">    729 - Doplňkové konstrukce</t>
  </si>
  <si>
    <t>721</t>
  </si>
  <si>
    <t>Strojovny</t>
  </si>
  <si>
    <t>K002</t>
  </si>
  <si>
    <t>Oběhové čerpadlo topné větve elektronicky řízené, průtok 0,86m3/h dopravní výška 4m, 230V, 50W, vč. spojovacího a kotevního materiálu, vestavná délka 130, připojení G1"</t>
  </si>
  <si>
    <t>-1597862873</t>
  </si>
  <si>
    <t>K003</t>
  </si>
  <si>
    <t>Prodloužení rozdělovače/sběrače, vč. hrdel pro novou topnou větev DN25, tepelné izolace</t>
  </si>
  <si>
    <t>-29053291</t>
  </si>
  <si>
    <t>K004</t>
  </si>
  <si>
    <t>Orientační štítky na potrubí</t>
  </si>
  <si>
    <t>443049218</t>
  </si>
  <si>
    <t>K005</t>
  </si>
  <si>
    <t>Výstražné a informační samolepící tabulky</t>
  </si>
  <si>
    <t>1805051268</t>
  </si>
  <si>
    <t>K006</t>
  </si>
  <si>
    <t>Vypuštění a znovu napuštění systému v řešené části</t>
  </si>
  <si>
    <t>-1540675216</t>
  </si>
  <si>
    <t>K008</t>
  </si>
  <si>
    <t>-1543415067</t>
  </si>
  <si>
    <t>722</t>
  </si>
  <si>
    <t>Potrubí</t>
  </si>
  <si>
    <t>K009</t>
  </si>
  <si>
    <t>Potrubí ocelové závitové černé DN 20 vč. tvarovek</t>
  </si>
  <si>
    <t>-1442185167</t>
  </si>
  <si>
    <t>K010</t>
  </si>
  <si>
    <t>Potrubí ocelové závitové černé DN 25 vč. tvarovek</t>
  </si>
  <si>
    <t>1203851748</t>
  </si>
  <si>
    <t>K011</t>
  </si>
  <si>
    <t>Vícevrstvé potrubí 16x2,0</t>
  </si>
  <si>
    <t>1017365611</t>
  </si>
  <si>
    <t>K012</t>
  </si>
  <si>
    <t>Vícevrstvé potrubí 20x2,0</t>
  </si>
  <si>
    <t>-1377738895</t>
  </si>
  <si>
    <t>K013</t>
  </si>
  <si>
    <t>Vícevrstvé potrubí 26x3,0</t>
  </si>
  <si>
    <t>-2023139826</t>
  </si>
  <si>
    <t>K014</t>
  </si>
  <si>
    <t>Ochranná hadice</t>
  </si>
  <si>
    <t>446580983</t>
  </si>
  <si>
    <t>K015</t>
  </si>
  <si>
    <t>Tlakové zkoušky vodou do DN 50</t>
  </si>
  <si>
    <t>135604758</t>
  </si>
  <si>
    <t>K016</t>
  </si>
  <si>
    <t>Odvzdušňovací nádoba DN 50</t>
  </si>
  <si>
    <t>-1071400175</t>
  </si>
  <si>
    <t>K017</t>
  </si>
  <si>
    <t>-1079529486</t>
  </si>
  <si>
    <t>723</t>
  </si>
  <si>
    <t>Armatury</t>
  </si>
  <si>
    <t>K018</t>
  </si>
  <si>
    <t>Zpětná klapka DN 25</t>
  </si>
  <si>
    <t>2007771170</t>
  </si>
  <si>
    <t>K019</t>
  </si>
  <si>
    <t>Filtr závitový DN 25</t>
  </si>
  <si>
    <t>-346007583</t>
  </si>
  <si>
    <t>K020</t>
  </si>
  <si>
    <t>Kulový uzávěr DN 25</t>
  </si>
  <si>
    <t>524960700</t>
  </si>
  <si>
    <t>K021</t>
  </si>
  <si>
    <t>Ruční regulační ventil DN 25 s vypouštěním</t>
  </si>
  <si>
    <t>-1440823301</t>
  </si>
  <si>
    <t>K022</t>
  </si>
  <si>
    <t>Vypouštěcí kohout mosazný DN 15, varné hrdlo</t>
  </si>
  <si>
    <t>-1699846107</t>
  </si>
  <si>
    <t>K023</t>
  </si>
  <si>
    <t>Odvzdušňovací ventil DN 10</t>
  </si>
  <si>
    <t>263383998</t>
  </si>
  <si>
    <t>K024</t>
  </si>
  <si>
    <t>Teploměr technický 0-120°C + varné hrdlo</t>
  </si>
  <si>
    <t>1939512353</t>
  </si>
  <si>
    <t>K025</t>
  </si>
  <si>
    <t>Termostatický radiátorový ventil DN 15 rohové provedení kvs=0,86m3/h, s plynulým nastavením a uzavíráním, připojení pro termostatické hlavice M30x1,5</t>
  </si>
  <si>
    <t>1164715869</t>
  </si>
  <si>
    <t>K026</t>
  </si>
  <si>
    <t>Regulovatelné a uzavíratelné radiátorové šroubení DN 15 rohové provedení</t>
  </si>
  <si>
    <t>1073371952</t>
  </si>
  <si>
    <t>K027</t>
  </si>
  <si>
    <t>Regulační a uzavírací šroubení rohové kvs=1,48m3/h, s vypouštěním pro otopná tělesa s integrovaným termostatickým ventilem, připojení pro termostatické hlavice M30x1,5</t>
  </si>
  <si>
    <t>78451319</t>
  </si>
  <si>
    <t>K028</t>
  </si>
  <si>
    <t>Termostatická hlavice pro otopná tělesa s termostatickým ventilem M30x1,5, s ochranou proti zamrznutí, s vestavěným kapalinovým čidlem</t>
  </si>
  <si>
    <t>-138200444</t>
  </si>
  <si>
    <t>K029</t>
  </si>
  <si>
    <t>Svěrné šroubení - pro přesné ocel.trubky 15 (1/2")</t>
  </si>
  <si>
    <t>-1965586386</t>
  </si>
  <si>
    <t>K030</t>
  </si>
  <si>
    <t>Svěrné šroubení - pro vícevrtsvé trubky 16x2</t>
  </si>
  <si>
    <t>494888453</t>
  </si>
  <si>
    <t>K031</t>
  </si>
  <si>
    <t>229029002</t>
  </si>
  <si>
    <t>K032</t>
  </si>
  <si>
    <t>Montáž trojcestného ventilu DN 25</t>
  </si>
  <si>
    <t>-1103400690</t>
  </si>
  <si>
    <t>K033</t>
  </si>
  <si>
    <t>-1787734955</t>
  </si>
  <si>
    <t>724</t>
  </si>
  <si>
    <t>Otopná tělesa</t>
  </si>
  <si>
    <t>K034</t>
  </si>
  <si>
    <t>Otopná tělesa desková ocelová do prostředí s vysokými požadavky na hygienu, s integrovaným termostatickým ventilem, max. provozní přetlak 1MPa, max. provozní telota 110°C, barva bílá RAL 9010, vývody vnitřní závit G1/2, pravé spodní připojení, vč.připevně</t>
  </si>
  <si>
    <t>-569988124</t>
  </si>
  <si>
    <t>K035</t>
  </si>
  <si>
    <t>-1002224523</t>
  </si>
  <si>
    <t>K036</t>
  </si>
  <si>
    <t>-28579140</t>
  </si>
  <si>
    <t>K037</t>
  </si>
  <si>
    <t>-901037709</t>
  </si>
  <si>
    <t>K038</t>
  </si>
  <si>
    <t>Koupelnová tělesa typ "žebřík" s krajním spodním připojením, z uzavřených ocelových profilů s průřezem tvaru "D" a rovných profilů s kruhovým průřezem, vč. sady pro upevnění na stěnu, odvzdušňovací a zaslepovací zátky, 1220x450mm (vxš), 403W (75/55/20°C)</t>
  </si>
  <si>
    <t>-1100505948</t>
  </si>
  <si>
    <t>K039</t>
  </si>
  <si>
    <t>-1159077662</t>
  </si>
  <si>
    <t>725</t>
  </si>
  <si>
    <t>Tepelná izolace</t>
  </si>
  <si>
    <t>K040</t>
  </si>
  <si>
    <t>Tepelná izolace armatur DN25 - tepelně izolační pouzdra</t>
  </si>
  <si>
    <t>381145329</t>
  </si>
  <si>
    <t>K041</t>
  </si>
  <si>
    <t>Tepelná izolace z kamenné vlny s hliníkovým polepem, 0,037W/mK při střední teplotě 50°C, dle vyhlášky č. 193/2007Sb., 28/20, vč. spojovacího materiálu</t>
  </si>
  <si>
    <t>1815579160</t>
  </si>
  <si>
    <t>K042</t>
  </si>
  <si>
    <t>Tepelná izolace z kamenné vlny s hliníkovým polepem, 0,037W/mK při střední teplotě 50°C, dle vyhlášky č. 193/2007Sb., 35/20, vč. spojovacího materiálu</t>
  </si>
  <si>
    <t>-2146270975</t>
  </si>
  <si>
    <t>K043</t>
  </si>
  <si>
    <t>Tepelná izolace z polyethylenu, 0,038W/mK při 10°C, dle vyhlášky č. 193/2007Sb., 18/5, vč. spojovacího materiálu</t>
  </si>
  <si>
    <t>1938101441</t>
  </si>
  <si>
    <t>K044</t>
  </si>
  <si>
    <t>Tepelná izolace z polyethylenu, 0,038W/mK při 10°C, dle vyhlášky č. 193/2007Sb., 22/5, vč. spojovacího materiálu</t>
  </si>
  <si>
    <t>989506882</t>
  </si>
  <si>
    <t>K045</t>
  </si>
  <si>
    <t>Tepelná izolace z polyethylenu, 0,038W/mK při 10°C, dle vyhlášky č. 193/2007Sb., 28/5, vč. spojovacího materiálu</t>
  </si>
  <si>
    <t>-1195944190</t>
  </si>
  <si>
    <t>K046</t>
  </si>
  <si>
    <t>-1321860774</t>
  </si>
  <si>
    <t>726</t>
  </si>
  <si>
    <t>Nátěry</t>
  </si>
  <si>
    <t>K047</t>
  </si>
  <si>
    <t>Nátěr syntetický potrubí do DN 50 základní</t>
  </si>
  <si>
    <t>289412892</t>
  </si>
  <si>
    <t>K048</t>
  </si>
  <si>
    <t>-1488717471</t>
  </si>
  <si>
    <t>727</t>
  </si>
  <si>
    <t>Hodinová zúčtovací sazba</t>
  </si>
  <si>
    <t>K049</t>
  </si>
  <si>
    <t>Topná zkouška a vyregulování soustavy</t>
  </si>
  <si>
    <t>-126869615</t>
  </si>
  <si>
    <t>K050</t>
  </si>
  <si>
    <t>Vyhotovení dokumentace ke kolaudaci (atesty, apod.)</t>
  </si>
  <si>
    <t>1562384700</t>
  </si>
  <si>
    <t>K051</t>
  </si>
  <si>
    <t>Dokumentace skut. provedení</t>
  </si>
  <si>
    <t>690233585</t>
  </si>
  <si>
    <t>K052</t>
  </si>
  <si>
    <t>Zařízení staveniště</t>
  </si>
  <si>
    <t>-1682074282</t>
  </si>
  <si>
    <t>K053</t>
  </si>
  <si>
    <t>Pomocné stavební výpomoce (vysekání, prostupy, zahození atd.)</t>
  </si>
  <si>
    <t>-420099207</t>
  </si>
  <si>
    <t>K054</t>
  </si>
  <si>
    <t>Protipožární opatření, např. těsnící požární tmel či ucpávky, požární odolnost dle požadavků PBŘS, vč. revizních štítků (DN25 4ks), výkresové dokumentace</t>
  </si>
  <si>
    <t>641655232</t>
  </si>
  <si>
    <t>K055</t>
  </si>
  <si>
    <t>Provozní dokumentace, harmonogram údržby, revize, apod.</t>
  </si>
  <si>
    <t>-1069518386</t>
  </si>
  <si>
    <t>K056</t>
  </si>
  <si>
    <t>Pomocný spojovací a konstrukční závěsový materiál</t>
  </si>
  <si>
    <t>1698394626</t>
  </si>
  <si>
    <t>K057</t>
  </si>
  <si>
    <t>Protihluková opatření - zamezení přenosu hluku instalacemi, dod. stavby</t>
  </si>
  <si>
    <t>1707829060</t>
  </si>
  <si>
    <t>K058</t>
  </si>
  <si>
    <t>Ekologická likvidace odpadového materiálu</t>
  </si>
  <si>
    <t>-1332073698</t>
  </si>
  <si>
    <t>K059</t>
  </si>
  <si>
    <t>Součinnost profesí ZVK, VZT, EI a MaR</t>
  </si>
  <si>
    <t>-386451565</t>
  </si>
  <si>
    <t>K060</t>
  </si>
  <si>
    <t>Doprava a přesun materiálu</t>
  </si>
  <si>
    <t>152563839</t>
  </si>
  <si>
    <t>K061</t>
  </si>
  <si>
    <t>Vzorkování (předložení, odsouhlasení) pohledových a designových prvků</t>
  </si>
  <si>
    <t>-869763173</t>
  </si>
  <si>
    <t>K062</t>
  </si>
  <si>
    <t>1936923293</t>
  </si>
  <si>
    <t>728</t>
  </si>
  <si>
    <t>Demontáže</t>
  </si>
  <si>
    <t>K063</t>
  </si>
  <si>
    <t>Demontáž otopných těles (7ks)</t>
  </si>
  <si>
    <t>-431157771</t>
  </si>
  <si>
    <t>K064</t>
  </si>
  <si>
    <t>Demontáž připojení otopných těles (5ks) a zaslepení rozvodu</t>
  </si>
  <si>
    <t>1532407955</t>
  </si>
  <si>
    <t>K065</t>
  </si>
  <si>
    <t>Napojení nových těles na stávající rozvod (2ks)</t>
  </si>
  <si>
    <t>-1033985264</t>
  </si>
  <si>
    <t>K066</t>
  </si>
  <si>
    <t>-957956966</t>
  </si>
  <si>
    <t>729</t>
  </si>
  <si>
    <t>Doplňkové konstrukce</t>
  </si>
  <si>
    <t>K067</t>
  </si>
  <si>
    <t>Upevňovací objímky + pomocný materiál do DN 100</t>
  </si>
  <si>
    <t>825599347</t>
  </si>
  <si>
    <t>K068</t>
  </si>
  <si>
    <t>-1780383994</t>
  </si>
  <si>
    <t>3 - Vzduchotechnika</t>
  </si>
  <si>
    <t xml:space="preserve">"Účastníkem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 Povinností účastníka výběrového řízení je seznámit se všemi částmi projektové dokumentace, tj. technickou zprávou, výkresy, výkazy výměr atd. Upozornit na případné nedostatky a chyby, v případě nejasností vznést dotazy k dokumentaci. Nebude-li tak učiněno, předpokládá se, že cena účastníka zahrnuje veškeré součásti k zajištění kompletnosti. Součástí cenové nabídky musí být veškeré náklady, aby cena byla kompletní, konečná a zahrnovala celou dodávku a montáž. Cenová nabídka musí být včetně veškerého souvisejícího doplňkového, podružného a montážního materiálu. Označení výrobků konkrétním výrobcem v realizační dokumentaci stavby vyjadřuje standard požadované kvality. Pokud účastník nabídne jiný produkt je povinen dodržet standard a zároveň, přejímá odpovědnost za správnost náhrady, tj. splnění všech parametrů a koordinaci se všemi navazujícími profesemi. Případná úprava projektu pro provádění stavby bude na náklady účastníka (vybraného dodavatele). Při realizaci je dodavatel povinen koordinovat postup prací se stavbou a ostatními profesemi, postupovat v souladu příslušnými předpisy a návody pro montáž jednotlivých zařízení, dodržovat bezpečnostní a protipožární předpisy."						 </t>
  </si>
  <si>
    <t xml:space="preserve">    721 - Zařízení č. 1 - Větrání čekáren</t>
  </si>
  <si>
    <t xml:space="preserve">    722 - Zařízení č. 2 - Větrání hygienických zázemí</t>
  </si>
  <si>
    <t xml:space="preserve">    723 - Zařízení č. 3 - Větrání kuchyňky</t>
  </si>
  <si>
    <t xml:space="preserve">    724 - Ostatní položky</t>
  </si>
  <si>
    <t>Zařízení č. 1 - Větrání čekáren</t>
  </si>
  <si>
    <t>K069</t>
  </si>
  <si>
    <t xml:space="preserve">Rekuperační VZT jednotka sestávající se: uzavírací klapka na vstupu čerstvého vzduchu, přívodní filtr F7, deskový protiproudý výměník účinnosti 89%, elektrický ohřívač 1,2kW , přívodní ventilátor s elektronicky řízenými otáčkami - EC provedení (900 m3/h ; ext. tlak 300 Pa) 230V, 50Hz, uzavírací klapka na vstupu odtahovaného vzduchu, odvodní filtr M5, odvodní ventilátor s elektronicky řízenými otáčkami - EC provedení (900 m3/h ; 300 Pa), 230V, 50Hz pružné manžety na všech hrdlech VZT jednotky. Pružné uložení VZT jenotky, uchycení s panty, vč. veškerého montážního a připojovacího příslušenství, kuličkových sifonů. Hmotnost 130 Kg. VZT jednotka bude umožňovat plynulé řízení otáček ventilátoru. Komponenty M+R vč. servopohonů, protimrazové ochrany, manostatů, čidel jsou součástí dodávky VZT a její regulace. Regulační modul (externí rozvodnice) dodána externě s kabelem do 8 metrů. Doprava a usazení jednotky, montáž, šéfmontáž a uvedení do provozu. VZT jednotka ve vnitřním podstropním provedení s hrdly do boku, uzavírací. Dodávka jednotky v rozloženém stavu. Rozměry: 1920mmx1100mm, výška 384mm. </t>
  </si>
  <si>
    <t>-1637568520</t>
  </si>
  <si>
    <t>K070</t>
  </si>
  <si>
    <t>Tlumič hluku buňkový hygienické provedení, kostra z pozink. plechu, vložená výplň nehořlavý zvukoizolační mat. za pozinkovaným děrovaným plechem a netkanou kašírovanou textílií. Rozměry: 200x500 / délka 1000mm, náběhy na obou stranách, vč. montážního a připojovacího příslušenství. Buňky budou poskládány do potrubí o rozměru 200x500, tlaková ztráta celého tlumiče / délky 1m bude max 15 Pa</t>
  </si>
  <si>
    <t>2142629448</t>
  </si>
  <si>
    <t>K071</t>
  </si>
  <si>
    <t>Tlumič hluku buňkový hygienické provedení, kostra z pozink. plechu, vložená výplň nehořlavý zvukoizolační mat. za pozinkovaným děrovaným plechem a netkanou kašírovanou textílií. Rozměry: 200x500 / délka 2000mm, náběhy na obou stranách, vč. montážního a připojovacího příslušenství. Buňky budou poskládány do potrubí o rozměru 200x500, tlaková ztráta celého tlumiče / délky 2m bude max 25 Pa</t>
  </si>
  <si>
    <t>30341959</t>
  </si>
  <si>
    <t>K072</t>
  </si>
  <si>
    <t>Vsuvný telefonní tlumič kruhový prům. 100mm, délka 300mm, omezuje přenos kmitočtů hovorového pásma, tlaková ztráta tlumiče se uvažuje ve výši 20Pa</t>
  </si>
  <si>
    <t>691516930</t>
  </si>
  <si>
    <t>K073</t>
  </si>
  <si>
    <t>Vsuvný telefonní tlumič kruhový prům. 125mm, délka 300mm, omezuje přenos kmitočtů hovorového pásma, tlaková ztráta tlumiče se uvažuje ve výši 20Pa</t>
  </si>
  <si>
    <t>230084043</t>
  </si>
  <si>
    <t>K074</t>
  </si>
  <si>
    <t>Výfukový kus na čtyřhranné potrubí 500x200 mm, vč. síta, úhel vyústění 130° od vodorovné roviny. Vč. veškerého montážního a připojovacího příslušenství. RAL dle architekta</t>
  </si>
  <si>
    <t>806168608</t>
  </si>
  <si>
    <t>K075</t>
  </si>
  <si>
    <t>Sací kus na čtyřhranné potrubí 355x200 mm, vč. síta, úhel vyústění 130° od vodorovné roviny. Vč. veškerého montážního a připojovacího příslušenství. RAL dle architekta</t>
  </si>
  <si>
    <t>-342689399</t>
  </si>
  <si>
    <t>K076</t>
  </si>
  <si>
    <t>Talířový ventil kovový, pro odvod vzduchu prům. 100, vč. rámečku do stěny / podhledu a montážního a upevňovacího příslušenství. RAL dle architekta</t>
  </si>
  <si>
    <t>-815942951</t>
  </si>
  <si>
    <t>K077</t>
  </si>
  <si>
    <t>Talířový ventil kovový, pro odvod vzduchu prům. 125, vč. rámečku do stěny / podhledu a montážního a upevňovacího příslušenství. RAL dle architekta</t>
  </si>
  <si>
    <t>1612509066</t>
  </si>
  <si>
    <t>K078</t>
  </si>
  <si>
    <t>Talířový ventil kovový, pro odvod vzduchu prům. 160, vč. rámečku do stěny / podhledu a montážního a upevňovacího příslušenství. RAL dle architekta</t>
  </si>
  <si>
    <t>1033718966</t>
  </si>
  <si>
    <t>K079</t>
  </si>
  <si>
    <t>Talířový ventil kovový, pro přívod vzduchu prům. 160, vč. rámečku do stěny / podhledu a montážního a upevňovacího příslušenství. RAL dle architekta</t>
  </si>
  <si>
    <t>498434546</t>
  </si>
  <si>
    <t>K080</t>
  </si>
  <si>
    <t>Výřivý anemostat pro přívod vzduchu, čtvercová čelní deska 600x600mm / 32x, včetně připojovacího boxu s bočním připojením prům. 200 a regulační klapkou. Materiál a RAL čelní deky dle architekta.</t>
  </si>
  <si>
    <t>773899158</t>
  </si>
  <si>
    <t>K081</t>
  </si>
  <si>
    <t>Výřivý anemostat pro odvod vzduchu, čtvercová čelní deska 600x600mm / 32x, včetně připojovacího boxu s bočním připojením prům. 200 a regulační klapkou. Materiál a RAL čelní deky dle architekta.</t>
  </si>
  <si>
    <t>-1900456595</t>
  </si>
  <si>
    <t>K082</t>
  </si>
  <si>
    <t>Polo-ohebné potrubí 1-vrstvé z hliníku tl. 0,1mm prům. 100, vč. spojovacího a závěsového materiálu</t>
  </si>
  <si>
    <t>1974356240</t>
  </si>
  <si>
    <t>K083</t>
  </si>
  <si>
    <t>Polo-ohebné potrubí 1-vrstvé z hliníku tl. 0,1mm prům. 125, vč. spojovacího a závěsového materiálu</t>
  </si>
  <si>
    <t>902373633</t>
  </si>
  <si>
    <t>K084</t>
  </si>
  <si>
    <t>Polo-ohebné potrubí 1-vrstvé z hliníku tl. 0,1mm prům. 160, vč. spojovacího a závěsového materiálu</t>
  </si>
  <si>
    <t>-698105751</t>
  </si>
  <si>
    <t>K085</t>
  </si>
  <si>
    <t>Polo-ohebné potrubí 1-vrstvé z hliníku tl. 0,1mm prům. 200, vč. spojovacího a závěsového materiálu</t>
  </si>
  <si>
    <t>-2044573134</t>
  </si>
  <si>
    <t>K086</t>
  </si>
  <si>
    <t>Kruhové Spiro potrubí prům 100mm, vč. 40% tvarovek a spojovacího a závěsového materiálu. RAL dle architekta</t>
  </si>
  <si>
    <t>1858476393</t>
  </si>
  <si>
    <t>K087</t>
  </si>
  <si>
    <t>Kruhové Spiro potrubí prům 125mm, vč. 40% tvarovek a spojovacího a závěsového materiálu. RAL dle architekta</t>
  </si>
  <si>
    <t>1452825496</t>
  </si>
  <si>
    <t>K088</t>
  </si>
  <si>
    <t>Kruhové Spiro potrubí prům 160mm, vč. 30% tvarovek a spojovacího a závěsového materiálu. RAL dle architekta</t>
  </si>
  <si>
    <t>1111948278</t>
  </si>
  <si>
    <t>K089</t>
  </si>
  <si>
    <t>Kruhové Spiro potrubí prům 200mm, vč. 30% tvarovek a spojovacího a závěsového materiálu. RAL dle architekta</t>
  </si>
  <si>
    <t>-113084930</t>
  </si>
  <si>
    <t>K090</t>
  </si>
  <si>
    <t>Čtyřhranné potrubí sk. I - pozink , třída těsnosti C, vrstva zinku 275g/m2 vč. 20% tvarovek a spojovacího a závěsového materiálu</t>
  </si>
  <si>
    <t>-31558948</t>
  </si>
  <si>
    <t>K091</t>
  </si>
  <si>
    <t>Akustická izolace z minerální vlny (souč. tepelná vodivost min 0,038 W/mK pro 10°C, 40 kg/m3) s AL polepem. Tl. tep. Izolace 40mm, vč. montážního a spojovacího příslušenství.</t>
  </si>
  <si>
    <t>-537037022</t>
  </si>
  <si>
    <t>K092</t>
  </si>
  <si>
    <t>Tepelná izolace z minerální vlny (souč. tepelná vodivost min 0,038 W/mK pro 10°C, 40 kg/m3) s AL polepem. Tl. tep. Izolace 80mm, vč. montážního a spojovacího příslušenství.</t>
  </si>
  <si>
    <t>-1346390795</t>
  </si>
  <si>
    <t>K093</t>
  </si>
  <si>
    <t>Tepelná izolace z minerální vlny (souč. tepelná vodivost min 0,038 W/mK pro 10°C, 40 kg/m3) a parozábranou vč. oplechování - vodotěsné s odolností proti povětrnostním podmínkám. Tl. tep. Izolace 80mm, vč. montážního a spojovacího příslušenství.</t>
  </si>
  <si>
    <t>-1811527449</t>
  </si>
  <si>
    <t>Zařízení č. 2 - Větrání hygienických zázemí</t>
  </si>
  <si>
    <t>K094</t>
  </si>
  <si>
    <t>Potrubní diagonální ventilátor 240m3/h, 230Pa, 120W; 0,5A; 230V připojovací prům. 200mm. Skříň ventilátoru je vyrobena z plastu. Skříň se skládá z montážní lišty s dvěma hrdly a motoru, který je s hrdly spojen rychloupínacími sponami. Konstrukce umožňuje demontáž motorové části bez nutnosti odpojit potrubí. Oběžné kolo ventilátoru je vyrobeno z plastu. Motor je asynchronní s kotvou nakrátko, má trojí vinutí, což umožňuje provoz s trojími otáčkami. Motor je vybaveny tepelnou pojistkou. Ložiska jsou kuličková s tukovou náplní na dobu životnosti. Třída izolace B, krytí je IP 44. Vzducho. Pružné uložení ventilátoru, pružné manžety na hrdlech ventilátoru, vč. montážního a připojovacího příslušenství. Montáž a dodávka ventilátoru s příslušenstvím.</t>
  </si>
  <si>
    <t>-1934742475</t>
  </si>
  <si>
    <t>K095</t>
  </si>
  <si>
    <t>Potrubní diagonální ventilátor 90m3/h, 100Pa, 30W; 0,13A; 230V připojovací prům. 125mm. Skříň ventilátoru je vyrobena z plastu. Skříň se skládá z montážní lišty s dvěma hrdly a motoru, který je s hrdly spojen rychloupínacími sponami. Konstrukce umožňuje demontáž motorové části bez nutnosti odpojit potrubí. Oběžné kolo ventilátoru je vyrobeno z plastu. Motor je asynchronní s kotvou nakrátko, má trojí vinutí, což umožňuje provoz s trojími otáčkami. Motor je vybaveny tepelnou pojistkou. Ložiska jsou kuličková s tukovou náplní na dobu životnosti. Třída izolace B, krytí je IP 44. Vzducho. Pružné uložení ventilátoru, pružné manžety na hrdlech ventilátoru, vč. montážního a připojovacího příslušenství. Montáž a dodávka ventilátoru s příslušenstvím.</t>
  </si>
  <si>
    <t>1763290696</t>
  </si>
  <si>
    <t>K096</t>
  </si>
  <si>
    <t>Těsná zpětná klapka vsuvná, kruhová prům. 125, vč. montážního a připojovacího příslušenství. Montáž zpětné klapky a dodávka</t>
  </si>
  <si>
    <t>397035498</t>
  </si>
  <si>
    <t>K097</t>
  </si>
  <si>
    <t>Zpětná klapka z galvanizované oceli vsuvná, kruhová prům. 200, vč. montážního a připojovacího příslušenství. Montáž zpětné klapky a dodávka</t>
  </si>
  <si>
    <t>-1781034810</t>
  </si>
  <si>
    <t>K098</t>
  </si>
  <si>
    <t>Tlumič hluku kruhový prům. 125mm, délka 600mm, plášť tlumiče je z galvanizovaného plechu , tlaková ztráta tlumiče se uvažuje ve výši 2 násobku tlakové ztráty hladkého potrubí</t>
  </si>
  <si>
    <t>-2009840950</t>
  </si>
  <si>
    <t>K099</t>
  </si>
  <si>
    <t>Tlumič hluku kruhový prům. 200mm, délka 900mm, plášť tlumiče je z galvanizovaného plechu , tlaková ztráta tlumiče se uvažuje ve výši 2 násobku tlakové ztráty hladkého potrubí</t>
  </si>
  <si>
    <t>1710058883</t>
  </si>
  <si>
    <t>K100</t>
  </si>
  <si>
    <t>723516472</t>
  </si>
  <si>
    <t>K101</t>
  </si>
  <si>
    <t>1898872855</t>
  </si>
  <si>
    <t>K102</t>
  </si>
  <si>
    <t>Vsuvný telefonní tlumič kruhový prům. 160mm, délka 500mm, omezuje přenos kmitočtů hovorového pásma, tlaková ztráta tlumiče se uvažuje ve výši 20Pa</t>
  </si>
  <si>
    <t>1270065033</t>
  </si>
  <si>
    <t>K103</t>
  </si>
  <si>
    <t>Výfuková hlavice na spiro potrubí průměr 200mm, vč. síta, úhel vyústění 130° od vodorovné roviny. Vč. veškerého montážního a připojovacího příslušenství. RAL dle architekta</t>
  </si>
  <si>
    <t>-1533217392</t>
  </si>
  <si>
    <t>K104</t>
  </si>
  <si>
    <t>79715239</t>
  </si>
  <si>
    <t>K105</t>
  </si>
  <si>
    <t>1958097191</t>
  </si>
  <si>
    <t>K106</t>
  </si>
  <si>
    <t>622717203</t>
  </si>
  <si>
    <t>K107</t>
  </si>
  <si>
    <t>Proti-dešťová žaluzie, hliníková, s rámem do potrubí a sítem, Rozměr 200x200mm, RAL dle architekta, vč. montážního a připojovacího příslušenství. Rychlost proudění přes proti-dešťouvou žaluzii cca 3,0m/s při 50 m3/h. RAL dle architekta. Dodávka distribuč</t>
  </si>
  <si>
    <t>-86045003</t>
  </si>
  <si>
    <t>K108</t>
  </si>
  <si>
    <t>1647291836</t>
  </si>
  <si>
    <t>K109</t>
  </si>
  <si>
    <t>1817429606</t>
  </si>
  <si>
    <t>K110</t>
  </si>
  <si>
    <t>-822612709</t>
  </si>
  <si>
    <t>K111</t>
  </si>
  <si>
    <t>Kruhové Spiro potrubí prům 100mm, vč. 50% tvarovek a spojovacího a závěsového materiálu. RAL dle architekta</t>
  </si>
  <si>
    <t>208968549</t>
  </si>
  <si>
    <t>K112</t>
  </si>
  <si>
    <t>Kruhové Spiro potrubí prům 125mm, vč. 30% tvarovek a spojovacího a závěsového materiálu. RAL dle architekta</t>
  </si>
  <si>
    <t>-1554815159</t>
  </si>
  <si>
    <t>K113</t>
  </si>
  <si>
    <t>Kruhové Spiro potrubí prům 160mm, vč. 50% tvarovek a spojovacího a závěsového materiálu. RAL dle architekta</t>
  </si>
  <si>
    <t>-53073552</t>
  </si>
  <si>
    <t>K114</t>
  </si>
  <si>
    <t>Kruhové Spiro potrubí prům 200mm, vč. 50% tvarovek a spojovacího a závěsového materiálu. RAL dle architekta</t>
  </si>
  <si>
    <t>-360237427</t>
  </si>
  <si>
    <t>K115</t>
  </si>
  <si>
    <t>-1408663789</t>
  </si>
  <si>
    <t>K116</t>
  </si>
  <si>
    <t>1770816621</t>
  </si>
  <si>
    <t>Zařízení č. 3 - Větrání kuchyňky</t>
  </si>
  <si>
    <t>K117</t>
  </si>
  <si>
    <t>Zvukově izolovaný diagonální ventilítor 200m3/h, 160Pa, 49W; 0,22A; 230V. Připojovací prům. 160mm. Skříň ventilátoru je vyrobena z plastu vč. hlukového absorbéru. Skříň se skládá z montážní lišty s dvěma hrdly a motoru, který je s hrdly spojen rychloupínacími sponami. Konstrukce umožňuje demontáž motorové části bez nutnosti odpojit potrubí. Oběžné kolo ventilátoru je vyrobeno z plastu. Motor je asynchronní s kotvou nakrátko, má trojí vinutí, což umožňuje provoz s trojími otáčkami. Motor je vybaveny tepelnou pojistkou. Ložiska jsou kuličková s tukovou náplní na dobu životnosti. Třída izolace B, krytí je IP 44. Vzducho. Pružné uložení ventilátoru, pružné manžety na hrdlech ventilátoru, vč. montážního a připojovacího příslušenství. Montáž a dodávka ventilátoru s příslušenstvím.</t>
  </si>
  <si>
    <t>-1657530237</t>
  </si>
  <si>
    <t>K118</t>
  </si>
  <si>
    <t>Těsná zpětná klapka vsuvná, kruhová prům. 160, vč. montážního a připojovacího příslušenství. Montáž zpětné klapky a dodávka</t>
  </si>
  <si>
    <t>-937272590</t>
  </si>
  <si>
    <t>K119</t>
  </si>
  <si>
    <t>Tlumič hluku kruhový prům. 160mm, délka 900mm, plášť tlumiče je z galvanizovaného plechu , tlaková ztráta tlumiče se uvažuje ve výši 2 násobku tlakové ztráty hladkého potrubí</t>
  </si>
  <si>
    <t>985158255</t>
  </si>
  <si>
    <t>K120</t>
  </si>
  <si>
    <t>Výfuková hlavice na spiro potrubí průměr 160mm, vč. síta, úhel vyústění 130° od vodorovné roviny. Vč. veškerého montážního a připojovacího příslušenství. RAL dle architekta</t>
  </si>
  <si>
    <t>-956883287</t>
  </si>
  <si>
    <t>-1331182750</t>
  </si>
  <si>
    <t>1072731932</t>
  </si>
  <si>
    <t>1426303485</t>
  </si>
  <si>
    <t>-1772418288</t>
  </si>
  <si>
    <t>-1905125316</t>
  </si>
  <si>
    <t>Ostatní položky</t>
  </si>
  <si>
    <t>K121</t>
  </si>
  <si>
    <t>Ostatní závěsový materiál, konzole, příčníky</t>
  </si>
  <si>
    <t>458807336</t>
  </si>
  <si>
    <t>K122</t>
  </si>
  <si>
    <t>Zaregulování a zprovoznění, provozní dokumentace, zaškolení obsluhy</t>
  </si>
  <si>
    <t>250791702</t>
  </si>
  <si>
    <t>K123</t>
  </si>
  <si>
    <t>Pomocné stavební přípomoce, které nebyli požadovány po stavbě.</t>
  </si>
  <si>
    <t>-2135813995</t>
  </si>
  <si>
    <t>K124</t>
  </si>
  <si>
    <t>Odvoz a ekologická likvidace odpadového materiálu - ochranných obalů, převozních palet, naložení a složení nákladu, vč. poplatku za skládku demontovaného materiálu</t>
  </si>
  <si>
    <t>-1999577380</t>
  </si>
  <si>
    <t>K125</t>
  </si>
  <si>
    <t>Dokumentace skutečného provedení</t>
  </si>
  <si>
    <t>-2111886345</t>
  </si>
  <si>
    <t>K126</t>
  </si>
  <si>
    <t>Dlaždice pro vynesení potrubí 500x500, pro uchycení stojny</t>
  </si>
  <si>
    <t>1674026020</t>
  </si>
  <si>
    <t>K127</t>
  </si>
  <si>
    <t>26792758</t>
  </si>
  <si>
    <t>K128</t>
  </si>
  <si>
    <t>-1577560415</t>
  </si>
  <si>
    <t>K129</t>
  </si>
  <si>
    <t>Doprava materiálu</t>
  </si>
  <si>
    <t>1153216575</t>
  </si>
  <si>
    <t>4 - Měření a regulace</t>
  </si>
  <si>
    <t xml:space="preserve">    711 - Ekvitermní regulace teploty OV, přístavba obj. č. 22</t>
  </si>
  <si>
    <t xml:space="preserve">    712 - "Regulace teploty vzduchu na konstantní hodnotu,
VZT 43 (ambulance 1.NP)"</t>
  </si>
  <si>
    <t xml:space="preserve">    713 - Řídící systém umístěný v rozvaděči DT22</t>
  </si>
  <si>
    <t xml:space="preserve">    714 - ROZVADĚČE</t>
  </si>
  <si>
    <t xml:space="preserve">    715 - MONTÁŽNÍ MATERIÁL</t>
  </si>
  <si>
    <t xml:space="preserve">    716 - SLUŽBY</t>
  </si>
  <si>
    <t>Ekvitermní regulace teploty OV, přístavba obj. č. 22</t>
  </si>
  <si>
    <t>K130</t>
  </si>
  <si>
    <t>"Snímač teploty se stonkem a plastovou hlavicí,
typ čidla Ni 891, rozsah -30 až 150°C,
délka stonku 120 mm, stupeň krytí IP 65"	NS 122</t>
  </si>
  <si>
    <t>-1009831751</t>
  </si>
  <si>
    <t>K131</t>
  </si>
  <si>
    <t>Nerezová jímka, délka 100 mm, závit G1/2” 	JS 130</t>
  </si>
  <si>
    <t>1616115250</t>
  </si>
  <si>
    <t>K132</t>
  </si>
  <si>
    <t>"Bronzový ventil, třícestný směšovací,
PN 16, DN 20, kv=6,3"	VG 7802LT</t>
  </si>
  <si>
    <t>103904534</t>
  </si>
  <si>
    <t>K133</t>
  </si>
  <si>
    <t>"Elektrický pohon, synchr. s magn. spojkou, IP54,
pro řadu VG7000, ruční řízení, napájení 24 VAC
proporcionální ovládání 0-10 VDC nebo 0-20mA"	VA-7746-1001</t>
  </si>
  <si>
    <t>40729676</t>
  </si>
  <si>
    <t>K134</t>
  </si>
  <si>
    <t>Čerpadlo, el.připojení</t>
  </si>
  <si>
    <t>-1190245389</t>
  </si>
  <si>
    <t>"Regulace teploty vzduchu na konstantní hodnotu,
VZT 43 (ambulance 1.NP)"</t>
  </si>
  <si>
    <t>K135</t>
  </si>
  <si>
    <t>"Snímač teploty s rychlou odezvou,
typ čidla Ni 891, rozsah -30 až 130°C,
délka stonku 220 mm, závit G 1/2”,
stupeň krytí IP 65"	NS 162</t>
  </si>
  <si>
    <t>-1742301414</t>
  </si>
  <si>
    <t>K136</t>
  </si>
  <si>
    <t>"Diferenční manostat vzduchu, rozsah 50-400 Pa,
spínací diference max. 0,25mbar, 
vč.montážního držáku BKT024N002R
a potrubní montážní sady GMT008N600R"	P233A-4-PHC</t>
  </si>
  <si>
    <t>557840252</t>
  </si>
  <si>
    <t>K137</t>
  </si>
  <si>
    <t>390398555</t>
  </si>
  <si>
    <t>K138</t>
  </si>
  <si>
    <t>"Plastový ovladač pomocných obvodů, otočný,
se signálizací LED (provoz/porucha), krytí IP30
design ovladače je nutno konzultovat s investorem
nebo s gen. projektentem
atypický výrobek, zakázková výroba"</t>
  </si>
  <si>
    <t>1543671350</t>
  </si>
  <si>
    <t>K139</t>
  </si>
  <si>
    <t>"Pohon s pružinovým zpětným chodem a havarijní funkcí
pro přestavování klapek v technickém zařízení budov,
napájení AC/DC 24, 50 Hz, ovládání ON/OFF, krytí IP54
kroutící moment 20Nm, velikost klapky do cca 4m2"	LF24A</t>
  </si>
  <si>
    <t>-846699522</t>
  </si>
  <si>
    <t>K140</t>
  </si>
  <si>
    <t>"Klapkový pohon pro přestavování klapek
v technickém zařízení budov,
napájení AC/DC 24, 50 Hz, ovládání 0-10VDC, krytí IP54
kroutící moment 5Nm, velikost klapky do cca 1m2"	LM24-SR</t>
  </si>
  <si>
    <t>711401081</t>
  </si>
  <si>
    <t>K141</t>
  </si>
  <si>
    <t>"EC motor, napájení 230 VAC, 50/60 Hz, 0,385kW/2,5A
- el. připojení (napájecí a ovládací kabely),
- nastavení parametrů"</t>
  </si>
  <si>
    <t>753086000</t>
  </si>
  <si>
    <t>K142</t>
  </si>
  <si>
    <t>"Elektrický ohřívač, napájení 230VAC, 1,8kW,
ovládání 0-10VDC"</t>
  </si>
  <si>
    <t>887364993</t>
  </si>
  <si>
    <t>Řídící systém umístěný v rozvaděči DT22</t>
  </si>
  <si>
    <t>K143</t>
  </si>
  <si>
    <t xml:space="preserve">"Regulátor FAC: 8UI, 6DI, 6DO (triak), 6AO, 24 VAC; SA Bus;
montážní základna"	MS-FAC3611-0 </t>
  </si>
  <si>
    <t>523788685</t>
  </si>
  <si>
    <t>K144</t>
  </si>
  <si>
    <t>Ovládací displej regulátorů FEC, FAC a NCE	MS-DIS1710-0</t>
  </si>
  <si>
    <t>-359700658</t>
  </si>
  <si>
    <t>K145</t>
  </si>
  <si>
    <t>16-bodový IOM, 8 DI, 8 DO, 24 VAC	MS-IOM3731-0</t>
  </si>
  <si>
    <t>652093021</t>
  </si>
  <si>
    <t>714</t>
  </si>
  <si>
    <t>ROZVADĚČE</t>
  </si>
  <si>
    <t>K146</t>
  </si>
  <si>
    <t>Stávající ocelová rozvodnice	DT2</t>
  </si>
  <si>
    <t>-1843413556</t>
  </si>
  <si>
    <t>K147</t>
  </si>
  <si>
    <t>Úprava rozváděče	DT2</t>
  </si>
  <si>
    <t>1504880100</t>
  </si>
  <si>
    <t>K148</t>
  </si>
  <si>
    <t>"ocelová rozvodnice, 800, v.1200, hl.320 /mm/
odnímatelný horní díl, odnímatelná zadní stěna,
dveře: 2mm lakovaný plech,úprava RAL 7032,
montážní deska: 3 mm pozinkovaný plech,
nastavitelná hloubka po 25 mm, bočnice 1,5 mm lakovaný plech,
úprava RAL 7032, krytí IP 54, vč.přístrojové náplně"	DT22</t>
  </si>
  <si>
    <t>818878585</t>
  </si>
  <si>
    <t>K149</t>
  </si>
  <si>
    <t>Výroba rozváděče	DT22</t>
  </si>
  <si>
    <t>2033714536</t>
  </si>
  <si>
    <t>715</t>
  </si>
  <si>
    <t>MONTÁŽNÍ MATERIÁL</t>
  </si>
  <si>
    <t>K150</t>
  </si>
  <si>
    <t>JYTY 2x1 - Propojovací kabel stíněný</t>
  </si>
  <si>
    <t>-209674494</t>
  </si>
  <si>
    <t>K151</t>
  </si>
  <si>
    <t>JYTY 4x1 - Propojovací kabel stíněný</t>
  </si>
  <si>
    <t>307587500</t>
  </si>
  <si>
    <t>K152</t>
  </si>
  <si>
    <t>JYTY 7x1 - Propojovací kabel stíněný</t>
  </si>
  <si>
    <t>729138043</t>
  </si>
  <si>
    <t>K153</t>
  </si>
  <si>
    <t>CYKY 3Jx1,5 - Propojovací kabel silový</t>
  </si>
  <si>
    <t>842820902</t>
  </si>
  <si>
    <t>K154</t>
  </si>
  <si>
    <t>CYKY 3Jx2,5 - Propojovací kabel silový</t>
  </si>
  <si>
    <t>-456553326</t>
  </si>
  <si>
    <t>K155</t>
  </si>
  <si>
    <t>PAAR TRONIC Li-2YCY</t>
  </si>
  <si>
    <t>1170464161</t>
  </si>
  <si>
    <t>K156</t>
  </si>
  <si>
    <t>CY6 - Propojovací vodič zelenožlutý pevný průřez 6mm</t>
  </si>
  <si>
    <t>1650798216</t>
  </si>
  <si>
    <t>K157</t>
  </si>
  <si>
    <t>"trubka z PVC, samozhášivá, s hrdlem pro lehké
mechanické zatížení VRM 20, vč.příslušenství"</t>
  </si>
  <si>
    <t>1484745788</t>
  </si>
  <si>
    <t>K158</t>
  </si>
  <si>
    <t>"trubka z PVC, samozhášivá, s hrdlem pro lehké
mechanické zatížení VRM 25, vč.příslušenství"</t>
  </si>
  <si>
    <t>660449833</t>
  </si>
  <si>
    <t>K159</t>
  </si>
  <si>
    <t>"trubka z PVC, samozhášivá, s hrdlem pro lehké
mechanické zatížení VRM 32, vč.příslušenství"</t>
  </si>
  <si>
    <t>-1073650393</t>
  </si>
  <si>
    <t>K160</t>
  </si>
  <si>
    <t>"kabelový žlab 62/50 vč.víka,
vč. drobného pomocného spojovací a závěsného materiálu"</t>
  </si>
  <si>
    <t>1064669777</t>
  </si>
  <si>
    <t>K161</t>
  </si>
  <si>
    <t>"kabelový žlab 125/100 vč.víka,
vč. drobného pomocného spojovací a závěsného materiálu"</t>
  </si>
  <si>
    <t>-2058436951</t>
  </si>
  <si>
    <t>K162</t>
  </si>
  <si>
    <t>"kabelový žlab 250/100 vč.víka,
vč. drobného pomocného spojovací a závěsného materiálu"</t>
  </si>
  <si>
    <t>-1110716629</t>
  </si>
  <si>
    <t>K163</t>
  </si>
  <si>
    <t>montáž kovových nosných a doplňkových konstr.5-10 kg</t>
  </si>
  <si>
    <t>-1103961912</t>
  </si>
  <si>
    <t>716</t>
  </si>
  <si>
    <t>SLUŽBY</t>
  </si>
  <si>
    <t>K164</t>
  </si>
  <si>
    <t>Montáž zařízení MaR</t>
  </si>
  <si>
    <t>-1378845674</t>
  </si>
  <si>
    <t>K165</t>
  </si>
  <si>
    <t>Montáž kabelů a kabelových tras MaR</t>
  </si>
  <si>
    <t>1335614868</t>
  </si>
  <si>
    <t>K166</t>
  </si>
  <si>
    <t>Zpracování výrobní (dílenské) dokumentace</t>
  </si>
  <si>
    <t>-1434622511</t>
  </si>
  <si>
    <t>K167</t>
  </si>
  <si>
    <t>"Vyhotovení dokumentace skutečného stavu,
návodu pro obsluhu a podkladů pro provozní řád"</t>
  </si>
  <si>
    <t>-618566129</t>
  </si>
  <si>
    <t>K168</t>
  </si>
  <si>
    <t>Koordinace MaR a ostatní technologie</t>
  </si>
  <si>
    <t>-1608116004</t>
  </si>
  <si>
    <t>K169</t>
  </si>
  <si>
    <t>Softwarové vybavení řídícího systému</t>
  </si>
  <si>
    <t>-1512938423</t>
  </si>
  <si>
    <t>K170</t>
  </si>
  <si>
    <t>"Softwarové vybavení vizualizace,
(vizualizace technologie MaR)"</t>
  </si>
  <si>
    <t>1165272951</t>
  </si>
  <si>
    <t>K171</t>
  </si>
  <si>
    <t>Úprava stávajicího softwarového vybavení řídícího systému DT2</t>
  </si>
  <si>
    <t>843031375</t>
  </si>
  <si>
    <t>K172</t>
  </si>
  <si>
    <t>Úprava stávajicího softwarového vybavení vizualizace DT2</t>
  </si>
  <si>
    <t>-612561402</t>
  </si>
  <si>
    <t>K173</t>
  </si>
  <si>
    <t>Oživení vstupů/výstupů, včetně odladění software na stavbě</t>
  </si>
  <si>
    <t>-1244575071</t>
  </si>
  <si>
    <t>K174</t>
  </si>
  <si>
    <t>Výchozí revize elektrických zařízení</t>
  </si>
  <si>
    <t>955149926</t>
  </si>
  <si>
    <t>K175</t>
  </si>
  <si>
    <t>Funkční zkoušky, uvedení do provozu</t>
  </si>
  <si>
    <t>1680709014</t>
  </si>
  <si>
    <t>K176</t>
  </si>
  <si>
    <t>Zkušební provoz</t>
  </si>
  <si>
    <t>914951294</t>
  </si>
  <si>
    <t>K177</t>
  </si>
  <si>
    <t>Zaškolení personálu obsluhy a údržby</t>
  </si>
  <si>
    <t>1793908781</t>
  </si>
  <si>
    <t>K178</t>
  </si>
  <si>
    <t>"Odvoz a ekologická likvidace odpadového materiálu
(ochranných obalů, převozních palet, naložení a složení
nákladu, vč. poplatku za skládku)"</t>
  </si>
  <si>
    <t>-2030558054</t>
  </si>
  <si>
    <t>K179</t>
  </si>
  <si>
    <t>"Příplatek za práci ve výškách (+ plošiny, lešení, apod.),
montáž na plošině"</t>
  </si>
  <si>
    <t>1599588155</t>
  </si>
  <si>
    <t>K180</t>
  </si>
  <si>
    <t>VRN, doprava materiálu a osob</t>
  </si>
  <si>
    <t>838462402</t>
  </si>
  <si>
    <t>K181</t>
  </si>
  <si>
    <t>-1670847109</t>
  </si>
  <si>
    <t>5 - Zdravotní instalace</t>
  </si>
  <si>
    <t xml:space="preserve">    721 - Vnitřní a vnější kanalizace</t>
  </si>
  <si>
    <t xml:space="preserve">    722 - Vnitřní vodovod</t>
  </si>
  <si>
    <t xml:space="preserve">    723 - Zařizovací předměty</t>
  </si>
  <si>
    <t xml:space="preserve">    724 - Tepelná izolace</t>
  </si>
  <si>
    <t xml:space="preserve">    725 - HZS</t>
  </si>
  <si>
    <t>Vnitřní a vnější kanalizace</t>
  </si>
  <si>
    <t>K182</t>
  </si>
  <si>
    <t>Odpadní potrubí z polypropylenu, pro vnitřní kanalizaci DN32/1,8 - kondenzát</t>
  </si>
  <si>
    <t>22238233</t>
  </si>
  <si>
    <t>K183</t>
  </si>
  <si>
    <t>Odpadní potrubí z polypropylenu, pro vnitřní kanalizaci DN40/1,8 - splašková</t>
  </si>
  <si>
    <t>-1992623282</t>
  </si>
  <si>
    <t>K184</t>
  </si>
  <si>
    <t>Odpadní potrubí z polypropylenu, pro vnitřní kanalizaci DN40/1,8 - kondenzát</t>
  </si>
  <si>
    <t>1883092600</t>
  </si>
  <si>
    <t>K185</t>
  </si>
  <si>
    <t>Plastové potrubí z PPR D 40 (tlaková kanalizace)</t>
  </si>
  <si>
    <t>-1022116226</t>
  </si>
  <si>
    <t>K186</t>
  </si>
  <si>
    <t>Odpadní potrubí z polypropylenu, pro vnitřní kanalizaci DN50/1,8 - splašková</t>
  </si>
  <si>
    <t>568271885</t>
  </si>
  <si>
    <t>K187</t>
  </si>
  <si>
    <t>Odpadní potrubí z polypropylenu, pro vnitřní kanalizaci DN75/1,9 - splašková</t>
  </si>
  <si>
    <t>-214010650</t>
  </si>
  <si>
    <t>K188</t>
  </si>
  <si>
    <t>Odpadní potrubí z polypropylenu, pro vnitřní kanalizaci DN75/1,9 - dešťová</t>
  </si>
  <si>
    <t>-1531688793</t>
  </si>
  <si>
    <t>K189</t>
  </si>
  <si>
    <t>Odpadní potrubí z polypropylenu, pro vnitřní kanalizaci DN110/2,7 - splašková</t>
  </si>
  <si>
    <t>30560703</t>
  </si>
  <si>
    <t>K190</t>
  </si>
  <si>
    <t>Odpadní potrubí z polypropylenu, pro vnitřní kanalizaci DN110/2,7 - dešťová</t>
  </si>
  <si>
    <t>-904428376</t>
  </si>
  <si>
    <t>K191</t>
  </si>
  <si>
    <t>Kanalizační potrubí vhodné do země, kruhová tuhost min. SN 8, materiál PP/PVC DN100 - splašková</t>
  </si>
  <si>
    <t>1167614772</t>
  </si>
  <si>
    <t>K192</t>
  </si>
  <si>
    <t>Kanalizační potrubí vhodné do země, kruhová tuhost min. SN 8, materiál PP/PVC DN100 - dešťová</t>
  </si>
  <si>
    <t>337709691</t>
  </si>
  <si>
    <t>K193</t>
  </si>
  <si>
    <t>Kanalizační potrubí vhodné do země, kruhová tuhost min. SN 8, materiál PP/PVC DN125 - splašková</t>
  </si>
  <si>
    <t>-645216193</t>
  </si>
  <si>
    <t>K194</t>
  </si>
  <si>
    <t>Kanalizační potrubí vhodné do země, kruhová tuhost min. SN 8, materiál PP/PVC DN125 - dešťová</t>
  </si>
  <si>
    <t>1036891306</t>
  </si>
  <si>
    <t>K195</t>
  </si>
  <si>
    <t>Kanalizační potrubí vhodné do země, kruhová tuhost min. SN 8, materiál PP/PVC DN160 - splašková</t>
  </si>
  <si>
    <t>-1336168589</t>
  </si>
  <si>
    <t>K196</t>
  </si>
  <si>
    <t>Kanalizační potrubí vhodné do země, kruhová tuhost min. SN 8, materiál PP/PVC DN160 - dešťová</t>
  </si>
  <si>
    <t>-1104718401</t>
  </si>
  <si>
    <t>K197</t>
  </si>
  <si>
    <t>Kanalizační potrubí vhodné do země, kruhová tuhost min. SN 8, materiál PP/PVC DN200 - splašková</t>
  </si>
  <si>
    <t>835168846</t>
  </si>
  <si>
    <t>K198</t>
  </si>
  <si>
    <t>Kanalizační potrubí vhodné do země, kruhová tuhost min. SN 8, materiál PP/PVC DN200 - dešťová</t>
  </si>
  <si>
    <t>-1477267693</t>
  </si>
  <si>
    <t>K199</t>
  </si>
  <si>
    <t>Kanalizační potrubí vhodné do země,materiál kamenina DN200 - splašková</t>
  </si>
  <si>
    <t>1263396595</t>
  </si>
  <si>
    <t>K200</t>
  </si>
  <si>
    <t>Kanalizační potrubí vhodné do země, materiál kamenina DN200 - dešťová</t>
  </si>
  <si>
    <t>995322563</t>
  </si>
  <si>
    <t>K201</t>
  </si>
  <si>
    <t>Upevňovací objímky a pomocný materiál do DN 50</t>
  </si>
  <si>
    <t>1349559854</t>
  </si>
  <si>
    <t>K202</t>
  </si>
  <si>
    <t>Upevňovací objímky a pomocný materiál do DN 100</t>
  </si>
  <si>
    <t>361659196</t>
  </si>
  <si>
    <t>K203</t>
  </si>
  <si>
    <t>Zkouška těsnosti kanalizace vodou do DN 125</t>
  </si>
  <si>
    <t>-1004493310</t>
  </si>
  <si>
    <t>K204</t>
  </si>
  <si>
    <t>Zkouška těsnosti kanalizace vodou DN 150 - DN 200</t>
  </si>
  <si>
    <t>480497990</t>
  </si>
  <si>
    <t>K205</t>
  </si>
  <si>
    <t>Zkouška těsnosti kanalizace kouřem do DN 300</t>
  </si>
  <si>
    <t>-295457402</t>
  </si>
  <si>
    <t>K206</t>
  </si>
  <si>
    <t>Kamerové zkoušky</t>
  </si>
  <si>
    <t>-723490566</t>
  </si>
  <si>
    <t>K207</t>
  </si>
  <si>
    <t>Čistící kus odpadního potrubí z polypropylenu, vnitřní kanalizace DN75 - splašková</t>
  </si>
  <si>
    <t>488991646</t>
  </si>
  <si>
    <t>K208</t>
  </si>
  <si>
    <t>Čistící kus odpadního potrubí z polypropylenu, vnitřní kanalizace DN75 - dešťová</t>
  </si>
  <si>
    <t>-779203601</t>
  </si>
  <si>
    <t>K209</t>
  </si>
  <si>
    <t>Čistící kus odpadního potrubí z polypropylenu, vnitřní kanalizace DN100 - splašková</t>
  </si>
  <si>
    <t>-642497114</t>
  </si>
  <si>
    <t>K210</t>
  </si>
  <si>
    <t>Čistící kus odpadního potrubí z polypropylenu, vnitřní kanalizace DN100 - dešťová</t>
  </si>
  <si>
    <t>-1118627544</t>
  </si>
  <si>
    <t>K211</t>
  </si>
  <si>
    <t>Vtok DN32 (nálevka) se zápachovou uzávěrkou a s přídavným uzávěrem proti zápachu pro suchý stav (kulička)</t>
  </si>
  <si>
    <t>-1155476486</t>
  </si>
  <si>
    <t>K212</t>
  </si>
  <si>
    <t>Kondenzační sifon DN40 s transparentními zásuvnými trubicemi pro kontrolu stavu vodní hladiny, s možností dopouštění vody</t>
  </si>
  <si>
    <t>893401441</t>
  </si>
  <si>
    <t>K213</t>
  </si>
  <si>
    <t>Vodní zápachová uzávěrka DN32 pro odvod kondenzátu s přídavnou mechanickou zápachovou uzávěrkou (kulička), podomítkové provedení. Instalace možná pouze vertikálně!! Připojení potrubí s kondenzátem pr. 20-32mm (minimální vnitřní průměr připojovacího potrub</t>
  </si>
  <si>
    <t>-2118054343</t>
  </si>
  <si>
    <t>K214</t>
  </si>
  <si>
    <t>Manžeta DN110 pro připojení WC VARIO s těsnícími lamelami, otočné excentrické připojení (0 - 20mm). Vhodná pro plastové potrubí DN110 s hrdlem i hladké</t>
  </si>
  <si>
    <t>2055044848</t>
  </si>
  <si>
    <t>K215</t>
  </si>
  <si>
    <t>Souprava ventilační hlavice DN 100 splašková</t>
  </si>
  <si>
    <t>-625537819</t>
  </si>
  <si>
    <t>K216</t>
  </si>
  <si>
    <t>Vyhřívaný střešní vtok DN100, dvoustupňový (dle skladby střechy), svislý odtok DN100</t>
  </si>
  <si>
    <t>-1822914972</t>
  </si>
  <si>
    <t>K217</t>
  </si>
  <si>
    <t>Vyhřívaný střešní vtok DN75, dvoustupňový (dle skladby střechy) svislý odtok DN75</t>
  </si>
  <si>
    <t>1851718688</t>
  </si>
  <si>
    <t>K218</t>
  </si>
  <si>
    <t>Zaslepení odpadního potrubí z polypropylenu, vnitřní kanalizace DN75/1,9 - splašková</t>
  </si>
  <si>
    <t>1351731434</t>
  </si>
  <si>
    <t>K219</t>
  </si>
  <si>
    <t>Ochranná trubka ocelová při prostupu skrz dilatační spáru (pro potrubí DN50)</t>
  </si>
  <si>
    <t>1190244400</t>
  </si>
  <si>
    <t>K220</t>
  </si>
  <si>
    <t>Spadišťová šachta DN1000 (betonová prefabrikovaná), hl. cca 4,5m, dno ATYP; poklop B125, potrubí DN160 a DN200</t>
  </si>
  <si>
    <t>652800113</t>
  </si>
  <si>
    <t>K221</t>
  </si>
  <si>
    <t>Spadišťová šachta DN1000 (betonová prefabrikovaná), hl. cca 4,5m, dno ATYP; poklop B125; potrubí DN160 a potrubí DN200</t>
  </si>
  <si>
    <t>-2119069588</t>
  </si>
  <si>
    <t>K222</t>
  </si>
  <si>
    <t>Malá kompaktní automatická čerpací stanice odpadních vod s integrovaným profesionálním řezacím zařízením - na čerpání odpadních vod z umyvadla a WC. Objem 9l, hmotnost 7,3kg, rozměry 453x176x263mm; 0,62kW/230V</t>
  </si>
  <si>
    <t>-36133166</t>
  </si>
  <si>
    <t>K223</t>
  </si>
  <si>
    <t>Hloubení rýh v hornině třídy těž. 3 do objemu 1000m3 - pažená rýha; vč.přehození výkopku do vzd. 5m nebo naložení na dopravní prostředek; urovnání dna do předepsaného profilu a spádu; příplatek za lepivost - 10%</t>
  </si>
  <si>
    <t>-1675366333</t>
  </si>
  <si>
    <t>K224</t>
  </si>
  <si>
    <t>Hloubení jámy v hornině třídy těž. 3 vč. příplatku za lepivost 30% vč. svislého přemístění (100% při hloubce výkopu do 4m) do objemu 100m3; pažená rýha; vč.přehození výkopku do vzd. 3m nebo naložení na dopravní prostředek; urovnání dna do předepsaného pro</t>
  </si>
  <si>
    <t>1710793457</t>
  </si>
  <si>
    <t>K225</t>
  </si>
  <si>
    <t>Svislé přemístění výkopku - hl. výkopu do 2,5m; hornina tř. těž. 1-4</t>
  </si>
  <si>
    <t>1400199651</t>
  </si>
  <si>
    <t>K226</t>
  </si>
  <si>
    <t>Svislé přemístění výkopku - hl. výkopu od 6,0m do 8,0m; hornina tř. těž. 1-4</t>
  </si>
  <si>
    <t>959978568</t>
  </si>
  <si>
    <t>K227</t>
  </si>
  <si>
    <t>Vodorovné přemístění výkopku - do 10km; hornina tř. těž. 1-4</t>
  </si>
  <si>
    <t>-1158057415</t>
  </si>
  <si>
    <t>K228</t>
  </si>
  <si>
    <t>Nakládání výkopku (nakládání, překládání, vykládání) - nad 100m3; hornina tř. těž. 1-4</t>
  </si>
  <si>
    <t>-1551680822</t>
  </si>
  <si>
    <t>K229</t>
  </si>
  <si>
    <t>Lože pod potrubí z písku a štěrkopísku do 63 mm, vč. zhutnění</t>
  </si>
  <si>
    <t>971031208</t>
  </si>
  <si>
    <t>K230</t>
  </si>
  <si>
    <t>Obsyp potrubí pískem (obsyp + materiál), vč. zhutnění</t>
  </si>
  <si>
    <t>-211156342</t>
  </si>
  <si>
    <t>K231</t>
  </si>
  <si>
    <t>Zhutněný zásyp jam, šachet, rýh</t>
  </si>
  <si>
    <t>-1282507609</t>
  </si>
  <si>
    <t>K232</t>
  </si>
  <si>
    <t>Pažení příložné do 2m hloubky - pořízení</t>
  </si>
  <si>
    <t>-875407723</t>
  </si>
  <si>
    <t>K233</t>
  </si>
  <si>
    <t>Pažení příložné do 2m hloubky - odstranění</t>
  </si>
  <si>
    <t>-1631956166</t>
  </si>
  <si>
    <t>K234</t>
  </si>
  <si>
    <t>Pažení příložné do 8m hloubky - pořízení</t>
  </si>
  <si>
    <t>-82708862</t>
  </si>
  <si>
    <t>K235</t>
  </si>
  <si>
    <t>Pažení příložné do 8m hloubky - odstranění</t>
  </si>
  <si>
    <t>222074280</t>
  </si>
  <si>
    <t>K236</t>
  </si>
  <si>
    <t>1276881723</t>
  </si>
  <si>
    <t>K237</t>
  </si>
  <si>
    <t>-1367556677</t>
  </si>
  <si>
    <t>K238</t>
  </si>
  <si>
    <t>Uložení sypaniny poplatek za uložení sypaniny na skládce (skládkovné)</t>
  </si>
  <si>
    <t>-8660381</t>
  </si>
  <si>
    <t>K239</t>
  </si>
  <si>
    <t>Demontáž stávající revizní šachty (betonové) DN1000, vč. poklopu</t>
  </si>
  <si>
    <t>-1936895593</t>
  </si>
  <si>
    <t>K240</t>
  </si>
  <si>
    <t>Demontáž stávajícího kanalizačního potrubí KT DN200</t>
  </si>
  <si>
    <t>-1727366360</t>
  </si>
  <si>
    <t>K241</t>
  </si>
  <si>
    <t>Napojení stávajícího kanalizačního potrubí KT200 na novou revizní betonovou šachtu DN1000</t>
  </si>
  <si>
    <t>-171553910</t>
  </si>
  <si>
    <t>K242</t>
  </si>
  <si>
    <t>rezerva</t>
  </si>
  <si>
    <t>x</t>
  </si>
  <si>
    <t>-1488727746</t>
  </si>
  <si>
    <t>K243</t>
  </si>
  <si>
    <t>853182228</t>
  </si>
  <si>
    <t>Vnitřní vodovod</t>
  </si>
  <si>
    <t>K244</t>
  </si>
  <si>
    <t>Plastové potrubí z PPR D 20 (SV) (PN16)</t>
  </si>
  <si>
    <t>2036732874</t>
  </si>
  <si>
    <t>K245</t>
  </si>
  <si>
    <t>Plastové potrubí z PPR D 20 (TV) (PN20)</t>
  </si>
  <si>
    <t>462513035</t>
  </si>
  <si>
    <t>K246</t>
  </si>
  <si>
    <t>Plastové potrubí z PPR D 20 (C) (PN20)</t>
  </si>
  <si>
    <t>1876548081</t>
  </si>
  <si>
    <t>K247</t>
  </si>
  <si>
    <t>Plastové potrubí z PPR D 25 (SV) (PN16)</t>
  </si>
  <si>
    <t>-132402511</t>
  </si>
  <si>
    <t>K248</t>
  </si>
  <si>
    <t>Plastové potrubí z PPR D 25 (TV) (PN20)</t>
  </si>
  <si>
    <t>-999437492</t>
  </si>
  <si>
    <t>K249</t>
  </si>
  <si>
    <t>Plastové potrubí z PPR D 25 (C) (PN20)</t>
  </si>
  <si>
    <t>1211233455</t>
  </si>
  <si>
    <t>K250</t>
  </si>
  <si>
    <t>Plastové potrubí z PPR D 32 (SV) (PN16)</t>
  </si>
  <si>
    <t>1225860681</t>
  </si>
  <si>
    <t>K251</t>
  </si>
  <si>
    <t>Plastové potrubí z PPR D 32 (TV) (PN20)</t>
  </si>
  <si>
    <t>1876362922</t>
  </si>
  <si>
    <t>K252</t>
  </si>
  <si>
    <t>Plastové potrubí z PPR D 40 (SV) (PN16)</t>
  </si>
  <si>
    <t>86267738</t>
  </si>
  <si>
    <t>K253</t>
  </si>
  <si>
    <t>Plastové potrubí z PPR D 40 (TV) (PN20)</t>
  </si>
  <si>
    <t>-575047075</t>
  </si>
  <si>
    <t>-428533772</t>
  </si>
  <si>
    <t>K254</t>
  </si>
  <si>
    <t>Tlakové zkoušky potrubí do DN 50</t>
  </si>
  <si>
    <t>-107198181</t>
  </si>
  <si>
    <t>K255</t>
  </si>
  <si>
    <t>Proplach a desinfekce potrubí do DN 80</t>
  </si>
  <si>
    <t>-1639758659</t>
  </si>
  <si>
    <t>K256</t>
  </si>
  <si>
    <t>Kulový uzávěr DN 15 s vypouštěním</t>
  </si>
  <si>
    <t>-1798739446</t>
  </si>
  <si>
    <t>K257</t>
  </si>
  <si>
    <t>Kulový uzávěr DN 20 s vypouštěním</t>
  </si>
  <si>
    <t>641120397</t>
  </si>
  <si>
    <t>K258</t>
  </si>
  <si>
    <t>Kulový uzávěr DN 25 s vypouštěním</t>
  </si>
  <si>
    <t>924519961</t>
  </si>
  <si>
    <t>K259</t>
  </si>
  <si>
    <t>Kulový uzávěr DN 32 s vypouštěním</t>
  </si>
  <si>
    <t>2104497655</t>
  </si>
  <si>
    <t>K260</t>
  </si>
  <si>
    <t>Automatický cirkulační regulační ventil, uzavírací, k termickému samoregulačnímu, hydraulickému vyvážení potrubních větví, kompletní z červeného bronzu, jmenovitý tlak PN 16, s vypouštěcí zátkou 1/4", DN 15</t>
  </si>
  <si>
    <t>-1396892137</t>
  </si>
  <si>
    <t>K261</t>
  </si>
  <si>
    <t>Automatický cirkulační regulační ventil, uzavírací, k termickému samoregulačnímu, hydraulickému vyvážení potrubních větví, kompletní z červeného bronzu, jmenovitý tlak PN 16, s vypouštěcí zátkou 1/4", DN 20</t>
  </si>
  <si>
    <t>1592094504</t>
  </si>
  <si>
    <t>K262</t>
  </si>
  <si>
    <t>Ochranná trubka ocelová při prostupu skrz dilatační spáru (pro potrubí DN20)</t>
  </si>
  <si>
    <t>1852574909</t>
  </si>
  <si>
    <t>K263</t>
  </si>
  <si>
    <t>Napojení potrubí DN20-DN50 (plastové PPR) na stávající rozvod vody (plast/kov)</t>
  </si>
  <si>
    <t>-1847732070</t>
  </si>
  <si>
    <t>K264</t>
  </si>
  <si>
    <t>Znovuzaregulování soustavy TV a C</t>
  </si>
  <si>
    <t>h</t>
  </si>
  <si>
    <t>-425257126</t>
  </si>
  <si>
    <t>-956181511</t>
  </si>
  <si>
    <t>K265</t>
  </si>
  <si>
    <t>2051834569</t>
  </si>
  <si>
    <t>Zařizovací předměty</t>
  </si>
  <si>
    <t>K266</t>
  </si>
  <si>
    <t>WC mísa závěsná, hluboké splachování, vodorovný odpad,dětské sedátko, rozměry: š 330mm, d 535mm vč. spojovacích a kotevních prvků - dětský závěsný klozet, výška horní hrany mísy 350mm</t>
  </si>
  <si>
    <t>-1526208925</t>
  </si>
  <si>
    <t>K267</t>
  </si>
  <si>
    <t>Konstrukční prvek pro závěsné WC s montáží do zděné příčky, ovládání zpředu(vč. ovládacího tlačítka - plast/bílá), splachovací nádržka 3/6l - tl 80mm, rozměry: š 500mm, v 1120mm</t>
  </si>
  <si>
    <t>965529862</t>
  </si>
  <si>
    <t>K268</t>
  </si>
  <si>
    <t>Souprava pro tlumení hluku pro závěsné WC</t>
  </si>
  <si>
    <t>-458358863</t>
  </si>
  <si>
    <t>K269</t>
  </si>
  <si>
    <t>Nástěnka G 1/2" *20</t>
  </si>
  <si>
    <t>1526298124</t>
  </si>
  <si>
    <t>K270</t>
  </si>
  <si>
    <t>Vyvedení a upevnění výpustek DN 15</t>
  </si>
  <si>
    <t>1324120795</t>
  </si>
  <si>
    <t>K271</t>
  </si>
  <si>
    <t>Vyvedení a upevnění výpustek DN 110</t>
  </si>
  <si>
    <t>335220917</t>
  </si>
  <si>
    <t>K272</t>
  </si>
  <si>
    <t>WC mísa závěsná, hluboké splachování vodorovný/svislý odpad, sedátko plastové odnímatelné, rozměry: š 360mm, d 560mm, v 400mm</t>
  </si>
  <si>
    <t>-2002789604</t>
  </si>
  <si>
    <t>-1616690914</t>
  </si>
  <si>
    <t>428996322</t>
  </si>
  <si>
    <t>-124288023</t>
  </si>
  <si>
    <t>-1262937588</t>
  </si>
  <si>
    <t>345940466</t>
  </si>
  <si>
    <t>K273</t>
  </si>
  <si>
    <t>WC kombi SET - vodorovný odpad, hluboké splachování, nádrž keramická bílá, sedátko plastové odnímatelné</t>
  </si>
  <si>
    <t>90331563</t>
  </si>
  <si>
    <t>K274</t>
  </si>
  <si>
    <t>Ventil rohový 1/2"*3/8", pitná voda, materiál chromovaná mosaz OT 58, vnější závity, páčka, provozní teplota -10 až +90°C</t>
  </si>
  <si>
    <t>1202227599</t>
  </si>
  <si>
    <t>-981089785</t>
  </si>
  <si>
    <t>959543217</t>
  </si>
  <si>
    <t>502684309</t>
  </si>
  <si>
    <t>K275</t>
  </si>
  <si>
    <t>Keramické umyvadlo 500x460 mm - bílé, otvor pro baterii uprostřed, sifon chrom trubkový</t>
  </si>
  <si>
    <t>1601293321</t>
  </si>
  <si>
    <t>K276</t>
  </si>
  <si>
    <t>Baterie stojánková umyvadlová páková: keramická kartuše Ø 35mm (vysoká); plastová krytka na kartuši; aerator M24x1, vnější závit; táhlo na otevírání zátky; umyvadlová výpusť s uzávěrem; flexi hadice M10x1 - 3/8", délka 35cm; montážní sáček; ručka k bateri</t>
  </si>
  <si>
    <t>539634976</t>
  </si>
  <si>
    <t>K277</t>
  </si>
  <si>
    <t>-1877482891</t>
  </si>
  <si>
    <t>K278</t>
  </si>
  <si>
    <t>1703565857</t>
  </si>
  <si>
    <t>K279</t>
  </si>
  <si>
    <t>923487764</t>
  </si>
  <si>
    <t>K280</t>
  </si>
  <si>
    <t>Vyvedení a upevnění výpustek DN 50</t>
  </si>
  <si>
    <t>-1230552649</t>
  </si>
  <si>
    <t>K281</t>
  </si>
  <si>
    <t>Keramické umývátko rozměry 400X230 mm - bílá, s otvorem vpravo pro stojánkovou baterii, bez přepadu, sifon chrom trubkový</t>
  </si>
  <si>
    <t>-1363716039</t>
  </si>
  <si>
    <t>1984613039</t>
  </si>
  <si>
    <t>1879601656</t>
  </si>
  <si>
    <t>1451815492</t>
  </si>
  <si>
    <t>573786715</t>
  </si>
  <si>
    <t>-1576112908</t>
  </si>
  <si>
    <t>K282</t>
  </si>
  <si>
    <t>Umývátko 40x32cm, Lahvový sifon chrom - snížená výška horní hrany na 500mm nad čistou podlahou</t>
  </si>
  <si>
    <t>-891013127</t>
  </si>
  <si>
    <t>-329885477</t>
  </si>
  <si>
    <t>1041281554</t>
  </si>
  <si>
    <t>K283</t>
  </si>
  <si>
    <t>NástěnkaG 1/2" *20</t>
  </si>
  <si>
    <t>-1221678585</t>
  </si>
  <si>
    <t>1236504813</t>
  </si>
  <si>
    <t>165292234</t>
  </si>
  <si>
    <t>K284</t>
  </si>
  <si>
    <t>Podlahový žlab s okrajem pro perforovaný rošt a s nastavitelným límcem ke stěně dl. 750mm, jeden odtok DN50 vodorovný; podlahový rošt lesklý nerez dl. 750mm</t>
  </si>
  <si>
    <t>526560743</t>
  </si>
  <si>
    <t>K285</t>
  </si>
  <si>
    <t>Sprchová baterie páková, rozteč baterie 150mm, kartuše Ø 35mm (vysoká), plastová krytka na kartuši, sada - excentr s krytkou, ploché těsnění, ručka k baterii včetně montážního šroubu a označení; pohyblivý držák, ø 18mm, délka 80cm, materiál - kov; sprchov</t>
  </si>
  <si>
    <t>1231458925</t>
  </si>
  <si>
    <t>767228941</t>
  </si>
  <si>
    <t>1937244362</t>
  </si>
  <si>
    <t>-412145503</t>
  </si>
  <si>
    <t>K286</t>
  </si>
  <si>
    <t>Dřez 1dílný nerez bez odkládací plochy vč.sifonu (nerez rozměry 570x560mm)</t>
  </si>
  <si>
    <t>-290801557</t>
  </si>
  <si>
    <t>K287</t>
  </si>
  <si>
    <t>Baterie stoj.dřezová pák.chrom Grohe Eurosmart (33281002)</t>
  </si>
  <si>
    <t>2000360155</t>
  </si>
  <si>
    <t>K288</t>
  </si>
  <si>
    <t>Dopojovací skupina k 1dílnému dřezu - Zápachová uzávěrka DN50x6/4” s přípojkou pro pračku nebo myčku a kulovým kloubem, Odpadní ventil 6/4"s přepadem a připojovacím závitem 6/4”</t>
  </si>
  <si>
    <t>-1628114374</t>
  </si>
  <si>
    <t>237433444</t>
  </si>
  <si>
    <t>60011982</t>
  </si>
  <si>
    <t>-355103213</t>
  </si>
  <si>
    <t>-251411451</t>
  </si>
  <si>
    <t>1386758410</t>
  </si>
  <si>
    <t>K289</t>
  </si>
  <si>
    <t>-1436930004</t>
  </si>
  <si>
    <t>K290</t>
  </si>
  <si>
    <t>Tepelně izolační trubice z napěnovaného polyetylenu (λ=0,0397 W/mK) 22/10</t>
  </si>
  <si>
    <t>866074039</t>
  </si>
  <si>
    <t>K291</t>
  </si>
  <si>
    <t>Tepelně izolační trubice z napěnovaného polyetylenu (λ=0,0397 W/mK) 28/10</t>
  </si>
  <si>
    <t>155761282</t>
  </si>
  <si>
    <t>K292</t>
  </si>
  <si>
    <t>Tepelně izolační trubice z napěnovaného polyetylenu (λ=0,0397 W/mK) 35/10</t>
  </si>
  <si>
    <t>-490408827</t>
  </si>
  <si>
    <t>K293</t>
  </si>
  <si>
    <t>Tepelně izolační trubice z napěnovaného polyetylenu (λ=0,0397 W/mK) 42/10</t>
  </si>
  <si>
    <t>611907974</t>
  </si>
  <si>
    <t>K294</t>
  </si>
  <si>
    <t>Tepelně izolační trubice z napěnovaného polyetylenu (λ=0,0397 W/mK) 42/20</t>
  </si>
  <si>
    <t>1262245621</t>
  </si>
  <si>
    <t>K295</t>
  </si>
  <si>
    <t>Tepelná izolace - řezané potrubní izolační pouzdro z minerální vlny, kašírováno Al fólií se skleněnou mřížkou (ALS) - (λ=0,040W/mK) Als 22/20</t>
  </si>
  <si>
    <t>187455726</t>
  </si>
  <si>
    <t>K296</t>
  </si>
  <si>
    <t>Tepelná izolace - řezané potrubní izolační pouzdro z minerální vlny, kašírováno Al fólií se skleněnou mřížkou (ALS) - (λ=0,040W/mK) Als 28/25</t>
  </si>
  <si>
    <t>-277262170</t>
  </si>
  <si>
    <t>K297</t>
  </si>
  <si>
    <t>Tepelná izolace - řezané potrubní izolační pouzdro z minerální vlny, kašírováno Al fólií se skleněnou mřížkou (ALS) - (λ=0,040W/mK) Als 35/30</t>
  </si>
  <si>
    <t>-767678458</t>
  </si>
  <si>
    <t>K298</t>
  </si>
  <si>
    <t>Tepelná izolace - řezané potrubní izolační pouzdro z minerální vlny, kašírováno Al fólií se skleněnou mřížkou (ALS) - (λ=0,040W/mK) Als 42/40</t>
  </si>
  <si>
    <t>1540851028</t>
  </si>
  <si>
    <t>K299</t>
  </si>
  <si>
    <t>Hluková a tepelná izolace vnitřních odpadních potrubí z pěnového polyethylenu (λ=0,038W/mK) TL-70/9mm</t>
  </si>
  <si>
    <t>-9754745</t>
  </si>
  <si>
    <t>K300</t>
  </si>
  <si>
    <t>Hluková a tepelná izolace vnitřních odpadních potrubí z pěnového polyethylenu (λ=0,038W/mK) TL-100/9mm</t>
  </si>
  <si>
    <t>473071164</t>
  </si>
  <si>
    <t>K301</t>
  </si>
  <si>
    <t>-1385973399</t>
  </si>
  <si>
    <t>K302</t>
  </si>
  <si>
    <t>-2040626528</t>
  </si>
  <si>
    <t>HZS</t>
  </si>
  <si>
    <t>K303</t>
  </si>
  <si>
    <t>1403621311</t>
  </si>
  <si>
    <t>K304</t>
  </si>
  <si>
    <t>Vyhotovení dokumentace ke kolaudaci (revize, atesty, prohláš. atd.) 7ks paré + 1CD, vč. podkladů pro vyhotovení dokumentace - digitálně (stavební podklady - dwg formát)</t>
  </si>
  <si>
    <t>1206033632</t>
  </si>
  <si>
    <t>K305</t>
  </si>
  <si>
    <t>Vyhotovení provozní dokumentace (harmonogram revizí, údržby atd.) 7ks paré + digitální podoba</t>
  </si>
  <si>
    <t>29852759</t>
  </si>
  <si>
    <t>K306</t>
  </si>
  <si>
    <t>Dokumentace skutečného provedení 7ks paré + 1CD, vč. podkladů pro vyhotovení dokumentace - digitálně (stavební podklady - dwg formát)</t>
  </si>
  <si>
    <t>-114999645</t>
  </si>
  <si>
    <t>K307</t>
  </si>
  <si>
    <t>Pomocné stavební výpomoce - zhotovení drobných drážek a prostupů do DN200, začištění prostupů, vč. dozdění, přeštukování a omítnutí</t>
  </si>
  <si>
    <t>47733001</t>
  </si>
  <si>
    <t>K308</t>
  </si>
  <si>
    <t>Kompletní dokladová část pro zahájení užívání stavby (zkušební provoz, kolaudace) </t>
  </si>
  <si>
    <t>-1000511991</t>
  </si>
  <si>
    <t>K309</t>
  </si>
  <si>
    <t>Komplexní zkoušky zařízení vč. protokolu</t>
  </si>
  <si>
    <t>1557671792</t>
  </si>
  <si>
    <t>K310</t>
  </si>
  <si>
    <t>Pomocné konstrukce - výstuhy, vzpěry, podpěry</t>
  </si>
  <si>
    <t>-1728452458</t>
  </si>
  <si>
    <t>K311</t>
  </si>
  <si>
    <t>Nosné konstrukce opatřené základní barvou</t>
  </si>
  <si>
    <t>834679158</t>
  </si>
  <si>
    <t>K312</t>
  </si>
  <si>
    <t>Odvoz a ekologická likvidace odpadového materiálu - ochranných obalů, převozních palet, naložení a složení nákladu, vč. poplatku za skládku</t>
  </si>
  <si>
    <t>-1737464259</t>
  </si>
  <si>
    <t>-1213869233</t>
  </si>
  <si>
    <t>K313</t>
  </si>
  <si>
    <t>Uvedení do provozu</t>
  </si>
  <si>
    <t>-1601122654</t>
  </si>
  <si>
    <t>K314</t>
  </si>
  <si>
    <t>Značení systému (šipky, popisy potrubí, informační tabulky, schémata)</t>
  </si>
  <si>
    <t>-32356192</t>
  </si>
  <si>
    <t>K315</t>
  </si>
  <si>
    <t>Akustické dotěsnění prostupů vody, kanalizace a plynovodu</t>
  </si>
  <si>
    <t>-1304239198</t>
  </si>
  <si>
    <t>K316</t>
  </si>
  <si>
    <t>Vytýčení stávajících sítí</t>
  </si>
  <si>
    <t>1174428033</t>
  </si>
  <si>
    <t>K317</t>
  </si>
  <si>
    <t>Geodetické zaměření veškerých stávajících inženýrských sítí v areálu, vč. digitálního zpracování</t>
  </si>
  <si>
    <t>-1908997963</t>
  </si>
  <si>
    <t>K318</t>
  </si>
  <si>
    <t>Geodetické zaměření veškerých nových inženýrských sítí v areálu, vč. digitálního zpracování</t>
  </si>
  <si>
    <t>1489105281</t>
  </si>
  <si>
    <t>K319</t>
  </si>
  <si>
    <t>Geodetické zaměření přípojek v místě napojení (kanalizační), vč. digitálního zpracování</t>
  </si>
  <si>
    <t>1331838515</t>
  </si>
  <si>
    <t>K320</t>
  </si>
  <si>
    <t>Kamerová prohlídka stávající kanalizace</t>
  </si>
  <si>
    <t>-1812886598</t>
  </si>
  <si>
    <t>K321</t>
  </si>
  <si>
    <t>Kamerová prohlídka nového stavu kanalizace, vč. výstupu pro kolaudaci</t>
  </si>
  <si>
    <t>-915648889</t>
  </si>
  <si>
    <t>K322</t>
  </si>
  <si>
    <t>Doizolování prostupů skrz základovou desku proti radonu (index radonu viz geologická zpráva)</t>
  </si>
  <si>
    <t>965755233</t>
  </si>
  <si>
    <t>K323</t>
  </si>
  <si>
    <t>Požární ucpávky prostupů ve smyslu projektu PBŘS (KANALIZACE:DN75-2ks; DN100-2ks; VODOVOD: plastové potrubí: DN25-2ks; DN40-4ks) standard produktu např. Promat</t>
  </si>
  <si>
    <t>sbr</t>
  </si>
  <si>
    <t>-1657406898</t>
  </si>
  <si>
    <t>K324</t>
  </si>
  <si>
    <t>Revize protipožárních uzávěrů vč. výkresové dokumentace</t>
  </si>
  <si>
    <t>-2002575687</t>
  </si>
  <si>
    <t>K325</t>
  </si>
  <si>
    <t>Funkční zkoušky, Zprovoznění zařízení včetně zaregulování a komplexních zkoušek po dokončení vč. protokolu</t>
  </si>
  <si>
    <t>-56754901</t>
  </si>
  <si>
    <t>K326</t>
  </si>
  <si>
    <t>1348378028</t>
  </si>
  <si>
    <t>K327</t>
  </si>
  <si>
    <t>Podrobná koordinace jednotlivých profesí (EI, VZT, UT, ZTI) na stavbě -potrubí, světla, výustní prvky VZT apod.</t>
  </si>
  <si>
    <t>1869539881</t>
  </si>
  <si>
    <t>K328</t>
  </si>
  <si>
    <t>577172444</t>
  </si>
  <si>
    <t>K329</t>
  </si>
  <si>
    <t>Jeřáb, bagr - doprava, práce</t>
  </si>
  <si>
    <t>-1715083126</t>
  </si>
  <si>
    <t>K330</t>
  </si>
  <si>
    <t>Celkové režijní náklady ( lešení, služby, ... )</t>
  </si>
  <si>
    <t>533922237</t>
  </si>
  <si>
    <t>K331</t>
  </si>
  <si>
    <t>Příplatek za práci ve výšce do 17m - plošiny, lešení, apod</t>
  </si>
  <si>
    <t>161489594</t>
  </si>
  <si>
    <t>K332</t>
  </si>
  <si>
    <t>Pronájem montážních plošin</t>
  </si>
  <si>
    <t>-1036362534</t>
  </si>
  <si>
    <t>K333</t>
  </si>
  <si>
    <t>44059253</t>
  </si>
  <si>
    <t>6 - Silnoproudá elektrotechnika, hromosvody</t>
  </si>
  <si>
    <t xml:space="preserve">Součástí nabídkové ceny musí být veškeré náklady, aby cena byla konečná a zahrnovala celou dodávku a montáž. Dodávky a montáže uvedené v nabídce musí být, včetně veškerého souvisejícího doplňkového, podružného a montážního materiálu, tak aby celé zařízení bylo funkční a splňovalo všechny předpisy,  které se na ně vztahují. Nedílnou součástí výkazu je projektová dokumentace, která je v případě rozporu s VV určující pro rozsah PD. </t>
  </si>
  <si>
    <t xml:space="preserve">    740 - 1. Elektroinstalace</t>
  </si>
  <si>
    <t xml:space="preserve">    741 - 2. Hromosvod, uzemnění</t>
  </si>
  <si>
    <t xml:space="preserve">    742 - 3. Svítidla</t>
  </si>
  <si>
    <t xml:space="preserve">    743 - 4. Datové rozvody</t>
  </si>
  <si>
    <t xml:space="preserve">    744 - 5. Anténní systém STA</t>
  </si>
  <si>
    <t xml:space="preserve">    745 - 6. HZS</t>
  </si>
  <si>
    <t>740</t>
  </si>
  <si>
    <t>1. Elektroinstalace</t>
  </si>
  <si>
    <t>K491</t>
  </si>
  <si>
    <t>Vodič CY4 žl.zel.</t>
  </si>
  <si>
    <t>1857033199</t>
  </si>
  <si>
    <t>K492</t>
  </si>
  <si>
    <t>Vodič CY6 žl.zel.</t>
  </si>
  <si>
    <t>-2014161282</t>
  </si>
  <si>
    <t>K493</t>
  </si>
  <si>
    <t>Vodič CY10 žl.zel.</t>
  </si>
  <si>
    <t>-566256706</t>
  </si>
  <si>
    <t>K494</t>
  </si>
  <si>
    <t>Vodič CY16 žl.zel.</t>
  </si>
  <si>
    <t>1354288745</t>
  </si>
  <si>
    <t>K495</t>
  </si>
  <si>
    <t>Kabel CXKH-R-J 3x1,5 B2ca s1 d0</t>
  </si>
  <si>
    <t>-1467900348</t>
  </si>
  <si>
    <t>K496</t>
  </si>
  <si>
    <t>Kabel CXKH-R-J 3x2,5 B2ca s1 d0</t>
  </si>
  <si>
    <t>-1281507517</t>
  </si>
  <si>
    <t>K497</t>
  </si>
  <si>
    <t>Kabel CXKH-R-J 3x6 B2ca s1 d0</t>
  </si>
  <si>
    <t>1933305067</t>
  </si>
  <si>
    <t>K498</t>
  </si>
  <si>
    <t>Kabel CXKH-R-J 5x4 B2ca s1 d0</t>
  </si>
  <si>
    <t>-1117041103</t>
  </si>
  <si>
    <t>K499</t>
  </si>
  <si>
    <t>Kabel CXKH-R-J 5x25 B2ca s1 d0</t>
  </si>
  <si>
    <t>-250932026</t>
  </si>
  <si>
    <t>K500</t>
  </si>
  <si>
    <t>CSKH-V180 P90-R 5Jx10 B2ca s1 d1</t>
  </si>
  <si>
    <t>-420682336</t>
  </si>
  <si>
    <t>K501</t>
  </si>
  <si>
    <t>CSKH-V180 P90-R 5Jx16 B2ca s1 d1</t>
  </si>
  <si>
    <t>-1384211212</t>
  </si>
  <si>
    <t>K502</t>
  </si>
  <si>
    <t>Kabel JYSTY 1x2x0,8</t>
  </si>
  <si>
    <t>-1811514316</t>
  </si>
  <si>
    <t>K503</t>
  </si>
  <si>
    <t>Trubka tuhá PVC o20 včetně příchytek</t>
  </si>
  <si>
    <t>1627714116</t>
  </si>
  <si>
    <t>K504</t>
  </si>
  <si>
    <t>Trubka tuhá PVC o25 včetně příchytek</t>
  </si>
  <si>
    <t>130216177</t>
  </si>
  <si>
    <t>K505</t>
  </si>
  <si>
    <t>Trubka tuhá PVC o40 včetně příchytek</t>
  </si>
  <si>
    <t>-184099358</t>
  </si>
  <si>
    <t>K506</t>
  </si>
  <si>
    <t>Trubka ohebná PVC o20, vysoká pevnost</t>
  </si>
  <si>
    <t>1015370548</t>
  </si>
  <si>
    <t>K507</t>
  </si>
  <si>
    <t>Trubka ohebná PVC o25, vysoká pevnost</t>
  </si>
  <si>
    <t>405276300</t>
  </si>
  <si>
    <t>K508</t>
  </si>
  <si>
    <t>Trubka ohebná PVC o40, vysoká pevnost</t>
  </si>
  <si>
    <t>-570271851</t>
  </si>
  <si>
    <t>K509</t>
  </si>
  <si>
    <t>MARS žlab 50/50, včetně podpěr, držáků, výložníků, víka a příslušenství</t>
  </si>
  <si>
    <t>-1012078393</t>
  </si>
  <si>
    <t>K510</t>
  </si>
  <si>
    <t>MARS žlab 125/50 včetně podpěr, držáků, výložníků, víka a příslušenství</t>
  </si>
  <si>
    <t>340115516</t>
  </si>
  <si>
    <t>K511</t>
  </si>
  <si>
    <t>MARS žlab 250/100 včetně podpěr, držáků, výložníků, víka a příslušenství</t>
  </si>
  <si>
    <t>-1990582925</t>
  </si>
  <si>
    <t>K512</t>
  </si>
  <si>
    <t>Kovová přepážka (oddělení pro SLP)</t>
  </si>
  <si>
    <t>1391123203</t>
  </si>
  <si>
    <t>K513</t>
  </si>
  <si>
    <t>Parapetní žlab tříkomorový 170/70 včetně příslušenství</t>
  </si>
  <si>
    <t>592469198</t>
  </si>
  <si>
    <t>K514</t>
  </si>
  <si>
    <t>Krabice přístrojová KP68</t>
  </si>
  <si>
    <t>2066818465</t>
  </si>
  <si>
    <t>K515</t>
  </si>
  <si>
    <t>Krabice rozvodná KR 68</t>
  </si>
  <si>
    <t>2029160689</t>
  </si>
  <si>
    <t>K516</t>
  </si>
  <si>
    <t>Krabice rozvodná KR 97</t>
  </si>
  <si>
    <t>172980800</t>
  </si>
  <si>
    <t>K517</t>
  </si>
  <si>
    <t>Krabice KO 68</t>
  </si>
  <si>
    <t>1483048673</t>
  </si>
  <si>
    <t>K518</t>
  </si>
  <si>
    <t>spínač č.1, bílý, IP20</t>
  </si>
  <si>
    <t>2020718892</t>
  </si>
  <si>
    <t>K519</t>
  </si>
  <si>
    <t>spínač č.1, bílý, IP44</t>
  </si>
  <si>
    <t>92189869</t>
  </si>
  <si>
    <t>K520</t>
  </si>
  <si>
    <t>spínač č.5, bílý, IP20</t>
  </si>
  <si>
    <t>-2127873608</t>
  </si>
  <si>
    <t>K521</t>
  </si>
  <si>
    <t>spínač č.6, bílý, IP20</t>
  </si>
  <si>
    <t>-126171188</t>
  </si>
  <si>
    <t>K522</t>
  </si>
  <si>
    <t>spínač č.6+6, IP20</t>
  </si>
  <si>
    <t>-1188248430</t>
  </si>
  <si>
    <t>K523</t>
  </si>
  <si>
    <t>spínač č.7, IP20</t>
  </si>
  <si>
    <t>816082211</t>
  </si>
  <si>
    <t>K524</t>
  </si>
  <si>
    <t>Tlačítkový ovladač s doutnavkou -230V/10A, pod omítku, IP20 stmívání</t>
  </si>
  <si>
    <t>-548586395</t>
  </si>
  <si>
    <t>K525</t>
  </si>
  <si>
    <t>žaluziový spínač bílý, IP20</t>
  </si>
  <si>
    <t>-1648468817</t>
  </si>
  <si>
    <t>K526</t>
  </si>
  <si>
    <t>tlačítko se signálkou, bílé, IP20</t>
  </si>
  <si>
    <t>2025476539</t>
  </si>
  <si>
    <t>K527</t>
  </si>
  <si>
    <t>zásuvka 230V/16A bílá, IP20</t>
  </si>
  <si>
    <t>1612837268</t>
  </si>
  <si>
    <t>K528</t>
  </si>
  <si>
    <t>Zásuvka jednonásobná 230V/16A, p.om., IP20 komplet vč.bakter.provedení (MDO,DO,VDO,ZIS)</t>
  </si>
  <si>
    <t>-996708544</t>
  </si>
  <si>
    <t>K529</t>
  </si>
  <si>
    <t>Podlahová krabice - PODLAHOVÁ KRABICE 18 MODULŮ (3x230V/16A+1x230V/16A S 3st.PŘEP.OCHRANY + 4xRJ45)</t>
  </si>
  <si>
    <t>-688342518</t>
  </si>
  <si>
    <t>K530</t>
  </si>
  <si>
    <t>Infrapasivní čidlo</t>
  </si>
  <si>
    <t>1813562791</t>
  </si>
  <si>
    <t>K531</t>
  </si>
  <si>
    <t>Krabice 100x100 včetně svorky, pro připojení antistatické podlahy</t>
  </si>
  <si>
    <t>-1955421422</t>
  </si>
  <si>
    <t>K532</t>
  </si>
  <si>
    <t>Bernard svorka vč. Cu pásku</t>
  </si>
  <si>
    <t>919378330</t>
  </si>
  <si>
    <t>K533</t>
  </si>
  <si>
    <t>Izolační transformátor 400/400V 4kVA pro ZIS v zdravotnictví, vč.teplotního čidla, svorkovnice s atestem pro zdravotnictví (ZIS) dle ČSN</t>
  </si>
  <si>
    <t>1332311937</t>
  </si>
  <si>
    <t>K534</t>
  </si>
  <si>
    <t>Signální testovací panel ZIS kompatibilní s hlídačem izol.stavu vč.datového propojení a příslušenství</t>
  </si>
  <si>
    <t>-1919495828</t>
  </si>
  <si>
    <t>K535</t>
  </si>
  <si>
    <t>Hlídač izolačního stavu do rozv.vč.napájecího panelu a propojení k transformátoru a signalizace test.panelu v hlídané místnosti s osazením ZIS vč.příslušenství</t>
  </si>
  <si>
    <t>1227329366</t>
  </si>
  <si>
    <t>K536</t>
  </si>
  <si>
    <t>Podružná ekvipotenciální přípojnice kr. 200x150 p.om. včetně přípojnnice PE a PA</t>
  </si>
  <si>
    <t>767026109</t>
  </si>
  <si>
    <t>K537</t>
  </si>
  <si>
    <t>Jistič 3/40A</t>
  </si>
  <si>
    <t>-530686273</t>
  </si>
  <si>
    <t>K538</t>
  </si>
  <si>
    <t>Jistič 3/80A</t>
  </si>
  <si>
    <t>-1835145456</t>
  </si>
  <si>
    <t>K539</t>
  </si>
  <si>
    <t>Svorka hl. pospojování</t>
  </si>
  <si>
    <t>267143045</t>
  </si>
  <si>
    <t>K540</t>
  </si>
  <si>
    <t>Rozvaděč R1 dle schéma</t>
  </si>
  <si>
    <t>-1254244783</t>
  </si>
  <si>
    <t>K541</t>
  </si>
  <si>
    <t>Rozvaděč R2 dle schéma</t>
  </si>
  <si>
    <t>-806122878</t>
  </si>
  <si>
    <t>K542</t>
  </si>
  <si>
    <t>Požární ucpávka, utěsnění kompletní s odolností dle PBŘS</t>
  </si>
  <si>
    <t>-1919410111</t>
  </si>
  <si>
    <t>K490</t>
  </si>
  <si>
    <t>Podružný materiál, PPV</t>
  </si>
  <si>
    <t>-138925332</t>
  </si>
  <si>
    <t>741</t>
  </si>
  <si>
    <t>2. Hromosvod, uzemnění</t>
  </si>
  <si>
    <t>K555</t>
  </si>
  <si>
    <t>Pásek FeZn 30/4</t>
  </si>
  <si>
    <t>-1790804409</t>
  </si>
  <si>
    <t>K556</t>
  </si>
  <si>
    <t>Vodič FeZn 10 včetně svorek</t>
  </si>
  <si>
    <t>-424905370</t>
  </si>
  <si>
    <t>K557</t>
  </si>
  <si>
    <t>Vodič AlMgSi o8</t>
  </si>
  <si>
    <t>2039677653</t>
  </si>
  <si>
    <t>K558</t>
  </si>
  <si>
    <t>Vodič CUI 8 včetně svorek a podpěr (svody d=3m)</t>
  </si>
  <si>
    <t>1046505636</t>
  </si>
  <si>
    <t>K559</t>
  </si>
  <si>
    <t>Jímací tyč dl.3m vč.podstavce</t>
  </si>
  <si>
    <t>1551316857</t>
  </si>
  <si>
    <t>K560</t>
  </si>
  <si>
    <t>Označovací štítek</t>
  </si>
  <si>
    <t>960163975</t>
  </si>
  <si>
    <t>K561</t>
  </si>
  <si>
    <t>Svorka SS</t>
  </si>
  <si>
    <t>1795794543</t>
  </si>
  <si>
    <t>K562</t>
  </si>
  <si>
    <t>SO</t>
  </si>
  <si>
    <t>-38545676</t>
  </si>
  <si>
    <t>K563</t>
  </si>
  <si>
    <t>SZ</t>
  </si>
  <si>
    <t>-811671106</t>
  </si>
  <si>
    <t>K564</t>
  </si>
  <si>
    <t>SR 02</t>
  </si>
  <si>
    <t>961662557</t>
  </si>
  <si>
    <t>K565</t>
  </si>
  <si>
    <t>SR 03</t>
  </si>
  <si>
    <t>-2036118489</t>
  </si>
  <si>
    <t>K566</t>
  </si>
  <si>
    <t>-370743579</t>
  </si>
  <si>
    <t>742</t>
  </si>
  <si>
    <t>3. Svítidla</t>
  </si>
  <si>
    <t>K567</t>
  </si>
  <si>
    <t>Svítidlo LED čtvercové 34W, 4000lm, IP40 včetně příslušenství</t>
  </si>
  <si>
    <t>-351318348</t>
  </si>
  <si>
    <t>K568</t>
  </si>
  <si>
    <t>Svítidlo LED čtvercové 52W, 5800lm, IP40 včetně příslušenství</t>
  </si>
  <si>
    <t>33033270</t>
  </si>
  <si>
    <t>K569</t>
  </si>
  <si>
    <t>Svítidlo LED nouzové osvětlení 3W/1hod, IP40, nástěnné/přisazené, vč.příslušenství</t>
  </si>
  <si>
    <t>-2001614458</t>
  </si>
  <si>
    <t>K570</t>
  </si>
  <si>
    <t>Svítidlo pod kuchyňskou linkou do 10W, IP21, vč.příslušenství</t>
  </si>
  <si>
    <t>1997613228</t>
  </si>
  <si>
    <t>K571</t>
  </si>
  <si>
    <t>Svítidlo LED kruhové, přisazené, do 50W, IP 40, vč.příslušenství</t>
  </si>
  <si>
    <t>207361090</t>
  </si>
  <si>
    <t>K572</t>
  </si>
  <si>
    <t>Svítidlo LED nástěnné, přisazené, do 40W, IP20, vč.příslušenství</t>
  </si>
  <si>
    <t>-1303765292</t>
  </si>
  <si>
    <t>K573</t>
  </si>
  <si>
    <t>1479605477</t>
  </si>
  <si>
    <t>743</t>
  </si>
  <si>
    <t>4. Datové rozvody</t>
  </si>
  <si>
    <t>K574</t>
  </si>
  <si>
    <t>Vodič AY 2,5 protahovací</t>
  </si>
  <si>
    <t>1284027846</t>
  </si>
  <si>
    <t>K575</t>
  </si>
  <si>
    <t>Kabel UTP drát CAT6, stíněný</t>
  </si>
  <si>
    <t>955802318</t>
  </si>
  <si>
    <t>K576</t>
  </si>
  <si>
    <t>Trubka ohebná PVC FX 16</t>
  </si>
  <si>
    <t>85731565</t>
  </si>
  <si>
    <t>K577</t>
  </si>
  <si>
    <t>Trubka ohebná PVC FX 25</t>
  </si>
  <si>
    <t>1115669105</t>
  </si>
  <si>
    <t>K578</t>
  </si>
  <si>
    <t>Trubka tuhá PVC VRM 20</t>
  </si>
  <si>
    <t>-1364077245</t>
  </si>
  <si>
    <t>K579</t>
  </si>
  <si>
    <t>Krabice přístrojová KU 68</t>
  </si>
  <si>
    <t>-1073863955</t>
  </si>
  <si>
    <t>-1622029888</t>
  </si>
  <si>
    <t>K580</t>
  </si>
  <si>
    <t>Zásuvka 2x RJ45</t>
  </si>
  <si>
    <t>-1595231041</t>
  </si>
  <si>
    <t>K581</t>
  </si>
  <si>
    <t>Ukončení kabelů</t>
  </si>
  <si>
    <t>-392959268</t>
  </si>
  <si>
    <t>K582</t>
  </si>
  <si>
    <t>Měření přípojného bodu včetně tisku protokolu (účastnické zásuvky)</t>
  </si>
  <si>
    <t>1515042258</t>
  </si>
  <si>
    <t>K583</t>
  </si>
  <si>
    <t>Doplnění stávajícího RACKu</t>
  </si>
  <si>
    <t>49226310</t>
  </si>
  <si>
    <t>K584</t>
  </si>
  <si>
    <t>RACK včetně patch panelů a příslušenství</t>
  </si>
  <si>
    <t>-923464256</t>
  </si>
  <si>
    <t>K585</t>
  </si>
  <si>
    <t>1130922374</t>
  </si>
  <si>
    <t>744</t>
  </si>
  <si>
    <t>5. Anténní systém STA</t>
  </si>
  <si>
    <t>-1415768521</t>
  </si>
  <si>
    <t>K586</t>
  </si>
  <si>
    <t>TV koaxiál</t>
  </si>
  <si>
    <t>1895454702</t>
  </si>
  <si>
    <t>65683391</t>
  </si>
  <si>
    <t>K587</t>
  </si>
  <si>
    <t>Krabice KU68</t>
  </si>
  <si>
    <t>716981904</t>
  </si>
  <si>
    <t>K588</t>
  </si>
  <si>
    <t>Zásuvka TV-R</t>
  </si>
  <si>
    <t>-1613967000</t>
  </si>
  <si>
    <t>K589</t>
  </si>
  <si>
    <t>363157732</t>
  </si>
  <si>
    <t>745</t>
  </si>
  <si>
    <t>6. HZS</t>
  </si>
  <si>
    <t>K590</t>
  </si>
  <si>
    <t>Rozvod televizního signálu propoj na stávající rozvody TV dle místních podmínek</t>
  </si>
  <si>
    <t>-1401950087</t>
  </si>
  <si>
    <t>K591</t>
  </si>
  <si>
    <t>Propojení nové ochrany před bleskem na stávající objekt a na stávající zemnící síť</t>
  </si>
  <si>
    <t>-1522848118</t>
  </si>
  <si>
    <t>K592</t>
  </si>
  <si>
    <t>Fotodokumentace uzemnění</t>
  </si>
  <si>
    <t>-434512176</t>
  </si>
  <si>
    <t>K593</t>
  </si>
  <si>
    <t>Demontáže el.instalace</t>
  </si>
  <si>
    <t>-1200854606</t>
  </si>
  <si>
    <t>K594</t>
  </si>
  <si>
    <t>Koordinace profesí VZT, ÚT, ZI</t>
  </si>
  <si>
    <t>1994900479</t>
  </si>
  <si>
    <t>K595</t>
  </si>
  <si>
    <t>Koordinace se zdravotní technologii (ordinace, pokoj rampy)</t>
  </si>
  <si>
    <t>1587136509</t>
  </si>
  <si>
    <t>K596</t>
  </si>
  <si>
    <t>Koordinace s interiery (podl.krabice, kuchyňky, pracoviště, stoly, zařizovací předměty)</t>
  </si>
  <si>
    <t>1048884730</t>
  </si>
  <si>
    <t>K597</t>
  </si>
  <si>
    <t>Úprava napojení systému STA na stávající rozvody (doplnění, tolerance, prvky)</t>
  </si>
  <si>
    <t>1363923355</t>
  </si>
  <si>
    <t>K598</t>
  </si>
  <si>
    <t>Úprava stáv.rozvaděče NN pro napojení síť – doplnění jističe + prodrátování, úprava)</t>
  </si>
  <si>
    <t>982704766</t>
  </si>
  <si>
    <t>K599</t>
  </si>
  <si>
    <t>Úprava stáv.rozvaděče dieselagregát</t>
  </si>
  <si>
    <t>-712709868</t>
  </si>
  <si>
    <t>K600</t>
  </si>
  <si>
    <t>Zakreslení skutečného provedení el.instalace</t>
  </si>
  <si>
    <t>-1261954897</t>
  </si>
  <si>
    <t>K601</t>
  </si>
  <si>
    <t>Vedení kabelů ve stáv.kabel trasách ve stáv.podhledech stáv chodeb, včetně doplnění kabel.žlabu dle mísních podmínek</t>
  </si>
  <si>
    <t>-1813767623</t>
  </si>
  <si>
    <t>K602</t>
  </si>
  <si>
    <t>Vyjádření orgánů státní správy dle vyhl.73/2010 sb (TIČR)</t>
  </si>
  <si>
    <t>498013377</t>
  </si>
  <si>
    <t>K603</t>
  </si>
  <si>
    <t>Úprava elektroinstalace chodby 1NP dle místních podmínek (sil + slp)</t>
  </si>
  <si>
    <t>1704891546</t>
  </si>
  <si>
    <t>K604</t>
  </si>
  <si>
    <t>Realizační projektová dokumentace</t>
  </si>
  <si>
    <t>-1042568356</t>
  </si>
  <si>
    <t>K605</t>
  </si>
  <si>
    <t>Revize elektroinstalace dle ČSN 33 1500, ČSN 33 2000-6</t>
  </si>
  <si>
    <t>949055732</t>
  </si>
  <si>
    <t>K606</t>
  </si>
  <si>
    <t>Revize zařízení pro ochranu před bleskem dle ČSN 33 1500 a ČSN EN 62305</t>
  </si>
  <si>
    <t>1344234949</t>
  </si>
  <si>
    <t>7 - Slaboproudá elektrotechnika</t>
  </si>
  <si>
    <t xml:space="preserve">    739 - Elektrická požární signalizace - EPS</t>
  </si>
  <si>
    <t xml:space="preserve">      740 - Doplnění stávající ústředny</t>
  </si>
  <si>
    <t xml:space="preserve">      741 - Automatické hlásiče a příslušenství</t>
  </si>
  <si>
    <t xml:space="preserve">      742 - Ovládaná zařízení</t>
  </si>
  <si>
    <t xml:space="preserve">      743 - Kabelové rozvody</t>
  </si>
  <si>
    <t xml:space="preserve">      744 - Montážní práce</t>
  </si>
  <si>
    <t xml:space="preserve">    745 - Plošné ozvučení - rozhlas 100V </t>
  </si>
  <si>
    <t xml:space="preserve">      745a - Kabelové rozvody</t>
  </si>
  <si>
    <t xml:space="preserve">      745b - Montážní práce</t>
  </si>
  <si>
    <t xml:space="preserve">    746 - Ostatní úkony společné</t>
  </si>
  <si>
    <t>739</t>
  </si>
  <si>
    <t>Elektrická požární signalizace - EPS</t>
  </si>
  <si>
    <t>Doplnění stávající ústředny</t>
  </si>
  <si>
    <t>K607</t>
  </si>
  <si>
    <t>Mikro modulová karta IQ8ControlM se třemi pozicemi pro MM</t>
  </si>
  <si>
    <t>-95777840</t>
  </si>
  <si>
    <t>K608</t>
  </si>
  <si>
    <t>Modul 1 analogové kruhové linky esserbus, pro maximálně 127 hlásičů řady 9200 a IQ8Quad</t>
  </si>
  <si>
    <t>-991489607</t>
  </si>
  <si>
    <t>Automatické hlásiče a příslušenství</t>
  </si>
  <si>
    <t>K609</t>
  </si>
  <si>
    <t>Opticko-kouřový hlásič série IQ8Quad s oddělovačem</t>
  </si>
  <si>
    <t>1008795351</t>
  </si>
  <si>
    <t>K610</t>
  </si>
  <si>
    <t>Sokl hlásiče v základní verzi pro hlásiče IQ8Quad</t>
  </si>
  <si>
    <t>1435379160</t>
  </si>
  <si>
    <t>K611</t>
  </si>
  <si>
    <t>Držák popisných štítků, balení 10 ks</t>
  </si>
  <si>
    <t>676191594</t>
  </si>
  <si>
    <t>K612</t>
  </si>
  <si>
    <t>Popiska s adresací</t>
  </si>
  <si>
    <t>-110560931</t>
  </si>
  <si>
    <t>K613</t>
  </si>
  <si>
    <t>Zkušební plyn pro všechny kouřové detektory</t>
  </si>
  <si>
    <t>-1908436352</t>
  </si>
  <si>
    <t>Ovládaná zařízení</t>
  </si>
  <si>
    <t>K614</t>
  </si>
  <si>
    <t>Modul 4 vstupů / 2 výstupů včetně oddělovače</t>
  </si>
  <si>
    <t>-1145587951</t>
  </si>
  <si>
    <t>K615</t>
  </si>
  <si>
    <t>Skříň pro koppler na omítku bílá (RAL 9003)</t>
  </si>
  <si>
    <t>170219944</t>
  </si>
  <si>
    <t>K616</t>
  </si>
  <si>
    <t>Signalizační zařízení dle EN54-3 s nízkou paticí, červené, 32 tónů, napájení 9-29Vss</t>
  </si>
  <si>
    <t>-1681100873</t>
  </si>
  <si>
    <t>K617</t>
  </si>
  <si>
    <t>Teleskopická kotva, průměr 55mm</t>
  </si>
  <si>
    <t>682821297</t>
  </si>
  <si>
    <t>K618</t>
  </si>
  <si>
    <t>Přídržný VdS magnet 49kg, univerzální s tlačítkem, bez kotvy, včetně montážní krabice pro stěnovou povrchovou montáž</t>
  </si>
  <si>
    <t>2125406290</t>
  </si>
  <si>
    <t>K619</t>
  </si>
  <si>
    <t>Konvenční tlačítkový hlásič červený, LED signalizace a výkon. kontakt, prolamovací sklo</t>
  </si>
  <si>
    <t>1153350199</t>
  </si>
  <si>
    <t>K620</t>
  </si>
  <si>
    <t>Dveřní koordinátor s postupním zavíráním dveří úplný mechanický</t>
  </si>
  <si>
    <t>1166365805</t>
  </si>
  <si>
    <t>Kabelové rozvody</t>
  </si>
  <si>
    <t>K621</t>
  </si>
  <si>
    <t>Kabel sdělovací stíněný J-Y(st)Y 4x2x0.8 červený požární pro konvenční hlásič (včetně prořezu)</t>
  </si>
  <si>
    <t>-8192872</t>
  </si>
  <si>
    <t>K622</t>
  </si>
  <si>
    <t>Trubka tuhá D25 320N / 5 cm, -5 až 60°C, PVC (bílá) včetně příchytek, kolen odboček a spojového materiálu</t>
  </si>
  <si>
    <t>-568919861</t>
  </si>
  <si>
    <t>K623</t>
  </si>
  <si>
    <t>Kabel s funkční schopností při požáru, stíněný 1x2x0,8 FE180/P30-90 B2ca,s1,d0,d1,a1 UV pro ovládací linku (včetně prořezu)</t>
  </si>
  <si>
    <t>-2021164987</t>
  </si>
  <si>
    <t>K624</t>
  </si>
  <si>
    <t>Kabel s funkční schopností při požáru, stíněný 2x2x0,8 FE180/P30-90 B2ca,s1,d0,d1,a1 UV pro ovládání a monitorování (včetně prořezu)</t>
  </si>
  <si>
    <t>561648946</t>
  </si>
  <si>
    <t>K625</t>
  </si>
  <si>
    <t>Kabel s funkční integritou při požáru silový 2x1.5 PH120-R B2caS1D0 sirénové a ovládané výstupy (včetně prořezu)</t>
  </si>
  <si>
    <t>-1427427232</t>
  </si>
  <si>
    <t>K626</t>
  </si>
  <si>
    <t>Kabelová trasa s funkční integritou (např. jednotlivé příchytky kabelu, montáž po 30cm), požární odolnost dle PBŘS, uložení v souladu ČSN 73 0895</t>
  </si>
  <si>
    <t>1823612620</t>
  </si>
  <si>
    <t>K627</t>
  </si>
  <si>
    <t>Kabelová trasa s funkční integritou (např. kabelový žlab, podpěry po 120cm), požární odolnost dle PBŘS, uložení v souladu ČSN 73 0895</t>
  </si>
  <si>
    <t>-801619677</t>
  </si>
  <si>
    <t>K628</t>
  </si>
  <si>
    <t>Požární ucpávky všech prostupů mezi požárními úseky, kompletní s odolností dle PBŘS včetně popisovacího štítku a protokolu</t>
  </si>
  <si>
    <t>1745278071</t>
  </si>
  <si>
    <t>K629</t>
  </si>
  <si>
    <t>Drobný pomocný materiál (vruty, kotvy, hmoždinky, pásky, tmel ...)</t>
  </si>
  <si>
    <t>-1546933881</t>
  </si>
  <si>
    <t>Montážní práce</t>
  </si>
  <si>
    <t>K630</t>
  </si>
  <si>
    <t>Montáž trubky do 25 pevně včetně příslušenství</t>
  </si>
  <si>
    <t>771494048</t>
  </si>
  <si>
    <t>K631</t>
  </si>
  <si>
    <t>Montáž kabelového žlabu s požární integritou</t>
  </si>
  <si>
    <t>-1460230147</t>
  </si>
  <si>
    <t>K632</t>
  </si>
  <si>
    <t>Montáž kabelové trasy s požární integritou - příchytky pro kabel</t>
  </si>
  <si>
    <t>-1254734850</t>
  </si>
  <si>
    <t>K633</t>
  </si>
  <si>
    <t>Montáž kabelu J-Y(st)Y 4x2x0,8 pevně</t>
  </si>
  <si>
    <t>-704338354</t>
  </si>
  <si>
    <t>K634</t>
  </si>
  <si>
    <t>Montáž kabelu sdělovacího 1x2x0,8 s požární integritou pevně</t>
  </si>
  <si>
    <t>-617346548</t>
  </si>
  <si>
    <t>K635</t>
  </si>
  <si>
    <t>Montáž kabelu sdělovacího 2x2x0,8 s požární integritou pevně</t>
  </si>
  <si>
    <t>1332122030</t>
  </si>
  <si>
    <t>K636</t>
  </si>
  <si>
    <t>Montáž kabelu silového 2x1,5 s požární integritou pevně</t>
  </si>
  <si>
    <t>-2103400521</t>
  </si>
  <si>
    <t>K637</t>
  </si>
  <si>
    <t>Vyznačení trasy vedení</t>
  </si>
  <si>
    <t>-387747656</t>
  </si>
  <si>
    <t>K638</t>
  </si>
  <si>
    <t>Stavební přípomoce spojené s instalací kabelových rozvodů např. zřízení průchodů zdmi a stropem pro kabelové rozvody, drážky ve stěnách apod.</t>
  </si>
  <si>
    <t>-1633253806</t>
  </si>
  <si>
    <t>K639</t>
  </si>
  <si>
    <t>Proměření kabeláže před kompletací</t>
  </si>
  <si>
    <t>-288096564</t>
  </si>
  <si>
    <t>K640</t>
  </si>
  <si>
    <t>Montáž rozšiřující karty do ústředny</t>
  </si>
  <si>
    <t>511616652</t>
  </si>
  <si>
    <t>K641</t>
  </si>
  <si>
    <t>Montáž hlásiče automatického bodového</t>
  </si>
  <si>
    <t>-454735189</t>
  </si>
  <si>
    <t>K642</t>
  </si>
  <si>
    <t>Montáž soklu hlásiče na strop včetně držáku popisky</t>
  </si>
  <si>
    <t>-1654015741</t>
  </si>
  <si>
    <t>K643</t>
  </si>
  <si>
    <t>Montáž popisky hlásiče s adresací</t>
  </si>
  <si>
    <t>-1679394667</t>
  </si>
  <si>
    <t>K644</t>
  </si>
  <si>
    <t>Montáž přídržného magnetu včetně kotvy</t>
  </si>
  <si>
    <t>516637351</t>
  </si>
  <si>
    <t>K645</t>
  </si>
  <si>
    <t>Montáž tlačítka pro ovládání dveří</t>
  </si>
  <si>
    <t>1531491748</t>
  </si>
  <si>
    <t>K646</t>
  </si>
  <si>
    <t>Montáž dveřního koordinátoru dvoukřídlých dveří</t>
  </si>
  <si>
    <t>1557638579</t>
  </si>
  <si>
    <t>K647</t>
  </si>
  <si>
    <t>Montáž zvukové signalizace</t>
  </si>
  <si>
    <t>-794377354</t>
  </si>
  <si>
    <t>K648</t>
  </si>
  <si>
    <t>Montáž I/O modulu v krytu a zakončení vodičů</t>
  </si>
  <si>
    <t>1721247752</t>
  </si>
  <si>
    <t>K649</t>
  </si>
  <si>
    <t>Programování základních parametrů ústředny</t>
  </si>
  <si>
    <t>-1485768464</t>
  </si>
  <si>
    <t>K650</t>
  </si>
  <si>
    <t>Programování systému - detektor (adresa)</t>
  </si>
  <si>
    <t>-20960946</t>
  </si>
  <si>
    <t>K651</t>
  </si>
  <si>
    <t>Součinnost při napojení PBZ jiných profesí na EPS</t>
  </si>
  <si>
    <t>-1223621437</t>
  </si>
  <si>
    <t>K652</t>
  </si>
  <si>
    <t>Provedení a součinnost při funkční zkoušce PBZ</t>
  </si>
  <si>
    <t>856918005</t>
  </si>
  <si>
    <t>K653</t>
  </si>
  <si>
    <t>Výchozí revize dílčí části systému EPS včetně tištěného protokolu</t>
  </si>
  <si>
    <t>680242871</t>
  </si>
  <si>
    <t>K654</t>
  </si>
  <si>
    <t>Montáž požární ucpávky všech prostupů mezi požárními úseky, kompletní s odolností dle PBŘS včetně popisovacího štítku a protokolu</t>
  </si>
  <si>
    <t>-1587739721</t>
  </si>
  <si>
    <t xml:space="preserve">Plošné ozvučení - rozhlas 100V </t>
  </si>
  <si>
    <t>K655</t>
  </si>
  <si>
    <t>Koncový 100V zesilovač 1x 240 W, napájení 23Vac</t>
  </si>
  <si>
    <t>-1029598369</t>
  </si>
  <si>
    <t>K656</t>
  </si>
  <si>
    <t>Propojovací kabeláž mezi ústřednou a zdrojem zvuku</t>
  </si>
  <si>
    <t>sada</t>
  </si>
  <si>
    <t>1935608407</t>
  </si>
  <si>
    <t>K657</t>
  </si>
  <si>
    <t>Reprosoustava např. CS 651WTBS, 6W/100V, 92dB, 150-20000Hz, ABS plast, certifikace dle EN54-24</t>
  </si>
  <si>
    <t>-100221372</t>
  </si>
  <si>
    <t>745a</t>
  </si>
  <si>
    <t>1265185567</t>
  </si>
  <si>
    <t>-2071397755</t>
  </si>
  <si>
    <t>K658</t>
  </si>
  <si>
    <t>-507057935</t>
  </si>
  <si>
    <t>K659</t>
  </si>
  <si>
    <t>-1926484985</t>
  </si>
  <si>
    <t>745b</t>
  </si>
  <si>
    <t>-1837250513</t>
  </si>
  <si>
    <t>-88532890</t>
  </si>
  <si>
    <t>K660</t>
  </si>
  <si>
    <t>773093112</t>
  </si>
  <si>
    <t>383208064</t>
  </si>
  <si>
    <t>-110555591</t>
  </si>
  <si>
    <t>K661</t>
  </si>
  <si>
    <t>Napojení na stávající linku reproduktorů</t>
  </si>
  <si>
    <t>-758395793</t>
  </si>
  <si>
    <t>K662</t>
  </si>
  <si>
    <t>Montáž koncového zesilovače, napojení na stávající rozhlas</t>
  </si>
  <si>
    <t>-1100364001</t>
  </si>
  <si>
    <t>K663</t>
  </si>
  <si>
    <t>Montáž reproduktoru na stěnu včetně zapojení svorkovnice</t>
  </si>
  <si>
    <t>1227297662</t>
  </si>
  <si>
    <t>K664</t>
  </si>
  <si>
    <t>SW nastavení plošného ozvučení</t>
  </si>
  <si>
    <t>-2086203803</t>
  </si>
  <si>
    <t>K665</t>
  </si>
  <si>
    <t>Výchozí revize systému včetně tištěného protokolu</t>
  </si>
  <si>
    <t>2107958558</t>
  </si>
  <si>
    <t>K666</t>
  </si>
  <si>
    <t>Kontrola slyšitelnosti reproduktorového hlášení ve všech prostorách objektu, nastavení úrovně zesílení.</t>
  </si>
  <si>
    <t>-889200150</t>
  </si>
  <si>
    <t>K667</t>
  </si>
  <si>
    <t>Měření srozumitelnosti dle ČSN EN</t>
  </si>
  <si>
    <t>-645779719</t>
  </si>
  <si>
    <t>746</t>
  </si>
  <si>
    <t>Ostatní úkony společné</t>
  </si>
  <si>
    <t>K668</t>
  </si>
  <si>
    <t>Rekognoskace objektu pro zjištění skutečného stavu stávající slaboproudé elektrotechniky včetně zaměření rozmístění a kabelových tras.</t>
  </si>
  <si>
    <t>677868997</t>
  </si>
  <si>
    <t>K669</t>
  </si>
  <si>
    <t>Koordinace při realizaci zakázky s ostatními profesemi</t>
  </si>
  <si>
    <t>-921577615</t>
  </si>
  <si>
    <t>K670</t>
  </si>
  <si>
    <t>Likvidace odpadů včetně úklidu staveniště</t>
  </si>
  <si>
    <t>-1396866654</t>
  </si>
  <si>
    <t>K671</t>
  </si>
  <si>
    <t>Doprava a mimostaveništní přesuny</t>
  </si>
  <si>
    <t>92186265</t>
  </si>
  <si>
    <t>K672</t>
  </si>
  <si>
    <t>Zpracování projektové dokumentace skutečného provedení (zákres stávající i nové části slaboproudé elektrotechniky).</t>
  </si>
  <si>
    <t>-1429778469</t>
  </si>
  <si>
    <t>8 - Medicinální plyny</t>
  </si>
  <si>
    <t>PSV - PSV</t>
  </si>
  <si>
    <t xml:space="preserve">    720 - Rozvody</t>
  </si>
  <si>
    <t xml:space="preserve">    721 - Terminální jednotky</t>
  </si>
  <si>
    <t xml:space="preserve">    722 - Společné náklady</t>
  </si>
  <si>
    <t>720</t>
  </si>
  <si>
    <t>Rozvody</t>
  </si>
  <si>
    <t>K401</t>
  </si>
  <si>
    <t>Trubka Cu průměr 8x1</t>
  </si>
  <si>
    <t>1238701916</t>
  </si>
  <si>
    <t>K402</t>
  </si>
  <si>
    <t>Trubka Cu průměr 12x1</t>
  </si>
  <si>
    <t>-1451006902</t>
  </si>
  <si>
    <t>K403</t>
  </si>
  <si>
    <t>Trubka Cu průměr 18x1</t>
  </si>
  <si>
    <t>1535398876</t>
  </si>
  <si>
    <t>K404</t>
  </si>
  <si>
    <t>Trubka Cu průměr 22x1</t>
  </si>
  <si>
    <t>-1574633529</t>
  </si>
  <si>
    <t>K405</t>
  </si>
  <si>
    <t>Trubka Cu pruměr 28x1</t>
  </si>
  <si>
    <t>1984856481</t>
  </si>
  <si>
    <t>K406</t>
  </si>
  <si>
    <t>Napojení na stávající rozvody</t>
  </si>
  <si>
    <t>1544004596</t>
  </si>
  <si>
    <t>K407</t>
  </si>
  <si>
    <t>Armatury Cu do pr. 18</t>
  </si>
  <si>
    <t>1824541978</t>
  </si>
  <si>
    <t>K408</t>
  </si>
  <si>
    <t>Armatury Cu do pr. 28</t>
  </si>
  <si>
    <t>-1329956925</t>
  </si>
  <si>
    <t>K409</t>
  </si>
  <si>
    <t>Pájka Ag 45 + pasta</t>
  </si>
  <si>
    <t>-40299988</t>
  </si>
  <si>
    <t>K410</t>
  </si>
  <si>
    <t>Ocelový chránič 22x2.3- trubka svař.1/2", pr.12</t>
  </si>
  <si>
    <t>-1172338065</t>
  </si>
  <si>
    <t>K411</t>
  </si>
  <si>
    <t>Ocelový chránič 26x2,6- trubka svař.3/4", pr.18</t>
  </si>
  <si>
    <t>101441285</t>
  </si>
  <si>
    <t>K412</t>
  </si>
  <si>
    <t>Ocelový chránič 38x2,6- trubka svař.1", pr.22</t>
  </si>
  <si>
    <t>1465531549</t>
  </si>
  <si>
    <t>K413</t>
  </si>
  <si>
    <t>Ocelový chránič 44x3,2- trubka svař.5/4", pr.28</t>
  </si>
  <si>
    <t>1652411995</t>
  </si>
  <si>
    <t>K414</t>
  </si>
  <si>
    <t>Konzola jednoduchá</t>
  </si>
  <si>
    <t>-1092901322</t>
  </si>
  <si>
    <t>K415</t>
  </si>
  <si>
    <t>Konzola středně složitá</t>
  </si>
  <si>
    <t>-1135005206</t>
  </si>
  <si>
    <t>K416</t>
  </si>
  <si>
    <t>Ventil R 253 1/2" vč.šr.</t>
  </si>
  <si>
    <t>833351094</t>
  </si>
  <si>
    <t>K417</t>
  </si>
  <si>
    <t>Ventil R 253 3/4" vč.šr.</t>
  </si>
  <si>
    <t>885967112</t>
  </si>
  <si>
    <t>K418</t>
  </si>
  <si>
    <t>Ventil R 253 1" vč.šr.</t>
  </si>
  <si>
    <t>759521095</t>
  </si>
  <si>
    <t>K419</t>
  </si>
  <si>
    <t>Skříň ventilová 2x plyn se snímači tlaku ( 2x ventil R 253 1/2", 2x připojení zálohy, 2x čidlo snímání tlaku)</t>
  </si>
  <si>
    <t>-933030940</t>
  </si>
  <si>
    <t>K420</t>
  </si>
  <si>
    <t>Skříň ventilová 3x plyn se snímači tlaku ( 3x ventil R 253 1/2", 3x připojení zálohy, 3x čidlo snímání tlaku)</t>
  </si>
  <si>
    <t>-898163370</t>
  </si>
  <si>
    <t>K421</t>
  </si>
  <si>
    <t>Odvodnění medicinálních plynů</t>
  </si>
  <si>
    <t>-1592753005</t>
  </si>
  <si>
    <t>K422</t>
  </si>
  <si>
    <t>Odvodnění vakua</t>
  </si>
  <si>
    <t>1561622960</t>
  </si>
  <si>
    <t>K423</t>
  </si>
  <si>
    <t>Nátěrové hmoty, značení</t>
  </si>
  <si>
    <t>-518090178</t>
  </si>
  <si>
    <t>K424</t>
  </si>
  <si>
    <t>Tlaková zkouška- úseková</t>
  </si>
  <si>
    <t>88484592</t>
  </si>
  <si>
    <t>K425</t>
  </si>
  <si>
    <t>Zkouška těsnosti - závěr.</t>
  </si>
  <si>
    <t>-1746838683</t>
  </si>
  <si>
    <t>K426</t>
  </si>
  <si>
    <t>Zkoušky rozvodů med.plynů dle ISO ČSN EN 7396-1</t>
  </si>
  <si>
    <t>-1286798023</t>
  </si>
  <si>
    <t>K427</t>
  </si>
  <si>
    <t>Profuk dusíkem</t>
  </si>
  <si>
    <t>855323931</t>
  </si>
  <si>
    <t>K428</t>
  </si>
  <si>
    <t>Ochranný plyn pro pájení Cu trubek dle EN 7396-1</t>
  </si>
  <si>
    <t>2053381856</t>
  </si>
  <si>
    <t>K429</t>
  </si>
  <si>
    <t>Vyhodnocovací skříň signalizace pro 2 čidla</t>
  </si>
  <si>
    <t>-122724144</t>
  </si>
  <si>
    <t>K430</t>
  </si>
  <si>
    <t>Vyhodnocovací skříň signalizace pro 3 čidla</t>
  </si>
  <si>
    <t>2021874407</t>
  </si>
  <si>
    <t>Terminální jednotky</t>
  </si>
  <si>
    <t>K431</t>
  </si>
  <si>
    <t>Terminální jednotka-panel odběrný pod omítku</t>
  </si>
  <si>
    <t>-705747590</t>
  </si>
  <si>
    <t>Společné náklady</t>
  </si>
  <si>
    <t>K432</t>
  </si>
  <si>
    <t>Výchozí revize rozvodů medicinálních plynů</t>
  </si>
  <si>
    <t>678141841</t>
  </si>
  <si>
    <t>K433</t>
  </si>
  <si>
    <t>Výchozí revize instalovaných elektrických zařízení</t>
  </si>
  <si>
    <t>-599118473</t>
  </si>
  <si>
    <t>K434</t>
  </si>
  <si>
    <t>Předání, proškolení obsluhy</t>
  </si>
  <si>
    <t>1707830084</t>
  </si>
  <si>
    <t>K435</t>
  </si>
  <si>
    <t>Zařízení stavby,přípomoce</t>
  </si>
  <si>
    <t>-836225891</t>
  </si>
  <si>
    <t>K436</t>
  </si>
  <si>
    <t>Zakreslení skutečného stavu</t>
  </si>
  <si>
    <t>-17258597</t>
  </si>
  <si>
    <t>K437</t>
  </si>
  <si>
    <t>Dopravné</t>
  </si>
  <si>
    <t>-2042175057</t>
  </si>
  <si>
    <t>VRN - Ostatní a vedlejší náklady</t>
  </si>
  <si>
    <t>VRN - Vedlejší rozpočtové náklady</t>
  </si>
  <si>
    <t>Vedlejší rozpočtové náklady</t>
  </si>
  <si>
    <t>Dílenská a výrobní dokumentace</t>
  </si>
  <si>
    <t>-1373558857</t>
  </si>
  <si>
    <t>K682</t>
  </si>
  <si>
    <t>Vypracování kladecího plánu spádových klínů a kotevního plánu střechy</t>
  </si>
  <si>
    <t>599918195</t>
  </si>
  <si>
    <t>K691</t>
  </si>
  <si>
    <t>Převzetí základové spáry geologem nebo statikem</t>
  </si>
  <si>
    <t>-1122412724</t>
  </si>
  <si>
    <t>K692</t>
  </si>
  <si>
    <t>Inženýrsko geologický průzkum</t>
  </si>
  <si>
    <t>348812382</t>
  </si>
  <si>
    <t>K693</t>
  </si>
  <si>
    <t>Ochrana stávající zeleně a okolních objektů</t>
  </si>
  <si>
    <t>-1045326136</t>
  </si>
  <si>
    <t>x1</t>
  </si>
  <si>
    <t>Geodetické práce_x000D_
geodetické zaměření skutečného provedení, zhotovení geometrického plánu, vytýčení sítí atd.</t>
  </si>
  <si>
    <t>1444397104</t>
  </si>
  <si>
    <t>x2</t>
  </si>
  <si>
    <t>Zařízení staveniště _x000D_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</si>
  <si>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1197129235</t>
  </si>
  <si>
    <t>x3</t>
  </si>
  <si>
    <t>Mimostaveništní doprava_x000D_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t>
  </si>
  <si>
    <t>920134554</t>
  </si>
  <si>
    <t>x5</t>
  </si>
  <si>
    <t xml:space="preserve">Opatření BOZP v rozsahu NV 591/2006 Sb. a další platné legislativy_x000D_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_x000D_
_x000D_
</t>
  </si>
  <si>
    <t>-953257888</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</si>
  <si>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</si>
  <si>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_x000D_
</t>
  </si>
  <si>
    <t>1729215096</t>
  </si>
  <si>
    <t>x8</t>
  </si>
  <si>
    <t>Revize a zkoušky</t>
  </si>
  <si>
    <t>1346074443</t>
  </si>
  <si>
    <t>K694</t>
  </si>
  <si>
    <t>Zajištění podkladů ke kolaudaci</t>
  </si>
  <si>
    <t>1812468459</t>
  </si>
  <si>
    <t>K695</t>
  </si>
  <si>
    <t>Koordinační činnost</t>
  </si>
  <si>
    <t>1529309249</t>
  </si>
  <si>
    <t>K696</t>
  </si>
  <si>
    <t>Fotodokumentace průběhu stavby</t>
  </si>
  <si>
    <t>-980842869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</si>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</sst>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sz val="9"/>
      <color rgb="FF969696"/>
      <name val="Trebuchet MS"/>
    </font>
    <font>
      <b/>
      <sz val="10"/>
      <name val="Trebuchet MS"/>
    </font>
    <font>
      <b/>
      <sz val="8"/>
      <color rgb="FF969696"/>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0" fillId="0" borderId="0" applyNumberFormat="0" applyFill="0" applyBorder="0" applyAlignment="0" applyProtection="0"/>
  </cellStyleXfs>
  <cellXfs count="30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0" fillId="0" borderId="0" xfId="0" applyAlignment="1" applyProtection="1">
      <alignment horizontal="center" vertical="center"/>
      <protection locked="0"/>
    </xf>
    <xf numFmtId="0" fontId="9" fillId="2" borderId="0" xfId="0" applyFont="1" applyFill="1" applyAlignment="1" applyProtection="1">
      <alignment horizontal="left" vertical="center"/>
    </xf>
    <xf numFmtId="0" fontId="10" fillId="2" borderId="0" xfId="0" applyFont="1" applyFill="1" applyAlignment="1" applyProtection="1">
      <alignment vertical="center"/>
    </xf>
    <xf numFmtId="0" fontId="11" fillId="2" borderId="0" xfId="0" applyFont="1" applyFill="1" applyAlignment="1" applyProtection="1">
      <alignment horizontal="left" vertical="center"/>
    </xf>
    <xf numFmtId="0" fontId="12" fillId="2" borderId="0" xfId="1" applyFont="1" applyFill="1" applyAlignment="1" applyProtection="1">
      <alignment vertical="center"/>
    </xf>
    <xf numFmtId="0" fontId="40" fillId="2" borderId="0" xfId="1" applyFill="1"/>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4" fillId="0" borderId="0" xfId="0" applyFont="1" applyBorder="1" applyAlignment="1">
      <alignment horizontal="left" vertical="center"/>
    </xf>
    <xf numFmtId="0" fontId="0" fillId="0" borderId="6" xfId="0" applyBorder="1"/>
    <xf numFmtId="0" fontId="13" fillId="0" borderId="0" xfId="0" applyFont="1" applyAlignment="1">
      <alignment horizontal="left" vertical="center"/>
    </xf>
    <xf numFmtId="0" fontId="15"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5" fillId="0" borderId="0" xfId="0" applyFont="1" applyBorder="1" applyAlignment="1">
      <alignment horizontal="left" vertical="center"/>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6"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4" borderId="0" xfId="0" applyFont="1" applyFill="1" applyBorder="1" applyAlignment="1">
      <alignment vertical="center"/>
    </xf>
    <xf numFmtId="0" fontId="3" fillId="4" borderId="9" xfId="0" applyFont="1" applyFill="1" applyBorder="1" applyAlignment="1">
      <alignment horizontal="left" vertical="center"/>
    </xf>
    <xf numFmtId="0" fontId="0" fillId="4" borderId="10" xfId="0" applyFont="1" applyFill="1" applyBorder="1" applyAlignment="1">
      <alignment vertical="center"/>
    </xf>
    <xf numFmtId="0" fontId="3" fillId="4" borderId="10" xfId="0" applyFont="1" applyFill="1" applyBorder="1" applyAlignment="1">
      <alignment horizontal="center" vertical="center"/>
    </xf>
    <xf numFmtId="0" fontId="0" fillId="4"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4" fillId="0" borderId="0" xfId="0" applyFont="1" applyAlignment="1">
      <alignment horizontal="left" vertical="center"/>
    </xf>
    <xf numFmtId="0" fontId="2" fillId="0" borderId="5" xfId="0" applyFont="1" applyBorder="1" applyAlignment="1">
      <alignment vertical="center"/>
    </xf>
    <xf numFmtId="0" fontId="15"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18"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5" borderId="10" xfId="0" applyFont="1" applyFill="1" applyBorder="1" applyAlignment="1">
      <alignment vertical="center"/>
    </xf>
    <xf numFmtId="0" fontId="2" fillId="5" borderId="11" xfId="0" applyFont="1" applyFill="1" applyBorder="1" applyAlignment="1">
      <alignment horizontal="center"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0" fillId="0" borderId="15"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3"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9" xfId="0" applyNumberFormat="1" applyFont="1" applyBorder="1" applyAlignment="1">
      <alignment vertical="center"/>
    </xf>
    <xf numFmtId="0" fontId="21" fillId="0" borderId="0" xfId="0" applyFont="1" applyAlignment="1">
      <alignment horizontal="left" vertical="center"/>
    </xf>
    <xf numFmtId="0" fontId="22" fillId="0" borderId="0" xfId="1" applyFont="1" applyAlignment="1">
      <alignment horizontal="center" vertical="center"/>
    </xf>
    <xf numFmtId="0" fontId="4" fillId="0" borderId="5"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4" fontId="26" fillId="0" borderId="18"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9" xfId="0" applyNumberFormat="1" applyFont="1" applyBorder="1" applyAlignment="1">
      <alignment vertical="center"/>
    </xf>
    <xf numFmtId="0" fontId="4" fillId="0" borderId="0" xfId="0" applyFont="1" applyAlignment="1">
      <alignment horizontal="left" vertical="center"/>
    </xf>
    <xf numFmtId="4" fontId="26" fillId="0" borderId="23" xfId="0" applyNumberFormat="1" applyFont="1" applyBorder="1" applyAlignment="1">
      <alignment vertical="center"/>
    </xf>
    <xf numFmtId="4" fontId="26" fillId="0" borderId="24" xfId="0" applyNumberFormat="1" applyFont="1" applyBorder="1" applyAlignment="1">
      <alignment vertical="center"/>
    </xf>
    <xf numFmtId="166" fontId="26" fillId="0" borderId="24" xfId="0" applyNumberFormat="1" applyFont="1" applyBorder="1" applyAlignment="1">
      <alignment vertical="center"/>
    </xf>
    <xf numFmtId="4" fontId="26" fillId="0" borderId="25" xfId="0" applyNumberFormat="1" applyFont="1" applyBorder="1" applyAlignment="1">
      <alignment vertical="center"/>
    </xf>
    <xf numFmtId="0" fontId="0" fillId="2" borderId="0" xfId="0" applyFill="1" applyProtection="1"/>
    <xf numFmtId="0" fontId="27" fillId="2" borderId="0" xfId="1" applyFont="1" applyFill="1" applyAlignment="1" applyProtection="1">
      <alignment vertical="center"/>
    </xf>
    <xf numFmtId="0" fontId="40" fillId="2" borderId="0" xfId="1" applyFill="1" applyProtection="1"/>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26" xfId="0" applyFont="1" applyBorder="1" applyAlignment="1">
      <alignment vertical="center"/>
    </xf>
    <xf numFmtId="0" fontId="16" fillId="0" borderId="0" xfId="0" applyFont="1" applyBorder="1" applyAlignment="1">
      <alignment horizontal="left" vertical="center"/>
    </xf>
    <xf numFmtId="4" fontId="20" fillId="0" borderId="0" xfId="0" applyNumberFormat="1" applyFont="1" applyBorder="1" applyAlignment="1">
      <alignment vertical="center"/>
    </xf>
    <xf numFmtId="4" fontId="1" fillId="0" borderId="0" xfId="0" applyNumberFormat="1" applyFont="1" applyBorder="1" applyAlignment="1">
      <alignment vertical="center"/>
    </xf>
    <xf numFmtId="164" fontId="1" fillId="0" borderId="0" xfId="0" applyNumberFormat="1" applyFont="1" applyBorder="1" applyAlignment="1">
      <alignment horizontal="right" vertical="center"/>
    </xf>
    <xf numFmtId="0" fontId="0" fillId="5" borderId="0" xfId="0" applyFont="1" applyFill="1" applyBorder="1" applyAlignment="1">
      <alignment vertical="center"/>
    </xf>
    <xf numFmtId="0" fontId="3" fillId="5" borderId="9" xfId="0" applyFont="1" applyFill="1" applyBorder="1" applyAlignment="1">
      <alignment horizontal="left" vertical="center"/>
    </xf>
    <xf numFmtId="0" fontId="3" fillId="5" borderId="10" xfId="0" applyFont="1" applyFill="1" applyBorder="1" applyAlignment="1">
      <alignment horizontal="right" vertical="center"/>
    </xf>
    <xf numFmtId="0" fontId="3" fillId="5" borderId="10" xfId="0" applyFont="1" applyFill="1" applyBorder="1" applyAlignment="1">
      <alignment horizontal="center" vertical="center"/>
    </xf>
    <xf numFmtId="4" fontId="3" fillId="5" borderId="10" xfId="0" applyNumberFormat="1" applyFont="1" applyFill="1" applyBorder="1" applyAlignment="1">
      <alignment vertical="center"/>
    </xf>
    <xf numFmtId="0" fontId="0" fillId="5" borderId="27" xfId="0" applyFont="1" applyFill="1" applyBorder="1" applyAlignment="1">
      <alignment vertical="center"/>
    </xf>
    <xf numFmtId="0" fontId="0" fillId="0" borderId="4" xfId="0" applyFont="1" applyBorder="1" applyAlignment="1">
      <alignment vertical="center"/>
    </xf>
    <xf numFmtId="0" fontId="2" fillId="5" borderId="0" xfId="0" applyFont="1" applyFill="1" applyBorder="1" applyAlignment="1">
      <alignment horizontal="left" vertical="center"/>
    </xf>
    <xf numFmtId="0" fontId="2" fillId="5" borderId="0" xfId="0" applyFont="1" applyFill="1" applyBorder="1" applyAlignment="1">
      <alignment horizontal="right" vertical="center"/>
    </xf>
    <xf numFmtId="0" fontId="0" fillId="5" borderId="6" xfId="0" applyFont="1" applyFill="1" applyBorder="1" applyAlignment="1">
      <alignment vertical="center"/>
    </xf>
    <xf numFmtId="0" fontId="28" fillId="0" borderId="0" xfId="0" applyFont="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4" fontId="5" fillId="0" borderId="24" xfId="0" applyNumberFormat="1" applyFont="1" applyBorder="1" applyAlignment="1">
      <alignment vertical="center"/>
    </xf>
    <xf numFmtId="0" fontId="5" fillId="0" borderId="6"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4" fontId="6" fillId="0" borderId="24" xfId="0" applyNumberFormat="1" applyFont="1" applyBorder="1" applyAlignment="1">
      <alignment vertical="center"/>
    </xf>
    <xf numFmtId="0" fontId="6" fillId="0" borderId="6" xfId="0" applyFont="1" applyBorder="1" applyAlignment="1">
      <alignment vertical="center"/>
    </xf>
    <xf numFmtId="0" fontId="2" fillId="0" borderId="0" xfId="0" applyFont="1" applyAlignment="1">
      <alignment horizontal="left" vertical="center"/>
    </xf>
    <xf numFmtId="0" fontId="0" fillId="0" borderId="5" xfId="0" applyFont="1"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4" fontId="20" fillId="0" borderId="0" xfId="0" applyNumberFormat="1" applyFont="1" applyAlignment="1"/>
    <xf numFmtId="166" fontId="29" fillId="0" borderId="16" xfId="0" applyNumberFormat="1" applyFont="1" applyBorder="1" applyAlignment="1"/>
    <xf numFmtId="166" fontId="29" fillId="0" borderId="17" xfId="0" applyNumberFormat="1" applyFont="1" applyBorder="1" applyAlignment="1"/>
    <xf numFmtId="4" fontId="30" fillId="0" borderId="0" xfId="0" applyNumberFormat="1" applyFont="1" applyAlignment="1">
      <alignment vertical="center"/>
    </xf>
    <xf numFmtId="0" fontId="7" fillId="0" borderId="5" xfId="0" applyFont="1" applyBorder="1" applyAlignment="1"/>
    <xf numFmtId="0" fontId="7" fillId="0" borderId="0" xfId="0" applyFont="1" applyAlignment="1">
      <alignment horizontal="left"/>
    </xf>
    <xf numFmtId="0" fontId="5" fillId="0" borderId="0" xfId="0" applyFont="1" applyAlignment="1">
      <alignment horizontal="left"/>
    </xf>
    <xf numFmtId="4" fontId="5" fillId="0" borderId="0" xfId="0" applyNumberFormat="1" applyFont="1" applyAlignment="1"/>
    <xf numFmtId="0" fontId="7" fillId="0" borderId="18" xfId="0" applyFont="1" applyBorder="1" applyAlignment="1"/>
    <xf numFmtId="0" fontId="7" fillId="0" borderId="0" xfId="0" applyFont="1" applyBorder="1" applyAlignment="1"/>
    <xf numFmtId="166" fontId="7" fillId="0" borderId="0" xfId="0" applyNumberFormat="1" applyFont="1" applyBorder="1" applyAlignment="1"/>
    <xf numFmtId="166" fontId="7" fillId="0" borderId="19"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lignment horizontal="left"/>
    </xf>
    <xf numFmtId="4" fontId="6"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0" borderId="28" xfId="0" applyFont="1" applyBorder="1" applyAlignment="1">
      <alignment horizontal="left" vertical="center"/>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8" fillId="0" borderId="5" xfId="0" applyFont="1" applyBorder="1" applyAlignment="1">
      <alignment vertical="center"/>
    </xf>
    <xf numFmtId="0" fontId="31"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0" xfId="0" applyFont="1" applyAlignment="1">
      <alignment horizontal="left" vertical="center"/>
    </xf>
    <xf numFmtId="0" fontId="32" fillId="0" borderId="28" xfId="0" applyFont="1" applyBorder="1" applyAlignment="1" applyProtection="1">
      <alignment horizontal="center" vertical="center"/>
      <protection locked="0"/>
    </xf>
    <xf numFmtId="49" fontId="32" fillId="0" borderId="28" xfId="0" applyNumberFormat="1"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0" fontId="32" fillId="0" borderId="28" xfId="0" applyFont="1" applyBorder="1" applyAlignment="1" applyProtection="1">
      <alignment horizontal="center" vertical="center" wrapText="1"/>
      <protection locked="0"/>
    </xf>
    <xf numFmtId="167" fontId="32" fillId="0" borderId="28" xfId="0" applyNumberFormat="1" applyFont="1" applyBorder="1" applyAlignment="1" applyProtection="1">
      <alignment vertical="center"/>
      <protection locked="0"/>
    </xf>
    <xf numFmtId="4" fontId="32" fillId="0" borderId="28" xfId="0" applyNumberFormat="1" applyFont="1" applyBorder="1" applyAlignment="1" applyProtection="1">
      <alignment vertical="center"/>
      <protection locked="0"/>
    </xf>
    <xf numFmtId="0" fontId="32" fillId="0" borderId="5" xfId="0" applyFont="1" applyBorder="1" applyAlignment="1">
      <alignment vertical="center"/>
    </xf>
    <xf numFmtId="0" fontId="32" fillId="0" borderId="28" xfId="0" applyFont="1" applyBorder="1" applyAlignment="1">
      <alignment horizontal="left" vertical="center"/>
    </xf>
    <xf numFmtId="0" fontId="32" fillId="0" borderId="0" xfId="0" applyFont="1" applyBorder="1" applyAlignment="1">
      <alignment horizontal="center" vertical="center"/>
    </xf>
    <xf numFmtId="0" fontId="1" fillId="0" borderId="24" xfId="0" applyFont="1" applyBorder="1" applyAlignment="1">
      <alignment horizontal="center"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0" fillId="0" borderId="0" xfId="0" applyAlignment="1" applyProtection="1">
      <alignment vertical="top"/>
      <protection locked="0"/>
    </xf>
    <xf numFmtId="0" fontId="33" fillId="0" borderId="29" xfId="0" applyFont="1" applyBorder="1" applyAlignment="1" applyProtection="1">
      <alignment vertical="center" wrapText="1"/>
      <protection locked="0"/>
    </xf>
    <xf numFmtId="0" fontId="33" fillId="0" borderId="30" xfId="0" applyFont="1" applyBorder="1" applyAlignment="1" applyProtection="1">
      <alignment vertical="center" wrapText="1"/>
      <protection locked="0"/>
    </xf>
    <xf numFmtId="0" fontId="33" fillId="0" borderId="31" xfId="0" applyFont="1" applyBorder="1" applyAlignment="1" applyProtection="1">
      <alignment vertical="center" wrapText="1"/>
      <protection locked="0"/>
    </xf>
    <xf numFmtId="0" fontId="33" fillId="0" borderId="32" xfId="0" applyFont="1" applyBorder="1" applyAlignment="1" applyProtection="1">
      <alignment horizontal="center" vertical="center" wrapText="1"/>
      <protection locked="0"/>
    </xf>
    <xf numFmtId="0" fontId="33" fillId="0" borderId="33" xfId="0" applyFont="1" applyBorder="1" applyAlignment="1" applyProtection="1">
      <alignment horizontal="center" vertical="center" wrapText="1"/>
      <protection locked="0"/>
    </xf>
    <xf numFmtId="0" fontId="33" fillId="0" borderId="32" xfId="0" applyFont="1" applyBorder="1" applyAlignment="1" applyProtection="1">
      <alignment vertical="center" wrapText="1"/>
      <protection locked="0"/>
    </xf>
    <xf numFmtId="0" fontId="33" fillId="0" borderId="33" xfId="0" applyFont="1" applyBorder="1" applyAlignment="1" applyProtection="1">
      <alignment vertical="center" wrapText="1"/>
      <protection locked="0"/>
    </xf>
    <xf numFmtId="0" fontId="35"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6" fillId="0" borderId="32" xfId="0" applyFont="1" applyBorder="1" applyAlignment="1" applyProtection="1">
      <alignment vertical="center" wrapText="1"/>
      <protection locked="0"/>
    </xf>
    <xf numFmtId="0" fontId="36" fillId="0" borderId="1" xfId="0" applyFont="1" applyBorder="1" applyAlignment="1" applyProtection="1">
      <alignment vertical="center" wrapText="1"/>
      <protection locked="0"/>
    </xf>
    <xf numFmtId="0" fontId="36" fillId="0" borderId="1" xfId="0" applyFont="1" applyBorder="1" applyAlignment="1" applyProtection="1">
      <alignment vertical="center"/>
      <protection locked="0"/>
    </xf>
    <xf numFmtId="0" fontId="36" fillId="0" borderId="1" xfId="0" applyFont="1" applyBorder="1" applyAlignment="1" applyProtection="1">
      <alignment horizontal="left" vertical="center"/>
      <protection locked="0"/>
    </xf>
    <xf numFmtId="49" fontId="36" fillId="0" borderId="1" xfId="0" applyNumberFormat="1" applyFont="1" applyBorder="1" applyAlignment="1" applyProtection="1">
      <alignment vertical="center" wrapText="1"/>
      <protection locked="0"/>
    </xf>
    <xf numFmtId="0" fontId="33" fillId="0" borderId="35" xfId="0" applyFont="1" applyBorder="1" applyAlignment="1" applyProtection="1">
      <alignment vertical="center" wrapText="1"/>
      <protection locked="0"/>
    </xf>
    <xf numFmtId="0" fontId="37" fillId="0" borderId="34" xfId="0" applyFont="1" applyBorder="1" applyAlignment="1" applyProtection="1">
      <alignment vertical="center" wrapText="1"/>
      <protection locked="0"/>
    </xf>
    <xf numFmtId="0" fontId="33" fillId="0" borderId="36" xfId="0" applyFont="1" applyBorder="1" applyAlignment="1" applyProtection="1">
      <alignment vertical="center" wrapText="1"/>
      <protection locked="0"/>
    </xf>
    <xf numFmtId="0" fontId="33" fillId="0" borderId="1" xfId="0" applyFont="1" applyBorder="1" applyAlignment="1" applyProtection="1">
      <alignment vertical="top"/>
      <protection locked="0"/>
    </xf>
    <xf numFmtId="0" fontId="33" fillId="0" borderId="0" xfId="0" applyFont="1" applyAlignment="1" applyProtection="1">
      <alignment vertical="top"/>
      <protection locked="0"/>
    </xf>
    <xf numFmtId="0" fontId="33" fillId="0" borderId="29" xfId="0" applyFont="1" applyBorder="1" applyAlignment="1" applyProtection="1">
      <alignment horizontal="left" vertical="center"/>
      <protection locked="0"/>
    </xf>
    <xf numFmtId="0" fontId="33" fillId="0" borderId="30" xfId="0" applyFont="1" applyBorder="1" applyAlignment="1" applyProtection="1">
      <alignment horizontal="left" vertical="center"/>
      <protection locked="0"/>
    </xf>
    <xf numFmtId="0" fontId="33" fillId="0" borderId="31" xfId="0" applyFont="1" applyBorder="1" applyAlignment="1" applyProtection="1">
      <alignment horizontal="left" vertical="center"/>
      <protection locked="0"/>
    </xf>
    <xf numFmtId="0" fontId="33" fillId="0" borderId="32" xfId="0" applyFont="1" applyBorder="1" applyAlignment="1" applyProtection="1">
      <alignment horizontal="left" vertical="center"/>
      <protection locked="0"/>
    </xf>
    <xf numFmtId="0" fontId="33" fillId="0" borderId="33" xfId="0" applyFont="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35" fillId="0" borderId="34" xfId="0" applyFont="1" applyBorder="1" applyAlignment="1" applyProtection="1">
      <alignment horizontal="left" vertical="center"/>
      <protection locked="0"/>
    </xf>
    <xf numFmtId="0" fontId="35" fillId="0" borderId="34" xfId="0" applyFont="1" applyBorder="1" applyAlignment="1" applyProtection="1">
      <alignment horizontal="center" vertical="center"/>
      <protection locked="0"/>
    </xf>
    <xf numFmtId="0" fontId="38" fillId="0" borderId="34"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1" xfId="0" applyFont="1" applyBorder="1" applyAlignment="1" applyProtection="1">
      <alignment horizontal="center" vertical="center"/>
      <protection locked="0"/>
    </xf>
    <xf numFmtId="0" fontId="36" fillId="0" borderId="32" xfId="0" applyFont="1" applyBorder="1" applyAlignment="1" applyProtection="1">
      <alignment horizontal="left" vertical="center"/>
      <protection locked="0"/>
    </xf>
    <xf numFmtId="0" fontId="36" fillId="0" borderId="1" xfId="0" applyFont="1" applyFill="1" applyBorder="1" applyAlignment="1" applyProtection="1">
      <alignment horizontal="left" vertical="center"/>
      <protection locked="0"/>
    </xf>
    <xf numFmtId="0" fontId="36" fillId="0" borderId="1" xfId="0" applyFont="1" applyFill="1" applyBorder="1" applyAlignment="1" applyProtection="1">
      <alignment horizontal="center" vertical="center"/>
      <protection locked="0"/>
    </xf>
    <xf numFmtId="0" fontId="33" fillId="0" borderId="35" xfId="0" applyFont="1" applyBorder="1" applyAlignment="1" applyProtection="1">
      <alignment horizontal="left" vertical="center"/>
      <protection locked="0"/>
    </xf>
    <xf numFmtId="0" fontId="37" fillId="0" borderId="34" xfId="0" applyFont="1" applyBorder="1" applyAlignment="1" applyProtection="1">
      <alignment horizontal="left" vertical="center"/>
      <protection locked="0"/>
    </xf>
    <xf numFmtId="0" fontId="33" fillId="0" borderId="36" xfId="0" applyFont="1" applyBorder="1" applyAlignment="1" applyProtection="1">
      <alignment horizontal="left" vertical="center"/>
      <protection locked="0"/>
    </xf>
    <xf numFmtId="0" fontId="33" fillId="0" borderId="1"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36" fillId="0" borderId="34" xfId="0" applyFont="1" applyBorder="1" applyAlignment="1" applyProtection="1">
      <alignment horizontal="left" vertical="center"/>
      <protection locked="0"/>
    </xf>
    <xf numFmtId="0" fontId="33" fillId="0" borderId="1" xfId="0" applyFont="1" applyBorder="1" applyAlignment="1" applyProtection="1">
      <alignment horizontal="left" vertical="center" wrapText="1"/>
      <protection locked="0"/>
    </xf>
    <xf numFmtId="0" fontId="36" fillId="0" borderId="1" xfId="0" applyFont="1" applyBorder="1" applyAlignment="1" applyProtection="1">
      <alignment horizontal="center" vertical="center" wrapText="1"/>
      <protection locked="0"/>
    </xf>
    <xf numFmtId="0" fontId="33" fillId="0" borderId="29" xfId="0" applyFont="1" applyBorder="1" applyAlignment="1" applyProtection="1">
      <alignment horizontal="left" vertical="center" wrapText="1"/>
      <protection locked="0"/>
    </xf>
    <xf numFmtId="0" fontId="33" fillId="0" borderId="30" xfId="0" applyFont="1" applyBorder="1" applyAlignment="1" applyProtection="1">
      <alignment horizontal="left" vertical="center" wrapText="1"/>
      <protection locked="0"/>
    </xf>
    <xf numFmtId="0" fontId="33" fillId="0" borderId="31" xfId="0" applyFont="1" applyBorder="1" applyAlignment="1" applyProtection="1">
      <alignment horizontal="left" vertical="center" wrapText="1"/>
      <protection locked="0"/>
    </xf>
    <xf numFmtId="0" fontId="33" fillId="0" borderId="32" xfId="0" applyFont="1" applyBorder="1" applyAlignment="1" applyProtection="1">
      <alignment horizontal="left" vertical="center" wrapText="1"/>
      <protection locked="0"/>
    </xf>
    <xf numFmtId="0" fontId="33" fillId="0" borderId="33"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protection locked="0"/>
    </xf>
    <xf numFmtId="0" fontId="36" fillId="0" borderId="35" xfId="0" applyFont="1" applyBorder="1" applyAlignment="1" applyProtection="1">
      <alignment horizontal="left" vertical="center" wrapText="1"/>
      <protection locked="0"/>
    </xf>
    <xf numFmtId="0" fontId="36" fillId="0" borderId="34" xfId="0" applyFont="1" applyBorder="1" applyAlignment="1" applyProtection="1">
      <alignment horizontal="left" vertical="center" wrapText="1"/>
      <protection locked="0"/>
    </xf>
    <xf numFmtId="0" fontId="36" fillId="0" borderId="36" xfId="0" applyFont="1" applyBorder="1" applyAlignment="1" applyProtection="1">
      <alignment horizontal="left" vertical="center" wrapText="1"/>
      <protection locked="0"/>
    </xf>
    <xf numFmtId="0" fontId="36" fillId="0" borderId="1" xfId="0" applyFont="1" applyBorder="1" applyAlignment="1" applyProtection="1">
      <alignment horizontal="left" vertical="top"/>
      <protection locked="0"/>
    </xf>
    <xf numFmtId="0" fontId="36" fillId="0" borderId="1" xfId="0" applyFont="1" applyBorder="1" applyAlignment="1" applyProtection="1">
      <alignment horizontal="center" vertical="top"/>
      <protection locked="0"/>
    </xf>
    <xf numFmtId="0" fontId="36" fillId="0" borderId="35"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8" fillId="0" borderId="0" xfId="0" applyFont="1" applyAlignment="1" applyProtection="1">
      <alignment vertical="center"/>
      <protection locked="0"/>
    </xf>
    <xf numFmtId="0" fontId="35" fillId="0" borderId="1" xfId="0" applyFont="1" applyBorder="1" applyAlignment="1" applyProtection="1">
      <alignment vertical="center"/>
      <protection locked="0"/>
    </xf>
    <xf numFmtId="0" fontId="38" fillId="0" borderId="34" xfId="0" applyFont="1" applyBorder="1" applyAlignment="1" applyProtection="1">
      <alignment vertical="center"/>
      <protection locked="0"/>
    </xf>
    <xf numFmtId="0" fontId="35"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6"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5" fillId="0" borderId="34" xfId="0" applyFont="1" applyBorder="1" applyAlignment="1" applyProtection="1">
      <alignment horizontal="left"/>
      <protection locked="0"/>
    </xf>
    <xf numFmtId="0" fontId="38" fillId="0" borderId="34" xfId="0" applyFont="1" applyBorder="1" applyAlignment="1" applyProtection="1">
      <protection locked="0"/>
    </xf>
    <xf numFmtId="0" fontId="33" fillId="0" borderId="32" xfId="0" applyFont="1" applyBorder="1" applyAlignment="1" applyProtection="1">
      <alignment vertical="top"/>
      <protection locked="0"/>
    </xf>
    <xf numFmtId="0" fontId="33" fillId="0" borderId="33" xfId="0" applyFont="1" applyBorder="1" applyAlignment="1" applyProtection="1">
      <alignment vertical="top"/>
      <protection locked="0"/>
    </xf>
    <xf numFmtId="0" fontId="33" fillId="0" borderId="1" xfId="0" applyFont="1" applyBorder="1" applyAlignment="1" applyProtection="1">
      <alignment horizontal="center" vertical="center"/>
      <protection locked="0"/>
    </xf>
    <xf numFmtId="0" fontId="33" fillId="0" borderId="1" xfId="0" applyFont="1" applyBorder="1" applyAlignment="1" applyProtection="1">
      <alignment horizontal="left" vertical="top"/>
      <protection locked="0"/>
    </xf>
    <xf numFmtId="0" fontId="33" fillId="0" borderId="35" xfId="0" applyFont="1" applyBorder="1" applyAlignment="1" applyProtection="1">
      <alignment vertical="top"/>
      <protection locked="0"/>
    </xf>
    <xf numFmtId="0" fontId="33" fillId="0" borderId="34" xfId="0" applyFont="1" applyBorder="1" applyAlignment="1" applyProtection="1">
      <alignment vertical="top"/>
      <protection locked="0"/>
    </xf>
    <xf numFmtId="0" fontId="33" fillId="0" borderId="36" xfId="0" applyFont="1" applyBorder="1" applyAlignment="1" applyProtection="1">
      <alignment vertical="top"/>
      <protection locked="0"/>
    </xf>
    <xf numFmtId="0" fontId="23" fillId="0" borderId="0" xfId="0" applyFont="1" applyAlignment="1">
      <alignment horizontal="left" vertical="center" wrapText="1"/>
    </xf>
    <xf numFmtId="4" fontId="24" fillId="0" borderId="0" xfId="0" applyNumberFormat="1" applyFont="1" applyAlignment="1">
      <alignment vertical="center"/>
    </xf>
    <xf numFmtId="0" fontId="24" fillId="0" borderId="0" xfId="0" applyFont="1" applyAlignment="1">
      <alignment vertical="center"/>
    </xf>
    <xf numFmtId="165" fontId="2" fillId="0" borderId="0" xfId="0" applyNumberFormat="1" applyFont="1" applyAlignment="1">
      <alignment horizontal="left" vertical="center"/>
    </xf>
    <xf numFmtId="0" fontId="19" fillId="0" borderId="15" xfId="0" applyFont="1" applyBorder="1" applyAlignment="1">
      <alignment horizontal="center" vertical="center"/>
    </xf>
    <xf numFmtId="0" fontId="19"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0" borderId="0" xfId="0" applyFont="1" applyAlignment="1">
      <alignment vertical="center"/>
    </xf>
    <xf numFmtId="0" fontId="2" fillId="5" borderId="10" xfId="0" applyFont="1" applyFill="1" applyBorder="1" applyAlignment="1">
      <alignment horizontal="center" vertical="center"/>
    </xf>
    <xf numFmtId="0" fontId="2" fillId="5" borderId="10" xfId="0" applyFont="1" applyFill="1" applyBorder="1" applyAlignment="1">
      <alignment horizontal="left" vertical="center"/>
    </xf>
    <xf numFmtId="0" fontId="2" fillId="5" borderId="9" xfId="0" applyFont="1" applyFill="1" applyBorder="1" applyAlignment="1">
      <alignment horizontal="center" vertical="center"/>
    </xf>
    <xf numFmtId="0" fontId="2" fillId="5" borderId="10" xfId="0" applyFont="1" applyFill="1" applyBorder="1" applyAlignment="1">
      <alignment horizontal="right" vertical="center"/>
    </xf>
    <xf numFmtId="0" fontId="2" fillId="0" borderId="0" xfId="0" applyFont="1" applyBorder="1" applyAlignment="1">
      <alignment horizontal="left" vertical="center" wrapText="1"/>
    </xf>
    <xf numFmtId="4" fontId="16"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4" fontId="17" fillId="0" borderId="0" xfId="0" applyNumberFormat="1" applyFont="1" applyBorder="1" applyAlignment="1">
      <alignment vertical="center"/>
    </xf>
    <xf numFmtId="0" fontId="1" fillId="0" borderId="0" xfId="0" applyFont="1" applyBorder="1" applyAlignment="1">
      <alignment vertical="center"/>
    </xf>
    <xf numFmtId="0" fontId="3" fillId="4" borderId="10" xfId="0" applyFont="1" applyFill="1" applyBorder="1" applyAlignment="1">
      <alignment horizontal="left" vertical="center"/>
    </xf>
    <xf numFmtId="0" fontId="0" fillId="4" borderId="10" xfId="0" applyFont="1" applyFill="1" applyBorder="1" applyAlignment="1">
      <alignment vertical="center"/>
    </xf>
    <xf numFmtId="164" fontId="1" fillId="0" borderId="0" xfId="0" applyNumberFormat="1" applyFont="1" applyBorder="1" applyAlignment="1">
      <alignment horizontal="center"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0" fontId="13" fillId="3" borderId="0" xfId="0" applyFont="1" applyFill="1" applyAlignment="1">
      <alignment horizontal="center" vertical="center"/>
    </xf>
    <xf numFmtId="0" fontId="0" fillId="0" borderId="0" xfId="0"/>
    <xf numFmtId="4" fontId="3" fillId="4" borderId="10" xfId="0" applyNumberFormat="1" applyFont="1" applyFill="1" applyBorder="1" applyAlignment="1">
      <alignment vertical="center"/>
    </xf>
    <xf numFmtId="0" fontId="0" fillId="4" borderId="11"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4" fontId="20" fillId="0" borderId="0" xfId="0" applyNumberFormat="1" applyFont="1" applyAlignment="1">
      <alignment horizontal="right" vertical="center"/>
    </xf>
    <xf numFmtId="4" fontId="20" fillId="0" borderId="0" xfId="0" applyNumberFormat="1" applyFont="1" applyAlignment="1">
      <alignment vertical="center"/>
    </xf>
    <xf numFmtId="0" fontId="0" fillId="0" borderId="0"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0" fillId="0" borderId="0" xfId="0" applyFont="1" applyAlignment="1">
      <alignment vertical="center"/>
    </xf>
    <xf numFmtId="0" fontId="27" fillId="2" borderId="0" xfId="1" applyFont="1" applyFill="1" applyAlignment="1" applyProtection="1">
      <alignment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36" fillId="0" borderId="1" xfId="0" applyFont="1" applyBorder="1" applyAlignment="1" applyProtection="1">
      <alignment horizontal="left" vertical="center" wrapText="1"/>
      <protection locked="0"/>
    </xf>
    <xf numFmtId="0" fontId="34" fillId="0" borderId="1" xfId="0" applyFont="1" applyBorder="1" applyAlignment="1" applyProtection="1">
      <alignment horizontal="center" vertical="center" wrapText="1"/>
      <protection locked="0"/>
    </xf>
    <xf numFmtId="0" fontId="35" fillId="0" borderId="34" xfId="0" applyFont="1" applyBorder="1" applyAlignment="1" applyProtection="1">
      <alignment horizontal="left" wrapText="1"/>
      <protection locked="0"/>
    </xf>
    <xf numFmtId="49" fontId="36" fillId="0" borderId="1" xfId="0" applyNumberFormat="1" applyFont="1" applyBorder="1" applyAlignment="1" applyProtection="1">
      <alignment horizontal="left" vertical="center" wrapText="1"/>
      <protection locked="0"/>
    </xf>
    <xf numFmtId="0" fontId="34" fillId="0" borderId="1" xfId="0" applyFont="1" applyBorder="1" applyAlignment="1" applyProtection="1">
      <alignment horizontal="center" vertical="center"/>
      <protection locked="0"/>
    </xf>
    <xf numFmtId="0" fontId="35" fillId="0" borderId="34" xfId="0" applyFont="1" applyBorder="1" applyAlignment="1" applyProtection="1">
      <alignment horizontal="left"/>
      <protection locked="0"/>
    </xf>
    <xf numFmtId="0" fontId="36" fillId="0" borderId="1" xfId="0" applyFont="1" applyBorder="1" applyAlignment="1" applyProtection="1">
      <alignment horizontal="left" vertical="center"/>
      <protection locked="0"/>
    </xf>
    <xf numFmtId="0" fontId="36"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pane ySplit="1" topLeftCell="A23"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1:74" ht="36.950000000000003" customHeight="1">
      <c r="AR2" s="284" t="s">
        <v>8</v>
      </c>
      <c r="AS2" s="285"/>
      <c r="AT2" s="285"/>
      <c r="AU2" s="285"/>
      <c r="AV2" s="285"/>
      <c r="AW2" s="285"/>
      <c r="AX2" s="285"/>
      <c r="AY2" s="285"/>
      <c r="AZ2" s="285"/>
      <c r="BA2" s="285"/>
      <c r="BB2" s="285"/>
      <c r="BC2" s="285"/>
      <c r="BD2" s="285"/>
      <c r="BE2" s="285"/>
      <c r="BS2" s="21" t="s">
        <v>9</v>
      </c>
      <c r="BT2" s="21" t="s">
        <v>10</v>
      </c>
    </row>
    <row r="3" spans="1:74"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9</v>
      </c>
      <c r="BT3" s="21" t="s">
        <v>11</v>
      </c>
    </row>
    <row r="4" spans="1:74" ht="36.950000000000003" customHeight="1">
      <c r="B4" s="25"/>
      <c r="C4" s="26"/>
      <c r="D4" s="27" t="s">
        <v>12</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13</v>
      </c>
      <c r="BS4" s="21" t="s">
        <v>14</v>
      </c>
    </row>
    <row r="5" spans="1:74" ht="14.45" customHeight="1">
      <c r="B5" s="25"/>
      <c r="C5" s="26"/>
      <c r="D5" s="30" t="s">
        <v>15</v>
      </c>
      <c r="E5" s="26"/>
      <c r="F5" s="26"/>
      <c r="G5" s="26"/>
      <c r="H5" s="26"/>
      <c r="I5" s="26"/>
      <c r="J5" s="26"/>
      <c r="K5" s="281" t="s">
        <v>16</v>
      </c>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6"/>
      <c r="AQ5" s="28"/>
      <c r="BS5" s="21" t="s">
        <v>9</v>
      </c>
    </row>
    <row r="6" spans="1:74" ht="36.950000000000003" customHeight="1">
      <c r="B6" s="25"/>
      <c r="C6" s="26"/>
      <c r="D6" s="32" t="s">
        <v>17</v>
      </c>
      <c r="E6" s="26"/>
      <c r="F6" s="26"/>
      <c r="G6" s="26"/>
      <c r="H6" s="26"/>
      <c r="I6" s="26"/>
      <c r="J6" s="26"/>
      <c r="K6" s="283" t="s">
        <v>18</v>
      </c>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6"/>
      <c r="AQ6" s="28"/>
      <c r="BS6" s="21" t="s">
        <v>9</v>
      </c>
    </row>
    <row r="7" spans="1:74" ht="14.45" customHeight="1">
      <c r="B7" s="25"/>
      <c r="C7" s="26"/>
      <c r="D7" s="33" t="s">
        <v>19</v>
      </c>
      <c r="E7" s="26"/>
      <c r="F7" s="26"/>
      <c r="G7" s="26"/>
      <c r="H7" s="26"/>
      <c r="I7" s="26"/>
      <c r="J7" s="26"/>
      <c r="K7" s="31" t="s">
        <v>5</v>
      </c>
      <c r="L7" s="26"/>
      <c r="M7" s="26"/>
      <c r="N7" s="26"/>
      <c r="O7" s="26"/>
      <c r="P7" s="26"/>
      <c r="Q7" s="26"/>
      <c r="R7" s="26"/>
      <c r="S7" s="26"/>
      <c r="T7" s="26"/>
      <c r="U7" s="26"/>
      <c r="V7" s="26"/>
      <c r="W7" s="26"/>
      <c r="X7" s="26"/>
      <c r="Y7" s="26"/>
      <c r="Z7" s="26"/>
      <c r="AA7" s="26"/>
      <c r="AB7" s="26"/>
      <c r="AC7" s="26"/>
      <c r="AD7" s="26"/>
      <c r="AE7" s="26"/>
      <c r="AF7" s="26"/>
      <c r="AG7" s="26"/>
      <c r="AH7" s="26"/>
      <c r="AI7" s="26"/>
      <c r="AJ7" s="26"/>
      <c r="AK7" s="33" t="s">
        <v>20</v>
      </c>
      <c r="AL7" s="26"/>
      <c r="AM7" s="26"/>
      <c r="AN7" s="31" t="s">
        <v>5</v>
      </c>
      <c r="AO7" s="26"/>
      <c r="AP7" s="26"/>
      <c r="AQ7" s="28"/>
      <c r="BS7" s="21" t="s">
        <v>9</v>
      </c>
    </row>
    <row r="8" spans="1:74" ht="14.45" customHeight="1">
      <c r="B8" s="25"/>
      <c r="C8" s="26"/>
      <c r="D8" s="33" t="s">
        <v>21</v>
      </c>
      <c r="E8" s="26"/>
      <c r="F8" s="26"/>
      <c r="G8" s="26"/>
      <c r="H8" s="26"/>
      <c r="I8" s="26"/>
      <c r="J8" s="26"/>
      <c r="K8" s="31" t="s">
        <v>22</v>
      </c>
      <c r="L8" s="26"/>
      <c r="M8" s="26"/>
      <c r="N8" s="26"/>
      <c r="O8" s="26"/>
      <c r="P8" s="26"/>
      <c r="Q8" s="26"/>
      <c r="R8" s="26"/>
      <c r="S8" s="26"/>
      <c r="T8" s="26"/>
      <c r="U8" s="26"/>
      <c r="V8" s="26"/>
      <c r="W8" s="26"/>
      <c r="X8" s="26"/>
      <c r="Y8" s="26"/>
      <c r="Z8" s="26"/>
      <c r="AA8" s="26"/>
      <c r="AB8" s="26"/>
      <c r="AC8" s="26"/>
      <c r="AD8" s="26"/>
      <c r="AE8" s="26"/>
      <c r="AF8" s="26"/>
      <c r="AG8" s="26"/>
      <c r="AH8" s="26"/>
      <c r="AI8" s="26"/>
      <c r="AJ8" s="26"/>
      <c r="AK8" s="33" t="s">
        <v>23</v>
      </c>
      <c r="AL8" s="26"/>
      <c r="AM8" s="26"/>
      <c r="AN8" s="31" t="s">
        <v>24</v>
      </c>
      <c r="AO8" s="26"/>
      <c r="AP8" s="26"/>
      <c r="AQ8" s="28"/>
      <c r="BS8" s="21" t="s">
        <v>9</v>
      </c>
    </row>
    <row r="9" spans="1:74" ht="14.4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S9" s="21" t="s">
        <v>9</v>
      </c>
    </row>
    <row r="10" spans="1:74" ht="14.45" customHeight="1">
      <c r="B10" s="25"/>
      <c r="C10" s="26"/>
      <c r="D10" s="33" t="s">
        <v>25</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3" t="s">
        <v>26</v>
      </c>
      <c r="AL10" s="26"/>
      <c r="AM10" s="26"/>
      <c r="AN10" s="31" t="s">
        <v>5</v>
      </c>
      <c r="AO10" s="26"/>
      <c r="AP10" s="26"/>
      <c r="AQ10" s="28"/>
      <c r="BS10" s="21" t="s">
        <v>9</v>
      </c>
    </row>
    <row r="11" spans="1:74" ht="18.399999999999999" customHeight="1">
      <c r="B11" s="25"/>
      <c r="C11" s="26"/>
      <c r="D11" s="26"/>
      <c r="E11" s="31" t="s">
        <v>27</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3" t="s">
        <v>28</v>
      </c>
      <c r="AL11" s="26"/>
      <c r="AM11" s="26"/>
      <c r="AN11" s="31" t="s">
        <v>5</v>
      </c>
      <c r="AO11" s="26"/>
      <c r="AP11" s="26"/>
      <c r="AQ11" s="28"/>
      <c r="BS11" s="21" t="s">
        <v>9</v>
      </c>
    </row>
    <row r="12" spans="1:74"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S12" s="21" t="s">
        <v>9</v>
      </c>
    </row>
    <row r="13" spans="1:74" ht="14.45" customHeight="1">
      <c r="B13" s="25"/>
      <c r="C13" s="26"/>
      <c r="D13" s="33" t="s">
        <v>29</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3" t="s">
        <v>26</v>
      </c>
      <c r="AL13" s="26"/>
      <c r="AM13" s="26"/>
      <c r="AN13" s="31" t="s">
        <v>5</v>
      </c>
      <c r="AO13" s="26"/>
      <c r="AP13" s="26"/>
      <c r="AQ13" s="28"/>
      <c r="BS13" s="21" t="s">
        <v>9</v>
      </c>
    </row>
    <row r="14" spans="1:74" ht="15">
      <c r="B14" s="25"/>
      <c r="C14" s="26"/>
      <c r="D14" s="26"/>
      <c r="E14" s="31" t="s">
        <v>22</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33" t="s">
        <v>28</v>
      </c>
      <c r="AL14" s="26"/>
      <c r="AM14" s="26"/>
      <c r="AN14" s="31" t="s">
        <v>5</v>
      </c>
      <c r="AO14" s="26"/>
      <c r="AP14" s="26"/>
      <c r="AQ14" s="28"/>
      <c r="BS14" s="21" t="s">
        <v>9</v>
      </c>
    </row>
    <row r="15" spans="1:74"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S15" s="21" t="s">
        <v>6</v>
      </c>
    </row>
    <row r="16" spans="1:74" ht="14.45" customHeight="1">
      <c r="B16" s="25"/>
      <c r="C16" s="26"/>
      <c r="D16" s="33" t="s">
        <v>30</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3" t="s">
        <v>26</v>
      </c>
      <c r="AL16" s="26"/>
      <c r="AM16" s="26"/>
      <c r="AN16" s="31" t="s">
        <v>5</v>
      </c>
      <c r="AO16" s="26"/>
      <c r="AP16" s="26"/>
      <c r="AQ16" s="28"/>
      <c r="BS16" s="21" t="s">
        <v>6</v>
      </c>
    </row>
    <row r="17" spans="2:71" ht="18.399999999999999" customHeight="1">
      <c r="B17" s="25"/>
      <c r="C17" s="26"/>
      <c r="D17" s="26"/>
      <c r="E17" s="31" t="s">
        <v>31</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3" t="s">
        <v>28</v>
      </c>
      <c r="AL17" s="26"/>
      <c r="AM17" s="26"/>
      <c r="AN17" s="31" t="s">
        <v>5</v>
      </c>
      <c r="AO17" s="26"/>
      <c r="AP17" s="26"/>
      <c r="AQ17" s="28"/>
      <c r="BS17" s="21" t="s">
        <v>32</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S18" s="21" t="s">
        <v>9</v>
      </c>
    </row>
    <row r="19" spans="2:71" ht="14.45" customHeight="1">
      <c r="B19" s="25"/>
      <c r="C19" s="26"/>
      <c r="D19" s="33" t="s">
        <v>33</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S19" s="21" t="s">
        <v>9</v>
      </c>
    </row>
    <row r="20" spans="2:71" ht="57" customHeight="1">
      <c r="B20" s="25"/>
      <c r="C20" s="26"/>
      <c r="D20" s="26"/>
      <c r="E20" s="272" t="s">
        <v>34</v>
      </c>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6"/>
      <c r="AP20" s="26"/>
      <c r="AQ20" s="28"/>
      <c r="BS20" s="21" t="s">
        <v>6</v>
      </c>
    </row>
    <row r="21" spans="2:71"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row>
    <row r="22" spans="2:71" ht="6.95" customHeight="1">
      <c r="B22" s="25"/>
      <c r="C22" s="26"/>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6"/>
      <c r="AQ22" s="28"/>
    </row>
    <row r="23" spans="2:71" s="1" customFormat="1" ht="25.9" customHeight="1">
      <c r="B23" s="35"/>
      <c r="C23" s="36"/>
      <c r="D23" s="37" t="s">
        <v>35</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73">
        <f>ROUND(AG51,2)</f>
        <v>0</v>
      </c>
      <c r="AL23" s="274"/>
      <c r="AM23" s="274"/>
      <c r="AN23" s="274"/>
      <c r="AO23" s="274"/>
      <c r="AP23" s="36"/>
      <c r="AQ23" s="39"/>
    </row>
    <row r="24" spans="2:71" s="1" customFormat="1" ht="6.9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row>
    <row r="25" spans="2:71" s="1" customFormat="1">
      <c r="B25" s="35"/>
      <c r="C25" s="36"/>
      <c r="D25" s="36"/>
      <c r="E25" s="36"/>
      <c r="F25" s="36"/>
      <c r="G25" s="36"/>
      <c r="H25" s="36"/>
      <c r="I25" s="36"/>
      <c r="J25" s="36"/>
      <c r="K25" s="36"/>
      <c r="L25" s="275" t="s">
        <v>36</v>
      </c>
      <c r="M25" s="275"/>
      <c r="N25" s="275"/>
      <c r="O25" s="275"/>
      <c r="P25" s="36"/>
      <c r="Q25" s="36"/>
      <c r="R25" s="36"/>
      <c r="S25" s="36"/>
      <c r="T25" s="36"/>
      <c r="U25" s="36"/>
      <c r="V25" s="36"/>
      <c r="W25" s="275" t="s">
        <v>37</v>
      </c>
      <c r="X25" s="275"/>
      <c r="Y25" s="275"/>
      <c r="Z25" s="275"/>
      <c r="AA25" s="275"/>
      <c r="AB25" s="275"/>
      <c r="AC25" s="275"/>
      <c r="AD25" s="275"/>
      <c r="AE25" s="275"/>
      <c r="AF25" s="36"/>
      <c r="AG25" s="36"/>
      <c r="AH25" s="36"/>
      <c r="AI25" s="36"/>
      <c r="AJ25" s="36"/>
      <c r="AK25" s="275" t="s">
        <v>38</v>
      </c>
      <c r="AL25" s="275"/>
      <c r="AM25" s="275"/>
      <c r="AN25" s="275"/>
      <c r="AO25" s="275"/>
      <c r="AP25" s="36"/>
      <c r="AQ25" s="39"/>
    </row>
    <row r="26" spans="2:71" s="2" customFormat="1" ht="14.45" customHeight="1">
      <c r="B26" s="41"/>
      <c r="C26" s="42"/>
      <c r="D26" s="43" t="s">
        <v>39</v>
      </c>
      <c r="E26" s="42"/>
      <c r="F26" s="43" t="s">
        <v>40</v>
      </c>
      <c r="G26" s="42"/>
      <c r="H26" s="42"/>
      <c r="I26" s="42"/>
      <c r="J26" s="42"/>
      <c r="K26" s="42"/>
      <c r="L26" s="280">
        <v>0.21</v>
      </c>
      <c r="M26" s="277"/>
      <c r="N26" s="277"/>
      <c r="O26" s="277"/>
      <c r="P26" s="42"/>
      <c r="Q26" s="42"/>
      <c r="R26" s="42"/>
      <c r="S26" s="42"/>
      <c r="T26" s="42"/>
      <c r="U26" s="42"/>
      <c r="V26" s="42"/>
      <c r="W26" s="276">
        <f>ROUND(AZ51,2)</f>
        <v>0</v>
      </c>
      <c r="X26" s="277"/>
      <c r="Y26" s="277"/>
      <c r="Z26" s="277"/>
      <c r="AA26" s="277"/>
      <c r="AB26" s="277"/>
      <c r="AC26" s="277"/>
      <c r="AD26" s="277"/>
      <c r="AE26" s="277"/>
      <c r="AF26" s="42"/>
      <c r="AG26" s="42"/>
      <c r="AH26" s="42"/>
      <c r="AI26" s="42"/>
      <c r="AJ26" s="42"/>
      <c r="AK26" s="276">
        <f>ROUND(AV51,2)</f>
        <v>0</v>
      </c>
      <c r="AL26" s="277"/>
      <c r="AM26" s="277"/>
      <c r="AN26" s="277"/>
      <c r="AO26" s="277"/>
      <c r="AP26" s="42"/>
      <c r="AQ26" s="44"/>
    </row>
    <row r="27" spans="2:71" s="2" customFormat="1" ht="14.45" customHeight="1">
      <c r="B27" s="41"/>
      <c r="C27" s="42"/>
      <c r="D27" s="42"/>
      <c r="E27" s="42"/>
      <c r="F27" s="43" t="s">
        <v>41</v>
      </c>
      <c r="G27" s="42"/>
      <c r="H27" s="42"/>
      <c r="I27" s="42"/>
      <c r="J27" s="42"/>
      <c r="K27" s="42"/>
      <c r="L27" s="280">
        <v>0.15</v>
      </c>
      <c r="M27" s="277"/>
      <c r="N27" s="277"/>
      <c r="O27" s="277"/>
      <c r="P27" s="42"/>
      <c r="Q27" s="42"/>
      <c r="R27" s="42"/>
      <c r="S27" s="42"/>
      <c r="T27" s="42"/>
      <c r="U27" s="42"/>
      <c r="V27" s="42"/>
      <c r="W27" s="276">
        <f>ROUND(BA51,2)</f>
        <v>0</v>
      </c>
      <c r="X27" s="277"/>
      <c r="Y27" s="277"/>
      <c r="Z27" s="277"/>
      <c r="AA27" s="277"/>
      <c r="AB27" s="277"/>
      <c r="AC27" s="277"/>
      <c r="AD27" s="277"/>
      <c r="AE27" s="277"/>
      <c r="AF27" s="42"/>
      <c r="AG27" s="42"/>
      <c r="AH27" s="42"/>
      <c r="AI27" s="42"/>
      <c r="AJ27" s="42"/>
      <c r="AK27" s="276">
        <f>ROUND(AW51,2)</f>
        <v>0</v>
      </c>
      <c r="AL27" s="277"/>
      <c r="AM27" s="277"/>
      <c r="AN27" s="277"/>
      <c r="AO27" s="277"/>
      <c r="AP27" s="42"/>
      <c r="AQ27" s="44"/>
    </row>
    <row r="28" spans="2:71" s="2" customFormat="1" ht="14.45" hidden="1" customHeight="1">
      <c r="B28" s="41"/>
      <c r="C28" s="42"/>
      <c r="D28" s="42"/>
      <c r="E28" s="42"/>
      <c r="F28" s="43" t="s">
        <v>42</v>
      </c>
      <c r="G28" s="42"/>
      <c r="H28" s="42"/>
      <c r="I28" s="42"/>
      <c r="J28" s="42"/>
      <c r="K28" s="42"/>
      <c r="L28" s="280">
        <v>0.21</v>
      </c>
      <c r="M28" s="277"/>
      <c r="N28" s="277"/>
      <c r="O28" s="277"/>
      <c r="P28" s="42"/>
      <c r="Q28" s="42"/>
      <c r="R28" s="42"/>
      <c r="S28" s="42"/>
      <c r="T28" s="42"/>
      <c r="U28" s="42"/>
      <c r="V28" s="42"/>
      <c r="W28" s="276">
        <f>ROUND(BB51,2)</f>
        <v>0</v>
      </c>
      <c r="X28" s="277"/>
      <c r="Y28" s="277"/>
      <c r="Z28" s="277"/>
      <c r="AA28" s="277"/>
      <c r="AB28" s="277"/>
      <c r="AC28" s="277"/>
      <c r="AD28" s="277"/>
      <c r="AE28" s="277"/>
      <c r="AF28" s="42"/>
      <c r="AG28" s="42"/>
      <c r="AH28" s="42"/>
      <c r="AI28" s="42"/>
      <c r="AJ28" s="42"/>
      <c r="AK28" s="276">
        <v>0</v>
      </c>
      <c r="AL28" s="277"/>
      <c r="AM28" s="277"/>
      <c r="AN28" s="277"/>
      <c r="AO28" s="277"/>
      <c r="AP28" s="42"/>
      <c r="AQ28" s="44"/>
    </row>
    <row r="29" spans="2:71" s="2" customFormat="1" ht="14.45" hidden="1" customHeight="1">
      <c r="B29" s="41"/>
      <c r="C29" s="42"/>
      <c r="D29" s="42"/>
      <c r="E29" s="42"/>
      <c r="F29" s="43" t="s">
        <v>43</v>
      </c>
      <c r="G29" s="42"/>
      <c r="H29" s="42"/>
      <c r="I29" s="42"/>
      <c r="J29" s="42"/>
      <c r="K29" s="42"/>
      <c r="L29" s="280">
        <v>0.15</v>
      </c>
      <c r="M29" s="277"/>
      <c r="N29" s="277"/>
      <c r="O29" s="277"/>
      <c r="P29" s="42"/>
      <c r="Q29" s="42"/>
      <c r="R29" s="42"/>
      <c r="S29" s="42"/>
      <c r="T29" s="42"/>
      <c r="U29" s="42"/>
      <c r="V29" s="42"/>
      <c r="W29" s="276">
        <f>ROUND(BC51,2)</f>
        <v>0</v>
      </c>
      <c r="X29" s="277"/>
      <c r="Y29" s="277"/>
      <c r="Z29" s="277"/>
      <c r="AA29" s="277"/>
      <c r="AB29" s="277"/>
      <c r="AC29" s="277"/>
      <c r="AD29" s="277"/>
      <c r="AE29" s="277"/>
      <c r="AF29" s="42"/>
      <c r="AG29" s="42"/>
      <c r="AH29" s="42"/>
      <c r="AI29" s="42"/>
      <c r="AJ29" s="42"/>
      <c r="AK29" s="276">
        <v>0</v>
      </c>
      <c r="AL29" s="277"/>
      <c r="AM29" s="277"/>
      <c r="AN29" s="277"/>
      <c r="AO29" s="277"/>
      <c r="AP29" s="42"/>
      <c r="AQ29" s="44"/>
    </row>
    <row r="30" spans="2:71" s="2" customFormat="1" ht="14.45" hidden="1" customHeight="1">
      <c r="B30" s="41"/>
      <c r="C30" s="42"/>
      <c r="D30" s="42"/>
      <c r="E30" s="42"/>
      <c r="F30" s="43" t="s">
        <v>44</v>
      </c>
      <c r="G30" s="42"/>
      <c r="H30" s="42"/>
      <c r="I30" s="42"/>
      <c r="J30" s="42"/>
      <c r="K30" s="42"/>
      <c r="L30" s="280">
        <v>0</v>
      </c>
      <c r="M30" s="277"/>
      <c r="N30" s="277"/>
      <c r="O30" s="277"/>
      <c r="P30" s="42"/>
      <c r="Q30" s="42"/>
      <c r="R30" s="42"/>
      <c r="S30" s="42"/>
      <c r="T30" s="42"/>
      <c r="U30" s="42"/>
      <c r="V30" s="42"/>
      <c r="W30" s="276">
        <f>ROUND(BD51,2)</f>
        <v>0</v>
      </c>
      <c r="X30" s="277"/>
      <c r="Y30" s="277"/>
      <c r="Z30" s="277"/>
      <c r="AA30" s="277"/>
      <c r="AB30" s="277"/>
      <c r="AC30" s="277"/>
      <c r="AD30" s="277"/>
      <c r="AE30" s="277"/>
      <c r="AF30" s="42"/>
      <c r="AG30" s="42"/>
      <c r="AH30" s="42"/>
      <c r="AI30" s="42"/>
      <c r="AJ30" s="42"/>
      <c r="AK30" s="276">
        <v>0</v>
      </c>
      <c r="AL30" s="277"/>
      <c r="AM30" s="277"/>
      <c r="AN30" s="277"/>
      <c r="AO30" s="277"/>
      <c r="AP30" s="42"/>
      <c r="AQ30" s="44"/>
    </row>
    <row r="31" spans="2:71" s="1" customFormat="1" ht="6.9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row>
    <row r="32" spans="2:71" s="1" customFormat="1" ht="25.9" customHeight="1">
      <c r="B32" s="35"/>
      <c r="C32" s="45"/>
      <c r="D32" s="46" t="s">
        <v>45</v>
      </c>
      <c r="E32" s="47"/>
      <c r="F32" s="47"/>
      <c r="G32" s="47"/>
      <c r="H32" s="47"/>
      <c r="I32" s="47"/>
      <c r="J32" s="47"/>
      <c r="K32" s="47"/>
      <c r="L32" s="47"/>
      <c r="M32" s="47"/>
      <c r="N32" s="47"/>
      <c r="O32" s="47"/>
      <c r="P32" s="47"/>
      <c r="Q32" s="47"/>
      <c r="R32" s="47"/>
      <c r="S32" s="47"/>
      <c r="T32" s="48" t="s">
        <v>46</v>
      </c>
      <c r="U32" s="47"/>
      <c r="V32" s="47"/>
      <c r="W32" s="47"/>
      <c r="X32" s="278" t="s">
        <v>47</v>
      </c>
      <c r="Y32" s="279"/>
      <c r="Z32" s="279"/>
      <c r="AA32" s="279"/>
      <c r="AB32" s="279"/>
      <c r="AC32" s="47"/>
      <c r="AD32" s="47"/>
      <c r="AE32" s="47"/>
      <c r="AF32" s="47"/>
      <c r="AG32" s="47"/>
      <c r="AH32" s="47"/>
      <c r="AI32" s="47"/>
      <c r="AJ32" s="47"/>
      <c r="AK32" s="286">
        <f>SUM(AK23:AK30)</f>
        <v>0</v>
      </c>
      <c r="AL32" s="279"/>
      <c r="AM32" s="279"/>
      <c r="AN32" s="279"/>
      <c r="AO32" s="287"/>
      <c r="AP32" s="45"/>
      <c r="AQ32" s="49"/>
    </row>
    <row r="33" spans="2:56" s="1" customFormat="1" ht="6.9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56"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56"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5"/>
    </row>
    <row r="39" spans="2:56" s="1" customFormat="1" ht="36.950000000000003" customHeight="1">
      <c r="B39" s="35"/>
      <c r="C39" s="55" t="s">
        <v>48</v>
      </c>
      <c r="AR39" s="35"/>
    </row>
    <row r="40" spans="2:56" s="1" customFormat="1" ht="6.95" customHeight="1">
      <c r="B40" s="35"/>
      <c r="AR40" s="35"/>
    </row>
    <row r="41" spans="2:56" s="3" customFormat="1" ht="14.45" customHeight="1">
      <c r="B41" s="56"/>
      <c r="C41" s="57" t="s">
        <v>15</v>
      </c>
      <c r="L41" s="3" t="str">
        <f>K5</f>
        <v>1</v>
      </c>
      <c r="AR41" s="56"/>
    </row>
    <row r="42" spans="2:56" s="4" customFormat="1" ht="36.950000000000003" customHeight="1">
      <c r="B42" s="58"/>
      <c r="C42" s="59" t="s">
        <v>17</v>
      </c>
      <c r="L42" s="288" t="str">
        <f>K6</f>
        <v>STAVEBNÍ ÚPRAVY A PŘÍSTAVBA OBJ. Č. 22 KOMPLEMENT – AMBULANCE V AREÁLU NEMOCNICE PRACHATICE</v>
      </c>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R42" s="58"/>
    </row>
    <row r="43" spans="2:56" s="1" customFormat="1" ht="6.95" customHeight="1">
      <c r="B43" s="35"/>
      <c r="AR43" s="35"/>
    </row>
    <row r="44" spans="2:56" s="1" customFormat="1" ht="15">
      <c r="B44" s="35"/>
      <c r="C44" s="57" t="s">
        <v>21</v>
      </c>
      <c r="L44" s="60" t="str">
        <f>IF(K8="","",K8)</f>
        <v xml:space="preserve"> </v>
      </c>
      <c r="AI44" s="57" t="s">
        <v>23</v>
      </c>
      <c r="AM44" s="262" t="str">
        <f>IF(AN8= "","",AN8)</f>
        <v>24.8.2018</v>
      </c>
      <c r="AN44" s="262"/>
      <c r="AR44" s="35"/>
    </row>
    <row r="45" spans="2:56" s="1" customFormat="1" ht="6.95" customHeight="1">
      <c r="B45" s="35"/>
      <c r="AR45" s="35"/>
    </row>
    <row r="46" spans="2:56" s="1" customFormat="1" ht="15">
      <c r="B46" s="35"/>
      <c r="C46" s="57" t="s">
        <v>25</v>
      </c>
      <c r="L46" s="3" t="str">
        <f>IF(E11= "","",E11)</f>
        <v>ALFAPLAN s.r.o.</v>
      </c>
      <c r="AI46" s="57" t="s">
        <v>30</v>
      </c>
      <c r="AM46" s="267" t="str">
        <f>IF(E17="","",E17)</f>
        <v>Nemocnice Prachatice a.s.</v>
      </c>
      <c r="AN46" s="267"/>
      <c r="AO46" s="267"/>
      <c r="AP46" s="267"/>
      <c r="AR46" s="35"/>
      <c r="AS46" s="263" t="s">
        <v>49</v>
      </c>
      <c r="AT46" s="264"/>
      <c r="AU46" s="62"/>
      <c r="AV46" s="62"/>
      <c r="AW46" s="62"/>
      <c r="AX46" s="62"/>
      <c r="AY46" s="62"/>
      <c r="AZ46" s="62"/>
      <c r="BA46" s="62"/>
      <c r="BB46" s="62"/>
      <c r="BC46" s="62"/>
      <c r="BD46" s="63"/>
    </row>
    <row r="47" spans="2:56" s="1" customFormat="1" ht="15">
      <c r="B47" s="35"/>
      <c r="C47" s="57" t="s">
        <v>29</v>
      </c>
      <c r="L47" s="3" t="str">
        <f>IF(E14="","",E14)</f>
        <v xml:space="preserve"> </v>
      </c>
      <c r="AR47" s="35"/>
      <c r="AS47" s="265"/>
      <c r="AT47" s="266"/>
      <c r="AU47" s="36"/>
      <c r="AV47" s="36"/>
      <c r="AW47" s="36"/>
      <c r="AX47" s="36"/>
      <c r="AY47" s="36"/>
      <c r="AZ47" s="36"/>
      <c r="BA47" s="36"/>
      <c r="BB47" s="36"/>
      <c r="BC47" s="36"/>
      <c r="BD47" s="64"/>
    </row>
    <row r="48" spans="2:56" s="1" customFormat="1" ht="10.9" customHeight="1">
      <c r="B48" s="35"/>
      <c r="AR48" s="35"/>
      <c r="AS48" s="265"/>
      <c r="AT48" s="266"/>
      <c r="AU48" s="36"/>
      <c r="AV48" s="36"/>
      <c r="AW48" s="36"/>
      <c r="AX48" s="36"/>
      <c r="AY48" s="36"/>
      <c r="AZ48" s="36"/>
      <c r="BA48" s="36"/>
      <c r="BB48" s="36"/>
      <c r="BC48" s="36"/>
      <c r="BD48" s="64"/>
    </row>
    <row r="49" spans="1:91" s="1" customFormat="1" ht="29.25" customHeight="1">
      <c r="B49" s="35"/>
      <c r="C49" s="270" t="s">
        <v>50</v>
      </c>
      <c r="D49" s="269"/>
      <c r="E49" s="269"/>
      <c r="F49" s="269"/>
      <c r="G49" s="269"/>
      <c r="H49" s="65"/>
      <c r="I49" s="268" t="s">
        <v>51</v>
      </c>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71" t="s">
        <v>52</v>
      </c>
      <c r="AH49" s="269"/>
      <c r="AI49" s="269"/>
      <c r="AJ49" s="269"/>
      <c r="AK49" s="269"/>
      <c r="AL49" s="269"/>
      <c r="AM49" s="269"/>
      <c r="AN49" s="268" t="s">
        <v>53</v>
      </c>
      <c r="AO49" s="269"/>
      <c r="AP49" s="269"/>
      <c r="AQ49" s="66" t="s">
        <v>54</v>
      </c>
      <c r="AR49" s="35"/>
      <c r="AS49" s="67" t="s">
        <v>55</v>
      </c>
      <c r="AT49" s="68" t="s">
        <v>56</v>
      </c>
      <c r="AU49" s="68" t="s">
        <v>57</v>
      </c>
      <c r="AV49" s="68" t="s">
        <v>58</v>
      </c>
      <c r="AW49" s="68" t="s">
        <v>59</v>
      </c>
      <c r="AX49" s="68" t="s">
        <v>60</v>
      </c>
      <c r="AY49" s="68" t="s">
        <v>61</v>
      </c>
      <c r="AZ49" s="68" t="s">
        <v>62</v>
      </c>
      <c r="BA49" s="68" t="s">
        <v>63</v>
      </c>
      <c r="BB49" s="68" t="s">
        <v>64</v>
      </c>
      <c r="BC49" s="68" t="s">
        <v>65</v>
      </c>
      <c r="BD49" s="69" t="s">
        <v>66</v>
      </c>
    </row>
    <row r="50" spans="1:91" s="1" customFormat="1" ht="10.9" customHeight="1">
      <c r="B50" s="35"/>
      <c r="AR50" s="35"/>
      <c r="AS50" s="70"/>
      <c r="AT50" s="62"/>
      <c r="AU50" s="62"/>
      <c r="AV50" s="62"/>
      <c r="AW50" s="62"/>
      <c r="AX50" s="62"/>
      <c r="AY50" s="62"/>
      <c r="AZ50" s="62"/>
      <c r="BA50" s="62"/>
      <c r="BB50" s="62"/>
      <c r="BC50" s="62"/>
      <c r="BD50" s="63"/>
    </row>
    <row r="51" spans="1:91" s="4" customFormat="1" ht="32.450000000000003" customHeight="1">
      <c r="B51" s="58"/>
      <c r="C51" s="71" t="s">
        <v>67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90">
        <f>ROUND(SUM(AG52:AG60),2)</f>
        <v>0</v>
      </c>
      <c r="AH51" s="290"/>
      <c r="AI51" s="290"/>
      <c r="AJ51" s="290"/>
      <c r="AK51" s="290"/>
      <c r="AL51" s="290"/>
      <c r="AM51" s="290"/>
      <c r="AN51" s="291">
        <f t="shared" ref="AN51:AN60" si="0">SUM(AG51,AT51)</f>
        <v>0</v>
      </c>
      <c r="AO51" s="291"/>
      <c r="AP51" s="291"/>
      <c r="AQ51" s="73" t="s">
        <v>5</v>
      </c>
      <c r="AR51" s="58"/>
      <c r="AS51" s="74">
        <f>ROUND(SUM(AS52:AS60),2)</f>
        <v>0</v>
      </c>
      <c r="AT51" s="75">
        <f t="shared" ref="AT51:AT60" si="1">ROUND(SUM(AV51:AW51),2)</f>
        <v>0</v>
      </c>
      <c r="AU51" s="76">
        <f>ROUND(SUM(AU52:AU60),5)</f>
        <v>11121.223260000001</v>
      </c>
      <c r="AV51" s="75">
        <f>ROUND(AZ51*L26,2)</f>
        <v>0</v>
      </c>
      <c r="AW51" s="75">
        <f>ROUND(BA51*L27,2)</f>
        <v>0</v>
      </c>
      <c r="AX51" s="75">
        <f>ROUND(BB51*L26,2)</f>
        <v>0</v>
      </c>
      <c r="AY51" s="75">
        <f>ROUND(BC51*L27,2)</f>
        <v>0</v>
      </c>
      <c r="AZ51" s="75">
        <f>ROUND(SUM(AZ52:AZ60),2)</f>
        <v>0</v>
      </c>
      <c r="BA51" s="75">
        <f>ROUND(SUM(BA52:BA60),2)</f>
        <v>0</v>
      </c>
      <c r="BB51" s="75">
        <f>ROUND(SUM(BB52:BB60),2)</f>
        <v>0</v>
      </c>
      <c r="BC51" s="75">
        <f>ROUND(SUM(BC52:BC60),2)</f>
        <v>0</v>
      </c>
      <c r="BD51" s="77">
        <f>ROUND(SUM(BD52:BD60),2)</f>
        <v>0</v>
      </c>
      <c r="BS51" s="59" t="s">
        <v>68</v>
      </c>
      <c r="BT51" s="59" t="s">
        <v>69</v>
      </c>
      <c r="BU51" s="78" t="s">
        <v>70</v>
      </c>
      <c r="BV51" s="59" t="s">
        <v>71</v>
      </c>
      <c r="BW51" s="59" t="s">
        <v>7</v>
      </c>
      <c r="BX51" s="59" t="s">
        <v>72</v>
      </c>
      <c r="CL51" s="59" t="s">
        <v>5</v>
      </c>
    </row>
    <row r="52" spans="1:91" s="5" customFormat="1" ht="16.5" customHeight="1">
      <c r="A52" s="79" t="s">
        <v>73</v>
      </c>
      <c r="B52" s="80"/>
      <c r="C52" s="81"/>
      <c r="D52" s="259" t="s">
        <v>16</v>
      </c>
      <c r="E52" s="259"/>
      <c r="F52" s="259"/>
      <c r="G52" s="259"/>
      <c r="H52" s="259"/>
      <c r="I52" s="82"/>
      <c r="J52" s="259" t="s">
        <v>74</v>
      </c>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60">
        <f>'1 - Stavební část'!J27</f>
        <v>0</v>
      </c>
      <c r="AH52" s="261"/>
      <c r="AI52" s="261"/>
      <c r="AJ52" s="261"/>
      <c r="AK52" s="261"/>
      <c r="AL52" s="261"/>
      <c r="AM52" s="261"/>
      <c r="AN52" s="260">
        <f t="shared" si="0"/>
        <v>0</v>
      </c>
      <c r="AO52" s="261"/>
      <c r="AP52" s="261"/>
      <c r="AQ52" s="83" t="s">
        <v>75</v>
      </c>
      <c r="AR52" s="80"/>
      <c r="AS52" s="84">
        <v>0</v>
      </c>
      <c r="AT52" s="85">
        <f t="shared" si="1"/>
        <v>0</v>
      </c>
      <c r="AU52" s="86">
        <f>'1 - Stavební část'!P110</f>
        <v>11121.223255000001</v>
      </c>
      <c r="AV52" s="85">
        <f>'1 - Stavební část'!J30</f>
        <v>0</v>
      </c>
      <c r="AW52" s="85">
        <f>'1 - Stavební část'!J31</f>
        <v>0</v>
      </c>
      <c r="AX52" s="85">
        <f>'1 - Stavební část'!J32</f>
        <v>0</v>
      </c>
      <c r="AY52" s="85">
        <f>'1 - Stavební část'!J33</f>
        <v>0</v>
      </c>
      <c r="AZ52" s="85">
        <f>'1 - Stavební část'!F30</f>
        <v>0</v>
      </c>
      <c r="BA52" s="85">
        <f>'1 - Stavební část'!F31</f>
        <v>0</v>
      </c>
      <c r="BB52" s="85">
        <f>'1 - Stavební část'!F32</f>
        <v>0</v>
      </c>
      <c r="BC52" s="85">
        <f>'1 - Stavební část'!F33</f>
        <v>0</v>
      </c>
      <c r="BD52" s="87">
        <f>'1 - Stavební část'!F34</f>
        <v>0</v>
      </c>
      <c r="BT52" s="88" t="s">
        <v>16</v>
      </c>
      <c r="BV52" s="88" t="s">
        <v>71</v>
      </c>
      <c r="BW52" s="88" t="s">
        <v>76</v>
      </c>
      <c r="BX52" s="88" t="s">
        <v>7</v>
      </c>
      <c r="CL52" s="88" t="s">
        <v>5</v>
      </c>
      <c r="CM52" s="88" t="s">
        <v>77</v>
      </c>
    </row>
    <row r="53" spans="1:91" s="5" customFormat="1" ht="16.5" customHeight="1">
      <c r="A53" s="79" t="s">
        <v>73</v>
      </c>
      <c r="B53" s="80"/>
      <c r="C53" s="81"/>
      <c r="D53" s="259" t="s">
        <v>77</v>
      </c>
      <c r="E53" s="259"/>
      <c r="F53" s="259"/>
      <c r="G53" s="259"/>
      <c r="H53" s="259"/>
      <c r="I53" s="82"/>
      <c r="J53" s="259" t="s">
        <v>78</v>
      </c>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60">
        <f>'2 - Vytápění'!J27</f>
        <v>0</v>
      </c>
      <c r="AH53" s="261"/>
      <c r="AI53" s="261"/>
      <c r="AJ53" s="261"/>
      <c r="AK53" s="261"/>
      <c r="AL53" s="261"/>
      <c r="AM53" s="261"/>
      <c r="AN53" s="260">
        <f t="shared" si="0"/>
        <v>0</v>
      </c>
      <c r="AO53" s="261"/>
      <c r="AP53" s="261"/>
      <c r="AQ53" s="83" t="s">
        <v>75</v>
      </c>
      <c r="AR53" s="80"/>
      <c r="AS53" s="84">
        <v>0</v>
      </c>
      <c r="AT53" s="85">
        <f t="shared" si="1"/>
        <v>0</v>
      </c>
      <c r="AU53" s="86">
        <f>'2 - Vytápění'!P86</f>
        <v>0</v>
      </c>
      <c r="AV53" s="85">
        <f>'2 - Vytápění'!J30</f>
        <v>0</v>
      </c>
      <c r="AW53" s="85">
        <f>'2 - Vytápění'!J31</f>
        <v>0</v>
      </c>
      <c r="AX53" s="85">
        <f>'2 - Vytápění'!J32</f>
        <v>0</v>
      </c>
      <c r="AY53" s="85">
        <f>'2 - Vytápění'!J33</f>
        <v>0</v>
      </c>
      <c r="AZ53" s="85">
        <f>'2 - Vytápění'!F30</f>
        <v>0</v>
      </c>
      <c r="BA53" s="85">
        <f>'2 - Vytápění'!F31</f>
        <v>0</v>
      </c>
      <c r="BB53" s="85">
        <f>'2 - Vytápění'!F32</f>
        <v>0</v>
      </c>
      <c r="BC53" s="85">
        <f>'2 - Vytápění'!F33</f>
        <v>0</v>
      </c>
      <c r="BD53" s="87">
        <f>'2 - Vytápění'!F34</f>
        <v>0</v>
      </c>
      <c r="BT53" s="88" t="s">
        <v>16</v>
      </c>
      <c r="BV53" s="88" t="s">
        <v>71</v>
      </c>
      <c r="BW53" s="88" t="s">
        <v>79</v>
      </c>
      <c r="BX53" s="88" t="s">
        <v>7</v>
      </c>
      <c r="CL53" s="88" t="s">
        <v>5</v>
      </c>
      <c r="CM53" s="88" t="s">
        <v>77</v>
      </c>
    </row>
    <row r="54" spans="1:91" s="5" customFormat="1" ht="16.5" customHeight="1">
      <c r="A54" s="79" t="s">
        <v>73</v>
      </c>
      <c r="B54" s="80"/>
      <c r="C54" s="81"/>
      <c r="D54" s="259" t="s">
        <v>80</v>
      </c>
      <c r="E54" s="259"/>
      <c r="F54" s="259"/>
      <c r="G54" s="259"/>
      <c r="H54" s="259"/>
      <c r="I54" s="82"/>
      <c r="J54" s="259" t="s">
        <v>81</v>
      </c>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60">
        <f>'3 - Vzduchotechnika'!J27</f>
        <v>0</v>
      </c>
      <c r="AH54" s="261"/>
      <c r="AI54" s="261"/>
      <c r="AJ54" s="261"/>
      <c r="AK54" s="261"/>
      <c r="AL54" s="261"/>
      <c r="AM54" s="261"/>
      <c r="AN54" s="260">
        <f t="shared" si="0"/>
        <v>0</v>
      </c>
      <c r="AO54" s="261"/>
      <c r="AP54" s="261"/>
      <c r="AQ54" s="83" t="s">
        <v>75</v>
      </c>
      <c r="AR54" s="80"/>
      <c r="AS54" s="84">
        <v>0</v>
      </c>
      <c r="AT54" s="85">
        <f t="shared" si="1"/>
        <v>0</v>
      </c>
      <c r="AU54" s="86">
        <f>'3 - Vzduchotechnika'!P81</f>
        <v>0</v>
      </c>
      <c r="AV54" s="85">
        <f>'3 - Vzduchotechnika'!J30</f>
        <v>0</v>
      </c>
      <c r="AW54" s="85">
        <f>'3 - Vzduchotechnika'!J31</f>
        <v>0</v>
      </c>
      <c r="AX54" s="85">
        <f>'3 - Vzduchotechnika'!J32</f>
        <v>0</v>
      </c>
      <c r="AY54" s="85">
        <f>'3 - Vzduchotechnika'!J33</f>
        <v>0</v>
      </c>
      <c r="AZ54" s="85">
        <f>'3 - Vzduchotechnika'!F30</f>
        <v>0</v>
      </c>
      <c r="BA54" s="85">
        <f>'3 - Vzduchotechnika'!F31</f>
        <v>0</v>
      </c>
      <c r="BB54" s="85">
        <f>'3 - Vzduchotechnika'!F32</f>
        <v>0</v>
      </c>
      <c r="BC54" s="85">
        <f>'3 - Vzduchotechnika'!F33</f>
        <v>0</v>
      </c>
      <c r="BD54" s="87">
        <f>'3 - Vzduchotechnika'!F34</f>
        <v>0</v>
      </c>
      <c r="BT54" s="88" t="s">
        <v>16</v>
      </c>
      <c r="BV54" s="88" t="s">
        <v>71</v>
      </c>
      <c r="BW54" s="88" t="s">
        <v>82</v>
      </c>
      <c r="BX54" s="88" t="s">
        <v>7</v>
      </c>
      <c r="CL54" s="88" t="s">
        <v>5</v>
      </c>
      <c r="CM54" s="88" t="s">
        <v>77</v>
      </c>
    </row>
    <row r="55" spans="1:91" s="5" customFormat="1" ht="16.5" customHeight="1">
      <c r="A55" s="79" t="s">
        <v>73</v>
      </c>
      <c r="B55" s="80"/>
      <c r="C55" s="81"/>
      <c r="D55" s="259" t="s">
        <v>83</v>
      </c>
      <c r="E55" s="259"/>
      <c r="F55" s="259"/>
      <c r="G55" s="259"/>
      <c r="H55" s="259"/>
      <c r="I55" s="82"/>
      <c r="J55" s="259" t="s">
        <v>84</v>
      </c>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60">
        <f>'4 - Měření a regulace'!J27</f>
        <v>0</v>
      </c>
      <c r="AH55" s="261"/>
      <c r="AI55" s="261"/>
      <c r="AJ55" s="261"/>
      <c r="AK55" s="261"/>
      <c r="AL55" s="261"/>
      <c r="AM55" s="261"/>
      <c r="AN55" s="260">
        <f t="shared" si="0"/>
        <v>0</v>
      </c>
      <c r="AO55" s="261"/>
      <c r="AP55" s="261"/>
      <c r="AQ55" s="83" t="s">
        <v>75</v>
      </c>
      <c r="AR55" s="80"/>
      <c r="AS55" s="84">
        <v>0</v>
      </c>
      <c r="AT55" s="85">
        <f t="shared" si="1"/>
        <v>0</v>
      </c>
      <c r="AU55" s="86">
        <f>'4 - Měření a regulace'!P83</f>
        <v>0</v>
      </c>
      <c r="AV55" s="85">
        <f>'4 - Měření a regulace'!J30</f>
        <v>0</v>
      </c>
      <c r="AW55" s="85">
        <f>'4 - Měření a regulace'!J31</f>
        <v>0</v>
      </c>
      <c r="AX55" s="85">
        <f>'4 - Měření a regulace'!J32</f>
        <v>0</v>
      </c>
      <c r="AY55" s="85">
        <f>'4 - Měření a regulace'!J33</f>
        <v>0</v>
      </c>
      <c r="AZ55" s="85">
        <f>'4 - Měření a regulace'!F30</f>
        <v>0</v>
      </c>
      <c r="BA55" s="85">
        <f>'4 - Měření a regulace'!F31</f>
        <v>0</v>
      </c>
      <c r="BB55" s="85">
        <f>'4 - Měření a regulace'!F32</f>
        <v>0</v>
      </c>
      <c r="BC55" s="85">
        <f>'4 - Měření a regulace'!F33</f>
        <v>0</v>
      </c>
      <c r="BD55" s="87">
        <f>'4 - Měření a regulace'!F34</f>
        <v>0</v>
      </c>
      <c r="BT55" s="88" t="s">
        <v>16</v>
      </c>
      <c r="BV55" s="88" t="s">
        <v>71</v>
      </c>
      <c r="BW55" s="88" t="s">
        <v>85</v>
      </c>
      <c r="BX55" s="88" t="s">
        <v>7</v>
      </c>
      <c r="CL55" s="88" t="s">
        <v>5</v>
      </c>
      <c r="CM55" s="88" t="s">
        <v>77</v>
      </c>
    </row>
    <row r="56" spans="1:91" s="5" customFormat="1" ht="16.5" customHeight="1">
      <c r="A56" s="79" t="s">
        <v>73</v>
      </c>
      <c r="B56" s="80"/>
      <c r="C56" s="81"/>
      <c r="D56" s="259" t="s">
        <v>86</v>
      </c>
      <c r="E56" s="259"/>
      <c r="F56" s="259"/>
      <c r="G56" s="259"/>
      <c r="H56" s="259"/>
      <c r="I56" s="82"/>
      <c r="J56" s="259" t="s">
        <v>87</v>
      </c>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60">
        <f>'5 - Zdravotní instalace'!J27</f>
        <v>0</v>
      </c>
      <c r="AH56" s="261"/>
      <c r="AI56" s="261"/>
      <c r="AJ56" s="261"/>
      <c r="AK56" s="261"/>
      <c r="AL56" s="261"/>
      <c r="AM56" s="261"/>
      <c r="AN56" s="260">
        <f t="shared" si="0"/>
        <v>0</v>
      </c>
      <c r="AO56" s="261"/>
      <c r="AP56" s="261"/>
      <c r="AQ56" s="83" t="s">
        <v>75</v>
      </c>
      <c r="AR56" s="80"/>
      <c r="AS56" s="84">
        <v>0</v>
      </c>
      <c r="AT56" s="85">
        <f t="shared" si="1"/>
        <v>0</v>
      </c>
      <c r="AU56" s="86">
        <f>'5 - Zdravotní instalace'!P82</f>
        <v>0</v>
      </c>
      <c r="AV56" s="85">
        <f>'5 - Zdravotní instalace'!J30</f>
        <v>0</v>
      </c>
      <c r="AW56" s="85">
        <f>'5 - Zdravotní instalace'!J31</f>
        <v>0</v>
      </c>
      <c r="AX56" s="85">
        <f>'5 - Zdravotní instalace'!J32</f>
        <v>0</v>
      </c>
      <c r="AY56" s="85">
        <f>'5 - Zdravotní instalace'!J33</f>
        <v>0</v>
      </c>
      <c r="AZ56" s="85">
        <f>'5 - Zdravotní instalace'!F30</f>
        <v>0</v>
      </c>
      <c r="BA56" s="85">
        <f>'5 - Zdravotní instalace'!F31</f>
        <v>0</v>
      </c>
      <c r="BB56" s="85">
        <f>'5 - Zdravotní instalace'!F32</f>
        <v>0</v>
      </c>
      <c r="BC56" s="85">
        <f>'5 - Zdravotní instalace'!F33</f>
        <v>0</v>
      </c>
      <c r="BD56" s="87">
        <f>'5 - Zdravotní instalace'!F34</f>
        <v>0</v>
      </c>
      <c r="BT56" s="88" t="s">
        <v>16</v>
      </c>
      <c r="BV56" s="88" t="s">
        <v>71</v>
      </c>
      <c r="BW56" s="88" t="s">
        <v>88</v>
      </c>
      <c r="BX56" s="88" t="s">
        <v>7</v>
      </c>
      <c r="CL56" s="88" t="s">
        <v>5</v>
      </c>
      <c r="CM56" s="88" t="s">
        <v>77</v>
      </c>
    </row>
    <row r="57" spans="1:91" s="5" customFormat="1" ht="16.5" customHeight="1">
      <c r="A57" s="79" t="s">
        <v>73</v>
      </c>
      <c r="B57" s="80"/>
      <c r="C57" s="81"/>
      <c r="D57" s="259" t="s">
        <v>89</v>
      </c>
      <c r="E57" s="259"/>
      <c r="F57" s="259"/>
      <c r="G57" s="259"/>
      <c r="H57" s="259"/>
      <c r="I57" s="82"/>
      <c r="J57" s="259" t="s">
        <v>90</v>
      </c>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60">
        <f>'6 - Silnoproudá elektrote...'!J27</f>
        <v>0</v>
      </c>
      <c r="AH57" s="261"/>
      <c r="AI57" s="261"/>
      <c r="AJ57" s="261"/>
      <c r="AK57" s="261"/>
      <c r="AL57" s="261"/>
      <c r="AM57" s="261"/>
      <c r="AN57" s="260">
        <f t="shared" si="0"/>
        <v>0</v>
      </c>
      <c r="AO57" s="261"/>
      <c r="AP57" s="261"/>
      <c r="AQ57" s="83" t="s">
        <v>75</v>
      </c>
      <c r="AR57" s="80"/>
      <c r="AS57" s="84">
        <v>0</v>
      </c>
      <c r="AT57" s="85">
        <f t="shared" si="1"/>
        <v>0</v>
      </c>
      <c r="AU57" s="86">
        <f>'6 - Silnoproudá elektrote...'!P83</f>
        <v>0</v>
      </c>
      <c r="AV57" s="85">
        <f>'6 - Silnoproudá elektrote...'!J30</f>
        <v>0</v>
      </c>
      <c r="AW57" s="85">
        <f>'6 - Silnoproudá elektrote...'!J31</f>
        <v>0</v>
      </c>
      <c r="AX57" s="85">
        <f>'6 - Silnoproudá elektrote...'!J32</f>
        <v>0</v>
      </c>
      <c r="AY57" s="85">
        <f>'6 - Silnoproudá elektrote...'!J33</f>
        <v>0</v>
      </c>
      <c r="AZ57" s="85">
        <f>'6 - Silnoproudá elektrote...'!F30</f>
        <v>0</v>
      </c>
      <c r="BA57" s="85">
        <f>'6 - Silnoproudá elektrote...'!F31</f>
        <v>0</v>
      </c>
      <c r="BB57" s="85">
        <f>'6 - Silnoproudá elektrote...'!F32</f>
        <v>0</v>
      </c>
      <c r="BC57" s="85">
        <f>'6 - Silnoproudá elektrote...'!F33</f>
        <v>0</v>
      </c>
      <c r="BD57" s="87">
        <f>'6 - Silnoproudá elektrote...'!F34</f>
        <v>0</v>
      </c>
      <c r="BT57" s="88" t="s">
        <v>16</v>
      </c>
      <c r="BV57" s="88" t="s">
        <v>71</v>
      </c>
      <c r="BW57" s="88" t="s">
        <v>91</v>
      </c>
      <c r="BX57" s="88" t="s">
        <v>7</v>
      </c>
      <c r="CL57" s="88" t="s">
        <v>5</v>
      </c>
      <c r="CM57" s="88" t="s">
        <v>77</v>
      </c>
    </row>
    <row r="58" spans="1:91" s="5" customFormat="1" ht="16.5" customHeight="1">
      <c r="A58" s="79" t="s">
        <v>73</v>
      </c>
      <c r="B58" s="80"/>
      <c r="C58" s="81"/>
      <c r="D58" s="259" t="s">
        <v>92</v>
      </c>
      <c r="E58" s="259"/>
      <c r="F58" s="259"/>
      <c r="G58" s="259"/>
      <c r="H58" s="259"/>
      <c r="I58" s="82"/>
      <c r="J58" s="259" t="s">
        <v>93</v>
      </c>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60">
        <f>'7 - Slaboproudá elektrote...'!J27</f>
        <v>0</v>
      </c>
      <c r="AH58" s="261"/>
      <c r="AI58" s="261"/>
      <c r="AJ58" s="261"/>
      <c r="AK58" s="261"/>
      <c r="AL58" s="261"/>
      <c r="AM58" s="261"/>
      <c r="AN58" s="260">
        <f t="shared" si="0"/>
        <v>0</v>
      </c>
      <c r="AO58" s="261"/>
      <c r="AP58" s="261"/>
      <c r="AQ58" s="83" t="s">
        <v>75</v>
      </c>
      <c r="AR58" s="80"/>
      <c r="AS58" s="84">
        <v>0</v>
      </c>
      <c r="AT58" s="85">
        <f t="shared" si="1"/>
        <v>0</v>
      </c>
      <c r="AU58" s="86">
        <f>'7 - Slaboproudá elektrote...'!P87</f>
        <v>0</v>
      </c>
      <c r="AV58" s="85">
        <f>'7 - Slaboproudá elektrote...'!J30</f>
        <v>0</v>
      </c>
      <c r="AW58" s="85">
        <f>'7 - Slaboproudá elektrote...'!J31</f>
        <v>0</v>
      </c>
      <c r="AX58" s="85">
        <f>'7 - Slaboproudá elektrote...'!J32</f>
        <v>0</v>
      </c>
      <c r="AY58" s="85">
        <f>'7 - Slaboproudá elektrote...'!J33</f>
        <v>0</v>
      </c>
      <c r="AZ58" s="85">
        <f>'7 - Slaboproudá elektrote...'!F30</f>
        <v>0</v>
      </c>
      <c r="BA58" s="85">
        <f>'7 - Slaboproudá elektrote...'!F31</f>
        <v>0</v>
      </c>
      <c r="BB58" s="85">
        <f>'7 - Slaboproudá elektrote...'!F32</f>
        <v>0</v>
      </c>
      <c r="BC58" s="85">
        <f>'7 - Slaboproudá elektrote...'!F33</f>
        <v>0</v>
      </c>
      <c r="BD58" s="87">
        <f>'7 - Slaboproudá elektrote...'!F34</f>
        <v>0</v>
      </c>
      <c r="BT58" s="88" t="s">
        <v>16</v>
      </c>
      <c r="BV58" s="88" t="s">
        <v>71</v>
      </c>
      <c r="BW58" s="88" t="s">
        <v>94</v>
      </c>
      <c r="BX58" s="88" t="s">
        <v>7</v>
      </c>
      <c r="CL58" s="88" t="s">
        <v>5</v>
      </c>
      <c r="CM58" s="88" t="s">
        <v>77</v>
      </c>
    </row>
    <row r="59" spans="1:91" s="5" customFormat="1" ht="16.5" customHeight="1">
      <c r="A59" s="79" t="s">
        <v>73</v>
      </c>
      <c r="B59" s="80"/>
      <c r="C59" s="81"/>
      <c r="D59" s="259" t="s">
        <v>95</v>
      </c>
      <c r="E59" s="259"/>
      <c r="F59" s="259"/>
      <c r="G59" s="259"/>
      <c r="H59" s="259"/>
      <c r="I59" s="82"/>
      <c r="J59" s="259" t="s">
        <v>96</v>
      </c>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60">
        <f>'8 - Medicinální plyny'!J27</f>
        <v>0</v>
      </c>
      <c r="AH59" s="261"/>
      <c r="AI59" s="261"/>
      <c r="AJ59" s="261"/>
      <c r="AK59" s="261"/>
      <c r="AL59" s="261"/>
      <c r="AM59" s="261"/>
      <c r="AN59" s="260">
        <f t="shared" si="0"/>
        <v>0</v>
      </c>
      <c r="AO59" s="261"/>
      <c r="AP59" s="261"/>
      <c r="AQ59" s="83" t="s">
        <v>75</v>
      </c>
      <c r="AR59" s="80"/>
      <c r="AS59" s="84">
        <v>0</v>
      </c>
      <c r="AT59" s="85">
        <f t="shared" si="1"/>
        <v>0</v>
      </c>
      <c r="AU59" s="86">
        <f>'8 - Medicinální plyny'!P80</f>
        <v>0</v>
      </c>
      <c r="AV59" s="85">
        <f>'8 - Medicinální plyny'!J30</f>
        <v>0</v>
      </c>
      <c r="AW59" s="85">
        <f>'8 - Medicinální plyny'!J31</f>
        <v>0</v>
      </c>
      <c r="AX59" s="85">
        <f>'8 - Medicinální plyny'!J32</f>
        <v>0</v>
      </c>
      <c r="AY59" s="85">
        <f>'8 - Medicinální plyny'!J33</f>
        <v>0</v>
      </c>
      <c r="AZ59" s="85">
        <f>'8 - Medicinální plyny'!F30</f>
        <v>0</v>
      </c>
      <c r="BA59" s="85">
        <f>'8 - Medicinální plyny'!F31</f>
        <v>0</v>
      </c>
      <c r="BB59" s="85">
        <f>'8 - Medicinální plyny'!F32</f>
        <v>0</v>
      </c>
      <c r="BC59" s="85">
        <f>'8 - Medicinální plyny'!F33</f>
        <v>0</v>
      </c>
      <c r="BD59" s="87">
        <f>'8 - Medicinální plyny'!F34</f>
        <v>0</v>
      </c>
      <c r="BT59" s="88" t="s">
        <v>16</v>
      </c>
      <c r="BV59" s="88" t="s">
        <v>71</v>
      </c>
      <c r="BW59" s="88" t="s">
        <v>97</v>
      </c>
      <c r="BX59" s="88" t="s">
        <v>7</v>
      </c>
      <c r="CL59" s="88" t="s">
        <v>5</v>
      </c>
      <c r="CM59" s="88" t="s">
        <v>77</v>
      </c>
    </row>
    <row r="60" spans="1:91" s="5" customFormat="1" ht="16.5" customHeight="1">
      <c r="A60" s="79" t="s">
        <v>73</v>
      </c>
      <c r="B60" s="80"/>
      <c r="C60" s="81"/>
      <c r="D60" s="259" t="s">
        <v>98</v>
      </c>
      <c r="E60" s="259"/>
      <c r="F60" s="259"/>
      <c r="G60" s="259"/>
      <c r="H60" s="259"/>
      <c r="I60" s="82"/>
      <c r="J60" s="259" t="s">
        <v>99</v>
      </c>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60">
        <f>'VRN - Ostatní a vedlejší ...'!J27</f>
        <v>0</v>
      </c>
      <c r="AH60" s="261"/>
      <c r="AI60" s="261"/>
      <c r="AJ60" s="261"/>
      <c r="AK60" s="261"/>
      <c r="AL60" s="261"/>
      <c r="AM60" s="261"/>
      <c r="AN60" s="260">
        <f t="shared" si="0"/>
        <v>0</v>
      </c>
      <c r="AO60" s="261"/>
      <c r="AP60" s="261"/>
      <c r="AQ60" s="83" t="s">
        <v>75</v>
      </c>
      <c r="AR60" s="80"/>
      <c r="AS60" s="89">
        <v>0</v>
      </c>
      <c r="AT60" s="90">
        <f t="shared" si="1"/>
        <v>0</v>
      </c>
      <c r="AU60" s="91">
        <f>'VRN - Ostatní a vedlejší ...'!P77</f>
        <v>0</v>
      </c>
      <c r="AV60" s="90">
        <f>'VRN - Ostatní a vedlejší ...'!J30</f>
        <v>0</v>
      </c>
      <c r="AW60" s="90">
        <f>'VRN - Ostatní a vedlejší ...'!J31</f>
        <v>0</v>
      </c>
      <c r="AX60" s="90">
        <f>'VRN - Ostatní a vedlejší ...'!J32</f>
        <v>0</v>
      </c>
      <c r="AY60" s="90">
        <f>'VRN - Ostatní a vedlejší ...'!J33</f>
        <v>0</v>
      </c>
      <c r="AZ60" s="90">
        <f>'VRN - Ostatní a vedlejší ...'!F30</f>
        <v>0</v>
      </c>
      <c r="BA60" s="90">
        <f>'VRN - Ostatní a vedlejší ...'!F31</f>
        <v>0</v>
      </c>
      <c r="BB60" s="90">
        <f>'VRN - Ostatní a vedlejší ...'!F32</f>
        <v>0</v>
      </c>
      <c r="BC60" s="90">
        <f>'VRN - Ostatní a vedlejší ...'!F33</f>
        <v>0</v>
      </c>
      <c r="BD60" s="92">
        <f>'VRN - Ostatní a vedlejší ...'!F34</f>
        <v>0</v>
      </c>
      <c r="BT60" s="88" t="s">
        <v>16</v>
      </c>
      <c r="BV60" s="88" t="s">
        <v>71</v>
      </c>
      <c r="BW60" s="88" t="s">
        <v>100</v>
      </c>
      <c r="BX60" s="88" t="s">
        <v>7</v>
      </c>
      <c r="CL60" s="88" t="s">
        <v>5</v>
      </c>
      <c r="CM60" s="88" t="s">
        <v>77</v>
      </c>
    </row>
    <row r="61" spans="1:91" s="1" customFormat="1" ht="30" customHeight="1">
      <c r="B61" s="35"/>
      <c r="AR61" s="35"/>
    </row>
    <row r="62" spans="1:91" s="1" customFormat="1" ht="6.95" customHeight="1">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35"/>
    </row>
  </sheetData>
  <mergeCells count="71">
    <mergeCell ref="AR2:BE2"/>
    <mergeCell ref="AN59:AP59"/>
    <mergeCell ref="AN57:AP57"/>
    <mergeCell ref="AN54:AP54"/>
    <mergeCell ref="AN55:AP55"/>
    <mergeCell ref="AN56:AP56"/>
    <mergeCell ref="AN58:AP58"/>
    <mergeCell ref="AK32:AO32"/>
    <mergeCell ref="L42:AO42"/>
    <mergeCell ref="J59:AF59"/>
    <mergeCell ref="AG51:AM51"/>
    <mergeCell ref="AN51:AP51"/>
    <mergeCell ref="L29:O29"/>
    <mergeCell ref="L25:O25"/>
    <mergeCell ref="L26:O26"/>
    <mergeCell ref="L27:O27"/>
    <mergeCell ref="W30:AE30"/>
    <mergeCell ref="AK30:AO30"/>
    <mergeCell ref="X32:AB32"/>
    <mergeCell ref="L30:O30"/>
    <mergeCell ref="K5:AO5"/>
    <mergeCell ref="K6:AO6"/>
    <mergeCell ref="L28:O28"/>
    <mergeCell ref="W27:AE27"/>
    <mergeCell ref="AK27:AO27"/>
    <mergeCell ref="W28:AE28"/>
    <mergeCell ref="AK28:AO28"/>
    <mergeCell ref="W29:AE29"/>
    <mergeCell ref="AK29:AO29"/>
    <mergeCell ref="E20:AN20"/>
    <mergeCell ref="AK23:AO23"/>
    <mergeCell ref="W25:AE25"/>
    <mergeCell ref="AK25:AO25"/>
    <mergeCell ref="W26:AE26"/>
    <mergeCell ref="AK26:AO26"/>
    <mergeCell ref="D58:H58"/>
    <mergeCell ref="D52:H52"/>
    <mergeCell ref="D53:H53"/>
    <mergeCell ref="D54:H54"/>
    <mergeCell ref="D55:H55"/>
    <mergeCell ref="D56:H56"/>
    <mergeCell ref="D57:H57"/>
    <mergeCell ref="D59:H59"/>
    <mergeCell ref="D60:H60"/>
    <mergeCell ref="AM44:AN44"/>
    <mergeCell ref="AS46:AT48"/>
    <mergeCell ref="AM46:AP46"/>
    <mergeCell ref="AN49:AP49"/>
    <mergeCell ref="C49:G49"/>
    <mergeCell ref="I49:AF49"/>
    <mergeCell ref="AG49:AM49"/>
    <mergeCell ref="J52:AF52"/>
    <mergeCell ref="J53:AF53"/>
    <mergeCell ref="J54:AF54"/>
    <mergeCell ref="J55:AF55"/>
    <mergeCell ref="J56:AF56"/>
    <mergeCell ref="J57:AF57"/>
    <mergeCell ref="J58:AF58"/>
    <mergeCell ref="J60:AF60"/>
    <mergeCell ref="AN53:AP53"/>
    <mergeCell ref="AN52:AP52"/>
    <mergeCell ref="AG52:AM52"/>
    <mergeCell ref="AG53:AM53"/>
    <mergeCell ref="AG54:AM54"/>
    <mergeCell ref="AG55:AM55"/>
    <mergeCell ref="AG56:AM56"/>
    <mergeCell ref="AG57:AM57"/>
    <mergeCell ref="AG58:AM58"/>
    <mergeCell ref="AG59:AM59"/>
    <mergeCell ref="AG60:AM60"/>
    <mergeCell ref="AN60:AP60"/>
  </mergeCells>
  <hyperlinks>
    <hyperlink ref="K1:S1" location="C2" display="1) Rekapitulace stavby"/>
    <hyperlink ref="W1:AI1" location="C51" display="2) Rekapitulace objektů stavby a soupisů prací"/>
    <hyperlink ref="A52" location="'1 - Stavební část'!C2" display="/"/>
    <hyperlink ref="A53" location="'2 - Vytápění'!C2" display="/"/>
    <hyperlink ref="A54" location="'3 - Vzduchotechnika'!C2" display="/"/>
    <hyperlink ref="A55" location="'4 - Měření a regulace'!C2" display="/"/>
    <hyperlink ref="A56" location="'5 - Zdravotní instalace'!C2" display="/"/>
    <hyperlink ref="A57" location="'6 - Silnoproudá elektrote...'!C2" display="/"/>
    <hyperlink ref="A58" location="'7 - Slaboproudá elektrote...'!C2" display="/"/>
    <hyperlink ref="A59" location="'8 - Medicinální plyny'!C2" display="/"/>
    <hyperlink ref="A60" location="'VRN - Ostatní a vedlejší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93"/>
  <sheetViews>
    <sheetView showGridLines="0" workbookViewId="0">
      <pane ySplit="1" topLeftCell="A88" activePane="bottomLeft" state="frozen"/>
      <selection pane="bottomLeft" activeCell="I79" sqref="I79:I93"/>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3"/>
      <c r="B1" s="14"/>
      <c r="C1" s="14"/>
      <c r="D1" s="15" t="s">
        <v>1</v>
      </c>
      <c r="E1" s="14"/>
      <c r="F1" s="94" t="s">
        <v>101</v>
      </c>
      <c r="G1" s="296" t="s">
        <v>102</v>
      </c>
      <c r="H1" s="296"/>
      <c r="I1" s="14"/>
      <c r="J1" s="94" t="s">
        <v>103</v>
      </c>
      <c r="K1" s="15" t="s">
        <v>104</v>
      </c>
      <c r="L1" s="94" t="s">
        <v>105</v>
      </c>
      <c r="M1" s="94"/>
      <c r="N1" s="94"/>
      <c r="O1" s="94"/>
      <c r="P1" s="94"/>
      <c r="Q1" s="94"/>
      <c r="R1" s="94"/>
      <c r="S1" s="94"/>
      <c r="T1" s="94"/>
      <c r="U1" s="95"/>
      <c r="V1" s="95"/>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284" t="s">
        <v>8</v>
      </c>
      <c r="M2" s="285"/>
      <c r="N2" s="285"/>
      <c r="O2" s="285"/>
      <c r="P2" s="285"/>
      <c r="Q2" s="285"/>
      <c r="R2" s="285"/>
      <c r="S2" s="285"/>
      <c r="T2" s="285"/>
      <c r="U2" s="285"/>
      <c r="V2" s="285"/>
      <c r="AT2" s="21" t="s">
        <v>100</v>
      </c>
    </row>
    <row r="3" spans="1:70" ht="6.95" customHeight="1">
      <c r="B3" s="22"/>
      <c r="C3" s="23"/>
      <c r="D3" s="23"/>
      <c r="E3" s="23"/>
      <c r="F3" s="23"/>
      <c r="G3" s="23"/>
      <c r="H3" s="23"/>
      <c r="I3" s="23"/>
      <c r="J3" s="23"/>
      <c r="K3" s="24"/>
      <c r="AT3" s="21" t="s">
        <v>77</v>
      </c>
    </row>
    <row r="4" spans="1:70" ht="36.950000000000003" customHeight="1">
      <c r="B4" s="25"/>
      <c r="C4" s="26"/>
      <c r="D4" s="27" t="s">
        <v>106</v>
      </c>
      <c r="E4" s="26"/>
      <c r="F4" s="26"/>
      <c r="G4" s="26"/>
      <c r="H4" s="26"/>
      <c r="I4" s="26"/>
      <c r="J4" s="26"/>
      <c r="K4" s="28"/>
      <c r="M4" s="29" t="s">
        <v>13</v>
      </c>
      <c r="AT4" s="21" t="s">
        <v>6</v>
      </c>
    </row>
    <row r="5" spans="1:70" ht="6.95" customHeight="1">
      <c r="B5" s="25"/>
      <c r="C5" s="26"/>
      <c r="D5" s="26"/>
      <c r="E5" s="26"/>
      <c r="F5" s="26"/>
      <c r="G5" s="26"/>
      <c r="H5" s="26"/>
      <c r="I5" s="26"/>
      <c r="J5" s="26"/>
      <c r="K5" s="28"/>
    </row>
    <row r="6" spans="1:70" ht="15">
      <c r="B6" s="25"/>
      <c r="C6" s="26"/>
      <c r="D6" s="33" t="s">
        <v>17</v>
      </c>
      <c r="E6" s="26"/>
      <c r="F6" s="26"/>
      <c r="G6" s="26"/>
      <c r="H6" s="26"/>
      <c r="I6" s="26"/>
      <c r="J6" s="26"/>
      <c r="K6" s="28"/>
    </row>
    <row r="7" spans="1:70" ht="16.5" customHeight="1">
      <c r="B7" s="25"/>
      <c r="C7" s="26"/>
      <c r="D7" s="26"/>
      <c r="E7" s="297" t="str">
        <f>'Rekapitulace stavby'!K6</f>
        <v>STAVEBNÍ ÚPRAVY A PŘÍSTAVBA OBJ. Č. 22 KOMPLEMENT – AMBULANCE V AREÁLU NEMOCNICE PRACHATICE</v>
      </c>
      <c r="F7" s="298"/>
      <c r="G7" s="298"/>
      <c r="H7" s="298"/>
      <c r="I7" s="26"/>
      <c r="J7" s="26"/>
      <c r="K7" s="28"/>
    </row>
    <row r="8" spans="1:70" s="1" customFormat="1" ht="15">
      <c r="B8" s="35"/>
      <c r="C8" s="36"/>
      <c r="D8" s="33" t="s">
        <v>107</v>
      </c>
      <c r="E8" s="36"/>
      <c r="F8" s="36"/>
      <c r="G8" s="36"/>
      <c r="H8" s="36"/>
      <c r="I8" s="36"/>
      <c r="J8" s="36"/>
      <c r="K8" s="39"/>
    </row>
    <row r="9" spans="1:70" s="1" customFormat="1" ht="36.950000000000003" customHeight="1">
      <c r="B9" s="35"/>
      <c r="C9" s="36"/>
      <c r="D9" s="36"/>
      <c r="E9" s="299" t="s">
        <v>3714</v>
      </c>
      <c r="F9" s="300"/>
      <c r="G9" s="300"/>
      <c r="H9" s="300"/>
      <c r="I9" s="36"/>
      <c r="J9" s="36"/>
      <c r="K9" s="39"/>
    </row>
    <row r="10" spans="1:70" s="1" customFormat="1">
      <c r="B10" s="35"/>
      <c r="C10" s="36"/>
      <c r="D10" s="36"/>
      <c r="E10" s="36"/>
      <c r="F10" s="36"/>
      <c r="G10" s="36"/>
      <c r="H10" s="36"/>
      <c r="I10" s="36"/>
      <c r="J10" s="36"/>
      <c r="K10" s="39"/>
    </row>
    <row r="11" spans="1:70" s="1" customFormat="1" ht="14.45" customHeight="1">
      <c r="B11" s="35"/>
      <c r="C11" s="36"/>
      <c r="D11" s="33" t="s">
        <v>19</v>
      </c>
      <c r="E11" s="36"/>
      <c r="F11" s="31" t="s">
        <v>5</v>
      </c>
      <c r="G11" s="36"/>
      <c r="H11" s="36"/>
      <c r="I11" s="33" t="s">
        <v>20</v>
      </c>
      <c r="J11" s="31" t="s">
        <v>5</v>
      </c>
      <c r="K11" s="39"/>
    </row>
    <row r="12" spans="1:70" s="1" customFormat="1" ht="14.45" customHeight="1">
      <c r="B12" s="35"/>
      <c r="C12" s="36"/>
      <c r="D12" s="33" t="s">
        <v>21</v>
      </c>
      <c r="E12" s="36"/>
      <c r="F12" s="31" t="s">
        <v>22</v>
      </c>
      <c r="G12" s="36"/>
      <c r="H12" s="36"/>
      <c r="I12" s="33" t="s">
        <v>23</v>
      </c>
      <c r="J12" s="96" t="str">
        <f>'Rekapitulace stavby'!AN8</f>
        <v>24.8.2018</v>
      </c>
      <c r="K12" s="39"/>
    </row>
    <row r="13" spans="1:70" s="1" customFormat="1" ht="10.9" customHeight="1">
      <c r="B13" s="35"/>
      <c r="C13" s="36"/>
      <c r="D13" s="36"/>
      <c r="E13" s="36"/>
      <c r="F13" s="36"/>
      <c r="G13" s="36"/>
      <c r="H13" s="36"/>
      <c r="I13" s="36"/>
      <c r="J13" s="36"/>
      <c r="K13" s="39"/>
    </row>
    <row r="14" spans="1:70" s="1" customFormat="1" ht="14.45" customHeight="1">
      <c r="B14" s="35"/>
      <c r="C14" s="36"/>
      <c r="D14" s="33" t="s">
        <v>25</v>
      </c>
      <c r="E14" s="36"/>
      <c r="F14" s="36"/>
      <c r="G14" s="36"/>
      <c r="H14" s="36"/>
      <c r="I14" s="33" t="s">
        <v>26</v>
      </c>
      <c r="J14" s="31" t="s">
        <v>5</v>
      </c>
      <c r="K14" s="39"/>
    </row>
    <row r="15" spans="1:70" s="1" customFormat="1" ht="18" customHeight="1">
      <c r="B15" s="35"/>
      <c r="C15" s="36"/>
      <c r="D15" s="36"/>
      <c r="E15" s="31" t="s">
        <v>27</v>
      </c>
      <c r="F15" s="36"/>
      <c r="G15" s="36"/>
      <c r="H15" s="36"/>
      <c r="I15" s="33" t="s">
        <v>28</v>
      </c>
      <c r="J15" s="31" t="s">
        <v>5</v>
      </c>
      <c r="K15" s="39"/>
    </row>
    <row r="16" spans="1:70" s="1" customFormat="1" ht="6.95" customHeight="1">
      <c r="B16" s="35"/>
      <c r="C16" s="36"/>
      <c r="D16" s="36"/>
      <c r="E16" s="36"/>
      <c r="F16" s="36"/>
      <c r="G16" s="36"/>
      <c r="H16" s="36"/>
      <c r="I16" s="36"/>
      <c r="J16" s="36"/>
      <c r="K16" s="39"/>
    </row>
    <row r="17" spans="2:11" s="1" customFormat="1" ht="14.45" customHeight="1">
      <c r="B17" s="35"/>
      <c r="C17" s="36"/>
      <c r="D17" s="33" t="s">
        <v>29</v>
      </c>
      <c r="E17" s="36"/>
      <c r="F17" s="36"/>
      <c r="G17" s="36"/>
      <c r="H17" s="36"/>
      <c r="I17" s="33" t="s">
        <v>26</v>
      </c>
      <c r="J17" s="31" t="str">
        <f>IF('Rekapitulace stavby'!AN13="Vyplň údaj","",IF('Rekapitulace stavby'!AN13="","",'Rekapitulace stavby'!AN13))</f>
        <v/>
      </c>
      <c r="K17" s="39"/>
    </row>
    <row r="18" spans="2:11" s="1" customFormat="1" ht="18" customHeight="1">
      <c r="B18" s="35"/>
      <c r="C18" s="36"/>
      <c r="D18" s="36"/>
      <c r="E18" s="31" t="str">
        <f>IF('Rekapitulace stavby'!E14="Vyplň údaj","",IF('Rekapitulace stavby'!E14="","",'Rekapitulace stavby'!E14))</f>
        <v xml:space="preserve"> </v>
      </c>
      <c r="F18" s="36"/>
      <c r="G18" s="36"/>
      <c r="H18" s="36"/>
      <c r="I18" s="33" t="s">
        <v>28</v>
      </c>
      <c r="J18" s="31" t="str">
        <f>IF('Rekapitulace stavby'!AN14="Vyplň údaj","",IF('Rekapitulace stavby'!AN14="","",'Rekapitulace stavby'!AN14))</f>
        <v/>
      </c>
      <c r="K18" s="39"/>
    </row>
    <row r="19" spans="2:11" s="1" customFormat="1" ht="6.95" customHeight="1">
      <c r="B19" s="35"/>
      <c r="C19" s="36"/>
      <c r="D19" s="36"/>
      <c r="E19" s="36"/>
      <c r="F19" s="36"/>
      <c r="G19" s="36"/>
      <c r="H19" s="36"/>
      <c r="I19" s="36"/>
      <c r="J19" s="36"/>
      <c r="K19" s="39"/>
    </row>
    <row r="20" spans="2:11" s="1" customFormat="1" ht="14.45" customHeight="1">
      <c r="B20" s="35"/>
      <c r="C20" s="36"/>
      <c r="D20" s="33" t="s">
        <v>30</v>
      </c>
      <c r="E20" s="36"/>
      <c r="F20" s="36"/>
      <c r="G20" s="36"/>
      <c r="H20" s="36"/>
      <c r="I20" s="33" t="s">
        <v>26</v>
      </c>
      <c r="J20" s="31" t="s">
        <v>5</v>
      </c>
      <c r="K20" s="39"/>
    </row>
    <row r="21" spans="2:11" s="1" customFormat="1" ht="18" customHeight="1">
      <c r="B21" s="35"/>
      <c r="C21" s="36"/>
      <c r="D21" s="36"/>
      <c r="E21" s="31" t="s">
        <v>31</v>
      </c>
      <c r="F21" s="36"/>
      <c r="G21" s="36"/>
      <c r="H21" s="36"/>
      <c r="I21" s="33" t="s">
        <v>28</v>
      </c>
      <c r="J21" s="31" t="s">
        <v>5</v>
      </c>
      <c r="K21" s="39"/>
    </row>
    <row r="22" spans="2:11" s="1" customFormat="1" ht="6.95" customHeight="1">
      <c r="B22" s="35"/>
      <c r="C22" s="36"/>
      <c r="D22" s="36"/>
      <c r="E22" s="36"/>
      <c r="F22" s="36"/>
      <c r="G22" s="36"/>
      <c r="H22" s="36"/>
      <c r="I22" s="36"/>
      <c r="J22" s="36"/>
      <c r="K22" s="39"/>
    </row>
    <row r="23" spans="2:11" s="1" customFormat="1" ht="14.45" customHeight="1">
      <c r="B23" s="35"/>
      <c r="C23" s="36"/>
      <c r="D23" s="33" t="s">
        <v>33</v>
      </c>
      <c r="E23" s="36"/>
      <c r="F23" s="36"/>
      <c r="G23" s="36"/>
      <c r="H23" s="36"/>
      <c r="I23" s="36"/>
      <c r="J23" s="36"/>
      <c r="K23" s="39"/>
    </row>
    <row r="24" spans="2:11" s="6" customFormat="1" ht="71.25" customHeight="1">
      <c r="B24" s="97"/>
      <c r="C24" s="98"/>
      <c r="D24" s="98"/>
      <c r="E24" s="272" t="s">
        <v>109</v>
      </c>
      <c r="F24" s="272"/>
      <c r="G24" s="272"/>
      <c r="H24" s="272"/>
      <c r="I24" s="98"/>
      <c r="J24" s="98"/>
      <c r="K24" s="99"/>
    </row>
    <row r="25" spans="2:11" s="1" customFormat="1" ht="6.95" customHeight="1">
      <c r="B25" s="35"/>
      <c r="C25" s="36"/>
      <c r="D25" s="36"/>
      <c r="E25" s="36"/>
      <c r="F25" s="36"/>
      <c r="G25" s="36"/>
      <c r="H25" s="36"/>
      <c r="I25" s="36"/>
      <c r="J25" s="36"/>
      <c r="K25" s="39"/>
    </row>
    <row r="26" spans="2:11" s="1" customFormat="1" ht="6.95" customHeight="1">
      <c r="B26" s="35"/>
      <c r="C26" s="36"/>
      <c r="D26" s="62"/>
      <c r="E26" s="62"/>
      <c r="F26" s="62"/>
      <c r="G26" s="62"/>
      <c r="H26" s="62"/>
      <c r="I26" s="62"/>
      <c r="J26" s="62"/>
      <c r="K26" s="100"/>
    </row>
    <row r="27" spans="2:11" s="1" customFormat="1" ht="25.35" customHeight="1">
      <c r="B27" s="35"/>
      <c r="C27" s="36"/>
      <c r="D27" s="101" t="s">
        <v>35</v>
      </c>
      <c r="E27" s="36"/>
      <c r="F27" s="36"/>
      <c r="G27" s="36"/>
      <c r="H27" s="36"/>
      <c r="I27" s="36"/>
      <c r="J27" s="102">
        <f>ROUND(J77,2)</f>
        <v>0</v>
      </c>
      <c r="K27" s="39"/>
    </row>
    <row r="28" spans="2:11" s="1" customFormat="1" ht="6.95" customHeight="1">
      <c r="B28" s="35"/>
      <c r="C28" s="36"/>
      <c r="D28" s="62"/>
      <c r="E28" s="62"/>
      <c r="F28" s="62"/>
      <c r="G28" s="62"/>
      <c r="H28" s="62"/>
      <c r="I28" s="62"/>
      <c r="J28" s="62"/>
      <c r="K28" s="100"/>
    </row>
    <row r="29" spans="2:11" s="1" customFormat="1" ht="14.45" customHeight="1">
      <c r="B29" s="35"/>
      <c r="C29" s="36"/>
      <c r="D29" s="36"/>
      <c r="E29" s="36"/>
      <c r="F29" s="40" t="s">
        <v>37</v>
      </c>
      <c r="G29" s="36"/>
      <c r="H29" s="36"/>
      <c r="I29" s="40" t="s">
        <v>36</v>
      </c>
      <c r="J29" s="40" t="s">
        <v>38</v>
      </c>
      <c r="K29" s="39"/>
    </row>
    <row r="30" spans="2:11" s="1" customFormat="1" ht="14.45" customHeight="1">
      <c r="B30" s="35"/>
      <c r="C30" s="36"/>
      <c r="D30" s="43" t="s">
        <v>39</v>
      </c>
      <c r="E30" s="43" t="s">
        <v>40</v>
      </c>
      <c r="F30" s="103">
        <f>ROUND(SUM(BE77:BE92), 2)</f>
        <v>0</v>
      </c>
      <c r="G30" s="36"/>
      <c r="H30" s="36"/>
      <c r="I30" s="104">
        <v>0.21</v>
      </c>
      <c r="J30" s="103">
        <f>ROUND(ROUND((SUM(BE77:BE92)), 2)*I30, 2)</f>
        <v>0</v>
      </c>
      <c r="K30" s="39"/>
    </row>
    <row r="31" spans="2:11" s="1" customFormat="1" ht="14.45" customHeight="1">
      <c r="B31" s="35"/>
      <c r="C31" s="36"/>
      <c r="D31" s="36"/>
      <c r="E31" s="43" t="s">
        <v>41</v>
      </c>
      <c r="F31" s="103">
        <f>ROUND(SUM(BF77:BF92), 2)</f>
        <v>0</v>
      </c>
      <c r="G31" s="36"/>
      <c r="H31" s="36"/>
      <c r="I31" s="104">
        <v>0.15</v>
      </c>
      <c r="J31" s="103">
        <f>ROUND(ROUND((SUM(BF77:BF92)), 2)*I31, 2)</f>
        <v>0</v>
      </c>
      <c r="K31" s="39"/>
    </row>
    <row r="32" spans="2:11" s="1" customFormat="1" ht="14.45" hidden="1" customHeight="1">
      <c r="B32" s="35"/>
      <c r="C32" s="36"/>
      <c r="D32" s="36"/>
      <c r="E32" s="43" t="s">
        <v>42</v>
      </c>
      <c r="F32" s="103">
        <f>ROUND(SUM(BG77:BG92), 2)</f>
        <v>0</v>
      </c>
      <c r="G32" s="36"/>
      <c r="H32" s="36"/>
      <c r="I32" s="104">
        <v>0.21</v>
      </c>
      <c r="J32" s="103">
        <v>0</v>
      </c>
      <c r="K32" s="39"/>
    </row>
    <row r="33" spans="2:11" s="1" customFormat="1" ht="14.45" hidden="1" customHeight="1">
      <c r="B33" s="35"/>
      <c r="C33" s="36"/>
      <c r="D33" s="36"/>
      <c r="E33" s="43" t="s">
        <v>43</v>
      </c>
      <c r="F33" s="103">
        <f>ROUND(SUM(BH77:BH92), 2)</f>
        <v>0</v>
      </c>
      <c r="G33" s="36"/>
      <c r="H33" s="36"/>
      <c r="I33" s="104">
        <v>0.15</v>
      </c>
      <c r="J33" s="103">
        <v>0</v>
      </c>
      <c r="K33" s="39"/>
    </row>
    <row r="34" spans="2:11" s="1" customFormat="1" ht="14.45" hidden="1" customHeight="1">
      <c r="B34" s="35"/>
      <c r="C34" s="36"/>
      <c r="D34" s="36"/>
      <c r="E34" s="43" t="s">
        <v>44</v>
      </c>
      <c r="F34" s="103">
        <f>ROUND(SUM(BI77:BI92), 2)</f>
        <v>0</v>
      </c>
      <c r="G34" s="36"/>
      <c r="H34" s="36"/>
      <c r="I34" s="104">
        <v>0</v>
      </c>
      <c r="J34" s="103">
        <v>0</v>
      </c>
      <c r="K34" s="39"/>
    </row>
    <row r="35" spans="2:11" s="1" customFormat="1" ht="6.95" customHeight="1">
      <c r="B35" s="35"/>
      <c r="C35" s="36"/>
      <c r="D35" s="36"/>
      <c r="E35" s="36"/>
      <c r="F35" s="36"/>
      <c r="G35" s="36"/>
      <c r="H35" s="36"/>
      <c r="I35" s="36"/>
      <c r="J35" s="36"/>
      <c r="K35" s="39"/>
    </row>
    <row r="36" spans="2:11" s="1" customFormat="1" ht="25.35" customHeight="1">
      <c r="B36" s="35"/>
      <c r="C36" s="105"/>
      <c r="D36" s="106" t="s">
        <v>45</v>
      </c>
      <c r="E36" s="65"/>
      <c r="F36" s="65"/>
      <c r="G36" s="107" t="s">
        <v>46</v>
      </c>
      <c r="H36" s="108" t="s">
        <v>47</v>
      </c>
      <c r="I36" s="65"/>
      <c r="J36" s="109">
        <f>SUM(J27:J34)</f>
        <v>0</v>
      </c>
      <c r="K36" s="110"/>
    </row>
    <row r="37" spans="2:11" s="1" customFormat="1" ht="14.45" customHeight="1">
      <c r="B37" s="50"/>
      <c r="C37" s="51"/>
      <c r="D37" s="51"/>
      <c r="E37" s="51"/>
      <c r="F37" s="51"/>
      <c r="G37" s="51"/>
      <c r="H37" s="51"/>
      <c r="I37" s="51"/>
      <c r="J37" s="51"/>
      <c r="K37" s="52"/>
    </row>
    <row r="41" spans="2:11" s="1" customFormat="1" ht="6.95" customHeight="1">
      <c r="B41" s="53"/>
      <c r="C41" s="54"/>
      <c r="D41" s="54"/>
      <c r="E41" s="54"/>
      <c r="F41" s="54"/>
      <c r="G41" s="54"/>
      <c r="H41" s="54"/>
      <c r="I41" s="54"/>
      <c r="J41" s="54"/>
      <c r="K41" s="111"/>
    </row>
    <row r="42" spans="2:11" s="1" customFormat="1" ht="36.950000000000003" customHeight="1">
      <c r="B42" s="35"/>
      <c r="C42" s="27" t="s">
        <v>110</v>
      </c>
      <c r="D42" s="36"/>
      <c r="E42" s="36"/>
      <c r="F42" s="36"/>
      <c r="G42" s="36"/>
      <c r="H42" s="36"/>
      <c r="I42" s="36"/>
      <c r="J42" s="36"/>
      <c r="K42" s="39"/>
    </row>
    <row r="43" spans="2:11" s="1" customFormat="1" ht="6.95" customHeight="1">
      <c r="B43" s="35"/>
      <c r="C43" s="36"/>
      <c r="D43" s="36"/>
      <c r="E43" s="36"/>
      <c r="F43" s="36"/>
      <c r="G43" s="36"/>
      <c r="H43" s="36"/>
      <c r="I43" s="36"/>
      <c r="J43" s="36"/>
      <c r="K43" s="39"/>
    </row>
    <row r="44" spans="2:11" s="1" customFormat="1" ht="14.45" customHeight="1">
      <c r="B44" s="35"/>
      <c r="C44" s="33" t="s">
        <v>17</v>
      </c>
      <c r="D44" s="36"/>
      <c r="E44" s="36"/>
      <c r="F44" s="36"/>
      <c r="G44" s="36"/>
      <c r="H44" s="36"/>
      <c r="I44" s="36"/>
      <c r="J44" s="36"/>
      <c r="K44" s="39"/>
    </row>
    <row r="45" spans="2:11" s="1" customFormat="1" ht="16.5" customHeight="1">
      <c r="B45" s="35"/>
      <c r="C45" s="36"/>
      <c r="D45" s="36"/>
      <c r="E45" s="297" t="str">
        <f>E7</f>
        <v>STAVEBNÍ ÚPRAVY A PŘÍSTAVBA OBJ. Č. 22 KOMPLEMENT – AMBULANCE V AREÁLU NEMOCNICE PRACHATICE</v>
      </c>
      <c r="F45" s="298"/>
      <c r="G45" s="298"/>
      <c r="H45" s="298"/>
      <c r="I45" s="36"/>
      <c r="J45" s="36"/>
      <c r="K45" s="39"/>
    </row>
    <row r="46" spans="2:11" s="1" customFormat="1" ht="14.45" customHeight="1">
      <c r="B46" s="35"/>
      <c r="C46" s="33" t="s">
        <v>107</v>
      </c>
      <c r="D46" s="36"/>
      <c r="E46" s="36"/>
      <c r="F46" s="36"/>
      <c r="G46" s="36"/>
      <c r="H46" s="36"/>
      <c r="I46" s="36"/>
      <c r="J46" s="36"/>
      <c r="K46" s="39"/>
    </row>
    <row r="47" spans="2:11" s="1" customFormat="1" ht="17.25" customHeight="1">
      <c r="B47" s="35"/>
      <c r="C47" s="36"/>
      <c r="D47" s="36"/>
      <c r="E47" s="299" t="str">
        <f>E9</f>
        <v>VRN - Ostatní a vedlejší náklady</v>
      </c>
      <c r="F47" s="300"/>
      <c r="G47" s="300"/>
      <c r="H47" s="300"/>
      <c r="I47" s="36"/>
      <c r="J47" s="36"/>
      <c r="K47" s="39"/>
    </row>
    <row r="48" spans="2:11" s="1" customFormat="1" ht="6.95" customHeight="1">
      <c r="B48" s="35"/>
      <c r="C48" s="36"/>
      <c r="D48" s="36"/>
      <c r="E48" s="36"/>
      <c r="F48" s="36"/>
      <c r="G48" s="36"/>
      <c r="H48" s="36"/>
      <c r="I48" s="36"/>
      <c r="J48" s="36"/>
      <c r="K48" s="39"/>
    </row>
    <row r="49" spans="2:47" s="1" customFormat="1" ht="18" customHeight="1">
      <c r="B49" s="35"/>
      <c r="C49" s="33" t="s">
        <v>21</v>
      </c>
      <c r="D49" s="36"/>
      <c r="E49" s="36"/>
      <c r="F49" s="31" t="str">
        <f>F12</f>
        <v xml:space="preserve"> </v>
      </c>
      <c r="G49" s="36"/>
      <c r="H49" s="36"/>
      <c r="I49" s="33" t="s">
        <v>23</v>
      </c>
      <c r="J49" s="96" t="str">
        <f>IF(J12="","",J12)</f>
        <v>24.8.2018</v>
      </c>
      <c r="K49" s="39"/>
    </row>
    <row r="50" spans="2:47" s="1" customFormat="1" ht="6.95" customHeight="1">
      <c r="B50" s="35"/>
      <c r="C50" s="36"/>
      <c r="D50" s="36"/>
      <c r="E50" s="36"/>
      <c r="F50" s="36"/>
      <c r="G50" s="36"/>
      <c r="H50" s="36"/>
      <c r="I50" s="36"/>
      <c r="J50" s="36"/>
      <c r="K50" s="39"/>
    </row>
    <row r="51" spans="2:47" s="1" customFormat="1" ht="15">
      <c r="B51" s="35"/>
      <c r="C51" s="33" t="s">
        <v>25</v>
      </c>
      <c r="D51" s="36"/>
      <c r="E51" s="36"/>
      <c r="F51" s="31" t="str">
        <f>E15</f>
        <v>ALFAPLAN s.r.o.</v>
      </c>
      <c r="G51" s="36"/>
      <c r="H51" s="36"/>
      <c r="I51" s="33" t="s">
        <v>30</v>
      </c>
      <c r="J51" s="272" t="str">
        <f>E21</f>
        <v>Nemocnice Prachatice a.s.</v>
      </c>
      <c r="K51" s="39"/>
    </row>
    <row r="52" spans="2:47" s="1" customFormat="1" ht="14.45" customHeight="1">
      <c r="B52" s="35"/>
      <c r="C52" s="33" t="s">
        <v>29</v>
      </c>
      <c r="D52" s="36"/>
      <c r="E52" s="36"/>
      <c r="F52" s="31" t="str">
        <f>IF(E18="","",E18)</f>
        <v xml:space="preserve"> </v>
      </c>
      <c r="G52" s="36"/>
      <c r="H52" s="36"/>
      <c r="I52" s="36"/>
      <c r="J52" s="292"/>
      <c r="K52" s="39"/>
    </row>
    <row r="53" spans="2:47" s="1" customFormat="1" ht="10.35" customHeight="1">
      <c r="B53" s="35"/>
      <c r="C53" s="36"/>
      <c r="D53" s="36"/>
      <c r="E53" s="36"/>
      <c r="F53" s="36"/>
      <c r="G53" s="36"/>
      <c r="H53" s="36"/>
      <c r="I53" s="36"/>
      <c r="J53" s="36"/>
      <c r="K53" s="39"/>
    </row>
    <row r="54" spans="2:47" s="1" customFormat="1" ht="29.25" customHeight="1">
      <c r="B54" s="35"/>
      <c r="C54" s="112" t="s">
        <v>111</v>
      </c>
      <c r="D54" s="105"/>
      <c r="E54" s="105"/>
      <c r="F54" s="105"/>
      <c r="G54" s="105"/>
      <c r="H54" s="105"/>
      <c r="I54" s="105"/>
      <c r="J54" s="113" t="s">
        <v>112</v>
      </c>
      <c r="K54" s="114"/>
    </row>
    <row r="55" spans="2:47" s="1" customFormat="1" ht="10.35" customHeight="1">
      <c r="B55" s="35"/>
      <c r="C55" s="36"/>
      <c r="D55" s="36"/>
      <c r="E55" s="36"/>
      <c r="F55" s="36"/>
      <c r="G55" s="36"/>
      <c r="H55" s="36"/>
      <c r="I55" s="36"/>
      <c r="J55" s="36"/>
      <c r="K55" s="39"/>
    </row>
    <row r="56" spans="2:47" s="1" customFormat="1" ht="29.25" customHeight="1">
      <c r="B56" s="35"/>
      <c r="C56" s="115" t="s">
        <v>113</v>
      </c>
      <c r="D56" s="36"/>
      <c r="E56" s="36"/>
      <c r="F56" s="36"/>
      <c r="G56" s="36"/>
      <c r="H56" s="36"/>
      <c r="I56" s="36"/>
      <c r="J56" s="102">
        <f>J77</f>
        <v>0</v>
      </c>
      <c r="K56" s="39"/>
      <c r="AU56" s="21" t="s">
        <v>114</v>
      </c>
    </row>
    <row r="57" spans="2:47" s="7" customFormat="1" ht="24.95" customHeight="1">
      <c r="B57" s="116"/>
      <c r="C57" s="117"/>
      <c r="D57" s="118" t="s">
        <v>3715</v>
      </c>
      <c r="E57" s="119"/>
      <c r="F57" s="119"/>
      <c r="G57" s="119"/>
      <c r="H57" s="119"/>
      <c r="I57" s="119"/>
      <c r="J57" s="120">
        <f>J78</f>
        <v>0</v>
      </c>
      <c r="K57" s="121"/>
    </row>
    <row r="58" spans="2:47" s="1" customFormat="1" ht="21.75" customHeight="1">
      <c r="B58" s="35"/>
      <c r="C58" s="36"/>
      <c r="D58" s="36"/>
      <c r="E58" s="36"/>
      <c r="F58" s="36"/>
      <c r="G58" s="36"/>
      <c r="H58" s="36"/>
      <c r="I58" s="36"/>
      <c r="J58" s="36"/>
      <c r="K58" s="39"/>
    </row>
    <row r="59" spans="2:47" s="1" customFormat="1" ht="6.95" customHeight="1">
      <c r="B59" s="50"/>
      <c r="C59" s="51"/>
      <c r="D59" s="51"/>
      <c r="E59" s="51"/>
      <c r="F59" s="51"/>
      <c r="G59" s="51"/>
      <c r="H59" s="51"/>
      <c r="I59" s="51"/>
      <c r="J59" s="51"/>
      <c r="K59" s="52"/>
    </row>
    <row r="63" spans="2:47" s="1" customFormat="1" ht="6.95" customHeight="1">
      <c r="B63" s="53"/>
      <c r="C63" s="54"/>
      <c r="D63" s="54"/>
      <c r="E63" s="54"/>
      <c r="F63" s="54"/>
      <c r="G63" s="54"/>
      <c r="H63" s="54"/>
      <c r="I63" s="54"/>
      <c r="J63" s="54"/>
      <c r="K63" s="54"/>
      <c r="L63" s="35"/>
    </row>
    <row r="64" spans="2:47" s="1" customFormat="1" ht="36.950000000000003" customHeight="1">
      <c r="B64" s="35"/>
      <c r="C64" s="55" t="s">
        <v>149</v>
      </c>
      <c r="L64" s="35"/>
    </row>
    <row r="65" spans="2:65" s="1" customFormat="1" ht="6.95" customHeight="1">
      <c r="B65" s="35"/>
      <c r="L65" s="35"/>
    </row>
    <row r="66" spans="2:65" s="1" customFormat="1" ht="14.45" customHeight="1">
      <c r="B66" s="35"/>
      <c r="C66" s="57" t="s">
        <v>17</v>
      </c>
      <c r="L66" s="35"/>
    </row>
    <row r="67" spans="2:65" s="1" customFormat="1" ht="16.5" customHeight="1">
      <c r="B67" s="35"/>
      <c r="E67" s="293" t="str">
        <f>E7</f>
        <v>STAVEBNÍ ÚPRAVY A PŘÍSTAVBA OBJ. Č. 22 KOMPLEMENT – AMBULANCE V AREÁLU NEMOCNICE PRACHATICE</v>
      </c>
      <c r="F67" s="294"/>
      <c r="G67" s="294"/>
      <c r="H67" s="294"/>
      <c r="L67" s="35"/>
    </row>
    <row r="68" spans="2:65" s="1" customFormat="1" ht="14.45" customHeight="1">
      <c r="B68" s="35"/>
      <c r="C68" s="57" t="s">
        <v>107</v>
      </c>
      <c r="L68" s="35"/>
    </row>
    <row r="69" spans="2:65" s="1" customFormat="1" ht="17.25" customHeight="1">
      <c r="B69" s="35"/>
      <c r="E69" s="288" t="str">
        <f>E9</f>
        <v>VRN - Ostatní a vedlejší náklady</v>
      </c>
      <c r="F69" s="295"/>
      <c r="G69" s="295"/>
      <c r="H69" s="295"/>
      <c r="L69" s="35"/>
    </row>
    <row r="70" spans="2:65" s="1" customFormat="1" ht="6.95" customHeight="1">
      <c r="B70" s="35"/>
      <c r="L70" s="35"/>
    </row>
    <row r="71" spans="2:65" s="1" customFormat="1" ht="18" customHeight="1">
      <c r="B71" s="35"/>
      <c r="C71" s="57" t="s">
        <v>21</v>
      </c>
      <c r="F71" s="128" t="str">
        <f>F12</f>
        <v xml:space="preserve"> </v>
      </c>
      <c r="I71" s="57" t="s">
        <v>23</v>
      </c>
      <c r="J71" s="61" t="str">
        <f>IF(J12="","",J12)</f>
        <v>24.8.2018</v>
      </c>
      <c r="L71" s="35"/>
    </row>
    <row r="72" spans="2:65" s="1" customFormat="1" ht="6.95" customHeight="1">
      <c r="B72" s="35"/>
      <c r="L72" s="35"/>
    </row>
    <row r="73" spans="2:65" s="1" customFormat="1" ht="15">
      <c r="B73" s="35"/>
      <c r="C73" s="57" t="s">
        <v>25</v>
      </c>
      <c r="F73" s="128" t="str">
        <f>E15</f>
        <v>ALFAPLAN s.r.o.</v>
      </c>
      <c r="I73" s="57" t="s">
        <v>30</v>
      </c>
      <c r="J73" s="128" t="str">
        <f>E21</f>
        <v>Nemocnice Prachatice a.s.</v>
      </c>
      <c r="L73" s="35"/>
    </row>
    <row r="74" spans="2:65" s="1" customFormat="1" ht="14.45" customHeight="1">
      <c r="B74" s="35"/>
      <c r="C74" s="57" t="s">
        <v>29</v>
      </c>
      <c r="F74" s="128" t="str">
        <f>IF(E18="","",E18)</f>
        <v xml:space="preserve"> </v>
      </c>
      <c r="L74" s="35"/>
    </row>
    <row r="75" spans="2:65" s="1" customFormat="1" ht="10.35" customHeight="1">
      <c r="B75" s="35"/>
      <c r="L75" s="35"/>
    </row>
    <row r="76" spans="2:65" s="9" customFormat="1" ht="29.25" customHeight="1">
      <c r="B76" s="129"/>
      <c r="C76" s="130" t="s">
        <v>150</v>
      </c>
      <c r="D76" s="131" t="s">
        <v>54</v>
      </c>
      <c r="E76" s="131" t="s">
        <v>50</v>
      </c>
      <c r="F76" s="131" t="s">
        <v>151</v>
      </c>
      <c r="G76" s="131" t="s">
        <v>152</v>
      </c>
      <c r="H76" s="131" t="s">
        <v>153</v>
      </c>
      <c r="I76" s="131" t="s">
        <v>154</v>
      </c>
      <c r="J76" s="131" t="s">
        <v>112</v>
      </c>
      <c r="K76" s="132" t="s">
        <v>155</v>
      </c>
      <c r="L76" s="129"/>
      <c r="M76" s="67" t="s">
        <v>156</v>
      </c>
      <c r="N76" s="68" t="s">
        <v>39</v>
      </c>
      <c r="O76" s="68" t="s">
        <v>157</v>
      </c>
      <c r="P76" s="68" t="s">
        <v>158</v>
      </c>
      <c r="Q76" s="68" t="s">
        <v>159</v>
      </c>
      <c r="R76" s="68" t="s">
        <v>160</v>
      </c>
      <c r="S76" s="68" t="s">
        <v>161</v>
      </c>
      <c r="T76" s="69" t="s">
        <v>162</v>
      </c>
    </row>
    <row r="77" spans="2:65" s="1" customFormat="1" ht="29.25" customHeight="1">
      <c r="B77" s="35"/>
      <c r="C77" s="71" t="s">
        <v>113</v>
      </c>
      <c r="J77" s="133">
        <f>BK77</f>
        <v>0</v>
      </c>
      <c r="L77" s="35"/>
      <c r="M77" s="70"/>
      <c r="N77" s="62"/>
      <c r="O77" s="62"/>
      <c r="P77" s="134">
        <f>P78</f>
        <v>0</v>
      </c>
      <c r="Q77" s="62"/>
      <c r="R77" s="134">
        <f>R78</f>
        <v>0</v>
      </c>
      <c r="S77" s="62"/>
      <c r="T77" s="135">
        <f>T78</f>
        <v>0</v>
      </c>
      <c r="AT77" s="21" t="s">
        <v>68</v>
      </c>
      <c r="AU77" s="21" t="s">
        <v>114</v>
      </c>
      <c r="BK77" s="136">
        <f>BK78</f>
        <v>0</v>
      </c>
    </row>
    <row r="78" spans="2:65" s="10" customFormat="1" ht="37.35" customHeight="1">
      <c r="B78" s="137"/>
      <c r="D78" s="138" t="s">
        <v>68</v>
      </c>
      <c r="E78" s="139" t="s">
        <v>98</v>
      </c>
      <c r="F78" s="139" t="s">
        <v>3716</v>
      </c>
      <c r="J78" s="140">
        <f>BK78</f>
        <v>0</v>
      </c>
      <c r="L78" s="137"/>
      <c r="M78" s="141"/>
      <c r="N78" s="142"/>
      <c r="O78" s="142"/>
      <c r="P78" s="143">
        <f>SUM(P79:P92)</f>
        <v>0</v>
      </c>
      <c r="Q78" s="142"/>
      <c r="R78" s="143">
        <f>SUM(R79:R92)</f>
        <v>0</v>
      </c>
      <c r="S78" s="142"/>
      <c r="T78" s="144">
        <f>SUM(T79:T92)</f>
        <v>0</v>
      </c>
      <c r="AR78" s="138" t="s">
        <v>86</v>
      </c>
      <c r="AT78" s="145" t="s">
        <v>68</v>
      </c>
      <c r="AU78" s="145" t="s">
        <v>69</v>
      </c>
      <c r="AY78" s="138" t="s">
        <v>165</v>
      </c>
      <c r="BK78" s="146">
        <f>SUM(BK79:BK92)</f>
        <v>0</v>
      </c>
    </row>
    <row r="79" spans="2:65" s="1" customFormat="1" ht="16.5" customHeight="1">
      <c r="B79" s="149"/>
      <c r="C79" s="150" t="s">
        <v>16</v>
      </c>
      <c r="D79" s="150" t="s">
        <v>167</v>
      </c>
      <c r="E79" s="151" t="s">
        <v>2860</v>
      </c>
      <c r="F79" s="152" t="s">
        <v>3717</v>
      </c>
      <c r="G79" s="153" t="s">
        <v>286</v>
      </c>
      <c r="H79" s="154">
        <v>1</v>
      </c>
      <c r="I79" s="155"/>
      <c r="J79" s="155">
        <f t="shared" ref="J79:J92" si="0">ROUND(I79*H79,2)</f>
        <v>0</v>
      </c>
      <c r="K79" s="152" t="s">
        <v>5</v>
      </c>
      <c r="L79" s="35"/>
      <c r="M79" s="156" t="s">
        <v>5</v>
      </c>
      <c r="N79" s="157" t="s">
        <v>40</v>
      </c>
      <c r="O79" s="158">
        <v>0</v>
      </c>
      <c r="P79" s="158">
        <f t="shared" ref="P79:P92" si="1">O79*H79</f>
        <v>0</v>
      </c>
      <c r="Q79" s="158">
        <v>0</v>
      </c>
      <c r="R79" s="158">
        <f t="shared" ref="R79:R92" si="2">Q79*H79</f>
        <v>0</v>
      </c>
      <c r="S79" s="158">
        <v>0</v>
      </c>
      <c r="T79" s="159">
        <f t="shared" ref="T79:T92" si="3">S79*H79</f>
        <v>0</v>
      </c>
      <c r="AR79" s="21" t="s">
        <v>83</v>
      </c>
      <c r="AT79" s="21" t="s">
        <v>167</v>
      </c>
      <c r="AU79" s="21" t="s">
        <v>16</v>
      </c>
      <c r="AY79" s="21" t="s">
        <v>165</v>
      </c>
      <c r="BE79" s="160">
        <f t="shared" ref="BE79:BE92" si="4">IF(N79="základní",J79,0)</f>
        <v>0</v>
      </c>
      <c r="BF79" s="160">
        <f t="shared" ref="BF79:BF92" si="5">IF(N79="snížená",J79,0)</f>
        <v>0</v>
      </c>
      <c r="BG79" s="160">
        <f t="shared" ref="BG79:BG92" si="6">IF(N79="zákl. přenesená",J79,0)</f>
        <v>0</v>
      </c>
      <c r="BH79" s="160">
        <f t="shared" ref="BH79:BH92" si="7">IF(N79="sníž. přenesená",J79,0)</f>
        <v>0</v>
      </c>
      <c r="BI79" s="160">
        <f t="shared" ref="BI79:BI92" si="8">IF(N79="nulová",J79,0)</f>
        <v>0</v>
      </c>
      <c r="BJ79" s="21" t="s">
        <v>16</v>
      </c>
      <c r="BK79" s="160">
        <f t="shared" ref="BK79:BK92" si="9">ROUND(I79*H79,2)</f>
        <v>0</v>
      </c>
      <c r="BL79" s="21" t="s">
        <v>83</v>
      </c>
      <c r="BM79" s="21" t="s">
        <v>3718</v>
      </c>
    </row>
    <row r="80" spans="2:65" s="1" customFormat="1" ht="16.5" customHeight="1">
      <c r="B80" s="149"/>
      <c r="C80" s="150" t="s">
        <v>77</v>
      </c>
      <c r="D80" s="150" t="s">
        <v>167</v>
      </c>
      <c r="E80" s="151" t="s">
        <v>3719</v>
      </c>
      <c r="F80" s="152" t="s">
        <v>3720</v>
      </c>
      <c r="G80" s="153" t="s">
        <v>286</v>
      </c>
      <c r="H80" s="154">
        <v>1</v>
      </c>
      <c r="I80" s="155"/>
      <c r="J80" s="155">
        <f t="shared" si="0"/>
        <v>0</v>
      </c>
      <c r="K80" s="152" t="s">
        <v>5</v>
      </c>
      <c r="L80" s="35"/>
      <c r="M80" s="156" t="s">
        <v>5</v>
      </c>
      <c r="N80" s="157" t="s">
        <v>40</v>
      </c>
      <c r="O80" s="158">
        <v>0</v>
      </c>
      <c r="P80" s="158">
        <f t="shared" si="1"/>
        <v>0</v>
      </c>
      <c r="Q80" s="158">
        <v>0</v>
      </c>
      <c r="R80" s="158">
        <f t="shared" si="2"/>
        <v>0</v>
      </c>
      <c r="S80" s="158">
        <v>0</v>
      </c>
      <c r="T80" s="159">
        <f t="shared" si="3"/>
        <v>0</v>
      </c>
      <c r="AR80" s="21" t="s">
        <v>83</v>
      </c>
      <c r="AT80" s="21" t="s">
        <v>167</v>
      </c>
      <c r="AU80" s="21" t="s">
        <v>16</v>
      </c>
      <c r="AY80" s="21" t="s">
        <v>165</v>
      </c>
      <c r="BE80" s="160">
        <f t="shared" si="4"/>
        <v>0</v>
      </c>
      <c r="BF80" s="160">
        <f t="shared" si="5"/>
        <v>0</v>
      </c>
      <c r="BG80" s="160">
        <f t="shared" si="6"/>
        <v>0</v>
      </c>
      <c r="BH80" s="160">
        <f t="shared" si="7"/>
        <v>0</v>
      </c>
      <c r="BI80" s="160">
        <f t="shared" si="8"/>
        <v>0</v>
      </c>
      <c r="BJ80" s="21" t="s">
        <v>16</v>
      </c>
      <c r="BK80" s="160">
        <f t="shared" si="9"/>
        <v>0</v>
      </c>
      <c r="BL80" s="21" t="s">
        <v>83</v>
      </c>
      <c r="BM80" s="21" t="s">
        <v>3721</v>
      </c>
    </row>
    <row r="81" spans="2:65" s="1" customFormat="1" ht="16.5" customHeight="1">
      <c r="B81" s="149"/>
      <c r="C81" s="150" t="s">
        <v>80</v>
      </c>
      <c r="D81" s="150" t="s">
        <v>167</v>
      </c>
      <c r="E81" s="151" t="s">
        <v>3722</v>
      </c>
      <c r="F81" s="152" t="s">
        <v>3723</v>
      </c>
      <c r="G81" s="153" t="s">
        <v>286</v>
      </c>
      <c r="H81" s="154">
        <v>1</v>
      </c>
      <c r="I81" s="155"/>
      <c r="J81" s="155">
        <f t="shared" si="0"/>
        <v>0</v>
      </c>
      <c r="K81" s="152" t="s">
        <v>5</v>
      </c>
      <c r="L81" s="35"/>
      <c r="M81" s="156" t="s">
        <v>5</v>
      </c>
      <c r="N81" s="157" t="s">
        <v>40</v>
      </c>
      <c r="O81" s="158">
        <v>0</v>
      </c>
      <c r="P81" s="158">
        <f t="shared" si="1"/>
        <v>0</v>
      </c>
      <c r="Q81" s="158">
        <v>0</v>
      </c>
      <c r="R81" s="158">
        <f t="shared" si="2"/>
        <v>0</v>
      </c>
      <c r="S81" s="158">
        <v>0</v>
      </c>
      <c r="T81" s="159">
        <f t="shared" si="3"/>
        <v>0</v>
      </c>
      <c r="AR81" s="21" t="s">
        <v>83</v>
      </c>
      <c r="AT81" s="21" t="s">
        <v>167</v>
      </c>
      <c r="AU81" s="21" t="s">
        <v>16</v>
      </c>
      <c r="AY81" s="21" t="s">
        <v>165</v>
      </c>
      <c r="BE81" s="160">
        <f t="shared" si="4"/>
        <v>0</v>
      </c>
      <c r="BF81" s="160">
        <f t="shared" si="5"/>
        <v>0</v>
      </c>
      <c r="BG81" s="160">
        <f t="shared" si="6"/>
        <v>0</v>
      </c>
      <c r="BH81" s="160">
        <f t="shared" si="7"/>
        <v>0</v>
      </c>
      <c r="BI81" s="160">
        <f t="shared" si="8"/>
        <v>0</v>
      </c>
      <c r="BJ81" s="21" t="s">
        <v>16</v>
      </c>
      <c r="BK81" s="160">
        <f t="shared" si="9"/>
        <v>0</v>
      </c>
      <c r="BL81" s="21" t="s">
        <v>83</v>
      </c>
      <c r="BM81" s="21" t="s">
        <v>3724</v>
      </c>
    </row>
    <row r="82" spans="2:65" s="1" customFormat="1" ht="16.5" customHeight="1">
      <c r="B82" s="149"/>
      <c r="C82" s="150" t="s">
        <v>83</v>
      </c>
      <c r="D82" s="150" t="s">
        <v>167</v>
      </c>
      <c r="E82" s="151" t="s">
        <v>3725</v>
      </c>
      <c r="F82" s="152" t="s">
        <v>3726</v>
      </c>
      <c r="G82" s="153" t="s">
        <v>286</v>
      </c>
      <c r="H82" s="154">
        <v>1</v>
      </c>
      <c r="I82" s="155"/>
      <c r="J82" s="155">
        <f t="shared" si="0"/>
        <v>0</v>
      </c>
      <c r="K82" s="152" t="s">
        <v>5</v>
      </c>
      <c r="L82" s="35"/>
      <c r="M82" s="156" t="s">
        <v>5</v>
      </c>
      <c r="N82" s="157" t="s">
        <v>40</v>
      </c>
      <c r="O82" s="158">
        <v>0</v>
      </c>
      <c r="P82" s="158">
        <f t="shared" si="1"/>
        <v>0</v>
      </c>
      <c r="Q82" s="158">
        <v>0</v>
      </c>
      <c r="R82" s="158">
        <f t="shared" si="2"/>
        <v>0</v>
      </c>
      <c r="S82" s="158">
        <v>0</v>
      </c>
      <c r="T82" s="159">
        <f t="shared" si="3"/>
        <v>0</v>
      </c>
      <c r="AR82" s="21" t="s">
        <v>83</v>
      </c>
      <c r="AT82" s="21" t="s">
        <v>167</v>
      </c>
      <c r="AU82" s="21" t="s">
        <v>16</v>
      </c>
      <c r="AY82" s="21" t="s">
        <v>165</v>
      </c>
      <c r="BE82" s="160">
        <f t="shared" si="4"/>
        <v>0</v>
      </c>
      <c r="BF82" s="160">
        <f t="shared" si="5"/>
        <v>0</v>
      </c>
      <c r="BG82" s="160">
        <f t="shared" si="6"/>
        <v>0</v>
      </c>
      <c r="BH82" s="160">
        <f t="shared" si="7"/>
        <v>0</v>
      </c>
      <c r="BI82" s="160">
        <f t="shared" si="8"/>
        <v>0</v>
      </c>
      <c r="BJ82" s="21" t="s">
        <v>16</v>
      </c>
      <c r="BK82" s="160">
        <f t="shared" si="9"/>
        <v>0</v>
      </c>
      <c r="BL82" s="21" t="s">
        <v>83</v>
      </c>
      <c r="BM82" s="21" t="s">
        <v>3727</v>
      </c>
    </row>
    <row r="83" spans="2:65" s="1" customFormat="1" ht="16.5" customHeight="1">
      <c r="B83" s="149"/>
      <c r="C83" s="150" t="s">
        <v>86</v>
      </c>
      <c r="D83" s="150" t="s">
        <v>167</v>
      </c>
      <c r="E83" s="151" t="s">
        <v>3728</v>
      </c>
      <c r="F83" s="152" t="s">
        <v>3729</v>
      </c>
      <c r="G83" s="153" t="s">
        <v>286</v>
      </c>
      <c r="H83" s="154">
        <v>1</v>
      </c>
      <c r="I83" s="155"/>
      <c r="J83" s="155">
        <f t="shared" si="0"/>
        <v>0</v>
      </c>
      <c r="K83" s="152" t="s">
        <v>5</v>
      </c>
      <c r="L83" s="35"/>
      <c r="M83" s="156" t="s">
        <v>5</v>
      </c>
      <c r="N83" s="157" t="s">
        <v>40</v>
      </c>
      <c r="O83" s="158">
        <v>0</v>
      </c>
      <c r="P83" s="158">
        <f t="shared" si="1"/>
        <v>0</v>
      </c>
      <c r="Q83" s="158">
        <v>0</v>
      </c>
      <c r="R83" s="158">
        <f t="shared" si="2"/>
        <v>0</v>
      </c>
      <c r="S83" s="158">
        <v>0</v>
      </c>
      <c r="T83" s="159">
        <f t="shared" si="3"/>
        <v>0</v>
      </c>
      <c r="AR83" s="21" t="s">
        <v>83</v>
      </c>
      <c r="AT83" s="21" t="s">
        <v>167</v>
      </c>
      <c r="AU83" s="21" t="s">
        <v>16</v>
      </c>
      <c r="AY83" s="21" t="s">
        <v>165</v>
      </c>
      <c r="BE83" s="160">
        <f t="shared" si="4"/>
        <v>0</v>
      </c>
      <c r="BF83" s="160">
        <f t="shared" si="5"/>
        <v>0</v>
      </c>
      <c r="BG83" s="160">
        <f t="shared" si="6"/>
        <v>0</v>
      </c>
      <c r="BH83" s="160">
        <f t="shared" si="7"/>
        <v>0</v>
      </c>
      <c r="BI83" s="160">
        <f t="shared" si="8"/>
        <v>0</v>
      </c>
      <c r="BJ83" s="21" t="s">
        <v>16</v>
      </c>
      <c r="BK83" s="160">
        <f t="shared" si="9"/>
        <v>0</v>
      </c>
      <c r="BL83" s="21" t="s">
        <v>83</v>
      </c>
      <c r="BM83" s="21" t="s">
        <v>3730</v>
      </c>
    </row>
    <row r="84" spans="2:65" s="1" customFormat="1" ht="38.25" customHeight="1">
      <c r="B84" s="149"/>
      <c r="C84" s="150" t="s">
        <v>89</v>
      </c>
      <c r="D84" s="150" t="s">
        <v>167</v>
      </c>
      <c r="E84" s="151" t="s">
        <v>3731</v>
      </c>
      <c r="F84" s="152" t="s">
        <v>3732</v>
      </c>
      <c r="G84" s="153" t="s">
        <v>286</v>
      </c>
      <c r="H84" s="154">
        <v>1</v>
      </c>
      <c r="I84" s="155"/>
      <c r="J84" s="155">
        <f t="shared" si="0"/>
        <v>0</v>
      </c>
      <c r="K84" s="152" t="s">
        <v>5</v>
      </c>
      <c r="L84" s="35"/>
      <c r="M84" s="156" t="s">
        <v>5</v>
      </c>
      <c r="N84" s="157" t="s">
        <v>40</v>
      </c>
      <c r="O84" s="158">
        <v>0</v>
      </c>
      <c r="P84" s="158">
        <f t="shared" si="1"/>
        <v>0</v>
      </c>
      <c r="Q84" s="158">
        <v>0</v>
      </c>
      <c r="R84" s="158">
        <f t="shared" si="2"/>
        <v>0</v>
      </c>
      <c r="S84" s="158">
        <v>0</v>
      </c>
      <c r="T84" s="159">
        <f t="shared" si="3"/>
        <v>0</v>
      </c>
      <c r="AR84" s="21" t="s">
        <v>83</v>
      </c>
      <c r="AT84" s="21" t="s">
        <v>167</v>
      </c>
      <c r="AU84" s="21" t="s">
        <v>16</v>
      </c>
      <c r="AY84" s="21" t="s">
        <v>165</v>
      </c>
      <c r="BE84" s="160">
        <f t="shared" si="4"/>
        <v>0</v>
      </c>
      <c r="BF84" s="160">
        <f t="shared" si="5"/>
        <v>0</v>
      </c>
      <c r="BG84" s="160">
        <f t="shared" si="6"/>
        <v>0</v>
      </c>
      <c r="BH84" s="160">
        <f t="shared" si="7"/>
        <v>0</v>
      </c>
      <c r="BI84" s="160">
        <f t="shared" si="8"/>
        <v>0</v>
      </c>
      <c r="BJ84" s="21" t="s">
        <v>16</v>
      </c>
      <c r="BK84" s="160">
        <f t="shared" si="9"/>
        <v>0</v>
      </c>
      <c r="BL84" s="21" t="s">
        <v>83</v>
      </c>
      <c r="BM84" s="21" t="s">
        <v>3733</v>
      </c>
    </row>
    <row r="85" spans="2:65" s="1" customFormat="1" ht="165.75" customHeight="1">
      <c r="B85" s="149"/>
      <c r="C85" s="150" t="s">
        <v>92</v>
      </c>
      <c r="D85" s="150" t="s">
        <v>167</v>
      </c>
      <c r="E85" s="151" t="s">
        <v>3734</v>
      </c>
      <c r="F85" s="152" t="s">
        <v>3735</v>
      </c>
      <c r="G85" s="153" t="s">
        <v>286</v>
      </c>
      <c r="H85" s="154">
        <v>1</v>
      </c>
      <c r="I85" s="155"/>
      <c r="J85" s="155">
        <f t="shared" si="0"/>
        <v>0</v>
      </c>
      <c r="K85" s="152" t="s">
        <v>5</v>
      </c>
      <c r="L85" s="35"/>
      <c r="M85" s="156" t="s">
        <v>5</v>
      </c>
      <c r="N85" s="157" t="s">
        <v>40</v>
      </c>
      <c r="O85" s="158">
        <v>0</v>
      </c>
      <c r="P85" s="158">
        <f t="shared" si="1"/>
        <v>0</v>
      </c>
      <c r="Q85" s="158">
        <v>0</v>
      </c>
      <c r="R85" s="158">
        <f t="shared" si="2"/>
        <v>0</v>
      </c>
      <c r="S85" s="158">
        <v>0</v>
      </c>
      <c r="T85" s="159">
        <f t="shared" si="3"/>
        <v>0</v>
      </c>
      <c r="AR85" s="21" t="s">
        <v>83</v>
      </c>
      <c r="AT85" s="21" t="s">
        <v>167</v>
      </c>
      <c r="AU85" s="21" t="s">
        <v>16</v>
      </c>
      <c r="AY85" s="21" t="s">
        <v>165</v>
      </c>
      <c r="BE85" s="160">
        <f t="shared" si="4"/>
        <v>0</v>
      </c>
      <c r="BF85" s="160">
        <f t="shared" si="5"/>
        <v>0</v>
      </c>
      <c r="BG85" s="160">
        <f t="shared" si="6"/>
        <v>0</v>
      </c>
      <c r="BH85" s="160">
        <f t="shared" si="7"/>
        <v>0</v>
      </c>
      <c r="BI85" s="160">
        <f t="shared" si="8"/>
        <v>0</v>
      </c>
      <c r="BJ85" s="21" t="s">
        <v>16</v>
      </c>
      <c r="BK85" s="160">
        <f t="shared" si="9"/>
        <v>0</v>
      </c>
      <c r="BL85" s="21" t="s">
        <v>83</v>
      </c>
      <c r="BM85" s="21" t="s">
        <v>3736</v>
      </c>
    </row>
    <row r="86" spans="2:65" s="1" customFormat="1" ht="140.25" customHeight="1">
      <c r="B86" s="149"/>
      <c r="C86" s="150" t="s">
        <v>95</v>
      </c>
      <c r="D86" s="150" t="s">
        <v>167</v>
      </c>
      <c r="E86" s="151" t="s">
        <v>3737</v>
      </c>
      <c r="F86" s="152" t="s">
        <v>3738</v>
      </c>
      <c r="G86" s="153" t="s">
        <v>286</v>
      </c>
      <c r="H86" s="154">
        <v>1</v>
      </c>
      <c r="I86" s="155"/>
      <c r="J86" s="155">
        <f t="shared" si="0"/>
        <v>0</v>
      </c>
      <c r="K86" s="152" t="s">
        <v>5</v>
      </c>
      <c r="L86" s="35"/>
      <c r="M86" s="156" t="s">
        <v>5</v>
      </c>
      <c r="N86" s="157" t="s">
        <v>40</v>
      </c>
      <c r="O86" s="158">
        <v>0</v>
      </c>
      <c r="P86" s="158">
        <f t="shared" si="1"/>
        <v>0</v>
      </c>
      <c r="Q86" s="158">
        <v>0</v>
      </c>
      <c r="R86" s="158">
        <f t="shared" si="2"/>
        <v>0</v>
      </c>
      <c r="S86" s="158">
        <v>0</v>
      </c>
      <c r="T86" s="159">
        <f t="shared" si="3"/>
        <v>0</v>
      </c>
      <c r="AR86" s="21" t="s">
        <v>83</v>
      </c>
      <c r="AT86" s="21" t="s">
        <v>167</v>
      </c>
      <c r="AU86" s="21" t="s">
        <v>16</v>
      </c>
      <c r="AY86" s="21" t="s">
        <v>165</v>
      </c>
      <c r="BE86" s="160">
        <f t="shared" si="4"/>
        <v>0</v>
      </c>
      <c r="BF86" s="160">
        <f t="shared" si="5"/>
        <v>0</v>
      </c>
      <c r="BG86" s="160">
        <f t="shared" si="6"/>
        <v>0</v>
      </c>
      <c r="BH86" s="160">
        <f t="shared" si="7"/>
        <v>0</v>
      </c>
      <c r="BI86" s="160">
        <f t="shared" si="8"/>
        <v>0</v>
      </c>
      <c r="BJ86" s="21" t="s">
        <v>16</v>
      </c>
      <c r="BK86" s="160">
        <f t="shared" si="9"/>
        <v>0</v>
      </c>
      <c r="BL86" s="21" t="s">
        <v>83</v>
      </c>
      <c r="BM86" s="21" t="s">
        <v>3739</v>
      </c>
    </row>
    <row r="87" spans="2:65" s="1" customFormat="1" ht="191.25" customHeight="1">
      <c r="B87" s="149"/>
      <c r="C87" s="150" t="s">
        <v>197</v>
      </c>
      <c r="D87" s="150" t="s">
        <v>167</v>
      </c>
      <c r="E87" s="151" t="s">
        <v>3740</v>
      </c>
      <c r="F87" s="152" t="s">
        <v>3741</v>
      </c>
      <c r="G87" s="153" t="s">
        <v>286</v>
      </c>
      <c r="H87" s="154">
        <v>1</v>
      </c>
      <c r="I87" s="155"/>
      <c r="J87" s="155">
        <f t="shared" si="0"/>
        <v>0</v>
      </c>
      <c r="K87" s="152" t="s">
        <v>5</v>
      </c>
      <c r="L87" s="35"/>
      <c r="M87" s="156" t="s">
        <v>5</v>
      </c>
      <c r="N87" s="157" t="s">
        <v>40</v>
      </c>
      <c r="O87" s="158">
        <v>0</v>
      </c>
      <c r="P87" s="158">
        <f t="shared" si="1"/>
        <v>0</v>
      </c>
      <c r="Q87" s="158">
        <v>0</v>
      </c>
      <c r="R87" s="158">
        <f t="shared" si="2"/>
        <v>0</v>
      </c>
      <c r="S87" s="158">
        <v>0</v>
      </c>
      <c r="T87" s="159">
        <f t="shared" si="3"/>
        <v>0</v>
      </c>
      <c r="AR87" s="21" t="s">
        <v>83</v>
      </c>
      <c r="AT87" s="21" t="s">
        <v>167</v>
      </c>
      <c r="AU87" s="21" t="s">
        <v>16</v>
      </c>
      <c r="AY87" s="21" t="s">
        <v>165</v>
      </c>
      <c r="BE87" s="160">
        <f t="shared" si="4"/>
        <v>0</v>
      </c>
      <c r="BF87" s="160">
        <f t="shared" si="5"/>
        <v>0</v>
      </c>
      <c r="BG87" s="160">
        <f t="shared" si="6"/>
        <v>0</v>
      </c>
      <c r="BH87" s="160">
        <f t="shared" si="7"/>
        <v>0</v>
      </c>
      <c r="BI87" s="160">
        <f t="shared" si="8"/>
        <v>0</v>
      </c>
      <c r="BJ87" s="21" t="s">
        <v>16</v>
      </c>
      <c r="BK87" s="160">
        <f t="shared" si="9"/>
        <v>0</v>
      </c>
      <c r="BL87" s="21" t="s">
        <v>83</v>
      </c>
      <c r="BM87" s="21" t="s">
        <v>3742</v>
      </c>
    </row>
    <row r="88" spans="2:65" s="1" customFormat="1" ht="114.75" customHeight="1">
      <c r="B88" s="149"/>
      <c r="C88" s="150" t="s">
        <v>201</v>
      </c>
      <c r="D88" s="150" t="s">
        <v>167</v>
      </c>
      <c r="E88" s="151" t="s">
        <v>3743</v>
      </c>
      <c r="F88" s="152" t="s">
        <v>3744</v>
      </c>
      <c r="G88" s="153" t="s">
        <v>286</v>
      </c>
      <c r="H88" s="154">
        <v>1</v>
      </c>
      <c r="I88" s="155"/>
      <c r="J88" s="155">
        <f t="shared" si="0"/>
        <v>0</v>
      </c>
      <c r="K88" s="152" t="s">
        <v>5</v>
      </c>
      <c r="L88" s="35"/>
      <c r="M88" s="156" t="s">
        <v>5</v>
      </c>
      <c r="N88" s="157" t="s">
        <v>40</v>
      </c>
      <c r="O88" s="158">
        <v>0</v>
      </c>
      <c r="P88" s="158">
        <f t="shared" si="1"/>
        <v>0</v>
      </c>
      <c r="Q88" s="158">
        <v>0</v>
      </c>
      <c r="R88" s="158">
        <f t="shared" si="2"/>
        <v>0</v>
      </c>
      <c r="S88" s="158">
        <v>0</v>
      </c>
      <c r="T88" s="159">
        <f t="shared" si="3"/>
        <v>0</v>
      </c>
      <c r="AR88" s="21" t="s">
        <v>83</v>
      </c>
      <c r="AT88" s="21" t="s">
        <v>167</v>
      </c>
      <c r="AU88" s="21" t="s">
        <v>16</v>
      </c>
      <c r="AY88" s="21" t="s">
        <v>165</v>
      </c>
      <c r="BE88" s="160">
        <f t="shared" si="4"/>
        <v>0</v>
      </c>
      <c r="BF88" s="160">
        <f t="shared" si="5"/>
        <v>0</v>
      </c>
      <c r="BG88" s="160">
        <f t="shared" si="6"/>
        <v>0</v>
      </c>
      <c r="BH88" s="160">
        <f t="shared" si="7"/>
        <v>0</v>
      </c>
      <c r="BI88" s="160">
        <f t="shared" si="8"/>
        <v>0</v>
      </c>
      <c r="BJ88" s="21" t="s">
        <v>16</v>
      </c>
      <c r="BK88" s="160">
        <f t="shared" si="9"/>
        <v>0</v>
      </c>
      <c r="BL88" s="21" t="s">
        <v>83</v>
      </c>
      <c r="BM88" s="21" t="s">
        <v>3745</v>
      </c>
    </row>
    <row r="89" spans="2:65" s="1" customFormat="1" ht="16.5" customHeight="1">
      <c r="B89" s="149"/>
      <c r="C89" s="150" t="s">
        <v>205</v>
      </c>
      <c r="D89" s="150" t="s">
        <v>167</v>
      </c>
      <c r="E89" s="151" t="s">
        <v>3746</v>
      </c>
      <c r="F89" s="152" t="s">
        <v>3747</v>
      </c>
      <c r="G89" s="153" t="s">
        <v>286</v>
      </c>
      <c r="H89" s="154">
        <v>1</v>
      </c>
      <c r="I89" s="155"/>
      <c r="J89" s="155">
        <f t="shared" si="0"/>
        <v>0</v>
      </c>
      <c r="K89" s="152" t="s">
        <v>5</v>
      </c>
      <c r="L89" s="35"/>
      <c r="M89" s="156" t="s">
        <v>5</v>
      </c>
      <c r="N89" s="157" t="s">
        <v>40</v>
      </c>
      <c r="O89" s="158">
        <v>0</v>
      </c>
      <c r="P89" s="158">
        <f t="shared" si="1"/>
        <v>0</v>
      </c>
      <c r="Q89" s="158">
        <v>0</v>
      </c>
      <c r="R89" s="158">
        <f t="shared" si="2"/>
        <v>0</v>
      </c>
      <c r="S89" s="158">
        <v>0</v>
      </c>
      <c r="T89" s="159">
        <f t="shared" si="3"/>
        <v>0</v>
      </c>
      <c r="AR89" s="21" t="s">
        <v>83</v>
      </c>
      <c r="AT89" s="21" t="s">
        <v>167</v>
      </c>
      <c r="AU89" s="21" t="s">
        <v>16</v>
      </c>
      <c r="AY89" s="21" t="s">
        <v>165</v>
      </c>
      <c r="BE89" s="160">
        <f t="shared" si="4"/>
        <v>0</v>
      </c>
      <c r="BF89" s="160">
        <f t="shared" si="5"/>
        <v>0</v>
      </c>
      <c r="BG89" s="160">
        <f t="shared" si="6"/>
        <v>0</v>
      </c>
      <c r="BH89" s="160">
        <f t="shared" si="7"/>
        <v>0</v>
      </c>
      <c r="BI89" s="160">
        <f t="shared" si="8"/>
        <v>0</v>
      </c>
      <c r="BJ89" s="21" t="s">
        <v>16</v>
      </c>
      <c r="BK89" s="160">
        <f t="shared" si="9"/>
        <v>0</v>
      </c>
      <c r="BL89" s="21" t="s">
        <v>83</v>
      </c>
      <c r="BM89" s="21" t="s">
        <v>3748</v>
      </c>
    </row>
    <row r="90" spans="2:65" s="1" customFormat="1" ht="16.5" customHeight="1">
      <c r="B90" s="149"/>
      <c r="C90" s="150" t="s">
        <v>209</v>
      </c>
      <c r="D90" s="150" t="s">
        <v>167</v>
      </c>
      <c r="E90" s="151" t="s">
        <v>3749</v>
      </c>
      <c r="F90" s="152" t="s">
        <v>3750</v>
      </c>
      <c r="G90" s="153" t="s">
        <v>286</v>
      </c>
      <c r="H90" s="154">
        <v>1</v>
      </c>
      <c r="I90" s="155"/>
      <c r="J90" s="155">
        <f t="shared" si="0"/>
        <v>0</v>
      </c>
      <c r="K90" s="152" t="s">
        <v>5</v>
      </c>
      <c r="L90" s="35"/>
      <c r="M90" s="156" t="s">
        <v>5</v>
      </c>
      <c r="N90" s="157" t="s">
        <v>40</v>
      </c>
      <c r="O90" s="158">
        <v>0</v>
      </c>
      <c r="P90" s="158">
        <f t="shared" si="1"/>
        <v>0</v>
      </c>
      <c r="Q90" s="158">
        <v>0</v>
      </c>
      <c r="R90" s="158">
        <f t="shared" si="2"/>
        <v>0</v>
      </c>
      <c r="S90" s="158">
        <v>0</v>
      </c>
      <c r="T90" s="159">
        <f t="shared" si="3"/>
        <v>0</v>
      </c>
      <c r="AR90" s="21" t="s">
        <v>83</v>
      </c>
      <c r="AT90" s="21" t="s">
        <v>167</v>
      </c>
      <c r="AU90" s="21" t="s">
        <v>16</v>
      </c>
      <c r="AY90" s="21" t="s">
        <v>165</v>
      </c>
      <c r="BE90" s="160">
        <f t="shared" si="4"/>
        <v>0</v>
      </c>
      <c r="BF90" s="160">
        <f t="shared" si="5"/>
        <v>0</v>
      </c>
      <c r="BG90" s="160">
        <f t="shared" si="6"/>
        <v>0</v>
      </c>
      <c r="BH90" s="160">
        <f t="shared" si="7"/>
        <v>0</v>
      </c>
      <c r="BI90" s="160">
        <f t="shared" si="8"/>
        <v>0</v>
      </c>
      <c r="BJ90" s="21" t="s">
        <v>16</v>
      </c>
      <c r="BK90" s="160">
        <f t="shared" si="9"/>
        <v>0</v>
      </c>
      <c r="BL90" s="21" t="s">
        <v>83</v>
      </c>
      <c r="BM90" s="21" t="s">
        <v>3751</v>
      </c>
    </row>
    <row r="91" spans="2:65" s="1" customFormat="1" ht="16.5" customHeight="1">
      <c r="B91" s="149"/>
      <c r="C91" s="150" t="s">
        <v>213</v>
      </c>
      <c r="D91" s="150" t="s">
        <v>167</v>
      </c>
      <c r="E91" s="151" t="s">
        <v>3752</v>
      </c>
      <c r="F91" s="152" t="s">
        <v>3753</v>
      </c>
      <c r="G91" s="153" t="s">
        <v>286</v>
      </c>
      <c r="H91" s="154">
        <v>1</v>
      </c>
      <c r="I91" s="155"/>
      <c r="J91" s="155">
        <f t="shared" si="0"/>
        <v>0</v>
      </c>
      <c r="K91" s="152" t="s">
        <v>5</v>
      </c>
      <c r="L91" s="35"/>
      <c r="M91" s="156" t="s">
        <v>5</v>
      </c>
      <c r="N91" s="157" t="s">
        <v>40</v>
      </c>
      <c r="O91" s="158">
        <v>0</v>
      </c>
      <c r="P91" s="158">
        <f t="shared" si="1"/>
        <v>0</v>
      </c>
      <c r="Q91" s="158">
        <v>0</v>
      </c>
      <c r="R91" s="158">
        <f t="shared" si="2"/>
        <v>0</v>
      </c>
      <c r="S91" s="158">
        <v>0</v>
      </c>
      <c r="T91" s="159">
        <f t="shared" si="3"/>
        <v>0</v>
      </c>
      <c r="AR91" s="21" t="s">
        <v>83</v>
      </c>
      <c r="AT91" s="21" t="s">
        <v>167</v>
      </c>
      <c r="AU91" s="21" t="s">
        <v>16</v>
      </c>
      <c r="AY91" s="21" t="s">
        <v>165</v>
      </c>
      <c r="BE91" s="160">
        <f t="shared" si="4"/>
        <v>0</v>
      </c>
      <c r="BF91" s="160">
        <f t="shared" si="5"/>
        <v>0</v>
      </c>
      <c r="BG91" s="160">
        <f t="shared" si="6"/>
        <v>0</v>
      </c>
      <c r="BH91" s="160">
        <f t="shared" si="7"/>
        <v>0</v>
      </c>
      <c r="BI91" s="160">
        <f t="shared" si="8"/>
        <v>0</v>
      </c>
      <c r="BJ91" s="21" t="s">
        <v>16</v>
      </c>
      <c r="BK91" s="160">
        <f t="shared" si="9"/>
        <v>0</v>
      </c>
      <c r="BL91" s="21" t="s">
        <v>83</v>
      </c>
      <c r="BM91" s="21" t="s">
        <v>3754</v>
      </c>
    </row>
    <row r="92" spans="2:65" s="1" customFormat="1" ht="16.5" customHeight="1">
      <c r="B92" s="149"/>
      <c r="C92" s="150" t="s">
        <v>217</v>
      </c>
      <c r="D92" s="150" t="s">
        <v>167</v>
      </c>
      <c r="E92" s="151" t="s">
        <v>3755</v>
      </c>
      <c r="F92" s="152" t="s">
        <v>3756</v>
      </c>
      <c r="G92" s="153" t="s">
        <v>286</v>
      </c>
      <c r="H92" s="154">
        <v>1</v>
      </c>
      <c r="I92" s="155"/>
      <c r="J92" s="155">
        <f t="shared" si="0"/>
        <v>0</v>
      </c>
      <c r="K92" s="152" t="s">
        <v>5</v>
      </c>
      <c r="L92" s="35"/>
      <c r="M92" s="156" t="s">
        <v>5</v>
      </c>
      <c r="N92" s="178" t="s">
        <v>40</v>
      </c>
      <c r="O92" s="179">
        <v>0</v>
      </c>
      <c r="P92" s="179">
        <f t="shared" si="1"/>
        <v>0</v>
      </c>
      <c r="Q92" s="179">
        <v>0</v>
      </c>
      <c r="R92" s="179">
        <f t="shared" si="2"/>
        <v>0</v>
      </c>
      <c r="S92" s="179">
        <v>0</v>
      </c>
      <c r="T92" s="180">
        <f t="shared" si="3"/>
        <v>0</v>
      </c>
      <c r="AR92" s="21" t="s">
        <v>83</v>
      </c>
      <c r="AT92" s="21" t="s">
        <v>167</v>
      </c>
      <c r="AU92" s="21" t="s">
        <v>16</v>
      </c>
      <c r="AY92" s="21" t="s">
        <v>165</v>
      </c>
      <c r="BE92" s="160">
        <f t="shared" si="4"/>
        <v>0</v>
      </c>
      <c r="BF92" s="160">
        <f t="shared" si="5"/>
        <v>0</v>
      </c>
      <c r="BG92" s="160">
        <f t="shared" si="6"/>
        <v>0</v>
      </c>
      <c r="BH92" s="160">
        <f t="shared" si="7"/>
        <v>0</v>
      </c>
      <c r="BI92" s="160">
        <f t="shared" si="8"/>
        <v>0</v>
      </c>
      <c r="BJ92" s="21" t="s">
        <v>16</v>
      </c>
      <c r="BK92" s="160">
        <f t="shared" si="9"/>
        <v>0</v>
      </c>
      <c r="BL92" s="21" t="s">
        <v>83</v>
      </c>
      <c r="BM92" s="21" t="s">
        <v>3757</v>
      </c>
    </row>
    <row r="93" spans="2:65" s="1" customFormat="1" ht="6.95" customHeight="1">
      <c r="B93" s="50"/>
      <c r="C93" s="51"/>
      <c r="D93" s="51"/>
      <c r="E93" s="51"/>
      <c r="F93" s="51"/>
      <c r="G93" s="51"/>
      <c r="H93" s="51"/>
      <c r="I93" s="51"/>
      <c r="J93" s="51"/>
      <c r="K93" s="51"/>
      <c r="L93" s="35"/>
    </row>
  </sheetData>
  <autoFilter ref="C76:K92"/>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216"/>
  <sheetViews>
    <sheetView showGridLines="0" topLeftCell="A37" zoomScaleNormal="100" workbookViewId="0"/>
  </sheetViews>
  <sheetFormatPr defaultRowHeight="13.5"/>
  <cols>
    <col min="1" max="1" width="8.33203125" style="181" customWidth="1"/>
    <col min="2" max="2" width="1.6640625" style="181" customWidth="1"/>
    <col min="3" max="4" width="5" style="181" customWidth="1"/>
    <col min="5" max="5" width="11.6640625" style="181" customWidth="1"/>
    <col min="6" max="6" width="9.1640625" style="181" customWidth="1"/>
    <col min="7" max="7" width="5" style="181" customWidth="1"/>
    <col min="8" max="8" width="77.83203125" style="181" customWidth="1"/>
    <col min="9" max="10" width="20" style="181" customWidth="1"/>
    <col min="11" max="11" width="1.6640625" style="181" customWidth="1"/>
  </cols>
  <sheetData>
    <row r="1" spans="2:11" ht="37.5" customHeight="1"/>
    <row r="2" spans="2:11" ht="7.5" customHeight="1">
      <c r="B2" s="182"/>
      <c r="C2" s="183"/>
      <c r="D2" s="183"/>
      <c r="E2" s="183"/>
      <c r="F2" s="183"/>
      <c r="G2" s="183"/>
      <c r="H2" s="183"/>
      <c r="I2" s="183"/>
      <c r="J2" s="183"/>
      <c r="K2" s="184"/>
    </row>
    <row r="3" spans="2:11" s="12" customFormat="1" ht="45" customHeight="1">
      <c r="B3" s="185"/>
      <c r="C3" s="302" t="s">
        <v>3758</v>
      </c>
      <c r="D3" s="302"/>
      <c r="E3" s="302"/>
      <c r="F3" s="302"/>
      <c r="G3" s="302"/>
      <c r="H3" s="302"/>
      <c r="I3" s="302"/>
      <c r="J3" s="302"/>
      <c r="K3" s="186"/>
    </row>
    <row r="4" spans="2:11" ht="25.5" customHeight="1">
      <c r="B4" s="187"/>
      <c r="C4" s="303" t="s">
        <v>3759</v>
      </c>
      <c r="D4" s="303"/>
      <c r="E4" s="303"/>
      <c r="F4" s="303"/>
      <c r="G4" s="303"/>
      <c r="H4" s="303"/>
      <c r="I4" s="303"/>
      <c r="J4" s="303"/>
      <c r="K4" s="188"/>
    </row>
    <row r="5" spans="2:11" ht="5.25" customHeight="1">
      <c r="B5" s="187"/>
      <c r="C5" s="189"/>
      <c r="D5" s="189"/>
      <c r="E5" s="189"/>
      <c r="F5" s="189"/>
      <c r="G5" s="189"/>
      <c r="H5" s="189"/>
      <c r="I5" s="189"/>
      <c r="J5" s="189"/>
      <c r="K5" s="188"/>
    </row>
    <row r="6" spans="2:11" ht="15" customHeight="1">
      <c r="B6" s="187"/>
      <c r="C6" s="301" t="s">
        <v>3760</v>
      </c>
      <c r="D6" s="301"/>
      <c r="E6" s="301"/>
      <c r="F6" s="301"/>
      <c r="G6" s="301"/>
      <c r="H6" s="301"/>
      <c r="I6" s="301"/>
      <c r="J6" s="301"/>
      <c r="K6" s="188"/>
    </row>
    <row r="7" spans="2:11" ht="15" customHeight="1">
      <c r="B7" s="191"/>
      <c r="C7" s="301" t="s">
        <v>3761</v>
      </c>
      <c r="D7" s="301"/>
      <c r="E7" s="301"/>
      <c r="F7" s="301"/>
      <c r="G7" s="301"/>
      <c r="H7" s="301"/>
      <c r="I7" s="301"/>
      <c r="J7" s="301"/>
      <c r="K7" s="188"/>
    </row>
    <row r="8" spans="2:11" ht="12.75" customHeight="1">
      <c r="B8" s="191"/>
      <c r="C8" s="190"/>
      <c r="D8" s="190"/>
      <c r="E8" s="190"/>
      <c r="F8" s="190"/>
      <c r="G8" s="190"/>
      <c r="H8" s="190"/>
      <c r="I8" s="190"/>
      <c r="J8" s="190"/>
      <c r="K8" s="188"/>
    </row>
    <row r="9" spans="2:11" ht="15" customHeight="1">
      <c r="B9" s="191"/>
      <c r="C9" s="301" t="s">
        <v>3762</v>
      </c>
      <c r="D9" s="301"/>
      <c r="E9" s="301"/>
      <c r="F9" s="301"/>
      <c r="G9" s="301"/>
      <c r="H9" s="301"/>
      <c r="I9" s="301"/>
      <c r="J9" s="301"/>
      <c r="K9" s="188"/>
    </row>
    <row r="10" spans="2:11" ht="15" customHeight="1">
      <c r="B10" s="191"/>
      <c r="C10" s="190"/>
      <c r="D10" s="301" t="s">
        <v>3763</v>
      </c>
      <c r="E10" s="301"/>
      <c r="F10" s="301"/>
      <c r="G10" s="301"/>
      <c r="H10" s="301"/>
      <c r="I10" s="301"/>
      <c r="J10" s="301"/>
      <c r="K10" s="188"/>
    </row>
    <row r="11" spans="2:11" ht="15" customHeight="1">
      <c r="B11" s="191"/>
      <c r="C11" s="192"/>
      <c r="D11" s="301" t="s">
        <v>3764</v>
      </c>
      <c r="E11" s="301"/>
      <c r="F11" s="301"/>
      <c r="G11" s="301"/>
      <c r="H11" s="301"/>
      <c r="I11" s="301"/>
      <c r="J11" s="301"/>
      <c r="K11" s="188"/>
    </row>
    <row r="12" spans="2:11" ht="12.75" customHeight="1">
      <c r="B12" s="191"/>
      <c r="C12" s="192"/>
      <c r="D12" s="192"/>
      <c r="E12" s="192"/>
      <c r="F12" s="192"/>
      <c r="G12" s="192"/>
      <c r="H12" s="192"/>
      <c r="I12" s="192"/>
      <c r="J12" s="192"/>
      <c r="K12" s="188"/>
    </row>
    <row r="13" spans="2:11" ht="15" customHeight="1">
      <c r="B13" s="191"/>
      <c r="C13" s="192"/>
      <c r="D13" s="301" t="s">
        <v>3765</v>
      </c>
      <c r="E13" s="301"/>
      <c r="F13" s="301"/>
      <c r="G13" s="301"/>
      <c r="H13" s="301"/>
      <c r="I13" s="301"/>
      <c r="J13" s="301"/>
      <c r="K13" s="188"/>
    </row>
    <row r="14" spans="2:11" ht="15" customHeight="1">
      <c r="B14" s="191"/>
      <c r="C14" s="192"/>
      <c r="D14" s="301" t="s">
        <v>3766</v>
      </c>
      <c r="E14" s="301"/>
      <c r="F14" s="301"/>
      <c r="G14" s="301"/>
      <c r="H14" s="301"/>
      <c r="I14" s="301"/>
      <c r="J14" s="301"/>
      <c r="K14" s="188"/>
    </row>
    <row r="15" spans="2:11" ht="15" customHeight="1">
      <c r="B15" s="191"/>
      <c r="C15" s="192"/>
      <c r="D15" s="301" t="s">
        <v>3767</v>
      </c>
      <c r="E15" s="301"/>
      <c r="F15" s="301"/>
      <c r="G15" s="301"/>
      <c r="H15" s="301"/>
      <c r="I15" s="301"/>
      <c r="J15" s="301"/>
      <c r="K15" s="188"/>
    </row>
    <row r="16" spans="2:11" ht="15" customHeight="1">
      <c r="B16" s="191"/>
      <c r="C16" s="192"/>
      <c r="D16" s="192"/>
      <c r="E16" s="193" t="s">
        <v>75</v>
      </c>
      <c r="F16" s="301" t="s">
        <v>3768</v>
      </c>
      <c r="G16" s="301"/>
      <c r="H16" s="301"/>
      <c r="I16" s="301"/>
      <c r="J16" s="301"/>
      <c r="K16" s="188"/>
    </row>
    <row r="17" spans="2:11" ht="15" customHeight="1">
      <c r="B17" s="191"/>
      <c r="C17" s="192"/>
      <c r="D17" s="192"/>
      <c r="E17" s="193" t="s">
        <v>3769</v>
      </c>
      <c r="F17" s="301" t="s">
        <v>3770</v>
      </c>
      <c r="G17" s="301"/>
      <c r="H17" s="301"/>
      <c r="I17" s="301"/>
      <c r="J17" s="301"/>
      <c r="K17" s="188"/>
    </row>
    <row r="18" spans="2:11" ht="15" customHeight="1">
      <c r="B18" s="191"/>
      <c r="C18" s="192"/>
      <c r="D18" s="192"/>
      <c r="E18" s="193" t="s">
        <v>3771</v>
      </c>
      <c r="F18" s="301" t="s">
        <v>3772</v>
      </c>
      <c r="G18" s="301"/>
      <c r="H18" s="301"/>
      <c r="I18" s="301"/>
      <c r="J18" s="301"/>
      <c r="K18" s="188"/>
    </row>
    <row r="19" spans="2:11" ht="15" customHeight="1">
      <c r="B19" s="191"/>
      <c r="C19" s="192"/>
      <c r="D19" s="192"/>
      <c r="E19" s="193" t="s">
        <v>3773</v>
      </c>
      <c r="F19" s="301" t="s">
        <v>3774</v>
      </c>
      <c r="G19" s="301"/>
      <c r="H19" s="301"/>
      <c r="I19" s="301"/>
      <c r="J19" s="301"/>
      <c r="K19" s="188"/>
    </row>
    <row r="20" spans="2:11" ht="15" customHeight="1">
      <c r="B20" s="191"/>
      <c r="C20" s="192"/>
      <c r="D20" s="192"/>
      <c r="E20" s="193" t="s">
        <v>3775</v>
      </c>
      <c r="F20" s="301" t="s">
        <v>3776</v>
      </c>
      <c r="G20" s="301"/>
      <c r="H20" s="301"/>
      <c r="I20" s="301"/>
      <c r="J20" s="301"/>
      <c r="K20" s="188"/>
    </row>
    <row r="21" spans="2:11" ht="15" customHeight="1">
      <c r="B21" s="191"/>
      <c r="C21" s="192"/>
      <c r="D21" s="192"/>
      <c r="E21" s="193" t="s">
        <v>3777</v>
      </c>
      <c r="F21" s="301" t="s">
        <v>3778</v>
      </c>
      <c r="G21" s="301"/>
      <c r="H21" s="301"/>
      <c r="I21" s="301"/>
      <c r="J21" s="301"/>
      <c r="K21" s="188"/>
    </row>
    <row r="22" spans="2:11" ht="12.75" customHeight="1">
      <c r="B22" s="191"/>
      <c r="C22" s="192"/>
      <c r="D22" s="192"/>
      <c r="E22" s="192"/>
      <c r="F22" s="192"/>
      <c r="G22" s="192"/>
      <c r="H22" s="192"/>
      <c r="I22" s="192"/>
      <c r="J22" s="192"/>
      <c r="K22" s="188"/>
    </row>
    <row r="23" spans="2:11" ht="15" customHeight="1">
      <c r="B23" s="191"/>
      <c r="C23" s="301" t="s">
        <v>3779</v>
      </c>
      <c r="D23" s="301"/>
      <c r="E23" s="301"/>
      <c r="F23" s="301"/>
      <c r="G23" s="301"/>
      <c r="H23" s="301"/>
      <c r="I23" s="301"/>
      <c r="J23" s="301"/>
      <c r="K23" s="188"/>
    </row>
    <row r="24" spans="2:11" ht="15" customHeight="1">
      <c r="B24" s="191"/>
      <c r="C24" s="301" t="s">
        <v>3780</v>
      </c>
      <c r="D24" s="301"/>
      <c r="E24" s="301"/>
      <c r="F24" s="301"/>
      <c r="G24" s="301"/>
      <c r="H24" s="301"/>
      <c r="I24" s="301"/>
      <c r="J24" s="301"/>
      <c r="K24" s="188"/>
    </row>
    <row r="25" spans="2:11" ht="15" customHeight="1">
      <c r="B25" s="191"/>
      <c r="C25" s="190"/>
      <c r="D25" s="301" t="s">
        <v>3781</v>
      </c>
      <c r="E25" s="301"/>
      <c r="F25" s="301"/>
      <c r="G25" s="301"/>
      <c r="H25" s="301"/>
      <c r="I25" s="301"/>
      <c r="J25" s="301"/>
      <c r="K25" s="188"/>
    </row>
    <row r="26" spans="2:11" ht="15" customHeight="1">
      <c r="B26" s="191"/>
      <c r="C26" s="192"/>
      <c r="D26" s="301" t="s">
        <v>3782</v>
      </c>
      <c r="E26" s="301"/>
      <c r="F26" s="301"/>
      <c r="G26" s="301"/>
      <c r="H26" s="301"/>
      <c r="I26" s="301"/>
      <c r="J26" s="301"/>
      <c r="K26" s="188"/>
    </row>
    <row r="27" spans="2:11" ht="12.75" customHeight="1">
      <c r="B27" s="191"/>
      <c r="C27" s="192"/>
      <c r="D27" s="192"/>
      <c r="E27" s="192"/>
      <c r="F27" s="192"/>
      <c r="G27" s="192"/>
      <c r="H27" s="192"/>
      <c r="I27" s="192"/>
      <c r="J27" s="192"/>
      <c r="K27" s="188"/>
    </row>
    <row r="28" spans="2:11" ht="15" customHeight="1">
      <c r="B28" s="191"/>
      <c r="C28" s="192"/>
      <c r="D28" s="301" t="s">
        <v>3783</v>
      </c>
      <c r="E28" s="301"/>
      <c r="F28" s="301"/>
      <c r="G28" s="301"/>
      <c r="H28" s="301"/>
      <c r="I28" s="301"/>
      <c r="J28" s="301"/>
      <c r="K28" s="188"/>
    </row>
    <row r="29" spans="2:11" ht="15" customHeight="1">
      <c r="B29" s="191"/>
      <c r="C29" s="192"/>
      <c r="D29" s="301" t="s">
        <v>3784</v>
      </c>
      <c r="E29" s="301"/>
      <c r="F29" s="301"/>
      <c r="G29" s="301"/>
      <c r="H29" s="301"/>
      <c r="I29" s="301"/>
      <c r="J29" s="301"/>
      <c r="K29" s="188"/>
    </row>
    <row r="30" spans="2:11" ht="12.75" customHeight="1">
      <c r="B30" s="191"/>
      <c r="C30" s="192"/>
      <c r="D30" s="192"/>
      <c r="E30" s="192"/>
      <c r="F30" s="192"/>
      <c r="G30" s="192"/>
      <c r="H30" s="192"/>
      <c r="I30" s="192"/>
      <c r="J30" s="192"/>
      <c r="K30" s="188"/>
    </row>
    <row r="31" spans="2:11" ht="15" customHeight="1">
      <c r="B31" s="191"/>
      <c r="C31" s="192"/>
      <c r="D31" s="301" t="s">
        <v>3785</v>
      </c>
      <c r="E31" s="301"/>
      <c r="F31" s="301"/>
      <c r="G31" s="301"/>
      <c r="H31" s="301"/>
      <c r="I31" s="301"/>
      <c r="J31" s="301"/>
      <c r="K31" s="188"/>
    </row>
    <row r="32" spans="2:11" ht="15" customHeight="1">
      <c r="B32" s="191"/>
      <c r="C32" s="192"/>
      <c r="D32" s="301" t="s">
        <v>3786</v>
      </c>
      <c r="E32" s="301"/>
      <c r="F32" s="301"/>
      <c r="G32" s="301"/>
      <c r="H32" s="301"/>
      <c r="I32" s="301"/>
      <c r="J32" s="301"/>
      <c r="K32" s="188"/>
    </row>
    <row r="33" spans="2:11" ht="15" customHeight="1">
      <c r="B33" s="191"/>
      <c r="C33" s="192"/>
      <c r="D33" s="301" t="s">
        <v>3787</v>
      </c>
      <c r="E33" s="301"/>
      <c r="F33" s="301"/>
      <c r="G33" s="301"/>
      <c r="H33" s="301"/>
      <c r="I33" s="301"/>
      <c r="J33" s="301"/>
      <c r="K33" s="188"/>
    </row>
    <row r="34" spans="2:11" ht="15" customHeight="1">
      <c r="B34" s="191"/>
      <c r="C34" s="192"/>
      <c r="D34" s="190"/>
      <c r="E34" s="194" t="s">
        <v>150</v>
      </c>
      <c r="F34" s="190"/>
      <c r="G34" s="301" t="s">
        <v>3788</v>
      </c>
      <c r="H34" s="301"/>
      <c r="I34" s="301"/>
      <c r="J34" s="301"/>
      <c r="K34" s="188"/>
    </row>
    <row r="35" spans="2:11" ht="30.75" customHeight="1">
      <c r="B35" s="191"/>
      <c r="C35" s="192"/>
      <c r="D35" s="190"/>
      <c r="E35" s="194" t="s">
        <v>3789</v>
      </c>
      <c r="F35" s="190"/>
      <c r="G35" s="301" t="s">
        <v>3790</v>
      </c>
      <c r="H35" s="301"/>
      <c r="I35" s="301"/>
      <c r="J35" s="301"/>
      <c r="K35" s="188"/>
    </row>
    <row r="36" spans="2:11" ht="15" customHeight="1">
      <c r="B36" s="191"/>
      <c r="C36" s="192"/>
      <c r="D36" s="190"/>
      <c r="E36" s="194" t="s">
        <v>50</v>
      </c>
      <c r="F36" s="190"/>
      <c r="G36" s="301" t="s">
        <v>3791</v>
      </c>
      <c r="H36" s="301"/>
      <c r="I36" s="301"/>
      <c r="J36" s="301"/>
      <c r="K36" s="188"/>
    </row>
    <row r="37" spans="2:11" ht="15" customHeight="1">
      <c r="B37" s="191"/>
      <c r="C37" s="192"/>
      <c r="D37" s="190"/>
      <c r="E37" s="194" t="s">
        <v>151</v>
      </c>
      <c r="F37" s="190"/>
      <c r="G37" s="301" t="s">
        <v>3792</v>
      </c>
      <c r="H37" s="301"/>
      <c r="I37" s="301"/>
      <c r="J37" s="301"/>
      <c r="K37" s="188"/>
    </row>
    <row r="38" spans="2:11" ht="15" customHeight="1">
      <c r="B38" s="191"/>
      <c r="C38" s="192"/>
      <c r="D38" s="190"/>
      <c r="E38" s="194" t="s">
        <v>152</v>
      </c>
      <c r="F38" s="190"/>
      <c r="G38" s="301" t="s">
        <v>3793</v>
      </c>
      <c r="H38" s="301"/>
      <c r="I38" s="301"/>
      <c r="J38" s="301"/>
      <c r="K38" s="188"/>
    </row>
    <row r="39" spans="2:11" ht="15" customHeight="1">
      <c r="B39" s="191"/>
      <c r="C39" s="192"/>
      <c r="D39" s="190"/>
      <c r="E39" s="194" t="s">
        <v>153</v>
      </c>
      <c r="F39" s="190"/>
      <c r="G39" s="301" t="s">
        <v>3794</v>
      </c>
      <c r="H39" s="301"/>
      <c r="I39" s="301"/>
      <c r="J39" s="301"/>
      <c r="K39" s="188"/>
    </row>
    <row r="40" spans="2:11" ht="15" customHeight="1">
      <c r="B40" s="191"/>
      <c r="C40" s="192"/>
      <c r="D40" s="190"/>
      <c r="E40" s="194" t="s">
        <v>3795</v>
      </c>
      <c r="F40" s="190"/>
      <c r="G40" s="301" t="s">
        <v>3796</v>
      </c>
      <c r="H40" s="301"/>
      <c r="I40" s="301"/>
      <c r="J40" s="301"/>
      <c r="K40" s="188"/>
    </row>
    <row r="41" spans="2:11" ht="15" customHeight="1">
      <c r="B41" s="191"/>
      <c r="C41" s="192"/>
      <c r="D41" s="190"/>
      <c r="E41" s="194"/>
      <c r="F41" s="190"/>
      <c r="G41" s="301" t="s">
        <v>3797</v>
      </c>
      <c r="H41" s="301"/>
      <c r="I41" s="301"/>
      <c r="J41" s="301"/>
      <c r="K41" s="188"/>
    </row>
    <row r="42" spans="2:11" ht="15" customHeight="1">
      <c r="B42" s="191"/>
      <c r="C42" s="192"/>
      <c r="D42" s="190"/>
      <c r="E42" s="194" t="s">
        <v>3798</v>
      </c>
      <c r="F42" s="190"/>
      <c r="G42" s="301" t="s">
        <v>3799</v>
      </c>
      <c r="H42" s="301"/>
      <c r="I42" s="301"/>
      <c r="J42" s="301"/>
      <c r="K42" s="188"/>
    </row>
    <row r="43" spans="2:11" ht="15" customHeight="1">
      <c r="B43" s="191"/>
      <c r="C43" s="192"/>
      <c r="D43" s="190"/>
      <c r="E43" s="194" t="s">
        <v>155</v>
      </c>
      <c r="F43" s="190"/>
      <c r="G43" s="301" t="s">
        <v>3800</v>
      </c>
      <c r="H43" s="301"/>
      <c r="I43" s="301"/>
      <c r="J43" s="301"/>
      <c r="K43" s="188"/>
    </row>
    <row r="44" spans="2:11" ht="12.75" customHeight="1">
      <c r="B44" s="191"/>
      <c r="C44" s="192"/>
      <c r="D44" s="190"/>
      <c r="E44" s="190"/>
      <c r="F44" s="190"/>
      <c r="G44" s="190"/>
      <c r="H44" s="190"/>
      <c r="I44" s="190"/>
      <c r="J44" s="190"/>
      <c r="K44" s="188"/>
    </row>
    <row r="45" spans="2:11" ht="15" customHeight="1">
      <c r="B45" s="191"/>
      <c r="C45" s="192"/>
      <c r="D45" s="301" t="s">
        <v>3801</v>
      </c>
      <c r="E45" s="301"/>
      <c r="F45" s="301"/>
      <c r="G45" s="301"/>
      <c r="H45" s="301"/>
      <c r="I45" s="301"/>
      <c r="J45" s="301"/>
      <c r="K45" s="188"/>
    </row>
    <row r="46" spans="2:11" ht="15" customHeight="1">
      <c r="B46" s="191"/>
      <c r="C46" s="192"/>
      <c r="D46" s="192"/>
      <c r="E46" s="301" t="s">
        <v>3802</v>
      </c>
      <c r="F46" s="301"/>
      <c r="G46" s="301"/>
      <c r="H46" s="301"/>
      <c r="I46" s="301"/>
      <c r="J46" s="301"/>
      <c r="K46" s="188"/>
    </row>
    <row r="47" spans="2:11" ht="15" customHeight="1">
      <c r="B47" s="191"/>
      <c r="C47" s="192"/>
      <c r="D47" s="192"/>
      <c r="E47" s="301" t="s">
        <v>3803</v>
      </c>
      <c r="F47" s="301"/>
      <c r="G47" s="301"/>
      <c r="H47" s="301"/>
      <c r="I47" s="301"/>
      <c r="J47" s="301"/>
      <c r="K47" s="188"/>
    </row>
    <row r="48" spans="2:11" ht="15" customHeight="1">
      <c r="B48" s="191"/>
      <c r="C48" s="192"/>
      <c r="D48" s="192"/>
      <c r="E48" s="301" t="s">
        <v>3804</v>
      </c>
      <c r="F48" s="301"/>
      <c r="G48" s="301"/>
      <c r="H48" s="301"/>
      <c r="I48" s="301"/>
      <c r="J48" s="301"/>
      <c r="K48" s="188"/>
    </row>
    <row r="49" spans="2:11" ht="15" customHeight="1">
      <c r="B49" s="191"/>
      <c r="C49" s="192"/>
      <c r="D49" s="301" t="s">
        <v>3805</v>
      </c>
      <c r="E49" s="301"/>
      <c r="F49" s="301"/>
      <c r="G49" s="301"/>
      <c r="H49" s="301"/>
      <c r="I49" s="301"/>
      <c r="J49" s="301"/>
      <c r="K49" s="188"/>
    </row>
    <row r="50" spans="2:11" ht="25.5" customHeight="1">
      <c r="B50" s="187"/>
      <c r="C50" s="303" t="s">
        <v>3806</v>
      </c>
      <c r="D50" s="303"/>
      <c r="E50" s="303"/>
      <c r="F50" s="303"/>
      <c r="G50" s="303"/>
      <c r="H50" s="303"/>
      <c r="I50" s="303"/>
      <c r="J50" s="303"/>
      <c r="K50" s="188"/>
    </row>
    <row r="51" spans="2:11" ht="5.25" customHeight="1">
      <c r="B51" s="187"/>
      <c r="C51" s="189"/>
      <c r="D51" s="189"/>
      <c r="E51" s="189"/>
      <c r="F51" s="189"/>
      <c r="G51" s="189"/>
      <c r="H51" s="189"/>
      <c r="I51" s="189"/>
      <c r="J51" s="189"/>
      <c r="K51" s="188"/>
    </row>
    <row r="52" spans="2:11" ht="15" customHeight="1">
      <c r="B52" s="187"/>
      <c r="C52" s="301" t="s">
        <v>3807</v>
      </c>
      <c r="D52" s="301"/>
      <c r="E52" s="301"/>
      <c r="F52" s="301"/>
      <c r="G52" s="301"/>
      <c r="H52" s="301"/>
      <c r="I52" s="301"/>
      <c r="J52" s="301"/>
      <c r="K52" s="188"/>
    </row>
    <row r="53" spans="2:11" ht="15" customHeight="1">
      <c r="B53" s="187"/>
      <c r="C53" s="301" t="s">
        <v>3808</v>
      </c>
      <c r="D53" s="301"/>
      <c r="E53" s="301"/>
      <c r="F53" s="301"/>
      <c r="G53" s="301"/>
      <c r="H53" s="301"/>
      <c r="I53" s="301"/>
      <c r="J53" s="301"/>
      <c r="K53" s="188"/>
    </row>
    <row r="54" spans="2:11" ht="12.75" customHeight="1">
      <c r="B54" s="187"/>
      <c r="C54" s="190"/>
      <c r="D54" s="190"/>
      <c r="E54" s="190"/>
      <c r="F54" s="190"/>
      <c r="G54" s="190"/>
      <c r="H54" s="190"/>
      <c r="I54" s="190"/>
      <c r="J54" s="190"/>
      <c r="K54" s="188"/>
    </row>
    <row r="55" spans="2:11" ht="15" customHeight="1">
      <c r="B55" s="187"/>
      <c r="C55" s="301" t="s">
        <v>3809</v>
      </c>
      <c r="D55" s="301"/>
      <c r="E55" s="301"/>
      <c r="F55" s="301"/>
      <c r="G55" s="301"/>
      <c r="H55" s="301"/>
      <c r="I55" s="301"/>
      <c r="J55" s="301"/>
      <c r="K55" s="188"/>
    </row>
    <row r="56" spans="2:11" ht="15" customHeight="1">
      <c r="B56" s="187"/>
      <c r="C56" s="192"/>
      <c r="D56" s="301" t="s">
        <v>3810</v>
      </c>
      <c r="E56" s="301"/>
      <c r="F56" s="301"/>
      <c r="G56" s="301"/>
      <c r="H56" s="301"/>
      <c r="I56" s="301"/>
      <c r="J56" s="301"/>
      <c r="K56" s="188"/>
    </row>
    <row r="57" spans="2:11" ht="15" customHeight="1">
      <c r="B57" s="187"/>
      <c r="C57" s="192"/>
      <c r="D57" s="301" t="s">
        <v>3811</v>
      </c>
      <c r="E57" s="301"/>
      <c r="F57" s="301"/>
      <c r="G57" s="301"/>
      <c r="H57" s="301"/>
      <c r="I57" s="301"/>
      <c r="J57" s="301"/>
      <c r="K57" s="188"/>
    </row>
    <row r="58" spans="2:11" ht="15" customHeight="1">
      <c r="B58" s="187"/>
      <c r="C58" s="192"/>
      <c r="D58" s="301" t="s">
        <v>3812</v>
      </c>
      <c r="E58" s="301"/>
      <c r="F58" s="301"/>
      <c r="G58" s="301"/>
      <c r="H58" s="301"/>
      <c r="I58" s="301"/>
      <c r="J58" s="301"/>
      <c r="K58" s="188"/>
    </row>
    <row r="59" spans="2:11" ht="15" customHeight="1">
      <c r="B59" s="187"/>
      <c r="C59" s="192"/>
      <c r="D59" s="301" t="s">
        <v>3813</v>
      </c>
      <c r="E59" s="301"/>
      <c r="F59" s="301"/>
      <c r="G59" s="301"/>
      <c r="H59" s="301"/>
      <c r="I59" s="301"/>
      <c r="J59" s="301"/>
      <c r="K59" s="188"/>
    </row>
    <row r="60" spans="2:11" ht="15" customHeight="1">
      <c r="B60" s="187"/>
      <c r="C60" s="192"/>
      <c r="D60" s="304" t="s">
        <v>3814</v>
      </c>
      <c r="E60" s="304"/>
      <c r="F60" s="304"/>
      <c r="G60" s="304"/>
      <c r="H60" s="304"/>
      <c r="I60" s="304"/>
      <c r="J60" s="304"/>
      <c r="K60" s="188"/>
    </row>
    <row r="61" spans="2:11" ht="15" customHeight="1">
      <c r="B61" s="187"/>
      <c r="C61" s="192"/>
      <c r="D61" s="301" t="s">
        <v>3815</v>
      </c>
      <c r="E61" s="301"/>
      <c r="F61" s="301"/>
      <c r="G61" s="301"/>
      <c r="H61" s="301"/>
      <c r="I61" s="301"/>
      <c r="J61" s="301"/>
      <c r="K61" s="188"/>
    </row>
    <row r="62" spans="2:11" ht="12.75" customHeight="1">
      <c r="B62" s="187"/>
      <c r="C62" s="192"/>
      <c r="D62" s="192"/>
      <c r="E62" s="195"/>
      <c r="F62" s="192"/>
      <c r="G62" s="192"/>
      <c r="H62" s="192"/>
      <c r="I62" s="192"/>
      <c r="J62" s="192"/>
      <c r="K62" s="188"/>
    </row>
    <row r="63" spans="2:11" ht="15" customHeight="1">
      <c r="B63" s="187"/>
      <c r="C63" s="192"/>
      <c r="D63" s="301" t="s">
        <v>3816</v>
      </c>
      <c r="E63" s="301"/>
      <c r="F63" s="301"/>
      <c r="G63" s="301"/>
      <c r="H63" s="301"/>
      <c r="I63" s="301"/>
      <c r="J63" s="301"/>
      <c r="K63" s="188"/>
    </row>
    <row r="64" spans="2:11" ht="15" customHeight="1">
      <c r="B64" s="187"/>
      <c r="C64" s="192"/>
      <c r="D64" s="304" t="s">
        <v>3817</v>
      </c>
      <c r="E64" s="304"/>
      <c r="F64" s="304"/>
      <c r="G64" s="304"/>
      <c r="H64" s="304"/>
      <c r="I64" s="304"/>
      <c r="J64" s="304"/>
      <c r="K64" s="188"/>
    </row>
    <row r="65" spans="2:11" ht="15" customHeight="1">
      <c r="B65" s="187"/>
      <c r="C65" s="192"/>
      <c r="D65" s="301" t="s">
        <v>3818</v>
      </c>
      <c r="E65" s="301"/>
      <c r="F65" s="301"/>
      <c r="G65" s="301"/>
      <c r="H65" s="301"/>
      <c r="I65" s="301"/>
      <c r="J65" s="301"/>
      <c r="K65" s="188"/>
    </row>
    <row r="66" spans="2:11" ht="15" customHeight="1">
      <c r="B66" s="187"/>
      <c r="C66" s="192"/>
      <c r="D66" s="301" t="s">
        <v>3819</v>
      </c>
      <c r="E66" s="301"/>
      <c r="F66" s="301"/>
      <c r="G66" s="301"/>
      <c r="H66" s="301"/>
      <c r="I66" s="301"/>
      <c r="J66" s="301"/>
      <c r="K66" s="188"/>
    </row>
    <row r="67" spans="2:11" ht="15" customHeight="1">
      <c r="B67" s="187"/>
      <c r="C67" s="192"/>
      <c r="D67" s="301" t="s">
        <v>3820</v>
      </c>
      <c r="E67" s="301"/>
      <c r="F67" s="301"/>
      <c r="G67" s="301"/>
      <c r="H67" s="301"/>
      <c r="I67" s="301"/>
      <c r="J67" s="301"/>
      <c r="K67" s="188"/>
    </row>
    <row r="68" spans="2:11" ht="15" customHeight="1">
      <c r="B68" s="187"/>
      <c r="C68" s="192"/>
      <c r="D68" s="301" t="s">
        <v>3821</v>
      </c>
      <c r="E68" s="301"/>
      <c r="F68" s="301"/>
      <c r="G68" s="301"/>
      <c r="H68" s="301"/>
      <c r="I68" s="301"/>
      <c r="J68" s="301"/>
      <c r="K68" s="188"/>
    </row>
    <row r="69" spans="2:11" ht="12.75" customHeight="1">
      <c r="B69" s="196"/>
      <c r="C69" s="197"/>
      <c r="D69" s="197"/>
      <c r="E69" s="197"/>
      <c r="F69" s="197"/>
      <c r="G69" s="197"/>
      <c r="H69" s="197"/>
      <c r="I69" s="197"/>
      <c r="J69" s="197"/>
      <c r="K69" s="198"/>
    </row>
    <row r="70" spans="2:11" ht="18.75" customHeight="1">
      <c r="B70" s="199"/>
      <c r="C70" s="199"/>
      <c r="D70" s="199"/>
      <c r="E70" s="199"/>
      <c r="F70" s="199"/>
      <c r="G70" s="199"/>
      <c r="H70" s="199"/>
      <c r="I70" s="199"/>
      <c r="J70" s="199"/>
      <c r="K70" s="200"/>
    </row>
    <row r="71" spans="2:11" ht="18.75" customHeight="1">
      <c r="B71" s="200"/>
      <c r="C71" s="200"/>
      <c r="D71" s="200"/>
      <c r="E71" s="200"/>
      <c r="F71" s="200"/>
      <c r="G71" s="200"/>
      <c r="H71" s="200"/>
      <c r="I71" s="200"/>
      <c r="J71" s="200"/>
      <c r="K71" s="200"/>
    </row>
    <row r="72" spans="2:11" ht="7.5" customHeight="1">
      <c r="B72" s="201"/>
      <c r="C72" s="202"/>
      <c r="D72" s="202"/>
      <c r="E72" s="202"/>
      <c r="F72" s="202"/>
      <c r="G72" s="202"/>
      <c r="H72" s="202"/>
      <c r="I72" s="202"/>
      <c r="J72" s="202"/>
      <c r="K72" s="203"/>
    </row>
    <row r="73" spans="2:11" ht="45" customHeight="1">
      <c r="B73" s="204"/>
      <c r="C73" s="305" t="s">
        <v>105</v>
      </c>
      <c r="D73" s="305"/>
      <c r="E73" s="305"/>
      <c r="F73" s="305"/>
      <c r="G73" s="305"/>
      <c r="H73" s="305"/>
      <c r="I73" s="305"/>
      <c r="J73" s="305"/>
      <c r="K73" s="205"/>
    </row>
    <row r="74" spans="2:11" ht="17.25" customHeight="1">
      <c r="B74" s="204"/>
      <c r="C74" s="206" t="s">
        <v>3822</v>
      </c>
      <c r="D74" s="206"/>
      <c r="E74" s="206"/>
      <c r="F74" s="206" t="s">
        <v>3823</v>
      </c>
      <c r="G74" s="207"/>
      <c r="H74" s="206" t="s">
        <v>151</v>
      </c>
      <c r="I74" s="206" t="s">
        <v>54</v>
      </c>
      <c r="J74" s="206" t="s">
        <v>3824</v>
      </c>
      <c r="K74" s="205"/>
    </row>
    <row r="75" spans="2:11" ht="17.25" customHeight="1">
      <c r="B75" s="204"/>
      <c r="C75" s="208" t="s">
        <v>3825</v>
      </c>
      <c r="D75" s="208"/>
      <c r="E75" s="208"/>
      <c r="F75" s="209" t="s">
        <v>3826</v>
      </c>
      <c r="G75" s="210"/>
      <c r="H75" s="208"/>
      <c r="I75" s="208"/>
      <c r="J75" s="208" t="s">
        <v>3827</v>
      </c>
      <c r="K75" s="205"/>
    </row>
    <row r="76" spans="2:11" ht="5.25" customHeight="1">
      <c r="B76" s="204"/>
      <c r="C76" s="211"/>
      <c r="D76" s="211"/>
      <c r="E76" s="211"/>
      <c r="F76" s="211"/>
      <c r="G76" s="212"/>
      <c r="H76" s="211"/>
      <c r="I76" s="211"/>
      <c r="J76" s="211"/>
      <c r="K76" s="205"/>
    </row>
    <row r="77" spans="2:11" ht="15" customHeight="1">
      <c r="B77" s="204"/>
      <c r="C77" s="194" t="s">
        <v>50</v>
      </c>
      <c r="D77" s="211"/>
      <c r="E77" s="211"/>
      <c r="F77" s="213" t="s">
        <v>3828</v>
      </c>
      <c r="G77" s="212"/>
      <c r="H77" s="194" t="s">
        <v>3829</v>
      </c>
      <c r="I77" s="194" t="s">
        <v>3830</v>
      </c>
      <c r="J77" s="194">
        <v>20</v>
      </c>
      <c r="K77" s="205"/>
    </row>
    <row r="78" spans="2:11" ht="15" customHeight="1">
      <c r="B78" s="204"/>
      <c r="C78" s="194" t="s">
        <v>3831</v>
      </c>
      <c r="D78" s="194"/>
      <c r="E78" s="194"/>
      <c r="F78" s="213" t="s">
        <v>3828</v>
      </c>
      <c r="G78" s="212"/>
      <c r="H78" s="194" t="s">
        <v>3832</v>
      </c>
      <c r="I78" s="194" t="s">
        <v>3830</v>
      </c>
      <c r="J78" s="194">
        <v>120</v>
      </c>
      <c r="K78" s="205"/>
    </row>
    <row r="79" spans="2:11" ht="15" customHeight="1">
      <c r="B79" s="214"/>
      <c r="C79" s="194" t="s">
        <v>3833</v>
      </c>
      <c r="D79" s="194"/>
      <c r="E79" s="194"/>
      <c r="F79" s="213" t="s">
        <v>3834</v>
      </c>
      <c r="G79" s="212"/>
      <c r="H79" s="194" t="s">
        <v>3835</v>
      </c>
      <c r="I79" s="194" t="s">
        <v>3830</v>
      </c>
      <c r="J79" s="194">
        <v>50</v>
      </c>
      <c r="K79" s="205"/>
    </row>
    <row r="80" spans="2:11" ht="15" customHeight="1">
      <c r="B80" s="214"/>
      <c r="C80" s="194" t="s">
        <v>3836</v>
      </c>
      <c r="D80" s="194"/>
      <c r="E80" s="194"/>
      <c r="F80" s="213" t="s">
        <v>3828</v>
      </c>
      <c r="G80" s="212"/>
      <c r="H80" s="194" t="s">
        <v>3837</v>
      </c>
      <c r="I80" s="194" t="s">
        <v>3838</v>
      </c>
      <c r="J80" s="194"/>
      <c r="K80" s="205"/>
    </row>
    <row r="81" spans="2:11" ht="15" customHeight="1">
      <c r="B81" s="214"/>
      <c r="C81" s="215" t="s">
        <v>3839</v>
      </c>
      <c r="D81" s="215"/>
      <c r="E81" s="215"/>
      <c r="F81" s="216" t="s">
        <v>3834</v>
      </c>
      <c r="G81" s="215"/>
      <c r="H81" s="215" t="s">
        <v>3840</v>
      </c>
      <c r="I81" s="215" t="s">
        <v>3830</v>
      </c>
      <c r="J81" s="215">
        <v>15</v>
      </c>
      <c r="K81" s="205"/>
    </row>
    <row r="82" spans="2:11" ht="15" customHeight="1">
      <c r="B82" s="214"/>
      <c r="C82" s="215" t="s">
        <v>3841</v>
      </c>
      <c r="D82" s="215"/>
      <c r="E82" s="215"/>
      <c r="F82" s="216" t="s">
        <v>3834</v>
      </c>
      <c r="G82" s="215"/>
      <c r="H82" s="215" t="s">
        <v>3842</v>
      </c>
      <c r="I82" s="215" t="s">
        <v>3830</v>
      </c>
      <c r="J82" s="215">
        <v>15</v>
      </c>
      <c r="K82" s="205"/>
    </row>
    <row r="83" spans="2:11" ht="15" customHeight="1">
      <c r="B83" s="214"/>
      <c r="C83" s="215" t="s">
        <v>3843</v>
      </c>
      <c r="D83" s="215"/>
      <c r="E83" s="215"/>
      <c r="F83" s="216" t="s">
        <v>3834</v>
      </c>
      <c r="G83" s="215"/>
      <c r="H83" s="215" t="s">
        <v>3844</v>
      </c>
      <c r="I83" s="215" t="s">
        <v>3830</v>
      </c>
      <c r="J83" s="215">
        <v>20</v>
      </c>
      <c r="K83" s="205"/>
    </row>
    <row r="84" spans="2:11" ht="15" customHeight="1">
      <c r="B84" s="214"/>
      <c r="C84" s="215" t="s">
        <v>3845</v>
      </c>
      <c r="D84" s="215"/>
      <c r="E84" s="215"/>
      <c r="F84" s="216" t="s">
        <v>3834</v>
      </c>
      <c r="G84" s="215"/>
      <c r="H84" s="215" t="s">
        <v>3846</v>
      </c>
      <c r="I84" s="215" t="s">
        <v>3830</v>
      </c>
      <c r="J84" s="215">
        <v>20</v>
      </c>
      <c r="K84" s="205"/>
    </row>
    <row r="85" spans="2:11" ht="15" customHeight="1">
      <c r="B85" s="214"/>
      <c r="C85" s="194" t="s">
        <v>3847</v>
      </c>
      <c r="D85" s="194"/>
      <c r="E85" s="194"/>
      <c r="F85" s="213" t="s">
        <v>3834</v>
      </c>
      <c r="G85" s="212"/>
      <c r="H85" s="194" t="s">
        <v>3848</v>
      </c>
      <c r="I85" s="194" t="s">
        <v>3830</v>
      </c>
      <c r="J85" s="194">
        <v>50</v>
      </c>
      <c r="K85" s="205"/>
    </row>
    <row r="86" spans="2:11" ht="15" customHeight="1">
      <c r="B86" s="214"/>
      <c r="C86" s="194" t="s">
        <v>3849</v>
      </c>
      <c r="D86" s="194"/>
      <c r="E86" s="194"/>
      <c r="F86" s="213" t="s">
        <v>3834</v>
      </c>
      <c r="G86" s="212"/>
      <c r="H86" s="194" t="s">
        <v>3850</v>
      </c>
      <c r="I86" s="194" t="s">
        <v>3830</v>
      </c>
      <c r="J86" s="194">
        <v>20</v>
      </c>
      <c r="K86" s="205"/>
    </row>
    <row r="87" spans="2:11" ht="15" customHeight="1">
      <c r="B87" s="214"/>
      <c r="C87" s="194" t="s">
        <v>3851</v>
      </c>
      <c r="D87" s="194"/>
      <c r="E87" s="194"/>
      <c r="F87" s="213" t="s">
        <v>3834</v>
      </c>
      <c r="G87" s="212"/>
      <c r="H87" s="194" t="s">
        <v>3852</v>
      </c>
      <c r="I87" s="194" t="s">
        <v>3830</v>
      </c>
      <c r="J87" s="194">
        <v>20</v>
      </c>
      <c r="K87" s="205"/>
    </row>
    <row r="88" spans="2:11" ht="15" customHeight="1">
      <c r="B88" s="214"/>
      <c r="C88" s="194" t="s">
        <v>3853</v>
      </c>
      <c r="D88" s="194"/>
      <c r="E88" s="194"/>
      <c r="F88" s="213" t="s">
        <v>3834</v>
      </c>
      <c r="G88" s="212"/>
      <c r="H88" s="194" t="s">
        <v>3854</v>
      </c>
      <c r="I88" s="194" t="s">
        <v>3830</v>
      </c>
      <c r="J88" s="194">
        <v>50</v>
      </c>
      <c r="K88" s="205"/>
    </row>
    <row r="89" spans="2:11" ht="15" customHeight="1">
      <c r="B89" s="214"/>
      <c r="C89" s="194" t="s">
        <v>3855</v>
      </c>
      <c r="D89" s="194"/>
      <c r="E89" s="194"/>
      <c r="F89" s="213" t="s">
        <v>3834</v>
      </c>
      <c r="G89" s="212"/>
      <c r="H89" s="194" t="s">
        <v>3855</v>
      </c>
      <c r="I89" s="194" t="s">
        <v>3830</v>
      </c>
      <c r="J89" s="194">
        <v>50</v>
      </c>
      <c r="K89" s="205"/>
    </row>
    <row r="90" spans="2:11" ht="15" customHeight="1">
      <c r="B90" s="214"/>
      <c r="C90" s="194" t="s">
        <v>156</v>
      </c>
      <c r="D90" s="194"/>
      <c r="E90" s="194"/>
      <c r="F90" s="213" t="s">
        <v>3834</v>
      </c>
      <c r="G90" s="212"/>
      <c r="H90" s="194" t="s">
        <v>3856</v>
      </c>
      <c r="I90" s="194" t="s">
        <v>3830</v>
      </c>
      <c r="J90" s="194">
        <v>255</v>
      </c>
      <c r="K90" s="205"/>
    </row>
    <row r="91" spans="2:11" ht="15" customHeight="1">
      <c r="B91" s="214"/>
      <c r="C91" s="194" t="s">
        <v>3857</v>
      </c>
      <c r="D91" s="194"/>
      <c r="E91" s="194"/>
      <c r="F91" s="213" t="s">
        <v>3828</v>
      </c>
      <c r="G91" s="212"/>
      <c r="H91" s="194" t="s">
        <v>3858</v>
      </c>
      <c r="I91" s="194" t="s">
        <v>3859</v>
      </c>
      <c r="J91" s="194"/>
      <c r="K91" s="205"/>
    </row>
    <row r="92" spans="2:11" ht="15" customHeight="1">
      <c r="B92" s="214"/>
      <c r="C92" s="194" t="s">
        <v>3860</v>
      </c>
      <c r="D92" s="194"/>
      <c r="E92" s="194"/>
      <c r="F92" s="213" t="s">
        <v>3828</v>
      </c>
      <c r="G92" s="212"/>
      <c r="H92" s="194" t="s">
        <v>3861</v>
      </c>
      <c r="I92" s="194" t="s">
        <v>3862</v>
      </c>
      <c r="J92" s="194"/>
      <c r="K92" s="205"/>
    </row>
    <row r="93" spans="2:11" ht="15" customHeight="1">
      <c r="B93" s="214"/>
      <c r="C93" s="194" t="s">
        <v>3863</v>
      </c>
      <c r="D93" s="194"/>
      <c r="E93" s="194"/>
      <c r="F93" s="213" t="s">
        <v>3828</v>
      </c>
      <c r="G93" s="212"/>
      <c r="H93" s="194" t="s">
        <v>3863</v>
      </c>
      <c r="I93" s="194" t="s">
        <v>3862</v>
      </c>
      <c r="J93" s="194"/>
      <c r="K93" s="205"/>
    </row>
    <row r="94" spans="2:11" ht="15" customHeight="1">
      <c r="B94" s="214"/>
      <c r="C94" s="194" t="s">
        <v>35</v>
      </c>
      <c r="D94" s="194"/>
      <c r="E94" s="194"/>
      <c r="F94" s="213" t="s">
        <v>3828</v>
      </c>
      <c r="G94" s="212"/>
      <c r="H94" s="194" t="s">
        <v>3864</v>
      </c>
      <c r="I94" s="194" t="s">
        <v>3862</v>
      </c>
      <c r="J94" s="194"/>
      <c r="K94" s="205"/>
    </row>
    <row r="95" spans="2:11" ht="15" customHeight="1">
      <c r="B95" s="214"/>
      <c r="C95" s="194" t="s">
        <v>45</v>
      </c>
      <c r="D95" s="194"/>
      <c r="E95" s="194"/>
      <c r="F95" s="213" t="s">
        <v>3828</v>
      </c>
      <c r="G95" s="212"/>
      <c r="H95" s="194" t="s">
        <v>3865</v>
      </c>
      <c r="I95" s="194" t="s">
        <v>3862</v>
      </c>
      <c r="J95" s="194"/>
      <c r="K95" s="205"/>
    </row>
    <row r="96" spans="2:11" ht="15" customHeight="1">
      <c r="B96" s="217"/>
      <c r="C96" s="218"/>
      <c r="D96" s="218"/>
      <c r="E96" s="218"/>
      <c r="F96" s="218"/>
      <c r="G96" s="218"/>
      <c r="H96" s="218"/>
      <c r="I96" s="218"/>
      <c r="J96" s="218"/>
      <c r="K96" s="219"/>
    </row>
    <row r="97" spans="2:11" ht="18.75" customHeight="1">
      <c r="B97" s="220"/>
      <c r="C97" s="221"/>
      <c r="D97" s="221"/>
      <c r="E97" s="221"/>
      <c r="F97" s="221"/>
      <c r="G97" s="221"/>
      <c r="H97" s="221"/>
      <c r="I97" s="221"/>
      <c r="J97" s="221"/>
      <c r="K97" s="220"/>
    </row>
    <row r="98" spans="2:11" ht="18.75" customHeight="1">
      <c r="B98" s="200"/>
      <c r="C98" s="200"/>
      <c r="D98" s="200"/>
      <c r="E98" s="200"/>
      <c r="F98" s="200"/>
      <c r="G98" s="200"/>
      <c r="H98" s="200"/>
      <c r="I98" s="200"/>
      <c r="J98" s="200"/>
      <c r="K98" s="200"/>
    </row>
    <row r="99" spans="2:11" ht="7.5" customHeight="1">
      <c r="B99" s="201"/>
      <c r="C99" s="202"/>
      <c r="D99" s="202"/>
      <c r="E99" s="202"/>
      <c r="F99" s="202"/>
      <c r="G99" s="202"/>
      <c r="H99" s="202"/>
      <c r="I99" s="202"/>
      <c r="J99" s="202"/>
      <c r="K99" s="203"/>
    </row>
    <row r="100" spans="2:11" ht="45" customHeight="1">
      <c r="B100" s="204"/>
      <c r="C100" s="305" t="s">
        <v>3866</v>
      </c>
      <c r="D100" s="305"/>
      <c r="E100" s="305"/>
      <c r="F100" s="305"/>
      <c r="G100" s="305"/>
      <c r="H100" s="305"/>
      <c r="I100" s="305"/>
      <c r="J100" s="305"/>
      <c r="K100" s="205"/>
    </row>
    <row r="101" spans="2:11" ht="17.25" customHeight="1">
      <c r="B101" s="204"/>
      <c r="C101" s="206" t="s">
        <v>3822</v>
      </c>
      <c r="D101" s="206"/>
      <c r="E101" s="206"/>
      <c r="F101" s="206" t="s">
        <v>3823</v>
      </c>
      <c r="G101" s="207"/>
      <c r="H101" s="206" t="s">
        <v>151</v>
      </c>
      <c r="I101" s="206" t="s">
        <v>54</v>
      </c>
      <c r="J101" s="206" t="s">
        <v>3824</v>
      </c>
      <c r="K101" s="205"/>
    </row>
    <row r="102" spans="2:11" ht="17.25" customHeight="1">
      <c r="B102" s="204"/>
      <c r="C102" s="208" t="s">
        <v>3825</v>
      </c>
      <c r="D102" s="208"/>
      <c r="E102" s="208"/>
      <c r="F102" s="209" t="s">
        <v>3826</v>
      </c>
      <c r="G102" s="210"/>
      <c r="H102" s="208"/>
      <c r="I102" s="208"/>
      <c r="J102" s="208" t="s">
        <v>3827</v>
      </c>
      <c r="K102" s="205"/>
    </row>
    <row r="103" spans="2:11" ht="5.25" customHeight="1">
      <c r="B103" s="204"/>
      <c r="C103" s="206"/>
      <c r="D103" s="206"/>
      <c r="E103" s="206"/>
      <c r="F103" s="206"/>
      <c r="G103" s="222"/>
      <c r="H103" s="206"/>
      <c r="I103" s="206"/>
      <c r="J103" s="206"/>
      <c r="K103" s="205"/>
    </row>
    <row r="104" spans="2:11" ht="15" customHeight="1">
      <c r="B104" s="204"/>
      <c r="C104" s="194" t="s">
        <v>50</v>
      </c>
      <c r="D104" s="211"/>
      <c r="E104" s="211"/>
      <c r="F104" s="213" t="s">
        <v>3828</v>
      </c>
      <c r="G104" s="222"/>
      <c r="H104" s="194" t="s">
        <v>3867</v>
      </c>
      <c r="I104" s="194" t="s">
        <v>3830</v>
      </c>
      <c r="J104" s="194">
        <v>20</v>
      </c>
      <c r="K104" s="205"/>
    </row>
    <row r="105" spans="2:11" ht="15" customHeight="1">
      <c r="B105" s="204"/>
      <c r="C105" s="194" t="s">
        <v>3831</v>
      </c>
      <c r="D105" s="194"/>
      <c r="E105" s="194"/>
      <c r="F105" s="213" t="s">
        <v>3828</v>
      </c>
      <c r="G105" s="194"/>
      <c r="H105" s="194" t="s">
        <v>3867</v>
      </c>
      <c r="I105" s="194" t="s">
        <v>3830</v>
      </c>
      <c r="J105" s="194">
        <v>120</v>
      </c>
      <c r="K105" s="205"/>
    </row>
    <row r="106" spans="2:11" ht="15" customHeight="1">
      <c r="B106" s="214"/>
      <c r="C106" s="194" t="s">
        <v>3833</v>
      </c>
      <c r="D106" s="194"/>
      <c r="E106" s="194"/>
      <c r="F106" s="213" t="s">
        <v>3834</v>
      </c>
      <c r="G106" s="194"/>
      <c r="H106" s="194" t="s">
        <v>3867</v>
      </c>
      <c r="I106" s="194" t="s">
        <v>3830</v>
      </c>
      <c r="J106" s="194">
        <v>50</v>
      </c>
      <c r="K106" s="205"/>
    </row>
    <row r="107" spans="2:11" ht="15" customHeight="1">
      <c r="B107" s="214"/>
      <c r="C107" s="194" t="s">
        <v>3836</v>
      </c>
      <c r="D107" s="194"/>
      <c r="E107" s="194"/>
      <c r="F107" s="213" t="s">
        <v>3828</v>
      </c>
      <c r="G107" s="194"/>
      <c r="H107" s="194" t="s">
        <v>3867</v>
      </c>
      <c r="I107" s="194" t="s">
        <v>3838</v>
      </c>
      <c r="J107" s="194"/>
      <c r="K107" s="205"/>
    </row>
    <row r="108" spans="2:11" ht="15" customHeight="1">
      <c r="B108" s="214"/>
      <c r="C108" s="194" t="s">
        <v>3847</v>
      </c>
      <c r="D108" s="194"/>
      <c r="E108" s="194"/>
      <c r="F108" s="213" t="s">
        <v>3834</v>
      </c>
      <c r="G108" s="194"/>
      <c r="H108" s="194" t="s">
        <v>3867</v>
      </c>
      <c r="I108" s="194" t="s">
        <v>3830</v>
      </c>
      <c r="J108" s="194">
        <v>50</v>
      </c>
      <c r="K108" s="205"/>
    </row>
    <row r="109" spans="2:11" ht="15" customHeight="1">
      <c r="B109" s="214"/>
      <c r="C109" s="194" t="s">
        <v>3855</v>
      </c>
      <c r="D109" s="194"/>
      <c r="E109" s="194"/>
      <c r="F109" s="213" t="s">
        <v>3834</v>
      </c>
      <c r="G109" s="194"/>
      <c r="H109" s="194" t="s">
        <v>3867</v>
      </c>
      <c r="I109" s="194" t="s">
        <v>3830</v>
      </c>
      <c r="J109" s="194">
        <v>50</v>
      </c>
      <c r="K109" s="205"/>
    </row>
    <row r="110" spans="2:11" ht="15" customHeight="1">
      <c r="B110" s="214"/>
      <c r="C110" s="194" t="s">
        <v>3853</v>
      </c>
      <c r="D110" s="194"/>
      <c r="E110" s="194"/>
      <c r="F110" s="213" t="s">
        <v>3834</v>
      </c>
      <c r="G110" s="194"/>
      <c r="H110" s="194" t="s">
        <v>3867</v>
      </c>
      <c r="I110" s="194" t="s">
        <v>3830</v>
      </c>
      <c r="J110" s="194">
        <v>50</v>
      </c>
      <c r="K110" s="205"/>
    </row>
    <row r="111" spans="2:11" ht="15" customHeight="1">
      <c r="B111" s="214"/>
      <c r="C111" s="194" t="s">
        <v>50</v>
      </c>
      <c r="D111" s="194"/>
      <c r="E111" s="194"/>
      <c r="F111" s="213" t="s">
        <v>3828</v>
      </c>
      <c r="G111" s="194"/>
      <c r="H111" s="194" t="s">
        <v>3868</v>
      </c>
      <c r="I111" s="194" t="s">
        <v>3830</v>
      </c>
      <c r="J111" s="194">
        <v>20</v>
      </c>
      <c r="K111" s="205"/>
    </row>
    <row r="112" spans="2:11" ht="15" customHeight="1">
      <c r="B112" s="214"/>
      <c r="C112" s="194" t="s">
        <v>3869</v>
      </c>
      <c r="D112" s="194"/>
      <c r="E112" s="194"/>
      <c r="F112" s="213" t="s">
        <v>3828</v>
      </c>
      <c r="G112" s="194"/>
      <c r="H112" s="194" t="s">
        <v>3870</v>
      </c>
      <c r="I112" s="194" t="s">
        <v>3830</v>
      </c>
      <c r="J112" s="194">
        <v>120</v>
      </c>
      <c r="K112" s="205"/>
    </row>
    <row r="113" spans="2:11" ht="15" customHeight="1">
      <c r="B113" s="214"/>
      <c r="C113" s="194" t="s">
        <v>35</v>
      </c>
      <c r="D113" s="194"/>
      <c r="E113" s="194"/>
      <c r="F113" s="213" t="s">
        <v>3828</v>
      </c>
      <c r="G113" s="194"/>
      <c r="H113" s="194" t="s">
        <v>3871</v>
      </c>
      <c r="I113" s="194" t="s">
        <v>3862</v>
      </c>
      <c r="J113" s="194"/>
      <c r="K113" s="205"/>
    </row>
    <row r="114" spans="2:11" ht="15" customHeight="1">
      <c r="B114" s="214"/>
      <c r="C114" s="194" t="s">
        <v>45</v>
      </c>
      <c r="D114" s="194"/>
      <c r="E114" s="194"/>
      <c r="F114" s="213" t="s">
        <v>3828</v>
      </c>
      <c r="G114" s="194"/>
      <c r="H114" s="194" t="s">
        <v>3872</v>
      </c>
      <c r="I114" s="194" t="s">
        <v>3862</v>
      </c>
      <c r="J114" s="194"/>
      <c r="K114" s="205"/>
    </row>
    <row r="115" spans="2:11" ht="15" customHeight="1">
      <c r="B115" s="214"/>
      <c r="C115" s="194" t="s">
        <v>54</v>
      </c>
      <c r="D115" s="194"/>
      <c r="E115" s="194"/>
      <c r="F115" s="213" t="s">
        <v>3828</v>
      </c>
      <c r="G115" s="194"/>
      <c r="H115" s="194" t="s">
        <v>3873</v>
      </c>
      <c r="I115" s="194" t="s">
        <v>3874</v>
      </c>
      <c r="J115" s="194"/>
      <c r="K115" s="205"/>
    </row>
    <row r="116" spans="2:11" ht="15" customHeight="1">
      <c r="B116" s="217"/>
      <c r="C116" s="223"/>
      <c r="D116" s="223"/>
      <c r="E116" s="223"/>
      <c r="F116" s="223"/>
      <c r="G116" s="223"/>
      <c r="H116" s="223"/>
      <c r="I116" s="223"/>
      <c r="J116" s="223"/>
      <c r="K116" s="219"/>
    </row>
    <row r="117" spans="2:11" ht="18.75" customHeight="1">
      <c r="B117" s="224"/>
      <c r="C117" s="190"/>
      <c r="D117" s="190"/>
      <c r="E117" s="190"/>
      <c r="F117" s="225"/>
      <c r="G117" s="190"/>
      <c r="H117" s="190"/>
      <c r="I117" s="190"/>
      <c r="J117" s="190"/>
      <c r="K117" s="224"/>
    </row>
    <row r="118" spans="2:11" ht="18.75" customHeight="1">
      <c r="B118" s="200"/>
      <c r="C118" s="200"/>
      <c r="D118" s="200"/>
      <c r="E118" s="200"/>
      <c r="F118" s="200"/>
      <c r="G118" s="200"/>
      <c r="H118" s="200"/>
      <c r="I118" s="200"/>
      <c r="J118" s="200"/>
      <c r="K118" s="200"/>
    </row>
    <row r="119" spans="2:11" ht="7.5" customHeight="1">
      <c r="B119" s="226"/>
      <c r="C119" s="227"/>
      <c r="D119" s="227"/>
      <c r="E119" s="227"/>
      <c r="F119" s="227"/>
      <c r="G119" s="227"/>
      <c r="H119" s="227"/>
      <c r="I119" s="227"/>
      <c r="J119" s="227"/>
      <c r="K119" s="228"/>
    </row>
    <row r="120" spans="2:11" ht="45" customHeight="1">
      <c r="B120" s="229"/>
      <c r="C120" s="302" t="s">
        <v>3875</v>
      </c>
      <c r="D120" s="302"/>
      <c r="E120" s="302"/>
      <c r="F120" s="302"/>
      <c r="G120" s="302"/>
      <c r="H120" s="302"/>
      <c r="I120" s="302"/>
      <c r="J120" s="302"/>
      <c r="K120" s="230"/>
    </row>
    <row r="121" spans="2:11" ht="17.25" customHeight="1">
      <c r="B121" s="231"/>
      <c r="C121" s="206" t="s">
        <v>3822</v>
      </c>
      <c r="D121" s="206"/>
      <c r="E121" s="206"/>
      <c r="F121" s="206" t="s">
        <v>3823</v>
      </c>
      <c r="G121" s="207"/>
      <c r="H121" s="206" t="s">
        <v>151</v>
      </c>
      <c r="I121" s="206" t="s">
        <v>54</v>
      </c>
      <c r="J121" s="206" t="s">
        <v>3824</v>
      </c>
      <c r="K121" s="232"/>
    </row>
    <row r="122" spans="2:11" ht="17.25" customHeight="1">
      <c r="B122" s="231"/>
      <c r="C122" s="208" t="s">
        <v>3825</v>
      </c>
      <c r="D122" s="208"/>
      <c r="E122" s="208"/>
      <c r="F122" s="209" t="s">
        <v>3826</v>
      </c>
      <c r="G122" s="210"/>
      <c r="H122" s="208"/>
      <c r="I122" s="208"/>
      <c r="J122" s="208" t="s">
        <v>3827</v>
      </c>
      <c r="K122" s="232"/>
    </row>
    <row r="123" spans="2:11" ht="5.25" customHeight="1">
      <c r="B123" s="233"/>
      <c r="C123" s="211"/>
      <c r="D123" s="211"/>
      <c r="E123" s="211"/>
      <c r="F123" s="211"/>
      <c r="G123" s="194"/>
      <c r="H123" s="211"/>
      <c r="I123" s="211"/>
      <c r="J123" s="211"/>
      <c r="K123" s="234"/>
    </row>
    <row r="124" spans="2:11" ht="15" customHeight="1">
      <c r="B124" s="233"/>
      <c r="C124" s="194" t="s">
        <v>3831</v>
      </c>
      <c r="D124" s="211"/>
      <c r="E124" s="211"/>
      <c r="F124" s="213" t="s">
        <v>3828</v>
      </c>
      <c r="G124" s="194"/>
      <c r="H124" s="194" t="s">
        <v>3867</v>
      </c>
      <c r="I124" s="194" t="s">
        <v>3830</v>
      </c>
      <c r="J124" s="194">
        <v>120</v>
      </c>
      <c r="K124" s="235"/>
    </row>
    <row r="125" spans="2:11" ht="15" customHeight="1">
      <c r="B125" s="233"/>
      <c r="C125" s="194" t="s">
        <v>3876</v>
      </c>
      <c r="D125" s="194"/>
      <c r="E125" s="194"/>
      <c r="F125" s="213" t="s">
        <v>3828</v>
      </c>
      <c r="G125" s="194"/>
      <c r="H125" s="194" t="s">
        <v>3877</v>
      </c>
      <c r="I125" s="194" t="s">
        <v>3830</v>
      </c>
      <c r="J125" s="194" t="s">
        <v>3878</v>
      </c>
      <c r="K125" s="235"/>
    </row>
    <row r="126" spans="2:11" ht="15" customHeight="1">
      <c r="B126" s="233"/>
      <c r="C126" s="194" t="s">
        <v>3777</v>
      </c>
      <c r="D126" s="194"/>
      <c r="E126" s="194"/>
      <c r="F126" s="213" t="s">
        <v>3828</v>
      </c>
      <c r="G126" s="194"/>
      <c r="H126" s="194" t="s">
        <v>3879</v>
      </c>
      <c r="I126" s="194" t="s">
        <v>3830</v>
      </c>
      <c r="J126" s="194" t="s">
        <v>3878</v>
      </c>
      <c r="K126" s="235"/>
    </row>
    <row r="127" spans="2:11" ht="15" customHeight="1">
      <c r="B127" s="233"/>
      <c r="C127" s="194" t="s">
        <v>3839</v>
      </c>
      <c r="D127" s="194"/>
      <c r="E127" s="194"/>
      <c r="F127" s="213" t="s">
        <v>3834</v>
      </c>
      <c r="G127" s="194"/>
      <c r="H127" s="194" t="s">
        <v>3840</v>
      </c>
      <c r="I127" s="194" t="s">
        <v>3830</v>
      </c>
      <c r="J127" s="194">
        <v>15</v>
      </c>
      <c r="K127" s="235"/>
    </row>
    <row r="128" spans="2:11" ht="15" customHeight="1">
      <c r="B128" s="233"/>
      <c r="C128" s="215" t="s">
        <v>3841</v>
      </c>
      <c r="D128" s="215"/>
      <c r="E128" s="215"/>
      <c r="F128" s="216" t="s">
        <v>3834</v>
      </c>
      <c r="G128" s="215"/>
      <c r="H128" s="215" t="s">
        <v>3842</v>
      </c>
      <c r="I128" s="215" t="s">
        <v>3830</v>
      </c>
      <c r="J128" s="215">
        <v>15</v>
      </c>
      <c r="K128" s="235"/>
    </row>
    <row r="129" spans="2:11" ht="15" customHeight="1">
      <c r="B129" s="233"/>
      <c r="C129" s="215" t="s">
        <v>3843</v>
      </c>
      <c r="D129" s="215"/>
      <c r="E129" s="215"/>
      <c r="F129" s="216" t="s">
        <v>3834</v>
      </c>
      <c r="G129" s="215"/>
      <c r="H129" s="215" t="s">
        <v>3844</v>
      </c>
      <c r="I129" s="215" t="s">
        <v>3830</v>
      </c>
      <c r="J129" s="215">
        <v>20</v>
      </c>
      <c r="K129" s="235"/>
    </row>
    <row r="130" spans="2:11" ht="15" customHeight="1">
      <c r="B130" s="233"/>
      <c r="C130" s="215" t="s">
        <v>3845</v>
      </c>
      <c r="D130" s="215"/>
      <c r="E130" s="215"/>
      <c r="F130" s="216" t="s">
        <v>3834</v>
      </c>
      <c r="G130" s="215"/>
      <c r="H130" s="215" t="s">
        <v>3846</v>
      </c>
      <c r="I130" s="215" t="s">
        <v>3830</v>
      </c>
      <c r="J130" s="215">
        <v>20</v>
      </c>
      <c r="K130" s="235"/>
    </row>
    <row r="131" spans="2:11" ht="15" customHeight="1">
      <c r="B131" s="233"/>
      <c r="C131" s="194" t="s">
        <v>3833</v>
      </c>
      <c r="D131" s="194"/>
      <c r="E131" s="194"/>
      <c r="F131" s="213" t="s">
        <v>3834</v>
      </c>
      <c r="G131" s="194"/>
      <c r="H131" s="194" t="s">
        <v>3867</v>
      </c>
      <c r="I131" s="194" t="s">
        <v>3830</v>
      </c>
      <c r="J131" s="194">
        <v>50</v>
      </c>
      <c r="K131" s="235"/>
    </row>
    <row r="132" spans="2:11" ht="15" customHeight="1">
      <c r="B132" s="233"/>
      <c r="C132" s="194" t="s">
        <v>3847</v>
      </c>
      <c r="D132" s="194"/>
      <c r="E132" s="194"/>
      <c r="F132" s="213" t="s">
        <v>3834</v>
      </c>
      <c r="G132" s="194"/>
      <c r="H132" s="194" t="s">
        <v>3867</v>
      </c>
      <c r="I132" s="194" t="s">
        <v>3830</v>
      </c>
      <c r="J132" s="194">
        <v>50</v>
      </c>
      <c r="K132" s="235"/>
    </row>
    <row r="133" spans="2:11" ht="15" customHeight="1">
      <c r="B133" s="233"/>
      <c r="C133" s="194" t="s">
        <v>3853</v>
      </c>
      <c r="D133" s="194"/>
      <c r="E133" s="194"/>
      <c r="F133" s="213" t="s">
        <v>3834</v>
      </c>
      <c r="G133" s="194"/>
      <c r="H133" s="194" t="s">
        <v>3867</v>
      </c>
      <c r="I133" s="194" t="s">
        <v>3830</v>
      </c>
      <c r="J133" s="194">
        <v>50</v>
      </c>
      <c r="K133" s="235"/>
    </row>
    <row r="134" spans="2:11" ht="15" customHeight="1">
      <c r="B134" s="233"/>
      <c r="C134" s="194" t="s">
        <v>3855</v>
      </c>
      <c r="D134" s="194"/>
      <c r="E134" s="194"/>
      <c r="F134" s="213" t="s">
        <v>3834</v>
      </c>
      <c r="G134" s="194"/>
      <c r="H134" s="194" t="s">
        <v>3867</v>
      </c>
      <c r="I134" s="194" t="s">
        <v>3830</v>
      </c>
      <c r="J134" s="194">
        <v>50</v>
      </c>
      <c r="K134" s="235"/>
    </row>
    <row r="135" spans="2:11" ht="15" customHeight="1">
      <c r="B135" s="233"/>
      <c r="C135" s="194" t="s">
        <v>156</v>
      </c>
      <c r="D135" s="194"/>
      <c r="E135" s="194"/>
      <c r="F135" s="213" t="s">
        <v>3834</v>
      </c>
      <c r="G135" s="194"/>
      <c r="H135" s="194" t="s">
        <v>3880</v>
      </c>
      <c r="I135" s="194" t="s">
        <v>3830</v>
      </c>
      <c r="J135" s="194">
        <v>255</v>
      </c>
      <c r="K135" s="235"/>
    </row>
    <row r="136" spans="2:11" ht="15" customHeight="1">
      <c r="B136" s="233"/>
      <c r="C136" s="194" t="s">
        <v>3857</v>
      </c>
      <c r="D136" s="194"/>
      <c r="E136" s="194"/>
      <c r="F136" s="213" t="s">
        <v>3828</v>
      </c>
      <c r="G136" s="194"/>
      <c r="H136" s="194" t="s">
        <v>3881</v>
      </c>
      <c r="I136" s="194" t="s">
        <v>3859</v>
      </c>
      <c r="J136" s="194"/>
      <c r="K136" s="235"/>
    </row>
    <row r="137" spans="2:11" ht="15" customHeight="1">
      <c r="B137" s="233"/>
      <c r="C137" s="194" t="s">
        <v>3860</v>
      </c>
      <c r="D137" s="194"/>
      <c r="E137" s="194"/>
      <c r="F137" s="213" t="s">
        <v>3828</v>
      </c>
      <c r="G137" s="194"/>
      <c r="H137" s="194" t="s">
        <v>3882</v>
      </c>
      <c r="I137" s="194" t="s">
        <v>3862</v>
      </c>
      <c r="J137" s="194"/>
      <c r="K137" s="235"/>
    </row>
    <row r="138" spans="2:11" ht="15" customHeight="1">
      <c r="B138" s="233"/>
      <c r="C138" s="194" t="s">
        <v>3863</v>
      </c>
      <c r="D138" s="194"/>
      <c r="E138" s="194"/>
      <c r="F138" s="213" t="s">
        <v>3828</v>
      </c>
      <c r="G138" s="194"/>
      <c r="H138" s="194" t="s">
        <v>3863</v>
      </c>
      <c r="I138" s="194" t="s">
        <v>3862</v>
      </c>
      <c r="J138" s="194"/>
      <c r="K138" s="235"/>
    </row>
    <row r="139" spans="2:11" ht="15" customHeight="1">
      <c r="B139" s="233"/>
      <c r="C139" s="194" t="s">
        <v>35</v>
      </c>
      <c r="D139" s="194"/>
      <c r="E139" s="194"/>
      <c r="F139" s="213" t="s">
        <v>3828</v>
      </c>
      <c r="G139" s="194"/>
      <c r="H139" s="194" t="s">
        <v>3883</v>
      </c>
      <c r="I139" s="194" t="s">
        <v>3862</v>
      </c>
      <c r="J139" s="194"/>
      <c r="K139" s="235"/>
    </row>
    <row r="140" spans="2:11" ht="15" customHeight="1">
      <c r="B140" s="233"/>
      <c r="C140" s="194" t="s">
        <v>3884</v>
      </c>
      <c r="D140" s="194"/>
      <c r="E140" s="194"/>
      <c r="F140" s="213" t="s">
        <v>3828</v>
      </c>
      <c r="G140" s="194"/>
      <c r="H140" s="194" t="s">
        <v>3885</v>
      </c>
      <c r="I140" s="194" t="s">
        <v>3862</v>
      </c>
      <c r="J140" s="194"/>
      <c r="K140" s="235"/>
    </row>
    <row r="141" spans="2:11" ht="15" customHeight="1">
      <c r="B141" s="236"/>
      <c r="C141" s="237"/>
      <c r="D141" s="237"/>
      <c r="E141" s="237"/>
      <c r="F141" s="237"/>
      <c r="G141" s="237"/>
      <c r="H141" s="237"/>
      <c r="I141" s="237"/>
      <c r="J141" s="237"/>
      <c r="K141" s="238"/>
    </row>
    <row r="142" spans="2:11" ht="18.75" customHeight="1">
      <c r="B142" s="190"/>
      <c r="C142" s="190"/>
      <c r="D142" s="190"/>
      <c r="E142" s="190"/>
      <c r="F142" s="225"/>
      <c r="G142" s="190"/>
      <c r="H142" s="190"/>
      <c r="I142" s="190"/>
      <c r="J142" s="190"/>
      <c r="K142" s="190"/>
    </row>
    <row r="143" spans="2:11" ht="18.75" customHeight="1">
      <c r="B143" s="200"/>
      <c r="C143" s="200"/>
      <c r="D143" s="200"/>
      <c r="E143" s="200"/>
      <c r="F143" s="200"/>
      <c r="G143" s="200"/>
      <c r="H143" s="200"/>
      <c r="I143" s="200"/>
      <c r="J143" s="200"/>
      <c r="K143" s="200"/>
    </row>
    <row r="144" spans="2:11" ht="7.5" customHeight="1">
      <c r="B144" s="201"/>
      <c r="C144" s="202"/>
      <c r="D144" s="202"/>
      <c r="E144" s="202"/>
      <c r="F144" s="202"/>
      <c r="G144" s="202"/>
      <c r="H144" s="202"/>
      <c r="I144" s="202"/>
      <c r="J144" s="202"/>
      <c r="K144" s="203"/>
    </row>
    <row r="145" spans="2:11" ht="45" customHeight="1">
      <c r="B145" s="204"/>
      <c r="C145" s="305" t="s">
        <v>3886</v>
      </c>
      <c r="D145" s="305"/>
      <c r="E145" s="305"/>
      <c r="F145" s="305"/>
      <c r="G145" s="305"/>
      <c r="H145" s="305"/>
      <c r="I145" s="305"/>
      <c r="J145" s="305"/>
      <c r="K145" s="205"/>
    </row>
    <row r="146" spans="2:11" ht="17.25" customHeight="1">
      <c r="B146" s="204"/>
      <c r="C146" s="206" t="s">
        <v>3822</v>
      </c>
      <c r="D146" s="206"/>
      <c r="E146" s="206"/>
      <c r="F146" s="206" t="s">
        <v>3823</v>
      </c>
      <c r="G146" s="207"/>
      <c r="H146" s="206" t="s">
        <v>151</v>
      </c>
      <c r="I146" s="206" t="s">
        <v>54</v>
      </c>
      <c r="J146" s="206" t="s">
        <v>3824</v>
      </c>
      <c r="K146" s="205"/>
    </row>
    <row r="147" spans="2:11" ht="17.25" customHeight="1">
      <c r="B147" s="204"/>
      <c r="C147" s="208" t="s">
        <v>3825</v>
      </c>
      <c r="D147" s="208"/>
      <c r="E147" s="208"/>
      <c r="F147" s="209" t="s">
        <v>3826</v>
      </c>
      <c r="G147" s="210"/>
      <c r="H147" s="208"/>
      <c r="I147" s="208"/>
      <c r="J147" s="208" t="s">
        <v>3827</v>
      </c>
      <c r="K147" s="205"/>
    </row>
    <row r="148" spans="2:11" ht="5.25" customHeight="1">
      <c r="B148" s="214"/>
      <c r="C148" s="211"/>
      <c r="D148" s="211"/>
      <c r="E148" s="211"/>
      <c r="F148" s="211"/>
      <c r="G148" s="212"/>
      <c r="H148" s="211"/>
      <c r="I148" s="211"/>
      <c r="J148" s="211"/>
      <c r="K148" s="235"/>
    </row>
    <row r="149" spans="2:11" ht="15" customHeight="1">
      <c r="B149" s="214"/>
      <c r="C149" s="239" t="s">
        <v>3831</v>
      </c>
      <c r="D149" s="194"/>
      <c r="E149" s="194"/>
      <c r="F149" s="240" t="s">
        <v>3828</v>
      </c>
      <c r="G149" s="194"/>
      <c r="H149" s="239" t="s">
        <v>3867</v>
      </c>
      <c r="I149" s="239" t="s">
        <v>3830</v>
      </c>
      <c r="J149" s="239">
        <v>120</v>
      </c>
      <c r="K149" s="235"/>
    </row>
    <row r="150" spans="2:11" ht="15" customHeight="1">
      <c r="B150" s="214"/>
      <c r="C150" s="239" t="s">
        <v>3876</v>
      </c>
      <c r="D150" s="194"/>
      <c r="E150" s="194"/>
      <c r="F150" s="240" t="s">
        <v>3828</v>
      </c>
      <c r="G150" s="194"/>
      <c r="H150" s="239" t="s">
        <v>3887</v>
      </c>
      <c r="I150" s="239" t="s">
        <v>3830</v>
      </c>
      <c r="J150" s="239" t="s">
        <v>3878</v>
      </c>
      <c r="K150" s="235"/>
    </row>
    <row r="151" spans="2:11" ht="15" customHeight="1">
      <c r="B151" s="214"/>
      <c r="C151" s="239" t="s">
        <v>3777</v>
      </c>
      <c r="D151" s="194"/>
      <c r="E151" s="194"/>
      <c r="F151" s="240" t="s">
        <v>3828</v>
      </c>
      <c r="G151" s="194"/>
      <c r="H151" s="239" t="s">
        <v>3888</v>
      </c>
      <c r="I151" s="239" t="s">
        <v>3830</v>
      </c>
      <c r="J151" s="239" t="s">
        <v>3878</v>
      </c>
      <c r="K151" s="235"/>
    </row>
    <row r="152" spans="2:11" ht="15" customHeight="1">
      <c r="B152" s="214"/>
      <c r="C152" s="239" t="s">
        <v>3833</v>
      </c>
      <c r="D152" s="194"/>
      <c r="E152" s="194"/>
      <c r="F152" s="240" t="s">
        <v>3834</v>
      </c>
      <c r="G152" s="194"/>
      <c r="H152" s="239" t="s">
        <v>3867</v>
      </c>
      <c r="I152" s="239" t="s">
        <v>3830</v>
      </c>
      <c r="J152" s="239">
        <v>50</v>
      </c>
      <c r="K152" s="235"/>
    </row>
    <row r="153" spans="2:11" ht="15" customHeight="1">
      <c r="B153" s="214"/>
      <c r="C153" s="239" t="s">
        <v>3836</v>
      </c>
      <c r="D153" s="194"/>
      <c r="E153" s="194"/>
      <c r="F153" s="240" t="s">
        <v>3828</v>
      </c>
      <c r="G153" s="194"/>
      <c r="H153" s="239" t="s">
        <v>3867</v>
      </c>
      <c r="I153" s="239" t="s">
        <v>3838</v>
      </c>
      <c r="J153" s="239"/>
      <c r="K153" s="235"/>
    </row>
    <row r="154" spans="2:11" ht="15" customHeight="1">
      <c r="B154" s="214"/>
      <c r="C154" s="239" t="s">
        <v>3847</v>
      </c>
      <c r="D154" s="194"/>
      <c r="E154" s="194"/>
      <c r="F154" s="240" t="s">
        <v>3834</v>
      </c>
      <c r="G154" s="194"/>
      <c r="H154" s="239" t="s">
        <v>3867</v>
      </c>
      <c r="I154" s="239" t="s">
        <v>3830</v>
      </c>
      <c r="J154" s="239">
        <v>50</v>
      </c>
      <c r="K154" s="235"/>
    </row>
    <row r="155" spans="2:11" ht="15" customHeight="1">
      <c r="B155" s="214"/>
      <c r="C155" s="239" t="s">
        <v>3855</v>
      </c>
      <c r="D155" s="194"/>
      <c r="E155" s="194"/>
      <c r="F155" s="240" t="s">
        <v>3834</v>
      </c>
      <c r="G155" s="194"/>
      <c r="H155" s="239" t="s">
        <v>3867</v>
      </c>
      <c r="I155" s="239" t="s">
        <v>3830</v>
      </c>
      <c r="J155" s="239">
        <v>50</v>
      </c>
      <c r="K155" s="235"/>
    </row>
    <row r="156" spans="2:11" ht="15" customHeight="1">
      <c r="B156" s="214"/>
      <c r="C156" s="239" t="s">
        <v>3853</v>
      </c>
      <c r="D156" s="194"/>
      <c r="E156" s="194"/>
      <c r="F156" s="240" t="s">
        <v>3834</v>
      </c>
      <c r="G156" s="194"/>
      <c r="H156" s="239" t="s">
        <v>3867</v>
      </c>
      <c r="I156" s="239" t="s">
        <v>3830</v>
      </c>
      <c r="J156" s="239">
        <v>50</v>
      </c>
      <c r="K156" s="235"/>
    </row>
    <row r="157" spans="2:11" ht="15" customHeight="1">
      <c r="B157" s="214"/>
      <c r="C157" s="239" t="s">
        <v>111</v>
      </c>
      <c r="D157" s="194"/>
      <c r="E157" s="194"/>
      <c r="F157" s="240" t="s">
        <v>3828</v>
      </c>
      <c r="G157" s="194"/>
      <c r="H157" s="239" t="s">
        <v>3889</v>
      </c>
      <c r="I157" s="239" t="s">
        <v>3830</v>
      </c>
      <c r="J157" s="239" t="s">
        <v>3890</v>
      </c>
      <c r="K157" s="235"/>
    </row>
    <row r="158" spans="2:11" ht="15" customHeight="1">
      <c r="B158" s="214"/>
      <c r="C158" s="239" t="s">
        <v>3891</v>
      </c>
      <c r="D158" s="194"/>
      <c r="E158" s="194"/>
      <c r="F158" s="240" t="s">
        <v>3828</v>
      </c>
      <c r="G158" s="194"/>
      <c r="H158" s="239" t="s">
        <v>3892</v>
      </c>
      <c r="I158" s="239" t="s">
        <v>3862</v>
      </c>
      <c r="J158" s="239"/>
      <c r="K158" s="235"/>
    </row>
    <row r="159" spans="2:11" ht="15" customHeight="1">
      <c r="B159" s="241"/>
      <c r="C159" s="223"/>
      <c r="D159" s="223"/>
      <c r="E159" s="223"/>
      <c r="F159" s="223"/>
      <c r="G159" s="223"/>
      <c r="H159" s="223"/>
      <c r="I159" s="223"/>
      <c r="J159" s="223"/>
      <c r="K159" s="242"/>
    </row>
    <row r="160" spans="2:11" ht="18.75" customHeight="1">
      <c r="B160" s="190"/>
      <c r="C160" s="194"/>
      <c r="D160" s="194"/>
      <c r="E160" s="194"/>
      <c r="F160" s="213"/>
      <c r="G160" s="194"/>
      <c r="H160" s="194"/>
      <c r="I160" s="194"/>
      <c r="J160" s="194"/>
      <c r="K160" s="190"/>
    </row>
    <row r="161" spans="2:11" ht="18.75" customHeight="1">
      <c r="B161" s="200"/>
      <c r="C161" s="200"/>
      <c r="D161" s="200"/>
      <c r="E161" s="200"/>
      <c r="F161" s="200"/>
      <c r="G161" s="200"/>
      <c r="H161" s="200"/>
      <c r="I161" s="200"/>
      <c r="J161" s="200"/>
      <c r="K161" s="200"/>
    </row>
    <row r="162" spans="2:11" ht="7.5" customHeight="1">
      <c r="B162" s="182"/>
      <c r="C162" s="183"/>
      <c r="D162" s="183"/>
      <c r="E162" s="183"/>
      <c r="F162" s="183"/>
      <c r="G162" s="183"/>
      <c r="H162" s="183"/>
      <c r="I162" s="183"/>
      <c r="J162" s="183"/>
      <c r="K162" s="184"/>
    </row>
    <row r="163" spans="2:11" ht="45" customHeight="1">
      <c r="B163" s="185"/>
      <c r="C163" s="302" t="s">
        <v>3893</v>
      </c>
      <c r="D163" s="302"/>
      <c r="E163" s="302"/>
      <c r="F163" s="302"/>
      <c r="G163" s="302"/>
      <c r="H163" s="302"/>
      <c r="I163" s="302"/>
      <c r="J163" s="302"/>
      <c r="K163" s="186"/>
    </row>
    <row r="164" spans="2:11" ht="17.25" customHeight="1">
      <c r="B164" s="185"/>
      <c r="C164" s="206" t="s">
        <v>3822</v>
      </c>
      <c r="D164" s="206"/>
      <c r="E164" s="206"/>
      <c r="F164" s="206" t="s">
        <v>3823</v>
      </c>
      <c r="G164" s="243"/>
      <c r="H164" s="244" t="s">
        <v>151</v>
      </c>
      <c r="I164" s="244" t="s">
        <v>54</v>
      </c>
      <c r="J164" s="206" t="s">
        <v>3824</v>
      </c>
      <c r="K164" s="186"/>
    </row>
    <row r="165" spans="2:11" ht="17.25" customHeight="1">
      <c r="B165" s="187"/>
      <c r="C165" s="208" t="s">
        <v>3825</v>
      </c>
      <c r="D165" s="208"/>
      <c r="E165" s="208"/>
      <c r="F165" s="209" t="s">
        <v>3826</v>
      </c>
      <c r="G165" s="245"/>
      <c r="H165" s="246"/>
      <c r="I165" s="246"/>
      <c r="J165" s="208" t="s">
        <v>3827</v>
      </c>
      <c r="K165" s="188"/>
    </row>
    <row r="166" spans="2:11" ht="5.25" customHeight="1">
      <c r="B166" s="214"/>
      <c r="C166" s="211"/>
      <c r="D166" s="211"/>
      <c r="E166" s="211"/>
      <c r="F166" s="211"/>
      <c r="G166" s="212"/>
      <c r="H166" s="211"/>
      <c r="I166" s="211"/>
      <c r="J166" s="211"/>
      <c r="K166" s="235"/>
    </row>
    <row r="167" spans="2:11" ht="15" customHeight="1">
      <c r="B167" s="214"/>
      <c r="C167" s="194" t="s">
        <v>3831</v>
      </c>
      <c r="D167" s="194"/>
      <c r="E167" s="194"/>
      <c r="F167" s="213" t="s">
        <v>3828</v>
      </c>
      <c r="G167" s="194"/>
      <c r="H167" s="194" t="s">
        <v>3867</v>
      </c>
      <c r="I167" s="194" t="s">
        <v>3830</v>
      </c>
      <c r="J167" s="194">
        <v>120</v>
      </c>
      <c r="K167" s="235"/>
    </row>
    <row r="168" spans="2:11" ht="15" customHeight="1">
      <c r="B168" s="214"/>
      <c r="C168" s="194" t="s">
        <v>3876</v>
      </c>
      <c r="D168" s="194"/>
      <c r="E168" s="194"/>
      <c r="F168" s="213" t="s">
        <v>3828</v>
      </c>
      <c r="G168" s="194"/>
      <c r="H168" s="194" t="s">
        <v>3877</v>
      </c>
      <c r="I168" s="194" t="s">
        <v>3830</v>
      </c>
      <c r="J168" s="194" t="s">
        <v>3878</v>
      </c>
      <c r="K168" s="235"/>
    </row>
    <row r="169" spans="2:11" ht="15" customHeight="1">
      <c r="B169" s="214"/>
      <c r="C169" s="194" t="s">
        <v>3777</v>
      </c>
      <c r="D169" s="194"/>
      <c r="E169" s="194"/>
      <c r="F169" s="213" t="s">
        <v>3828</v>
      </c>
      <c r="G169" s="194"/>
      <c r="H169" s="194" t="s">
        <v>3894</v>
      </c>
      <c r="I169" s="194" t="s">
        <v>3830</v>
      </c>
      <c r="J169" s="194" t="s">
        <v>3878</v>
      </c>
      <c r="K169" s="235"/>
    </row>
    <row r="170" spans="2:11" ht="15" customHeight="1">
      <c r="B170" s="214"/>
      <c r="C170" s="194" t="s">
        <v>3833</v>
      </c>
      <c r="D170" s="194"/>
      <c r="E170" s="194"/>
      <c r="F170" s="213" t="s">
        <v>3834</v>
      </c>
      <c r="G170" s="194"/>
      <c r="H170" s="194" t="s">
        <v>3894</v>
      </c>
      <c r="I170" s="194" t="s">
        <v>3830</v>
      </c>
      <c r="J170" s="194">
        <v>50</v>
      </c>
      <c r="K170" s="235"/>
    </row>
    <row r="171" spans="2:11" ht="15" customHeight="1">
      <c r="B171" s="214"/>
      <c r="C171" s="194" t="s">
        <v>3836</v>
      </c>
      <c r="D171" s="194"/>
      <c r="E171" s="194"/>
      <c r="F171" s="213" t="s">
        <v>3828</v>
      </c>
      <c r="G171" s="194"/>
      <c r="H171" s="194" t="s">
        <v>3894</v>
      </c>
      <c r="I171" s="194" t="s">
        <v>3838</v>
      </c>
      <c r="J171" s="194"/>
      <c r="K171" s="235"/>
    </row>
    <row r="172" spans="2:11" ht="15" customHeight="1">
      <c r="B172" s="214"/>
      <c r="C172" s="194" t="s">
        <v>3847</v>
      </c>
      <c r="D172" s="194"/>
      <c r="E172" s="194"/>
      <c r="F172" s="213" t="s">
        <v>3834</v>
      </c>
      <c r="G172" s="194"/>
      <c r="H172" s="194" t="s">
        <v>3894</v>
      </c>
      <c r="I172" s="194" t="s">
        <v>3830</v>
      </c>
      <c r="J172" s="194">
        <v>50</v>
      </c>
      <c r="K172" s="235"/>
    </row>
    <row r="173" spans="2:11" ht="15" customHeight="1">
      <c r="B173" s="214"/>
      <c r="C173" s="194" t="s">
        <v>3855</v>
      </c>
      <c r="D173" s="194"/>
      <c r="E173" s="194"/>
      <c r="F173" s="213" t="s">
        <v>3834</v>
      </c>
      <c r="G173" s="194"/>
      <c r="H173" s="194" t="s">
        <v>3894</v>
      </c>
      <c r="I173" s="194" t="s">
        <v>3830</v>
      </c>
      <c r="J173" s="194">
        <v>50</v>
      </c>
      <c r="K173" s="235"/>
    </row>
    <row r="174" spans="2:11" ht="15" customHeight="1">
      <c r="B174" s="214"/>
      <c r="C174" s="194" t="s">
        <v>3853</v>
      </c>
      <c r="D174" s="194"/>
      <c r="E174" s="194"/>
      <c r="F174" s="213" t="s">
        <v>3834</v>
      </c>
      <c r="G174" s="194"/>
      <c r="H174" s="194" t="s">
        <v>3894</v>
      </c>
      <c r="I174" s="194" t="s">
        <v>3830</v>
      </c>
      <c r="J174" s="194">
        <v>50</v>
      </c>
      <c r="K174" s="235"/>
    </row>
    <row r="175" spans="2:11" ht="15" customHeight="1">
      <c r="B175" s="214"/>
      <c r="C175" s="194" t="s">
        <v>150</v>
      </c>
      <c r="D175" s="194"/>
      <c r="E175" s="194"/>
      <c r="F175" s="213" t="s">
        <v>3828</v>
      </c>
      <c r="G175" s="194"/>
      <c r="H175" s="194" t="s">
        <v>3895</v>
      </c>
      <c r="I175" s="194" t="s">
        <v>3896</v>
      </c>
      <c r="J175" s="194"/>
      <c r="K175" s="235"/>
    </row>
    <row r="176" spans="2:11" ht="15" customHeight="1">
      <c r="B176" s="214"/>
      <c r="C176" s="194" t="s">
        <v>54</v>
      </c>
      <c r="D176" s="194"/>
      <c r="E176" s="194"/>
      <c r="F176" s="213" t="s">
        <v>3828</v>
      </c>
      <c r="G176" s="194"/>
      <c r="H176" s="194" t="s">
        <v>3897</v>
      </c>
      <c r="I176" s="194" t="s">
        <v>3898</v>
      </c>
      <c r="J176" s="194">
        <v>1</v>
      </c>
      <c r="K176" s="235"/>
    </row>
    <row r="177" spans="2:11" ht="15" customHeight="1">
      <c r="B177" s="214"/>
      <c r="C177" s="194" t="s">
        <v>50</v>
      </c>
      <c r="D177" s="194"/>
      <c r="E177" s="194"/>
      <c r="F177" s="213" t="s">
        <v>3828</v>
      </c>
      <c r="G177" s="194"/>
      <c r="H177" s="194" t="s">
        <v>3899</v>
      </c>
      <c r="I177" s="194" t="s">
        <v>3830</v>
      </c>
      <c r="J177" s="194">
        <v>20</v>
      </c>
      <c r="K177" s="235"/>
    </row>
    <row r="178" spans="2:11" ht="15" customHeight="1">
      <c r="B178" s="214"/>
      <c r="C178" s="194" t="s">
        <v>151</v>
      </c>
      <c r="D178" s="194"/>
      <c r="E178" s="194"/>
      <c r="F178" s="213" t="s">
        <v>3828</v>
      </c>
      <c r="G178" s="194"/>
      <c r="H178" s="194" t="s">
        <v>3900</v>
      </c>
      <c r="I178" s="194" t="s">
        <v>3830</v>
      </c>
      <c r="J178" s="194">
        <v>255</v>
      </c>
      <c r="K178" s="235"/>
    </row>
    <row r="179" spans="2:11" ht="15" customHeight="1">
      <c r="B179" s="214"/>
      <c r="C179" s="194" t="s">
        <v>152</v>
      </c>
      <c r="D179" s="194"/>
      <c r="E179" s="194"/>
      <c r="F179" s="213" t="s">
        <v>3828</v>
      </c>
      <c r="G179" s="194"/>
      <c r="H179" s="194" t="s">
        <v>3793</v>
      </c>
      <c r="I179" s="194" t="s">
        <v>3830</v>
      </c>
      <c r="J179" s="194">
        <v>10</v>
      </c>
      <c r="K179" s="235"/>
    </row>
    <row r="180" spans="2:11" ht="15" customHeight="1">
      <c r="B180" s="214"/>
      <c r="C180" s="194" t="s">
        <v>153</v>
      </c>
      <c r="D180" s="194"/>
      <c r="E180" s="194"/>
      <c r="F180" s="213" t="s">
        <v>3828</v>
      </c>
      <c r="G180" s="194"/>
      <c r="H180" s="194" t="s">
        <v>3901</v>
      </c>
      <c r="I180" s="194" t="s">
        <v>3862</v>
      </c>
      <c r="J180" s="194"/>
      <c r="K180" s="235"/>
    </row>
    <row r="181" spans="2:11" ht="15" customHeight="1">
      <c r="B181" s="214"/>
      <c r="C181" s="194" t="s">
        <v>3902</v>
      </c>
      <c r="D181" s="194"/>
      <c r="E181" s="194"/>
      <c r="F181" s="213" t="s">
        <v>3828</v>
      </c>
      <c r="G181" s="194"/>
      <c r="H181" s="194" t="s">
        <v>3903</v>
      </c>
      <c r="I181" s="194" t="s">
        <v>3862</v>
      </c>
      <c r="J181" s="194"/>
      <c r="K181" s="235"/>
    </row>
    <row r="182" spans="2:11" ht="15" customHeight="1">
      <c r="B182" s="214"/>
      <c r="C182" s="194" t="s">
        <v>3891</v>
      </c>
      <c r="D182" s="194"/>
      <c r="E182" s="194"/>
      <c r="F182" s="213" t="s">
        <v>3828</v>
      </c>
      <c r="G182" s="194"/>
      <c r="H182" s="194" t="s">
        <v>3904</v>
      </c>
      <c r="I182" s="194" t="s">
        <v>3862</v>
      </c>
      <c r="J182" s="194"/>
      <c r="K182" s="235"/>
    </row>
    <row r="183" spans="2:11" ht="15" customHeight="1">
      <c r="B183" s="214"/>
      <c r="C183" s="194" t="s">
        <v>155</v>
      </c>
      <c r="D183" s="194"/>
      <c r="E183" s="194"/>
      <c r="F183" s="213" t="s">
        <v>3834</v>
      </c>
      <c r="G183" s="194"/>
      <c r="H183" s="194" t="s">
        <v>3905</v>
      </c>
      <c r="I183" s="194" t="s">
        <v>3830</v>
      </c>
      <c r="J183" s="194">
        <v>50</v>
      </c>
      <c r="K183" s="235"/>
    </row>
    <row r="184" spans="2:11" ht="15" customHeight="1">
      <c r="B184" s="214"/>
      <c r="C184" s="194" t="s">
        <v>3906</v>
      </c>
      <c r="D184" s="194"/>
      <c r="E184" s="194"/>
      <c r="F184" s="213" t="s">
        <v>3834</v>
      </c>
      <c r="G184" s="194"/>
      <c r="H184" s="194" t="s">
        <v>3907</v>
      </c>
      <c r="I184" s="194" t="s">
        <v>3908</v>
      </c>
      <c r="J184" s="194"/>
      <c r="K184" s="235"/>
    </row>
    <row r="185" spans="2:11" ht="15" customHeight="1">
      <c r="B185" s="214"/>
      <c r="C185" s="194" t="s">
        <v>3909</v>
      </c>
      <c r="D185" s="194"/>
      <c r="E185" s="194"/>
      <c r="F185" s="213" t="s">
        <v>3834</v>
      </c>
      <c r="G185" s="194"/>
      <c r="H185" s="194" t="s">
        <v>3910</v>
      </c>
      <c r="I185" s="194" t="s">
        <v>3908</v>
      </c>
      <c r="J185" s="194"/>
      <c r="K185" s="235"/>
    </row>
    <row r="186" spans="2:11" ht="15" customHeight="1">
      <c r="B186" s="214"/>
      <c r="C186" s="194" t="s">
        <v>3911</v>
      </c>
      <c r="D186" s="194"/>
      <c r="E186" s="194"/>
      <c r="F186" s="213" t="s">
        <v>3834</v>
      </c>
      <c r="G186" s="194"/>
      <c r="H186" s="194" t="s">
        <v>3912</v>
      </c>
      <c r="I186" s="194" t="s">
        <v>3908</v>
      </c>
      <c r="J186" s="194"/>
      <c r="K186" s="235"/>
    </row>
    <row r="187" spans="2:11" ht="15" customHeight="1">
      <c r="B187" s="214"/>
      <c r="C187" s="247" t="s">
        <v>3913</v>
      </c>
      <c r="D187" s="194"/>
      <c r="E187" s="194"/>
      <c r="F187" s="213" t="s">
        <v>3834</v>
      </c>
      <c r="G187" s="194"/>
      <c r="H187" s="194" t="s">
        <v>3914</v>
      </c>
      <c r="I187" s="194" t="s">
        <v>3915</v>
      </c>
      <c r="J187" s="248" t="s">
        <v>3916</v>
      </c>
      <c r="K187" s="235"/>
    </row>
    <row r="188" spans="2:11" ht="15" customHeight="1">
      <c r="B188" s="214"/>
      <c r="C188" s="199" t="s">
        <v>39</v>
      </c>
      <c r="D188" s="194"/>
      <c r="E188" s="194"/>
      <c r="F188" s="213" t="s">
        <v>3828</v>
      </c>
      <c r="G188" s="194"/>
      <c r="H188" s="190" t="s">
        <v>3917</v>
      </c>
      <c r="I188" s="194" t="s">
        <v>3918</v>
      </c>
      <c r="J188" s="194"/>
      <c r="K188" s="235"/>
    </row>
    <row r="189" spans="2:11" ht="15" customHeight="1">
      <c r="B189" s="214"/>
      <c r="C189" s="199" t="s">
        <v>3919</v>
      </c>
      <c r="D189" s="194"/>
      <c r="E189" s="194"/>
      <c r="F189" s="213" t="s">
        <v>3828</v>
      </c>
      <c r="G189" s="194"/>
      <c r="H189" s="194" t="s">
        <v>3920</v>
      </c>
      <c r="I189" s="194" t="s">
        <v>3862</v>
      </c>
      <c r="J189" s="194"/>
      <c r="K189" s="235"/>
    </row>
    <row r="190" spans="2:11" ht="15" customHeight="1">
      <c r="B190" s="214"/>
      <c r="C190" s="199" t="s">
        <v>3921</v>
      </c>
      <c r="D190" s="194"/>
      <c r="E190" s="194"/>
      <c r="F190" s="213" t="s">
        <v>3828</v>
      </c>
      <c r="G190" s="194"/>
      <c r="H190" s="194" t="s">
        <v>3922</v>
      </c>
      <c r="I190" s="194" t="s">
        <v>3862</v>
      </c>
      <c r="J190" s="194"/>
      <c r="K190" s="235"/>
    </row>
    <row r="191" spans="2:11" ht="15" customHeight="1">
      <c r="B191" s="214"/>
      <c r="C191" s="199" t="s">
        <v>3923</v>
      </c>
      <c r="D191" s="194"/>
      <c r="E191" s="194"/>
      <c r="F191" s="213" t="s">
        <v>3834</v>
      </c>
      <c r="G191" s="194"/>
      <c r="H191" s="194" t="s">
        <v>3924</v>
      </c>
      <c r="I191" s="194" t="s">
        <v>3862</v>
      </c>
      <c r="J191" s="194"/>
      <c r="K191" s="235"/>
    </row>
    <row r="192" spans="2:11" ht="15" customHeight="1">
      <c r="B192" s="241"/>
      <c r="C192" s="249"/>
      <c r="D192" s="223"/>
      <c r="E192" s="223"/>
      <c r="F192" s="223"/>
      <c r="G192" s="223"/>
      <c r="H192" s="223"/>
      <c r="I192" s="223"/>
      <c r="J192" s="223"/>
      <c r="K192" s="242"/>
    </row>
    <row r="193" spans="2:11" ht="18.75" customHeight="1">
      <c r="B193" s="190"/>
      <c r="C193" s="194"/>
      <c r="D193" s="194"/>
      <c r="E193" s="194"/>
      <c r="F193" s="213"/>
      <c r="G193" s="194"/>
      <c r="H193" s="194"/>
      <c r="I193" s="194"/>
      <c r="J193" s="194"/>
      <c r="K193" s="190"/>
    </row>
    <row r="194" spans="2:11" ht="18.75" customHeight="1">
      <c r="B194" s="190"/>
      <c r="C194" s="194"/>
      <c r="D194" s="194"/>
      <c r="E194" s="194"/>
      <c r="F194" s="213"/>
      <c r="G194" s="194"/>
      <c r="H194" s="194"/>
      <c r="I194" s="194"/>
      <c r="J194" s="194"/>
      <c r="K194" s="190"/>
    </row>
    <row r="195" spans="2:11" ht="18.75" customHeight="1">
      <c r="B195" s="200"/>
      <c r="C195" s="200"/>
      <c r="D195" s="200"/>
      <c r="E195" s="200"/>
      <c r="F195" s="200"/>
      <c r="G195" s="200"/>
      <c r="H195" s="200"/>
      <c r="I195" s="200"/>
      <c r="J195" s="200"/>
      <c r="K195" s="200"/>
    </row>
    <row r="196" spans="2:11">
      <c r="B196" s="182"/>
      <c r="C196" s="183"/>
      <c r="D196" s="183"/>
      <c r="E196" s="183"/>
      <c r="F196" s="183"/>
      <c r="G196" s="183"/>
      <c r="H196" s="183"/>
      <c r="I196" s="183"/>
      <c r="J196" s="183"/>
      <c r="K196" s="184"/>
    </row>
    <row r="197" spans="2:11" ht="21">
      <c r="B197" s="185"/>
      <c r="C197" s="302" t="s">
        <v>3925</v>
      </c>
      <c r="D197" s="302"/>
      <c r="E197" s="302"/>
      <c r="F197" s="302"/>
      <c r="G197" s="302"/>
      <c r="H197" s="302"/>
      <c r="I197" s="302"/>
      <c r="J197" s="302"/>
      <c r="K197" s="186"/>
    </row>
    <row r="198" spans="2:11" ht="25.5" customHeight="1">
      <c r="B198" s="185"/>
      <c r="C198" s="250" t="s">
        <v>3926</v>
      </c>
      <c r="D198" s="250"/>
      <c r="E198" s="250"/>
      <c r="F198" s="250" t="s">
        <v>3927</v>
      </c>
      <c r="G198" s="251"/>
      <c r="H198" s="306" t="s">
        <v>3928</v>
      </c>
      <c r="I198" s="306"/>
      <c r="J198" s="306"/>
      <c r="K198" s="186"/>
    </row>
    <row r="199" spans="2:11" ht="5.25" customHeight="1">
      <c r="B199" s="214"/>
      <c r="C199" s="211"/>
      <c r="D199" s="211"/>
      <c r="E199" s="211"/>
      <c r="F199" s="211"/>
      <c r="G199" s="194"/>
      <c r="H199" s="211"/>
      <c r="I199" s="211"/>
      <c r="J199" s="211"/>
      <c r="K199" s="235"/>
    </row>
    <row r="200" spans="2:11" ht="15" customHeight="1">
      <c r="B200" s="214"/>
      <c r="C200" s="194" t="s">
        <v>3918</v>
      </c>
      <c r="D200" s="194"/>
      <c r="E200" s="194"/>
      <c r="F200" s="213" t="s">
        <v>40</v>
      </c>
      <c r="G200" s="194"/>
      <c r="H200" s="307" t="s">
        <v>3929</v>
      </c>
      <c r="I200" s="307"/>
      <c r="J200" s="307"/>
      <c r="K200" s="235"/>
    </row>
    <row r="201" spans="2:11" ht="15" customHeight="1">
      <c r="B201" s="214"/>
      <c r="C201" s="220"/>
      <c r="D201" s="194"/>
      <c r="E201" s="194"/>
      <c r="F201" s="213" t="s">
        <v>41</v>
      </c>
      <c r="G201" s="194"/>
      <c r="H201" s="307" t="s">
        <v>3930</v>
      </c>
      <c r="I201" s="307"/>
      <c r="J201" s="307"/>
      <c r="K201" s="235"/>
    </row>
    <row r="202" spans="2:11" ht="15" customHeight="1">
      <c r="B202" s="214"/>
      <c r="C202" s="220"/>
      <c r="D202" s="194"/>
      <c r="E202" s="194"/>
      <c r="F202" s="213" t="s">
        <v>44</v>
      </c>
      <c r="G202" s="194"/>
      <c r="H202" s="307" t="s">
        <v>3931</v>
      </c>
      <c r="I202" s="307"/>
      <c r="J202" s="307"/>
      <c r="K202" s="235"/>
    </row>
    <row r="203" spans="2:11" ht="15" customHeight="1">
      <c r="B203" s="214"/>
      <c r="C203" s="194"/>
      <c r="D203" s="194"/>
      <c r="E203" s="194"/>
      <c r="F203" s="213" t="s">
        <v>42</v>
      </c>
      <c r="G203" s="194"/>
      <c r="H203" s="307" t="s">
        <v>3932</v>
      </c>
      <c r="I203" s="307"/>
      <c r="J203" s="307"/>
      <c r="K203" s="235"/>
    </row>
    <row r="204" spans="2:11" ht="15" customHeight="1">
      <c r="B204" s="214"/>
      <c r="C204" s="194"/>
      <c r="D204" s="194"/>
      <c r="E204" s="194"/>
      <c r="F204" s="213" t="s">
        <v>43</v>
      </c>
      <c r="G204" s="194"/>
      <c r="H204" s="307" t="s">
        <v>3933</v>
      </c>
      <c r="I204" s="307"/>
      <c r="J204" s="307"/>
      <c r="K204" s="235"/>
    </row>
    <row r="205" spans="2:11" ht="15" customHeight="1">
      <c r="B205" s="214"/>
      <c r="C205" s="194"/>
      <c r="D205" s="194"/>
      <c r="E205" s="194"/>
      <c r="F205" s="213"/>
      <c r="G205" s="194"/>
      <c r="H205" s="194"/>
      <c r="I205" s="194"/>
      <c r="J205" s="194"/>
      <c r="K205" s="235"/>
    </row>
    <row r="206" spans="2:11" ht="15" customHeight="1">
      <c r="B206" s="214"/>
      <c r="C206" s="194" t="s">
        <v>3874</v>
      </c>
      <c r="D206" s="194"/>
      <c r="E206" s="194"/>
      <c r="F206" s="213" t="s">
        <v>75</v>
      </c>
      <c r="G206" s="194"/>
      <c r="H206" s="307" t="s">
        <v>3934</v>
      </c>
      <c r="I206" s="307"/>
      <c r="J206" s="307"/>
      <c r="K206" s="235"/>
    </row>
    <row r="207" spans="2:11" ht="15" customHeight="1">
      <c r="B207" s="214"/>
      <c r="C207" s="220"/>
      <c r="D207" s="194"/>
      <c r="E207" s="194"/>
      <c r="F207" s="213" t="s">
        <v>3771</v>
      </c>
      <c r="G207" s="194"/>
      <c r="H207" s="307" t="s">
        <v>3772</v>
      </c>
      <c r="I207" s="307"/>
      <c r="J207" s="307"/>
      <c r="K207" s="235"/>
    </row>
    <row r="208" spans="2:11" ht="15" customHeight="1">
      <c r="B208" s="214"/>
      <c r="C208" s="194"/>
      <c r="D208" s="194"/>
      <c r="E208" s="194"/>
      <c r="F208" s="213" t="s">
        <v>3769</v>
      </c>
      <c r="G208" s="194"/>
      <c r="H208" s="307" t="s">
        <v>3935</v>
      </c>
      <c r="I208" s="307"/>
      <c r="J208" s="307"/>
      <c r="K208" s="235"/>
    </row>
    <row r="209" spans="2:11" ht="15" customHeight="1">
      <c r="B209" s="252"/>
      <c r="C209" s="220"/>
      <c r="D209" s="220"/>
      <c r="E209" s="220"/>
      <c r="F209" s="213" t="s">
        <v>3773</v>
      </c>
      <c r="G209" s="199"/>
      <c r="H209" s="308" t="s">
        <v>3774</v>
      </c>
      <c r="I209" s="308"/>
      <c r="J209" s="308"/>
      <c r="K209" s="253"/>
    </row>
    <row r="210" spans="2:11" ht="15" customHeight="1">
      <c r="B210" s="252"/>
      <c r="C210" s="220"/>
      <c r="D210" s="220"/>
      <c r="E210" s="220"/>
      <c r="F210" s="213" t="s">
        <v>3775</v>
      </c>
      <c r="G210" s="199"/>
      <c r="H210" s="308" t="s">
        <v>3936</v>
      </c>
      <c r="I210" s="308"/>
      <c r="J210" s="308"/>
      <c r="K210" s="253"/>
    </row>
    <row r="211" spans="2:11" ht="15" customHeight="1">
      <c r="B211" s="252"/>
      <c r="C211" s="220"/>
      <c r="D211" s="220"/>
      <c r="E211" s="220"/>
      <c r="F211" s="254"/>
      <c r="G211" s="199"/>
      <c r="H211" s="255"/>
      <c r="I211" s="255"/>
      <c r="J211" s="255"/>
      <c r="K211" s="253"/>
    </row>
    <row r="212" spans="2:11" ht="15" customHeight="1">
      <c r="B212" s="252"/>
      <c r="C212" s="194" t="s">
        <v>3898</v>
      </c>
      <c r="D212" s="220"/>
      <c r="E212" s="220"/>
      <c r="F212" s="213">
        <v>1</v>
      </c>
      <c r="G212" s="199"/>
      <c r="H212" s="308" t="s">
        <v>3937</v>
      </c>
      <c r="I212" s="308"/>
      <c r="J212" s="308"/>
      <c r="K212" s="253"/>
    </row>
    <row r="213" spans="2:11" ht="15" customHeight="1">
      <c r="B213" s="252"/>
      <c r="C213" s="220"/>
      <c r="D213" s="220"/>
      <c r="E213" s="220"/>
      <c r="F213" s="213">
        <v>2</v>
      </c>
      <c r="G213" s="199"/>
      <c r="H213" s="308" t="s">
        <v>3938</v>
      </c>
      <c r="I213" s="308"/>
      <c r="J213" s="308"/>
      <c r="K213" s="253"/>
    </row>
    <row r="214" spans="2:11" ht="15" customHeight="1">
      <c r="B214" s="252"/>
      <c r="C214" s="220"/>
      <c r="D214" s="220"/>
      <c r="E214" s="220"/>
      <c r="F214" s="213">
        <v>3</v>
      </c>
      <c r="G214" s="199"/>
      <c r="H214" s="308" t="s">
        <v>3939</v>
      </c>
      <c r="I214" s="308"/>
      <c r="J214" s="308"/>
      <c r="K214" s="253"/>
    </row>
    <row r="215" spans="2:11" ht="15" customHeight="1">
      <c r="B215" s="252"/>
      <c r="C215" s="220"/>
      <c r="D215" s="220"/>
      <c r="E215" s="220"/>
      <c r="F215" s="213">
        <v>4</v>
      </c>
      <c r="G215" s="199"/>
      <c r="H215" s="308" t="s">
        <v>3940</v>
      </c>
      <c r="I215" s="308"/>
      <c r="J215" s="308"/>
      <c r="K215" s="253"/>
    </row>
    <row r="216" spans="2:11" ht="12.75" customHeight="1">
      <c r="B216" s="256"/>
      <c r="C216" s="257"/>
      <c r="D216" s="257"/>
      <c r="E216" s="257"/>
      <c r="F216" s="257"/>
      <c r="G216" s="257"/>
      <c r="H216" s="257"/>
      <c r="I216" s="257"/>
      <c r="J216" s="257"/>
      <c r="K216" s="258"/>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ageMargins left="0.59027779999999996" right="0.59027779999999996" top="0.59027779999999996" bottom="0.59027779999999996" header="0" footer="0"/>
  <pageSetup paperSize="9" scale="7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R644"/>
  <sheetViews>
    <sheetView showGridLines="0" workbookViewId="0">
      <pane ySplit="1" topLeftCell="A2" activePane="bottomLeft" state="frozen"/>
      <selection pane="bottomLeft" activeCell="I113" sqref="I113:I644"/>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3"/>
      <c r="B1" s="14"/>
      <c r="C1" s="14"/>
      <c r="D1" s="15" t="s">
        <v>1</v>
      </c>
      <c r="E1" s="14"/>
      <c r="F1" s="94" t="s">
        <v>101</v>
      </c>
      <c r="G1" s="296" t="s">
        <v>102</v>
      </c>
      <c r="H1" s="296"/>
      <c r="I1" s="14"/>
      <c r="J1" s="94" t="s">
        <v>103</v>
      </c>
      <c r="K1" s="15" t="s">
        <v>104</v>
      </c>
      <c r="L1" s="94" t="s">
        <v>105</v>
      </c>
      <c r="M1" s="94"/>
      <c r="N1" s="94"/>
      <c r="O1" s="94"/>
      <c r="P1" s="94"/>
      <c r="Q1" s="94"/>
      <c r="R1" s="94"/>
      <c r="S1" s="94"/>
      <c r="T1" s="94"/>
      <c r="U1" s="95"/>
      <c r="V1" s="95"/>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284" t="s">
        <v>8</v>
      </c>
      <c r="M2" s="285"/>
      <c r="N2" s="285"/>
      <c r="O2" s="285"/>
      <c r="P2" s="285"/>
      <c r="Q2" s="285"/>
      <c r="R2" s="285"/>
      <c r="S2" s="285"/>
      <c r="T2" s="285"/>
      <c r="U2" s="285"/>
      <c r="V2" s="285"/>
      <c r="AT2" s="21" t="s">
        <v>76</v>
      </c>
    </row>
    <row r="3" spans="1:70" ht="6.95" customHeight="1">
      <c r="B3" s="22"/>
      <c r="C3" s="23"/>
      <c r="D3" s="23"/>
      <c r="E3" s="23"/>
      <c r="F3" s="23"/>
      <c r="G3" s="23"/>
      <c r="H3" s="23"/>
      <c r="I3" s="23"/>
      <c r="J3" s="23"/>
      <c r="K3" s="24"/>
      <c r="AT3" s="21" t="s">
        <v>77</v>
      </c>
    </row>
    <row r="4" spans="1:70" ht="36.950000000000003" customHeight="1">
      <c r="B4" s="25"/>
      <c r="C4" s="26"/>
      <c r="D4" s="27" t="s">
        <v>106</v>
      </c>
      <c r="E4" s="26"/>
      <c r="F4" s="26"/>
      <c r="G4" s="26"/>
      <c r="H4" s="26"/>
      <c r="I4" s="26"/>
      <c r="J4" s="26"/>
      <c r="K4" s="28"/>
      <c r="M4" s="29" t="s">
        <v>13</v>
      </c>
      <c r="AT4" s="21" t="s">
        <v>6</v>
      </c>
    </row>
    <row r="5" spans="1:70" ht="6.95" customHeight="1">
      <c r="B5" s="25"/>
      <c r="C5" s="26"/>
      <c r="D5" s="26"/>
      <c r="E5" s="26"/>
      <c r="F5" s="26"/>
      <c r="G5" s="26"/>
      <c r="H5" s="26"/>
      <c r="I5" s="26"/>
      <c r="J5" s="26"/>
      <c r="K5" s="28"/>
    </row>
    <row r="6" spans="1:70" ht="15">
      <c r="B6" s="25"/>
      <c r="C6" s="26"/>
      <c r="D6" s="33" t="s">
        <v>17</v>
      </c>
      <c r="E6" s="26"/>
      <c r="F6" s="26"/>
      <c r="G6" s="26"/>
      <c r="H6" s="26"/>
      <c r="I6" s="26"/>
      <c r="J6" s="26"/>
      <c r="K6" s="28"/>
    </row>
    <row r="7" spans="1:70" ht="16.5" customHeight="1">
      <c r="B7" s="25"/>
      <c r="C7" s="26"/>
      <c r="D7" s="26"/>
      <c r="E7" s="297" t="str">
        <f>'Rekapitulace stavby'!K6</f>
        <v>STAVEBNÍ ÚPRAVY A PŘÍSTAVBA OBJ. Č. 22 KOMPLEMENT – AMBULANCE V AREÁLU NEMOCNICE PRACHATICE</v>
      </c>
      <c r="F7" s="298"/>
      <c r="G7" s="298"/>
      <c r="H7" s="298"/>
      <c r="I7" s="26"/>
      <c r="J7" s="26"/>
      <c r="K7" s="28"/>
    </row>
    <row r="8" spans="1:70" s="1" customFormat="1" ht="15">
      <c r="B8" s="35"/>
      <c r="C8" s="36"/>
      <c r="D8" s="33" t="s">
        <v>107</v>
      </c>
      <c r="E8" s="36"/>
      <c r="F8" s="36"/>
      <c r="G8" s="36"/>
      <c r="H8" s="36"/>
      <c r="I8" s="36"/>
      <c r="J8" s="36"/>
      <c r="K8" s="39"/>
    </row>
    <row r="9" spans="1:70" s="1" customFormat="1" ht="36.950000000000003" customHeight="1">
      <c r="B9" s="35"/>
      <c r="C9" s="36"/>
      <c r="D9" s="36"/>
      <c r="E9" s="299" t="s">
        <v>108</v>
      </c>
      <c r="F9" s="300"/>
      <c r="G9" s="300"/>
      <c r="H9" s="300"/>
      <c r="I9" s="36"/>
      <c r="J9" s="36"/>
      <c r="K9" s="39"/>
    </row>
    <row r="10" spans="1:70" s="1" customFormat="1">
      <c r="B10" s="35"/>
      <c r="C10" s="36"/>
      <c r="D10" s="36"/>
      <c r="E10" s="36"/>
      <c r="F10" s="36"/>
      <c r="G10" s="36"/>
      <c r="H10" s="36"/>
      <c r="I10" s="36"/>
      <c r="J10" s="36"/>
      <c r="K10" s="39"/>
    </row>
    <row r="11" spans="1:70" s="1" customFormat="1" ht="14.45" customHeight="1">
      <c r="B11" s="35"/>
      <c r="C11" s="36"/>
      <c r="D11" s="33" t="s">
        <v>19</v>
      </c>
      <c r="E11" s="36"/>
      <c r="F11" s="31" t="s">
        <v>5</v>
      </c>
      <c r="G11" s="36"/>
      <c r="H11" s="36"/>
      <c r="I11" s="33" t="s">
        <v>20</v>
      </c>
      <c r="J11" s="31" t="s">
        <v>5</v>
      </c>
      <c r="K11" s="39"/>
    </row>
    <row r="12" spans="1:70" s="1" customFormat="1" ht="14.45" customHeight="1">
      <c r="B12" s="35"/>
      <c r="C12" s="36"/>
      <c r="D12" s="33" t="s">
        <v>21</v>
      </c>
      <c r="E12" s="36"/>
      <c r="F12" s="31" t="s">
        <v>22</v>
      </c>
      <c r="G12" s="36"/>
      <c r="H12" s="36"/>
      <c r="I12" s="33" t="s">
        <v>23</v>
      </c>
      <c r="J12" s="96" t="str">
        <f>'Rekapitulace stavby'!AN8</f>
        <v>24.8.2018</v>
      </c>
      <c r="K12" s="39"/>
    </row>
    <row r="13" spans="1:70" s="1" customFormat="1" ht="10.9" customHeight="1">
      <c r="B13" s="35"/>
      <c r="C13" s="36"/>
      <c r="D13" s="36"/>
      <c r="E13" s="36"/>
      <c r="F13" s="36"/>
      <c r="G13" s="36"/>
      <c r="H13" s="36"/>
      <c r="I13" s="36"/>
      <c r="J13" s="36"/>
      <c r="K13" s="39"/>
    </row>
    <row r="14" spans="1:70" s="1" customFormat="1" ht="14.45" customHeight="1">
      <c r="B14" s="35"/>
      <c r="C14" s="36"/>
      <c r="D14" s="33" t="s">
        <v>25</v>
      </c>
      <c r="E14" s="36"/>
      <c r="F14" s="36"/>
      <c r="G14" s="36"/>
      <c r="H14" s="36"/>
      <c r="I14" s="33" t="s">
        <v>26</v>
      </c>
      <c r="J14" s="31" t="s">
        <v>5</v>
      </c>
      <c r="K14" s="39"/>
    </row>
    <row r="15" spans="1:70" s="1" customFormat="1" ht="18" customHeight="1">
      <c r="B15" s="35"/>
      <c r="C15" s="36"/>
      <c r="D15" s="36"/>
      <c r="E15" s="31" t="s">
        <v>27</v>
      </c>
      <c r="F15" s="36"/>
      <c r="G15" s="36"/>
      <c r="H15" s="36"/>
      <c r="I15" s="33" t="s">
        <v>28</v>
      </c>
      <c r="J15" s="31" t="s">
        <v>5</v>
      </c>
      <c r="K15" s="39"/>
    </row>
    <row r="16" spans="1:70" s="1" customFormat="1" ht="6.95" customHeight="1">
      <c r="B16" s="35"/>
      <c r="C16" s="36"/>
      <c r="D16" s="36"/>
      <c r="E16" s="36"/>
      <c r="F16" s="36"/>
      <c r="G16" s="36"/>
      <c r="H16" s="36"/>
      <c r="I16" s="36"/>
      <c r="J16" s="36"/>
      <c r="K16" s="39"/>
    </row>
    <row r="17" spans="2:11" s="1" customFormat="1" ht="14.45" customHeight="1">
      <c r="B17" s="35"/>
      <c r="C17" s="36"/>
      <c r="D17" s="33" t="s">
        <v>29</v>
      </c>
      <c r="E17" s="36"/>
      <c r="F17" s="36"/>
      <c r="G17" s="36"/>
      <c r="H17" s="36"/>
      <c r="I17" s="33" t="s">
        <v>26</v>
      </c>
      <c r="J17" s="31" t="str">
        <f>IF('Rekapitulace stavby'!AN13="Vyplň údaj","",IF('Rekapitulace stavby'!AN13="","",'Rekapitulace stavby'!AN13))</f>
        <v/>
      </c>
      <c r="K17" s="39"/>
    </row>
    <row r="18" spans="2:11" s="1" customFormat="1" ht="18" customHeight="1">
      <c r="B18" s="35"/>
      <c r="C18" s="36"/>
      <c r="D18" s="36"/>
      <c r="E18" s="31" t="str">
        <f>IF('Rekapitulace stavby'!E14="Vyplň údaj","",IF('Rekapitulace stavby'!E14="","",'Rekapitulace stavby'!E14))</f>
        <v xml:space="preserve"> </v>
      </c>
      <c r="F18" s="36"/>
      <c r="G18" s="36"/>
      <c r="H18" s="36"/>
      <c r="I18" s="33" t="s">
        <v>28</v>
      </c>
      <c r="J18" s="31" t="str">
        <f>IF('Rekapitulace stavby'!AN14="Vyplň údaj","",IF('Rekapitulace stavby'!AN14="","",'Rekapitulace stavby'!AN14))</f>
        <v/>
      </c>
      <c r="K18" s="39"/>
    </row>
    <row r="19" spans="2:11" s="1" customFormat="1" ht="6.95" customHeight="1">
      <c r="B19" s="35"/>
      <c r="C19" s="36"/>
      <c r="D19" s="36"/>
      <c r="E19" s="36"/>
      <c r="F19" s="36"/>
      <c r="G19" s="36"/>
      <c r="H19" s="36"/>
      <c r="I19" s="36"/>
      <c r="J19" s="36"/>
      <c r="K19" s="39"/>
    </row>
    <row r="20" spans="2:11" s="1" customFormat="1" ht="14.45" customHeight="1">
      <c r="B20" s="35"/>
      <c r="C20" s="36"/>
      <c r="D20" s="33" t="s">
        <v>30</v>
      </c>
      <c r="E20" s="36"/>
      <c r="F20" s="36"/>
      <c r="G20" s="36"/>
      <c r="H20" s="36"/>
      <c r="I20" s="33" t="s">
        <v>26</v>
      </c>
      <c r="J20" s="31" t="s">
        <v>5</v>
      </c>
      <c r="K20" s="39"/>
    </row>
    <row r="21" spans="2:11" s="1" customFormat="1" ht="18" customHeight="1">
      <c r="B21" s="35"/>
      <c r="C21" s="36"/>
      <c r="D21" s="36"/>
      <c r="E21" s="31" t="s">
        <v>31</v>
      </c>
      <c r="F21" s="36"/>
      <c r="G21" s="36"/>
      <c r="H21" s="36"/>
      <c r="I21" s="33" t="s">
        <v>28</v>
      </c>
      <c r="J21" s="31" t="s">
        <v>5</v>
      </c>
      <c r="K21" s="39"/>
    </row>
    <row r="22" spans="2:11" s="1" customFormat="1" ht="6.95" customHeight="1">
      <c r="B22" s="35"/>
      <c r="C22" s="36"/>
      <c r="D22" s="36"/>
      <c r="E22" s="36"/>
      <c r="F22" s="36"/>
      <c r="G22" s="36"/>
      <c r="H22" s="36"/>
      <c r="I22" s="36"/>
      <c r="J22" s="36"/>
      <c r="K22" s="39"/>
    </row>
    <row r="23" spans="2:11" s="1" customFormat="1" ht="14.45" customHeight="1">
      <c r="B23" s="35"/>
      <c r="C23" s="36"/>
      <c r="D23" s="33" t="s">
        <v>33</v>
      </c>
      <c r="E23" s="36"/>
      <c r="F23" s="36"/>
      <c r="G23" s="36"/>
      <c r="H23" s="36"/>
      <c r="I23" s="36"/>
      <c r="J23" s="36"/>
      <c r="K23" s="39"/>
    </row>
    <row r="24" spans="2:11" s="6" customFormat="1" ht="71.25" customHeight="1">
      <c r="B24" s="97"/>
      <c r="C24" s="98"/>
      <c r="D24" s="98"/>
      <c r="E24" s="272" t="s">
        <v>109</v>
      </c>
      <c r="F24" s="272"/>
      <c r="G24" s="272"/>
      <c r="H24" s="272"/>
      <c r="I24" s="98"/>
      <c r="J24" s="98"/>
      <c r="K24" s="99"/>
    </row>
    <row r="25" spans="2:11" s="1" customFormat="1" ht="6.95" customHeight="1">
      <c r="B25" s="35"/>
      <c r="C25" s="36"/>
      <c r="D25" s="36"/>
      <c r="E25" s="36"/>
      <c r="F25" s="36"/>
      <c r="G25" s="36"/>
      <c r="H25" s="36"/>
      <c r="I25" s="36"/>
      <c r="J25" s="36"/>
      <c r="K25" s="39"/>
    </row>
    <row r="26" spans="2:11" s="1" customFormat="1" ht="6.95" customHeight="1">
      <c r="B26" s="35"/>
      <c r="C26" s="36"/>
      <c r="D26" s="62"/>
      <c r="E26" s="62"/>
      <c r="F26" s="62"/>
      <c r="G26" s="62"/>
      <c r="H26" s="62"/>
      <c r="I26" s="62"/>
      <c r="J26" s="62"/>
      <c r="K26" s="100"/>
    </row>
    <row r="27" spans="2:11" s="1" customFormat="1" ht="25.35" customHeight="1">
      <c r="B27" s="35"/>
      <c r="C27" s="36"/>
      <c r="D27" s="101" t="s">
        <v>35</v>
      </c>
      <c r="E27" s="36"/>
      <c r="F27" s="36"/>
      <c r="G27" s="36"/>
      <c r="H27" s="36"/>
      <c r="I27" s="36"/>
      <c r="J27" s="102">
        <f>ROUND(J110,2)</f>
        <v>0</v>
      </c>
      <c r="K27" s="39"/>
    </row>
    <row r="28" spans="2:11" s="1" customFormat="1" ht="6.95" customHeight="1">
      <c r="B28" s="35"/>
      <c r="C28" s="36"/>
      <c r="D28" s="62"/>
      <c r="E28" s="62"/>
      <c r="F28" s="62"/>
      <c r="G28" s="62"/>
      <c r="H28" s="62"/>
      <c r="I28" s="62"/>
      <c r="J28" s="62"/>
      <c r="K28" s="100"/>
    </row>
    <row r="29" spans="2:11" s="1" customFormat="1" ht="14.45" customHeight="1">
      <c r="B29" s="35"/>
      <c r="C29" s="36"/>
      <c r="D29" s="36"/>
      <c r="E29" s="36"/>
      <c r="F29" s="40" t="s">
        <v>37</v>
      </c>
      <c r="G29" s="36"/>
      <c r="H29" s="36"/>
      <c r="I29" s="40" t="s">
        <v>36</v>
      </c>
      <c r="J29" s="40" t="s">
        <v>38</v>
      </c>
      <c r="K29" s="39"/>
    </row>
    <row r="30" spans="2:11" s="1" customFormat="1" ht="14.45" customHeight="1">
      <c r="B30" s="35"/>
      <c r="C30" s="36"/>
      <c r="D30" s="43" t="s">
        <v>39</v>
      </c>
      <c r="E30" s="43" t="s">
        <v>40</v>
      </c>
      <c r="F30" s="103">
        <f>ROUND(SUM(BE110:BE643), 2)</f>
        <v>0</v>
      </c>
      <c r="G30" s="36"/>
      <c r="H30" s="36"/>
      <c r="I30" s="104">
        <v>0.21</v>
      </c>
      <c r="J30" s="103">
        <f>ROUND(ROUND((SUM(BE110:BE643)), 2)*I30, 2)</f>
        <v>0</v>
      </c>
      <c r="K30" s="39"/>
    </row>
    <row r="31" spans="2:11" s="1" customFormat="1" ht="14.45" customHeight="1">
      <c r="B31" s="35"/>
      <c r="C31" s="36"/>
      <c r="D31" s="36"/>
      <c r="E31" s="43" t="s">
        <v>41</v>
      </c>
      <c r="F31" s="103">
        <f>ROUND(SUM(BF110:BF643), 2)</f>
        <v>0</v>
      </c>
      <c r="G31" s="36"/>
      <c r="H31" s="36"/>
      <c r="I31" s="104">
        <v>0.15</v>
      </c>
      <c r="J31" s="103">
        <f>ROUND(ROUND((SUM(BF110:BF643)), 2)*I31, 2)</f>
        <v>0</v>
      </c>
      <c r="K31" s="39"/>
    </row>
    <row r="32" spans="2:11" s="1" customFormat="1" ht="14.45" hidden="1" customHeight="1">
      <c r="B32" s="35"/>
      <c r="C32" s="36"/>
      <c r="D32" s="36"/>
      <c r="E32" s="43" t="s">
        <v>42</v>
      </c>
      <c r="F32" s="103">
        <f>ROUND(SUM(BG110:BG643), 2)</f>
        <v>0</v>
      </c>
      <c r="G32" s="36"/>
      <c r="H32" s="36"/>
      <c r="I32" s="104">
        <v>0.21</v>
      </c>
      <c r="J32" s="103">
        <v>0</v>
      </c>
      <c r="K32" s="39"/>
    </row>
    <row r="33" spans="2:11" s="1" customFormat="1" ht="14.45" hidden="1" customHeight="1">
      <c r="B33" s="35"/>
      <c r="C33" s="36"/>
      <c r="D33" s="36"/>
      <c r="E33" s="43" t="s">
        <v>43</v>
      </c>
      <c r="F33" s="103">
        <f>ROUND(SUM(BH110:BH643), 2)</f>
        <v>0</v>
      </c>
      <c r="G33" s="36"/>
      <c r="H33" s="36"/>
      <c r="I33" s="104">
        <v>0.15</v>
      </c>
      <c r="J33" s="103">
        <v>0</v>
      </c>
      <c r="K33" s="39"/>
    </row>
    <row r="34" spans="2:11" s="1" customFormat="1" ht="14.45" hidden="1" customHeight="1">
      <c r="B34" s="35"/>
      <c r="C34" s="36"/>
      <c r="D34" s="36"/>
      <c r="E34" s="43" t="s">
        <v>44</v>
      </c>
      <c r="F34" s="103">
        <f>ROUND(SUM(BI110:BI643), 2)</f>
        <v>0</v>
      </c>
      <c r="G34" s="36"/>
      <c r="H34" s="36"/>
      <c r="I34" s="104">
        <v>0</v>
      </c>
      <c r="J34" s="103">
        <v>0</v>
      </c>
      <c r="K34" s="39"/>
    </row>
    <row r="35" spans="2:11" s="1" customFormat="1" ht="6.95" customHeight="1">
      <c r="B35" s="35"/>
      <c r="C35" s="36"/>
      <c r="D35" s="36"/>
      <c r="E35" s="36"/>
      <c r="F35" s="36"/>
      <c r="G35" s="36"/>
      <c r="H35" s="36"/>
      <c r="I35" s="36"/>
      <c r="J35" s="36"/>
      <c r="K35" s="39"/>
    </row>
    <row r="36" spans="2:11" s="1" customFormat="1" ht="25.35" customHeight="1">
      <c r="B36" s="35"/>
      <c r="C36" s="105"/>
      <c r="D36" s="106" t="s">
        <v>45</v>
      </c>
      <c r="E36" s="65"/>
      <c r="F36" s="65"/>
      <c r="G36" s="107" t="s">
        <v>46</v>
      </c>
      <c r="H36" s="108" t="s">
        <v>47</v>
      </c>
      <c r="I36" s="65"/>
      <c r="J36" s="109">
        <f>SUM(J27:J34)</f>
        <v>0</v>
      </c>
      <c r="K36" s="110"/>
    </row>
    <row r="37" spans="2:11" s="1" customFormat="1" ht="14.45" customHeight="1">
      <c r="B37" s="50"/>
      <c r="C37" s="51"/>
      <c r="D37" s="51"/>
      <c r="E37" s="51"/>
      <c r="F37" s="51"/>
      <c r="G37" s="51"/>
      <c r="H37" s="51"/>
      <c r="I37" s="51"/>
      <c r="J37" s="51"/>
      <c r="K37" s="52"/>
    </row>
    <row r="41" spans="2:11" s="1" customFormat="1" ht="6.95" customHeight="1">
      <c r="B41" s="53"/>
      <c r="C41" s="54"/>
      <c r="D41" s="54"/>
      <c r="E41" s="54"/>
      <c r="F41" s="54"/>
      <c r="G41" s="54"/>
      <c r="H41" s="54"/>
      <c r="I41" s="54"/>
      <c r="J41" s="54"/>
      <c r="K41" s="111"/>
    </row>
    <row r="42" spans="2:11" s="1" customFormat="1" ht="36.950000000000003" customHeight="1">
      <c r="B42" s="35"/>
      <c r="C42" s="27" t="s">
        <v>110</v>
      </c>
      <c r="D42" s="36"/>
      <c r="E42" s="36"/>
      <c r="F42" s="36"/>
      <c r="G42" s="36"/>
      <c r="H42" s="36"/>
      <c r="I42" s="36"/>
      <c r="J42" s="36"/>
      <c r="K42" s="39"/>
    </row>
    <row r="43" spans="2:11" s="1" customFormat="1" ht="6.95" customHeight="1">
      <c r="B43" s="35"/>
      <c r="C43" s="36"/>
      <c r="D43" s="36"/>
      <c r="E43" s="36"/>
      <c r="F43" s="36"/>
      <c r="G43" s="36"/>
      <c r="H43" s="36"/>
      <c r="I43" s="36"/>
      <c r="J43" s="36"/>
      <c r="K43" s="39"/>
    </row>
    <row r="44" spans="2:11" s="1" customFormat="1" ht="14.45" customHeight="1">
      <c r="B44" s="35"/>
      <c r="C44" s="33" t="s">
        <v>17</v>
      </c>
      <c r="D44" s="36"/>
      <c r="E44" s="36"/>
      <c r="F44" s="36"/>
      <c r="G44" s="36"/>
      <c r="H44" s="36"/>
      <c r="I44" s="36"/>
      <c r="J44" s="36"/>
      <c r="K44" s="39"/>
    </row>
    <row r="45" spans="2:11" s="1" customFormat="1" ht="16.5" customHeight="1">
      <c r="B45" s="35"/>
      <c r="C45" s="36"/>
      <c r="D45" s="36"/>
      <c r="E45" s="297" t="str">
        <f>E7</f>
        <v>STAVEBNÍ ÚPRAVY A PŘÍSTAVBA OBJ. Č. 22 KOMPLEMENT – AMBULANCE V AREÁLU NEMOCNICE PRACHATICE</v>
      </c>
      <c r="F45" s="298"/>
      <c r="G45" s="298"/>
      <c r="H45" s="298"/>
      <c r="I45" s="36"/>
      <c r="J45" s="36"/>
      <c r="K45" s="39"/>
    </row>
    <row r="46" spans="2:11" s="1" customFormat="1" ht="14.45" customHeight="1">
      <c r="B46" s="35"/>
      <c r="C46" s="33" t="s">
        <v>107</v>
      </c>
      <c r="D46" s="36"/>
      <c r="E46" s="36"/>
      <c r="F46" s="36"/>
      <c r="G46" s="36"/>
      <c r="H46" s="36"/>
      <c r="I46" s="36"/>
      <c r="J46" s="36"/>
      <c r="K46" s="39"/>
    </row>
    <row r="47" spans="2:11" s="1" customFormat="1" ht="17.25" customHeight="1">
      <c r="B47" s="35"/>
      <c r="C47" s="36"/>
      <c r="D47" s="36"/>
      <c r="E47" s="299" t="str">
        <f>E9</f>
        <v>1 - Stavební část</v>
      </c>
      <c r="F47" s="300"/>
      <c r="G47" s="300"/>
      <c r="H47" s="300"/>
      <c r="I47" s="36"/>
      <c r="J47" s="36"/>
      <c r="K47" s="39"/>
    </row>
    <row r="48" spans="2:11" s="1" customFormat="1" ht="6.95" customHeight="1">
      <c r="B48" s="35"/>
      <c r="C48" s="36"/>
      <c r="D48" s="36"/>
      <c r="E48" s="36"/>
      <c r="F48" s="36"/>
      <c r="G48" s="36"/>
      <c r="H48" s="36"/>
      <c r="I48" s="36"/>
      <c r="J48" s="36"/>
      <c r="K48" s="39"/>
    </row>
    <row r="49" spans="2:47" s="1" customFormat="1" ht="18" customHeight="1">
      <c r="B49" s="35"/>
      <c r="C49" s="33" t="s">
        <v>21</v>
      </c>
      <c r="D49" s="36"/>
      <c r="E49" s="36"/>
      <c r="F49" s="31" t="str">
        <f>F12</f>
        <v xml:space="preserve"> </v>
      </c>
      <c r="G49" s="36"/>
      <c r="H49" s="36"/>
      <c r="I49" s="33" t="s">
        <v>23</v>
      </c>
      <c r="J49" s="96" t="str">
        <f>IF(J12="","",J12)</f>
        <v>24.8.2018</v>
      </c>
      <c r="K49" s="39"/>
    </row>
    <row r="50" spans="2:47" s="1" customFormat="1" ht="6.95" customHeight="1">
      <c r="B50" s="35"/>
      <c r="C50" s="36"/>
      <c r="D50" s="36"/>
      <c r="E50" s="36"/>
      <c r="F50" s="36"/>
      <c r="G50" s="36"/>
      <c r="H50" s="36"/>
      <c r="I50" s="36"/>
      <c r="J50" s="36"/>
      <c r="K50" s="39"/>
    </row>
    <row r="51" spans="2:47" s="1" customFormat="1" ht="15">
      <c r="B51" s="35"/>
      <c r="C51" s="33" t="s">
        <v>25</v>
      </c>
      <c r="D51" s="36"/>
      <c r="E51" s="36"/>
      <c r="F51" s="31" t="str">
        <f>E15</f>
        <v>ALFAPLAN s.r.o.</v>
      </c>
      <c r="G51" s="36"/>
      <c r="H51" s="36"/>
      <c r="I51" s="33" t="s">
        <v>30</v>
      </c>
      <c r="J51" s="272" t="str">
        <f>E21</f>
        <v>Nemocnice Prachatice a.s.</v>
      </c>
      <c r="K51" s="39"/>
    </row>
    <row r="52" spans="2:47" s="1" customFormat="1" ht="14.45" customHeight="1">
      <c r="B52" s="35"/>
      <c r="C52" s="33" t="s">
        <v>29</v>
      </c>
      <c r="D52" s="36"/>
      <c r="E52" s="36"/>
      <c r="F52" s="31" t="str">
        <f>IF(E18="","",E18)</f>
        <v xml:space="preserve"> </v>
      </c>
      <c r="G52" s="36"/>
      <c r="H52" s="36"/>
      <c r="I52" s="36"/>
      <c r="J52" s="292"/>
      <c r="K52" s="39"/>
    </row>
    <row r="53" spans="2:47" s="1" customFormat="1" ht="10.35" customHeight="1">
      <c r="B53" s="35"/>
      <c r="C53" s="36"/>
      <c r="D53" s="36"/>
      <c r="E53" s="36"/>
      <c r="F53" s="36"/>
      <c r="G53" s="36"/>
      <c r="H53" s="36"/>
      <c r="I53" s="36"/>
      <c r="J53" s="36"/>
      <c r="K53" s="39"/>
    </row>
    <row r="54" spans="2:47" s="1" customFormat="1" ht="29.25" customHeight="1">
      <c r="B54" s="35"/>
      <c r="C54" s="112" t="s">
        <v>111</v>
      </c>
      <c r="D54" s="105"/>
      <c r="E54" s="105"/>
      <c r="F54" s="105"/>
      <c r="G54" s="105"/>
      <c r="H54" s="105"/>
      <c r="I54" s="105"/>
      <c r="J54" s="113" t="s">
        <v>112</v>
      </c>
      <c r="K54" s="114"/>
    </row>
    <row r="55" spans="2:47" s="1" customFormat="1" ht="10.35" customHeight="1">
      <c r="B55" s="35"/>
      <c r="C55" s="36"/>
      <c r="D55" s="36"/>
      <c r="E55" s="36"/>
      <c r="F55" s="36"/>
      <c r="G55" s="36"/>
      <c r="H55" s="36"/>
      <c r="I55" s="36"/>
      <c r="J55" s="36"/>
      <c r="K55" s="39"/>
    </row>
    <row r="56" spans="2:47" s="1" customFormat="1" ht="29.25" customHeight="1">
      <c r="B56" s="35"/>
      <c r="C56" s="115" t="s">
        <v>113</v>
      </c>
      <c r="D56" s="36"/>
      <c r="E56" s="36"/>
      <c r="F56" s="36"/>
      <c r="G56" s="36"/>
      <c r="H56" s="36"/>
      <c r="I56" s="36"/>
      <c r="J56" s="102">
        <f>J110</f>
        <v>0</v>
      </c>
      <c r="K56" s="39"/>
      <c r="AU56" s="21" t="s">
        <v>114</v>
      </c>
    </row>
    <row r="57" spans="2:47" s="7" customFormat="1" ht="24.95" customHeight="1">
      <c r="B57" s="116"/>
      <c r="C57" s="117"/>
      <c r="D57" s="118" t="s">
        <v>115</v>
      </c>
      <c r="E57" s="119"/>
      <c r="F57" s="119"/>
      <c r="G57" s="119"/>
      <c r="H57" s="119"/>
      <c r="I57" s="119"/>
      <c r="J57" s="120">
        <f>J111</f>
        <v>0</v>
      </c>
      <c r="K57" s="121"/>
    </row>
    <row r="58" spans="2:47" s="8" customFormat="1" ht="19.899999999999999" customHeight="1">
      <c r="B58" s="122"/>
      <c r="C58" s="123"/>
      <c r="D58" s="124" t="s">
        <v>116</v>
      </c>
      <c r="E58" s="125"/>
      <c r="F58" s="125"/>
      <c r="G58" s="125"/>
      <c r="H58" s="125"/>
      <c r="I58" s="125"/>
      <c r="J58" s="126">
        <f>J112</f>
        <v>0</v>
      </c>
      <c r="K58" s="127"/>
    </row>
    <row r="59" spans="2:47" s="8" customFormat="1" ht="19.899999999999999" customHeight="1">
      <c r="B59" s="122"/>
      <c r="C59" s="123"/>
      <c r="D59" s="124" t="s">
        <v>117</v>
      </c>
      <c r="E59" s="125"/>
      <c r="F59" s="125"/>
      <c r="G59" s="125"/>
      <c r="H59" s="125"/>
      <c r="I59" s="125"/>
      <c r="J59" s="126">
        <f>J157</f>
        <v>0</v>
      </c>
      <c r="K59" s="127"/>
    </row>
    <row r="60" spans="2:47" s="8" customFormat="1" ht="19.899999999999999" customHeight="1">
      <c r="B60" s="122"/>
      <c r="C60" s="123"/>
      <c r="D60" s="124" t="s">
        <v>118</v>
      </c>
      <c r="E60" s="125"/>
      <c r="F60" s="125"/>
      <c r="G60" s="125"/>
      <c r="H60" s="125"/>
      <c r="I60" s="125"/>
      <c r="J60" s="126">
        <f>J179</f>
        <v>0</v>
      </c>
      <c r="K60" s="127"/>
    </row>
    <row r="61" spans="2:47" s="8" customFormat="1" ht="19.899999999999999" customHeight="1">
      <c r="B61" s="122"/>
      <c r="C61" s="123"/>
      <c r="D61" s="124" t="s">
        <v>119</v>
      </c>
      <c r="E61" s="125"/>
      <c r="F61" s="125"/>
      <c r="G61" s="125"/>
      <c r="H61" s="125"/>
      <c r="I61" s="125"/>
      <c r="J61" s="126">
        <f>J244</f>
        <v>0</v>
      </c>
      <c r="K61" s="127"/>
    </row>
    <row r="62" spans="2:47" s="8" customFormat="1" ht="19.899999999999999" customHeight="1">
      <c r="B62" s="122"/>
      <c r="C62" s="123"/>
      <c r="D62" s="124" t="s">
        <v>120</v>
      </c>
      <c r="E62" s="125"/>
      <c r="F62" s="125"/>
      <c r="G62" s="125"/>
      <c r="H62" s="125"/>
      <c r="I62" s="125"/>
      <c r="J62" s="126">
        <f>J275</f>
        <v>0</v>
      </c>
      <c r="K62" s="127"/>
    </row>
    <row r="63" spans="2:47" s="8" customFormat="1" ht="19.899999999999999" customHeight="1">
      <c r="B63" s="122"/>
      <c r="C63" s="123"/>
      <c r="D63" s="124" t="s">
        <v>121</v>
      </c>
      <c r="E63" s="125"/>
      <c r="F63" s="125"/>
      <c r="G63" s="125"/>
      <c r="H63" s="125"/>
      <c r="I63" s="125"/>
      <c r="J63" s="126">
        <f>J280</f>
        <v>0</v>
      </c>
      <c r="K63" s="127"/>
    </row>
    <row r="64" spans="2:47" s="8" customFormat="1" ht="14.85" customHeight="1">
      <c r="B64" s="122"/>
      <c r="C64" s="123"/>
      <c r="D64" s="124" t="s">
        <v>122</v>
      </c>
      <c r="E64" s="125"/>
      <c r="F64" s="125"/>
      <c r="G64" s="125"/>
      <c r="H64" s="125"/>
      <c r="I64" s="125"/>
      <c r="J64" s="126">
        <f>J281</f>
        <v>0</v>
      </c>
      <c r="K64" s="127"/>
    </row>
    <row r="65" spans="2:11" s="8" customFormat="1" ht="14.85" customHeight="1">
      <c r="B65" s="122"/>
      <c r="C65" s="123"/>
      <c r="D65" s="124" t="s">
        <v>123</v>
      </c>
      <c r="E65" s="125"/>
      <c r="F65" s="125"/>
      <c r="G65" s="125"/>
      <c r="H65" s="125"/>
      <c r="I65" s="125"/>
      <c r="J65" s="126">
        <f>J304</f>
        <v>0</v>
      </c>
      <c r="K65" s="127"/>
    </row>
    <row r="66" spans="2:11" s="8" customFormat="1" ht="14.85" customHeight="1">
      <c r="B66" s="122"/>
      <c r="C66" s="123"/>
      <c r="D66" s="124" t="s">
        <v>124</v>
      </c>
      <c r="E66" s="125"/>
      <c r="F66" s="125"/>
      <c r="G66" s="125"/>
      <c r="H66" s="125"/>
      <c r="I66" s="125"/>
      <c r="J66" s="126">
        <f>J337</f>
        <v>0</v>
      </c>
      <c r="K66" s="127"/>
    </row>
    <row r="67" spans="2:11" s="8" customFormat="1" ht="19.899999999999999" customHeight="1">
      <c r="B67" s="122"/>
      <c r="C67" s="123"/>
      <c r="D67" s="124" t="s">
        <v>125</v>
      </c>
      <c r="E67" s="125"/>
      <c r="F67" s="125"/>
      <c r="G67" s="125"/>
      <c r="H67" s="125"/>
      <c r="I67" s="125"/>
      <c r="J67" s="126">
        <f>J344</f>
        <v>0</v>
      </c>
      <c r="K67" s="127"/>
    </row>
    <row r="68" spans="2:11" s="8" customFormat="1" ht="14.85" customHeight="1">
      <c r="B68" s="122"/>
      <c r="C68" s="123"/>
      <c r="D68" s="124" t="s">
        <v>126</v>
      </c>
      <c r="E68" s="125"/>
      <c r="F68" s="125"/>
      <c r="G68" s="125"/>
      <c r="H68" s="125"/>
      <c r="I68" s="125"/>
      <c r="J68" s="126">
        <f>J345</f>
        <v>0</v>
      </c>
      <c r="K68" s="127"/>
    </row>
    <row r="69" spans="2:11" s="8" customFormat="1" ht="14.85" customHeight="1">
      <c r="B69" s="122"/>
      <c r="C69" s="123"/>
      <c r="D69" s="124" t="s">
        <v>127</v>
      </c>
      <c r="E69" s="125"/>
      <c r="F69" s="125"/>
      <c r="G69" s="125"/>
      <c r="H69" s="125"/>
      <c r="I69" s="125"/>
      <c r="J69" s="126">
        <f>J349</f>
        <v>0</v>
      </c>
      <c r="K69" s="127"/>
    </row>
    <row r="70" spans="2:11" s="8" customFormat="1" ht="14.85" customHeight="1">
      <c r="B70" s="122"/>
      <c r="C70" s="123"/>
      <c r="D70" s="124" t="s">
        <v>128</v>
      </c>
      <c r="E70" s="125"/>
      <c r="F70" s="125"/>
      <c r="G70" s="125"/>
      <c r="H70" s="125"/>
      <c r="I70" s="125"/>
      <c r="J70" s="126">
        <f>J357</f>
        <v>0</v>
      </c>
      <c r="K70" s="127"/>
    </row>
    <row r="71" spans="2:11" s="8" customFormat="1" ht="14.85" customHeight="1">
      <c r="B71" s="122"/>
      <c r="C71" s="123"/>
      <c r="D71" s="124" t="s">
        <v>129</v>
      </c>
      <c r="E71" s="125"/>
      <c r="F71" s="125"/>
      <c r="G71" s="125"/>
      <c r="H71" s="125"/>
      <c r="I71" s="125"/>
      <c r="J71" s="126">
        <f>J360</f>
        <v>0</v>
      </c>
      <c r="K71" s="127"/>
    </row>
    <row r="72" spans="2:11" s="8" customFormat="1" ht="14.85" customHeight="1">
      <c r="B72" s="122"/>
      <c r="C72" s="123"/>
      <c r="D72" s="124" t="s">
        <v>130</v>
      </c>
      <c r="E72" s="125"/>
      <c r="F72" s="125"/>
      <c r="G72" s="125"/>
      <c r="H72" s="125"/>
      <c r="I72" s="125"/>
      <c r="J72" s="126">
        <f>J368</f>
        <v>0</v>
      </c>
      <c r="K72" s="127"/>
    </row>
    <row r="73" spans="2:11" s="8" customFormat="1" ht="14.85" customHeight="1">
      <c r="B73" s="122"/>
      <c r="C73" s="123"/>
      <c r="D73" s="124" t="s">
        <v>131</v>
      </c>
      <c r="E73" s="125"/>
      <c r="F73" s="125"/>
      <c r="G73" s="125"/>
      <c r="H73" s="125"/>
      <c r="I73" s="125"/>
      <c r="J73" s="126">
        <f>J370</f>
        <v>0</v>
      </c>
      <c r="K73" s="127"/>
    </row>
    <row r="74" spans="2:11" s="8" customFormat="1" ht="14.85" customHeight="1">
      <c r="B74" s="122"/>
      <c r="C74" s="123"/>
      <c r="D74" s="124" t="s">
        <v>132</v>
      </c>
      <c r="E74" s="125"/>
      <c r="F74" s="125"/>
      <c r="G74" s="125"/>
      <c r="H74" s="125"/>
      <c r="I74" s="125"/>
      <c r="J74" s="126">
        <f>J397</f>
        <v>0</v>
      </c>
      <c r="K74" s="127"/>
    </row>
    <row r="75" spans="2:11" s="8" customFormat="1" ht="19.899999999999999" customHeight="1">
      <c r="B75" s="122"/>
      <c r="C75" s="123"/>
      <c r="D75" s="124" t="s">
        <v>133</v>
      </c>
      <c r="E75" s="125"/>
      <c r="F75" s="125"/>
      <c r="G75" s="125"/>
      <c r="H75" s="125"/>
      <c r="I75" s="125"/>
      <c r="J75" s="126">
        <f>J399</f>
        <v>0</v>
      </c>
      <c r="K75" s="127"/>
    </row>
    <row r="76" spans="2:11" s="8" customFormat="1" ht="19.899999999999999" customHeight="1">
      <c r="B76" s="122"/>
      <c r="C76" s="123"/>
      <c r="D76" s="124" t="s">
        <v>134</v>
      </c>
      <c r="E76" s="125"/>
      <c r="F76" s="125"/>
      <c r="G76" s="125"/>
      <c r="H76" s="125"/>
      <c r="I76" s="125"/>
      <c r="J76" s="126">
        <f>J409</f>
        <v>0</v>
      </c>
      <c r="K76" s="127"/>
    </row>
    <row r="77" spans="2:11" s="7" customFormat="1" ht="24.95" customHeight="1">
      <c r="B77" s="116"/>
      <c r="C77" s="117"/>
      <c r="D77" s="118" t="s">
        <v>135</v>
      </c>
      <c r="E77" s="119"/>
      <c r="F77" s="119"/>
      <c r="G77" s="119"/>
      <c r="H77" s="119"/>
      <c r="I77" s="119"/>
      <c r="J77" s="120">
        <f>J411</f>
        <v>0</v>
      </c>
      <c r="K77" s="121"/>
    </row>
    <row r="78" spans="2:11" s="8" customFormat="1" ht="19.899999999999999" customHeight="1">
      <c r="B78" s="122"/>
      <c r="C78" s="123"/>
      <c r="D78" s="124" t="s">
        <v>136</v>
      </c>
      <c r="E78" s="125"/>
      <c r="F78" s="125"/>
      <c r="G78" s="125"/>
      <c r="H78" s="125"/>
      <c r="I78" s="125"/>
      <c r="J78" s="126">
        <f>J412</f>
        <v>0</v>
      </c>
      <c r="K78" s="127"/>
    </row>
    <row r="79" spans="2:11" s="8" customFormat="1" ht="19.899999999999999" customHeight="1">
      <c r="B79" s="122"/>
      <c r="C79" s="123"/>
      <c r="D79" s="124" t="s">
        <v>137</v>
      </c>
      <c r="E79" s="125"/>
      <c r="F79" s="125"/>
      <c r="G79" s="125"/>
      <c r="H79" s="125"/>
      <c r="I79" s="125"/>
      <c r="J79" s="126">
        <f>J434</f>
        <v>0</v>
      </c>
      <c r="K79" s="127"/>
    </row>
    <row r="80" spans="2:11" s="8" customFormat="1" ht="19.899999999999999" customHeight="1">
      <c r="B80" s="122"/>
      <c r="C80" s="123"/>
      <c r="D80" s="124" t="s">
        <v>138</v>
      </c>
      <c r="E80" s="125"/>
      <c r="F80" s="125"/>
      <c r="G80" s="125"/>
      <c r="H80" s="125"/>
      <c r="I80" s="125"/>
      <c r="J80" s="126">
        <f>J470</f>
        <v>0</v>
      </c>
      <c r="K80" s="127"/>
    </row>
    <row r="81" spans="2:12" s="8" customFormat="1" ht="19.899999999999999" customHeight="1">
      <c r="B81" s="122"/>
      <c r="C81" s="123"/>
      <c r="D81" s="124" t="s">
        <v>139</v>
      </c>
      <c r="E81" s="125"/>
      <c r="F81" s="125"/>
      <c r="G81" s="125"/>
      <c r="H81" s="125"/>
      <c r="I81" s="125"/>
      <c r="J81" s="126">
        <f>J503</f>
        <v>0</v>
      </c>
      <c r="K81" s="127"/>
    </row>
    <row r="82" spans="2:12" s="8" customFormat="1" ht="19.899999999999999" customHeight="1">
      <c r="B82" s="122"/>
      <c r="C82" s="123"/>
      <c r="D82" s="124" t="s">
        <v>140</v>
      </c>
      <c r="E82" s="125"/>
      <c r="F82" s="125"/>
      <c r="G82" s="125"/>
      <c r="H82" s="125"/>
      <c r="I82" s="125"/>
      <c r="J82" s="126">
        <f>J507</f>
        <v>0</v>
      </c>
      <c r="K82" s="127"/>
    </row>
    <row r="83" spans="2:12" s="8" customFormat="1" ht="19.899999999999999" customHeight="1">
      <c r="B83" s="122"/>
      <c r="C83" s="123"/>
      <c r="D83" s="124" t="s">
        <v>141</v>
      </c>
      <c r="E83" s="125"/>
      <c r="F83" s="125"/>
      <c r="G83" s="125"/>
      <c r="H83" s="125"/>
      <c r="I83" s="125"/>
      <c r="J83" s="126">
        <f>J523</f>
        <v>0</v>
      </c>
      <c r="K83" s="127"/>
    </row>
    <row r="84" spans="2:12" s="8" customFormat="1" ht="19.899999999999999" customHeight="1">
      <c r="B84" s="122"/>
      <c r="C84" s="123"/>
      <c r="D84" s="124" t="s">
        <v>142</v>
      </c>
      <c r="E84" s="125"/>
      <c r="F84" s="125"/>
      <c r="G84" s="125"/>
      <c r="H84" s="125"/>
      <c r="I84" s="125"/>
      <c r="J84" s="126">
        <f>J539</f>
        <v>0</v>
      </c>
      <c r="K84" s="127"/>
    </row>
    <row r="85" spans="2:12" s="8" customFormat="1" ht="19.899999999999999" customHeight="1">
      <c r="B85" s="122"/>
      <c r="C85" s="123"/>
      <c r="D85" s="124" t="s">
        <v>143</v>
      </c>
      <c r="E85" s="125"/>
      <c r="F85" s="125"/>
      <c r="G85" s="125"/>
      <c r="H85" s="125"/>
      <c r="I85" s="125"/>
      <c r="J85" s="126">
        <f>J579</f>
        <v>0</v>
      </c>
      <c r="K85" s="127"/>
    </row>
    <row r="86" spans="2:12" s="8" customFormat="1" ht="19.899999999999999" customHeight="1">
      <c r="B86" s="122"/>
      <c r="C86" s="123"/>
      <c r="D86" s="124" t="s">
        <v>144</v>
      </c>
      <c r="E86" s="125"/>
      <c r="F86" s="125"/>
      <c r="G86" s="125"/>
      <c r="H86" s="125"/>
      <c r="I86" s="125"/>
      <c r="J86" s="126">
        <f>J602</f>
        <v>0</v>
      </c>
      <c r="K86" s="127"/>
    </row>
    <row r="87" spans="2:12" s="8" customFormat="1" ht="19.899999999999999" customHeight="1">
      <c r="B87" s="122"/>
      <c r="C87" s="123"/>
      <c r="D87" s="124" t="s">
        <v>145</v>
      </c>
      <c r="E87" s="125"/>
      <c r="F87" s="125"/>
      <c r="G87" s="125"/>
      <c r="H87" s="125"/>
      <c r="I87" s="125"/>
      <c r="J87" s="126">
        <f>J609</f>
        <v>0</v>
      </c>
      <c r="K87" s="127"/>
    </row>
    <row r="88" spans="2:12" s="8" customFormat="1" ht="19.899999999999999" customHeight="1">
      <c r="B88" s="122"/>
      <c r="C88" s="123"/>
      <c r="D88" s="124" t="s">
        <v>146</v>
      </c>
      <c r="E88" s="125"/>
      <c r="F88" s="125"/>
      <c r="G88" s="125"/>
      <c r="H88" s="125"/>
      <c r="I88" s="125"/>
      <c r="J88" s="126">
        <f>J630</f>
        <v>0</v>
      </c>
      <c r="K88" s="127"/>
    </row>
    <row r="89" spans="2:12" s="8" customFormat="1" ht="19.899999999999999" customHeight="1">
      <c r="B89" s="122"/>
      <c r="C89" s="123"/>
      <c r="D89" s="124" t="s">
        <v>147</v>
      </c>
      <c r="E89" s="125"/>
      <c r="F89" s="125"/>
      <c r="G89" s="125"/>
      <c r="H89" s="125"/>
      <c r="I89" s="125"/>
      <c r="J89" s="126">
        <f>J639</f>
        <v>0</v>
      </c>
      <c r="K89" s="127"/>
    </row>
    <row r="90" spans="2:12" s="8" customFormat="1" ht="19.899999999999999" customHeight="1">
      <c r="B90" s="122"/>
      <c r="C90" s="123"/>
      <c r="D90" s="124" t="s">
        <v>148</v>
      </c>
      <c r="E90" s="125"/>
      <c r="F90" s="125"/>
      <c r="G90" s="125"/>
      <c r="H90" s="125"/>
      <c r="I90" s="125"/>
      <c r="J90" s="126">
        <f>J641</f>
        <v>0</v>
      </c>
      <c r="K90" s="127"/>
    </row>
    <row r="91" spans="2:12" s="1" customFormat="1" ht="21.75" customHeight="1">
      <c r="B91" s="35"/>
      <c r="C91" s="36"/>
      <c r="D91" s="36"/>
      <c r="E91" s="36"/>
      <c r="F91" s="36"/>
      <c r="G91" s="36"/>
      <c r="H91" s="36"/>
      <c r="I91" s="36"/>
      <c r="J91" s="36"/>
      <c r="K91" s="39"/>
    </row>
    <row r="92" spans="2:12" s="1" customFormat="1" ht="6.95" customHeight="1">
      <c r="B92" s="50"/>
      <c r="C92" s="51"/>
      <c r="D92" s="51"/>
      <c r="E92" s="51"/>
      <c r="F92" s="51"/>
      <c r="G92" s="51"/>
      <c r="H92" s="51"/>
      <c r="I92" s="51"/>
      <c r="J92" s="51"/>
      <c r="K92" s="52"/>
    </row>
    <row r="96" spans="2:12" s="1" customFormat="1" ht="6.95" customHeight="1">
      <c r="B96" s="53"/>
      <c r="C96" s="54"/>
      <c r="D96" s="54"/>
      <c r="E96" s="54"/>
      <c r="F96" s="54"/>
      <c r="G96" s="54"/>
      <c r="H96" s="54"/>
      <c r="I96" s="54"/>
      <c r="J96" s="54"/>
      <c r="K96" s="54"/>
      <c r="L96" s="35"/>
    </row>
    <row r="97" spans="2:63" s="1" customFormat="1" ht="36.950000000000003" customHeight="1">
      <c r="B97" s="35"/>
      <c r="C97" s="55" t="s">
        <v>149</v>
      </c>
      <c r="L97" s="35"/>
    </row>
    <row r="98" spans="2:63" s="1" customFormat="1" ht="6.95" customHeight="1">
      <c r="B98" s="35"/>
      <c r="L98" s="35"/>
    </row>
    <row r="99" spans="2:63" s="1" customFormat="1" ht="14.45" customHeight="1">
      <c r="B99" s="35"/>
      <c r="C99" s="57" t="s">
        <v>17</v>
      </c>
      <c r="L99" s="35"/>
    </row>
    <row r="100" spans="2:63" s="1" customFormat="1" ht="16.5" customHeight="1">
      <c r="B100" s="35"/>
      <c r="E100" s="293" t="str">
        <f>E7</f>
        <v>STAVEBNÍ ÚPRAVY A PŘÍSTAVBA OBJ. Č. 22 KOMPLEMENT – AMBULANCE V AREÁLU NEMOCNICE PRACHATICE</v>
      </c>
      <c r="F100" s="294"/>
      <c r="G100" s="294"/>
      <c r="H100" s="294"/>
      <c r="L100" s="35"/>
    </row>
    <row r="101" spans="2:63" s="1" customFormat="1" ht="14.45" customHeight="1">
      <c r="B101" s="35"/>
      <c r="C101" s="57" t="s">
        <v>107</v>
      </c>
      <c r="L101" s="35"/>
    </row>
    <row r="102" spans="2:63" s="1" customFormat="1" ht="17.25" customHeight="1">
      <c r="B102" s="35"/>
      <c r="E102" s="288" t="str">
        <f>E9</f>
        <v>1 - Stavební část</v>
      </c>
      <c r="F102" s="295"/>
      <c r="G102" s="295"/>
      <c r="H102" s="295"/>
      <c r="L102" s="35"/>
    </row>
    <row r="103" spans="2:63" s="1" customFormat="1" ht="6.95" customHeight="1">
      <c r="B103" s="35"/>
      <c r="L103" s="35"/>
    </row>
    <row r="104" spans="2:63" s="1" customFormat="1" ht="18" customHeight="1">
      <c r="B104" s="35"/>
      <c r="C104" s="57" t="s">
        <v>21</v>
      </c>
      <c r="F104" s="128" t="str">
        <f>F12</f>
        <v xml:space="preserve"> </v>
      </c>
      <c r="I104" s="57" t="s">
        <v>23</v>
      </c>
      <c r="J104" s="61" t="str">
        <f>IF(J12="","",J12)</f>
        <v>24.8.2018</v>
      </c>
      <c r="L104" s="35"/>
    </row>
    <row r="105" spans="2:63" s="1" customFormat="1" ht="6.95" customHeight="1">
      <c r="B105" s="35"/>
      <c r="L105" s="35"/>
    </row>
    <row r="106" spans="2:63" s="1" customFormat="1" ht="15">
      <c r="B106" s="35"/>
      <c r="C106" s="57" t="s">
        <v>25</v>
      </c>
      <c r="F106" s="128" t="str">
        <f>E15</f>
        <v>ALFAPLAN s.r.o.</v>
      </c>
      <c r="I106" s="57" t="s">
        <v>30</v>
      </c>
      <c r="J106" s="128" t="str">
        <f>E21</f>
        <v>Nemocnice Prachatice a.s.</v>
      </c>
      <c r="L106" s="35"/>
    </row>
    <row r="107" spans="2:63" s="1" customFormat="1" ht="14.45" customHeight="1">
      <c r="B107" s="35"/>
      <c r="C107" s="57" t="s">
        <v>29</v>
      </c>
      <c r="F107" s="128" t="str">
        <f>IF(E18="","",E18)</f>
        <v xml:space="preserve"> </v>
      </c>
      <c r="L107" s="35"/>
    </row>
    <row r="108" spans="2:63" s="1" customFormat="1" ht="10.35" customHeight="1">
      <c r="B108" s="35"/>
      <c r="L108" s="35"/>
    </row>
    <row r="109" spans="2:63" s="9" customFormat="1" ht="29.25" customHeight="1">
      <c r="B109" s="129"/>
      <c r="C109" s="130" t="s">
        <v>150</v>
      </c>
      <c r="D109" s="131" t="s">
        <v>54</v>
      </c>
      <c r="E109" s="131" t="s">
        <v>50</v>
      </c>
      <c r="F109" s="131" t="s">
        <v>151</v>
      </c>
      <c r="G109" s="131" t="s">
        <v>152</v>
      </c>
      <c r="H109" s="131" t="s">
        <v>153</v>
      </c>
      <c r="I109" s="131" t="s">
        <v>154</v>
      </c>
      <c r="J109" s="131" t="s">
        <v>112</v>
      </c>
      <c r="K109" s="132" t="s">
        <v>155</v>
      </c>
      <c r="L109" s="129"/>
      <c r="M109" s="67" t="s">
        <v>156</v>
      </c>
      <c r="N109" s="68" t="s">
        <v>39</v>
      </c>
      <c r="O109" s="68" t="s">
        <v>157</v>
      </c>
      <c r="P109" s="68" t="s">
        <v>158</v>
      </c>
      <c r="Q109" s="68" t="s">
        <v>159</v>
      </c>
      <c r="R109" s="68" t="s">
        <v>160</v>
      </c>
      <c r="S109" s="68" t="s">
        <v>161</v>
      </c>
      <c r="T109" s="69" t="s">
        <v>162</v>
      </c>
    </row>
    <row r="110" spans="2:63" s="1" customFormat="1" ht="29.25" customHeight="1">
      <c r="B110" s="35"/>
      <c r="C110" s="71" t="s">
        <v>113</v>
      </c>
      <c r="J110" s="133">
        <f>BK110</f>
        <v>0</v>
      </c>
      <c r="L110" s="35"/>
      <c r="M110" s="70"/>
      <c r="N110" s="62"/>
      <c r="O110" s="62"/>
      <c r="P110" s="134">
        <f>P111+P411</f>
        <v>11121.223255000001</v>
      </c>
      <c r="Q110" s="62"/>
      <c r="R110" s="134">
        <f>R111+R411</f>
        <v>909.1490897599997</v>
      </c>
      <c r="S110" s="62"/>
      <c r="T110" s="135">
        <f>T111+T411</f>
        <v>68.358675420000012</v>
      </c>
      <c r="AT110" s="21" t="s">
        <v>68</v>
      </c>
      <c r="AU110" s="21" t="s">
        <v>114</v>
      </c>
      <c r="BK110" s="136">
        <f>BK111+BK411</f>
        <v>0</v>
      </c>
    </row>
    <row r="111" spans="2:63" s="10" customFormat="1" ht="37.35" customHeight="1">
      <c r="B111" s="137"/>
      <c r="D111" s="138" t="s">
        <v>68</v>
      </c>
      <c r="E111" s="139" t="s">
        <v>163</v>
      </c>
      <c r="F111" s="139" t="s">
        <v>164</v>
      </c>
      <c r="J111" s="140">
        <f>BK111</f>
        <v>0</v>
      </c>
      <c r="L111" s="137"/>
      <c r="M111" s="141"/>
      <c r="N111" s="142"/>
      <c r="O111" s="142"/>
      <c r="P111" s="143">
        <f>P112+P157+P179+P244+P275+P280+P344+P399+P409</f>
        <v>9839.7042430000001</v>
      </c>
      <c r="Q111" s="142"/>
      <c r="R111" s="143">
        <f>R112+R157+R179+R244+R275+R280+R344+R399+R409</f>
        <v>890.32369009999968</v>
      </c>
      <c r="S111" s="142"/>
      <c r="T111" s="144">
        <f>T112+T157+T179+T244+T275+T280+T344+T399+T409</f>
        <v>68.057590000000005</v>
      </c>
      <c r="AR111" s="138" t="s">
        <v>16</v>
      </c>
      <c r="AT111" s="145" t="s">
        <v>68</v>
      </c>
      <c r="AU111" s="145" t="s">
        <v>69</v>
      </c>
      <c r="AY111" s="138" t="s">
        <v>165</v>
      </c>
      <c r="BK111" s="146">
        <f>BK112+BK157+BK179+BK244+BK275+BK280+BK344+BK399+BK409</f>
        <v>0</v>
      </c>
    </row>
    <row r="112" spans="2:63" s="10" customFormat="1" ht="19.899999999999999" customHeight="1">
      <c r="B112" s="137"/>
      <c r="D112" s="138" t="s">
        <v>68</v>
      </c>
      <c r="E112" s="147" t="s">
        <v>16</v>
      </c>
      <c r="F112" s="147" t="s">
        <v>166</v>
      </c>
      <c r="J112" s="148">
        <f>BK112</f>
        <v>0</v>
      </c>
      <c r="L112" s="137"/>
      <c r="M112" s="141"/>
      <c r="N112" s="142"/>
      <c r="O112" s="142"/>
      <c r="P112" s="143">
        <f>SUM(P113:P156)</f>
        <v>2157.5995560000006</v>
      </c>
      <c r="Q112" s="142"/>
      <c r="R112" s="143">
        <f>SUM(R113:R156)</f>
        <v>0.33615</v>
      </c>
      <c r="S112" s="142"/>
      <c r="T112" s="144">
        <f>SUM(T113:T156)</f>
        <v>32.615399999999994</v>
      </c>
      <c r="AR112" s="138" t="s">
        <v>16</v>
      </c>
      <c r="AT112" s="145" t="s">
        <v>68</v>
      </c>
      <c r="AU112" s="145" t="s">
        <v>16</v>
      </c>
      <c r="AY112" s="138" t="s">
        <v>165</v>
      </c>
      <c r="BK112" s="146">
        <f>SUM(BK113:BK156)</f>
        <v>0</v>
      </c>
    </row>
    <row r="113" spans="2:65" s="1" customFormat="1" ht="25.5" customHeight="1">
      <c r="B113" s="149"/>
      <c r="C113" s="150" t="s">
        <v>16</v>
      </c>
      <c r="D113" s="150" t="s">
        <v>167</v>
      </c>
      <c r="E113" s="151" t="s">
        <v>168</v>
      </c>
      <c r="F113" s="152" t="s">
        <v>169</v>
      </c>
      <c r="G113" s="153" t="s">
        <v>170</v>
      </c>
      <c r="H113" s="154">
        <v>26</v>
      </c>
      <c r="I113" s="155"/>
      <c r="J113" s="155">
        <f t="shared" ref="J113:J130" si="0">ROUND(I113*H113,2)</f>
        <v>0</v>
      </c>
      <c r="K113" s="152" t="s">
        <v>171</v>
      </c>
      <c r="L113" s="35"/>
      <c r="M113" s="156" t="s">
        <v>5</v>
      </c>
      <c r="N113" s="157" t="s">
        <v>40</v>
      </c>
      <c r="O113" s="158">
        <v>0.17199999999999999</v>
      </c>
      <c r="P113" s="158">
        <f t="shared" ref="P113:P130" si="1">O113*H113</f>
        <v>4.4719999999999995</v>
      </c>
      <c r="Q113" s="158">
        <v>0</v>
      </c>
      <c r="R113" s="158">
        <f t="shared" ref="R113:R130" si="2">Q113*H113</f>
        <v>0</v>
      </c>
      <c r="S113" s="158">
        <v>0</v>
      </c>
      <c r="T113" s="159">
        <f t="shared" ref="T113:T130" si="3">S113*H113</f>
        <v>0</v>
      </c>
      <c r="AR113" s="21" t="s">
        <v>83</v>
      </c>
      <c r="AT113" s="21" t="s">
        <v>167</v>
      </c>
      <c r="AU113" s="21" t="s">
        <v>77</v>
      </c>
      <c r="AY113" s="21" t="s">
        <v>165</v>
      </c>
      <c r="BE113" s="160">
        <f t="shared" ref="BE113:BE130" si="4">IF(N113="základní",J113,0)</f>
        <v>0</v>
      </c>
      <c r="BF113" s="160">
        <f t="shared" ref="BF113:BF130" si="5">IF(N113="snížená",J113,0)</f>
        <v>0</v>
      </c>
      <c r="BG113" s="160">
        <f t="shared" ref="BG113:BG130" si="6">IF(N113="zákl. přenesená",J113,0)</f>
        <v>0</v>
      </c>
      <c r="BH113" s="160">
        <f t="shared" ref="BH113:BH130" si="7">IF(N113="sníž. přenesená",J113,0)</f>
        <v>0</v>
      </c>
      <c r="BI113" s="160">
        <f t="shared" ref="BI113:BI130" si="8">IF(N113="nulová",J113,0)</f>
        <v>0</v>
      </c>
      <c r="BJ113" s="21" t="s">
        <v>16</v>
      </c>
      <c r="BK113" s="160">
        <f t="shared" ref="BK113:BK130" si="9">ROUND(I113*H113,2)</f>
        <v>0</v>
      </c>
      <c r="BL113" s="21" t="s">
        <v>83</v>
      </c>
      <c r="BM113" s="21" t="s">
        <v>172</v>
      </c>
    </row>
    <row r="114" spans="2:65" s="1" customFormat="1" ht="25.5" customHeight="1">
      <c r="B114" s="149"/>
      <c r="C114" s="150" t="s">
        <v>77</v>
      </c>
      <c r="D114" s="150" t="s">
        <v>167</v>
      </c>
      <c r="E114" s="151" t="s">
        <v>173</v>
      </c>
      <c r="F114" s="152" t="s">
        <v>174</v>
      </c>
      <c r="G114" s="153" t="s">
        <v>175</v>
      </c>
      <c r="H114" s="154">
        <v>3</v>
      </c>
      <c r="I114" s="155"/>
      <c r="J114" s="155">
        <f t="shared" si="0"/>
        <v>0</v>
      </c>
      <c r="K114" s="152" t="s">
        <v>171</v>
      </c>
      <c r="L114" s="35"/>
      <c r="M114" s="156" t="s">
        <v>5</v>
      </c>
      <c r="N114" s="157" t="s">
        <v>40</v>
      </c>
      <c r="O114" s="158">
        <v>0.88</v>
      </c>
      <c r="P114" s="158">
        <f t="shared" si="1"/>
        <v>2.64</v>
      </c>
      <c r="Q114" s="158">
        <v>0</v>
      </c>
      <c r="R114" s="158">
        <f t="shared" si="2"/>
        <v>0</v>
      </c>
      <c r="S114" s="158">
        <v>0</v>
      </c>
      <c r="T114" s="159">
        <f t="shared" si="3"/>
        <v>0</v>
      </c>
      <c r="AR114" s="21" t="s">
        <v>83</v>
      </c>
      <c r="AT114" s="21" t="s">
        <v>167</v>
      </c>
      <c r="AU114" s="21" t="s">
        <v>77</v>
      </c>
      <c r="AY114" s="21" t="s">
        <v>165</v>
      </c>
      <c r="BE114" s="160">
        <f t="shared" si="4"/>
        <v>0</v>
      </c>
      <c r="BF114" s="160">
        <f t="shared" si="5"/>
        <v>0</v>
      </c>
      <c r="BG114" s="160">
        <f t="shared" si="6"/>
        <v>0</v>
      </c>
      <c r="BH114" s="160">
        <f t="shared" si="7"/>
        <v>0</v>
      </c>
      <c r="BI114" s="160">
        <f t="shared" si="8"/>
        <v>0</v>
      </c>
      <c r="BJ114" s="21" t="s">
        <v>16</v>
      </c>
      <c r="BK114" s="160">
        <f t="shared" si="9"/>
        <v>0</v>
      </c>
      <c r="BL114" s="21" t="s">
        <v>83</v>
      </c>
      <c r="BM114" s="21" t="s">
        <v>176</v>
      </c>
    </row>
    <row r="115" spans="2:65" s="1" customFormat="1" ht="25.5" customHeight="1">
      <c r="B115" s="149"/>
      <c r="C115" s="150" t="s">
        <v>80</v>
      </c>
      <c r="D115" s="150" t="s">
        <v>167</v>
      </c>
      <c r="E115" s="151" t="s">
        <v>177</v>
      </c>
      <c r="F115" s="152" t="s">
        <v>178</v>
      </c>
      <c r="G115" s="153" t="s">
        <v>175</v>
      </c>
      <c r="H115" s="154">
        <v>3</v>
      </c>
      <c r="I115" s="155"/>
      <c r="J115" s="155">
        <f t="shared" si="0"/>
        <v>0</v>
      </c>
      <c r="K115" s="152" t="s">
        <v>171</v>
      </c>
      <c r="L115" s="35"/>
      <c r="M115" s="156" t="s">
        <v>5</v>
      </c>
      <c r="N115" s="157" t="s">
        <v>40</v>
      </c>
      <c r="O115" s="158">
        <v>1.655</v>
      </c>
      <c r="P115" s="158">
        <f t="shared" si="1"/>
        <v>4.9649999999999999</v>
      </c>
      <c r="Q115" s="158">
        <v>5.0000000000000002E-5</v>
      </c>
      <c r="R115" s="158">
        <f t="shared" si="2"/>
        <v>1.5000000000000001E-4</v>
      </c>
      <c r="S115" s="158">
        <v>0</v>
      </c>
      <c r="T115" s="159">
        <f t="shared" si="3"/>
        <v>0</v>
      </c>
      <c r="AR115" s="21" t="s">
        <v>83</v>
      </c>
      <c r="AT115" s="21" t="s">
        <v>167</v>
      </c>
      <c r="AU115" s="21" t="s">
        <v>77</v>
      </c>
      <c r="AY115" s="21" t="s">
        <v>165</v>
      </c>
      <c r="BE115" s="160">
        <f t="shared" si="4"/>
        <v>0</v>
      </c>
      <c r="BF115" s="160">
        <f t="shared" si="5"/>
        <v>0</v>
      </c>
      <c r="BG115" s="160">
        <f t="shared" si="6"/>
        <v>0</v>
      </c>
      <c r="BH115" s="160">
        <f t="shared" si="7"/>
        <v>0</v>
      </c>
      <c r="BI115" s="160">
        <f t="shared" si="8"/>
        <v>0</v>
      </c>
      <c r="BJ115" s="21" t="s">
        <v>16</v>
      </c>
      <c r="BK115" s="160">
        <f t="shared" si="9"/>
        <v>0</v>
      </c>
      <c r="BL115" s="21" t="s">
        <v>83</v>
      </c>
      <c r="BM115" s="21" t="s">
        <v>179</v>
      </c>
    </row>
    <row r="116" spans="2:65" s="1" customFormat="1" ht="51" customHeight="1">
      <c r="B116" s="149"/>
      <c r="C116" s="150" t="s">
        <v>83</v>
      </c>
      <c r="D116" s="150" t="s">
        <v>167</v>
      </c>
      <c r="E116" s="151" t="s">
        <v>180</v>
      </c>
      <c r="F116" s="152" t="s">
        <v>181</v>
      </c>
      <c r="G116" s="153" t="s">
        <v>170</v>
      </c>
      <c r="H116" s="154">
        <v>82.08</v>
      </c>
      <c r="I116" s="155"/>
      <c r="J116" s="155">
        <f t="shared" si="0"/>
        <v>0</v>
      </c>
      <c r="K116" s="152" t="s">
        <v>171</v>
      </c>
      <c r="L116" s="35"/>
      <c r="M116" s="156" t="s">
        <v>5</v>
      </c>
      <c r="N116" s="157" t="s">
        <v>40</v>
      </c>
      <c r="O116" s="158">
        <v>0.20799999999999999</v>
      </c>
      <c r="P116" s="158">
        <f t="shared" si="1"/>
        <v>17.07264</v>
      </c>
      <c r="Q116" s="158">
        <v>0</v>
      </c>
      <c r="R116" s="158">
        <f t="shared" si="2"/>
        <v>0</v>
      </c>
      <c r="S116" s="158">
        <v>0.255</v>
      </c>
      <c r="T116" s="159">
        <f t="shared" si="3"/>
        <v>20.930399999999999</v>
      </c>
      <c r="AR116" s="21" t="s">
        <v>83</v>
      </c>
      <c r="AT116" s="21" t="s">
        <v>167</v>
      </c>
      <c r="AU116" s="21" t="s">
        <v>77</v>
      </c>
      <c r="AY116" s="21" t="s">
        <v>165</v>
      </c>
      <c r="BE116" s="160">
        <f t="shared" si="4"/>
        <v>0</v>
      </c>
      <c r="BF116" s="160">
        <f t="shared" si="5"/>
        <v>0</v>
      </c>
      <c r="BG116" s="160">
        <f t="shared" si="6"/>
        <v>0</v>
      </c>
      <c r="BH116" s="160">
        <f t="shared" si="7"/>
        <v>0</v>
      </c>
      <c r="BI116" s="160">
        <f t="shared" si="8"/>
        <v>0</v>
      </c>
      <c r="BJ116" s="21" t="s">
        <v>16</v>
      </c>
      <c r="BK116" s="160">
        <f t="shared" si="9"/>
        <v>0</v>
      </c>
      <c r="BL116" s="21" t="s">
        <v>83</v>
      </c>
      <c r="BM116" s="21" t="s">
        <v>182</v>
      </c>
    </row>
    <row r="117" spans="2:65" s="1" customFormat="1" ht="38.25" customHeight="1">
      <c r="B117" s="149"/>
      <c r="C117" s="150" t="s">
        <v>86</v>
      </c>
      <c r="D117" s="150" t="s">
        <v>167</v>
      </c>
      <c r="E117" s="151" t="s">
        <v>183</v>
      </c>
      <c r="F117" s="152" t="s">
        <v>184</v>
      </c>
      <c r="G117" s="153" t="s">
        <v>185</v>
      </c>
      <c r="H117" s="154">
        <v>57</v>
      </c>
      <c r="I117" s="155"/>
      <c r="J117" s="155">
        <f t="shared" si="0"/>
        <v>0</v>
      </c>
      <c r="K117" s="152" t="s">
        <v>171</v>
      </c>
      <c r="L117" s="35"/>
      <c r="M117" s="156" t="s">
        <v>5</v>
      </c>
      <c r="N117" s="157" t="s">
        <v>40</v>
      </c>
      <c r="O117" s="158">
        <v>0.13300000000000001</v>
      </c>
      <c r="P117" s="158">
        <f t="shared" si="1"/>
        <v>7.5810000000000004</v>
      </c>
      <c r="Q117" s="158">
        <v>0</v>
      </c>
      <c r="R117" s="158">
        <f t="shared" si="2"/>
        <v>0</v>
      </c>
      <c r="S117" s="158">
        <v>0.20499999999999999</v>
      </c>
      <c r="T117" s="159">
        <f t="shared" si="3"/>
        <v>11.684999999999999</v>
      </c>
      <c r="AR117" s="21" t="s">
        <v>83</v>
      </c>
      <c r="AT117" s="21" t="s">
        <v>167</v>
      </c>
      <c r="AU117" s="21" t="s">
        <v>77</v>
      </c>
      <c r="AY117" s="21" t="s">
        <v>165</v>
      </c>
      <c r="BE117" s="160">
        <f t="shared" si="4"/>
        <v>0</v>
      </c>
      <c r="BF117" s="160">
        <f t="shared" si="5"/>
        <v>0</v>
      </c>
      <c r="BG117" s="160">
        <f t="shared" si="6"/>
        <v>0</v>
      </c>
      <c r="BH117" s="160">
        <f t="shared" si="7"/>
        <v>0</v>
      </c>
      <c r="BI117" s="160">
        <f t="shared" si="8"/>
        <v>0</v>
      </c>
      <c r="BJ117" s="21" t="s">
        <v>16</v>
      </c>
      <c r="BK117" s="160">
        <f t="shared" si="9"/>
        <v>0</v>
      </c>
      <c r="BL117" s="21" t="s">
        <v>83</v>
      </c>
      <c r="BM117" s="21" t="s">
        <v>186</v>
      </c>
    </row>
    <row r="118" spans="2:65" s="1" customFormat="1" ht="38.25" customHeight="1">
      <c r="B118" s="149"/>
      <c r="C118" s="150" t="s">
        <v>89</v>
      </c>
      <c r="D118" s="150" t="s">
        <v>167</v>
      </c>
      <c r="E118" s="151" t="s">
        <v>187</v>
      </c>
      <c r="F118" s="152" t="s">
        <v>188</v>
      </c>
      <c r="G118" s="153" t="s">
        <v>189</v>
      </c>
      <c r="H118" s="154">
        <v>64</v>
      </c>
      <c r="I118" s="155"/>
      <c r="J118" s="155">
        <f t="shared" si="0"/>
        <v>0</v>
      </c>
      <c r="K118" s="152" t="s">
        <v>171</v>
      </c>
      <c r="L118" s="35"/>
      <c r="M118" s="156" t="s">
        <v>5</v>
      </c>
      <c r="N118" s="157" t="s">
        <v>40</v>
      </c>
      <c r="O118" s="158">
        <v>1.2999999999999999E-2</v>
      </c>
      <c r="P118" s="158">
        <f t="shared" si="1"/>
        <v>0.83199999999999996</v>
      </c>
      <c r="Q118" s="158">
        <v>0</v>
      </c>
      <c r="R118" s="158">
        <f t="shared" si="2"/>
        <v>0</v>
      </c>
      <c r="S118" s="158">
        <v>0</v>
      </c>
      <c r="T118" s="159">
        <f t="shared" si="3"/>
        <v>0</v>
      </c>
      <c r="AR118" s="21" t="s">
        <v>83</v>
      </c>
      <c r="AT118" s="21" t="s">
        <v>167</v>
      </c>
      <c r="AU118" s="21" t="s">
        <v>77</v>
      </c>
      <c r="AY118" s="21" t="s">
        <v>165</v>
      </c>
      <c r="BE118" s="160">
        <f t="shared" si="4"/>
        <v>0</v>
      </c>
      <c r="BF118" s="160">
        <f t="shared" si="5"/>
        <v>0</v>
      </c>
      <c r="BG118" s="160">
        <f t="shared" si="6"/>
        <v>0</v>
      </c>
      <c r="BH118" s="160">
        <f t="shared" si="7"/>
        <v>0</v>
      </c>
      <c r="BI118" s="160">
        <f t="shared" si="8"/>
        <v>0</v>
      </c>
      <c r="BJ118" s="21" t="s">
        <v>16</v>
      </c>
      <c r="BK118" s="160">
        <f t="shared" si="9"/>
        <v>0</v>
      </c>
      <c r="BL118" s="21" t="s">
        <v>83</v>
      </c>
      <c r="BM118" s="21" t="s">
        <v>190</v>
      </c>
    </row>
    <row r="119" spans="2:65" s="1" customFormat="1" ht="25.5" customHeight="1">
      <c r="B119" s="149"/>
      <c r="C119" s="150" t="s">
        <v>92</v>
      </c>
      <c r="D119" s="150" t="s">
        <v>167</v>
      </c>
      <c r="E119" s="151" t="s">
        <v>191</v>
      </c>
      <c r="F119" s="152" t="s">
        <v>192</v>
      </c>
      <c r="G119" s="153" t="s">
        <v>189</v>
      </c>
      <c r="H119" s="154">
        <v>93.436999999999998</v>
      </c>
      <c r="I119" s="155"/>
      <c r="J119" s="155">
        <f t="shared" si="0"/>
        <v>0</v>
      </c>
      <c r="K119" s="152" t="s">
        <v>171</v>
      </c>
      <c r="L119" s="35"/>
      <c r="M119" s="156" t="s">
        <v>5</v>
      </c>
      <c r="N119" s="157" t="s">
        <v>40</v>
      </c>
      <c r="O119" s="158">
        <v>1.7629999999999999</v>
      </c>
      <c r="P119" s="158">
        <f t="shared" si="1"/>
        <v>164.72943099999998</v>
      </c>
      <c r="Q119" s="158">
        <v>0</v>
      </c>
      <c r="R119" s="158">
        <f t="shared" si="2"/>
        <v>0</v>
      </c>
      <c r="S119" s="158">
        <v>0</v>
      </c>
      <c r="T119" s="159">
        <f t="shared" si="3"/>
        <v>0</v>
      </c>
      <c r="AR119" s="21" t="s">
        <v>83</v>
      </c>
      <c r="AT119" s="21" t="s">
        <v>167</v>
      </c>
      <c r="AU119" s="21" t="s">
        <v>77</v>
      </c>
      <c r="AY119" s="21" t="s">
        <v>165</v>
      </c>
      <c r="BE119" s="160">
        <f t="shared" si="4"/>
        <v>0</v>
      </c>
      <c r="BF119" s="160">
        <f t="shared" si="5"/>
        <v>0</v>
      </c>
      <c r="BG119" s="160">
        <f t="shared" si="6"/>
        <v>0</v>
      </c>
      <c r="BH119" s="160">
        <f t="shared" si="7"/>
        <v>0</v>
      </c>
      <c r="BI119" s="160">
        <f t="shared" si="8"/>
        <v>0</v>
      </c>
      <c r="BJ119" s="21" t="s">
        <v>16</v>
      </c>
      <c r="BK119" s="160">
        <f t="shared" si="9"/>
        <v>0</v>
      </c>
      <c r="BL119" s="21" t="s">
        <v>83</v>
      </c>
      <c r="BM119" s="21" t="s">
        <v>193</v>
      </c>
    </row>
    <row r="120" spans="2:65" s="1" customFormat="1" ht="38.25" customHeight="1">
      <c r="B120" s="149"/>
      <c r="C120" s="150" t="s">
        <v>95</v>
      </c>
      <c r="D120" s="150" t="s">
        <v>167</v>
      </c>
      <c r="E120" s="151" t="s">
        <v>194</v>
      </c>
      <c r="F120" s="152" t="s">
        <v>195</v>
      </c>
      <c r="G120" s="153" t="s">
        <v>189</v>
      </c>
      <c r="H120" s="154">
        <v>360</v>
      </c>
      <c r="I120" s="155"/>
      <c r="J120" s="155">
        <f t="shared" si="0"/>
        <v>0</v>
      </c>
      <c r="K120" s="152" t="s">
        <v>171</v>
      </c>
      <c r="L120" s="35"/>
      <c r="M120" s="156" t="s">
        <v>5</v>
      </c>
      <c r="N120" s="157" t="s">
        <v>40</v>
      </c>
      <c r="O120" s="158">
        <v>2.948</v>
      </c>
      <c r="P120" s="158">
        <f t="shared" si="1"/>
        <v>1061.28</v>
      </c>
      <c r="Q120" s="158">
        <v>0</v>
      </c>
      <c r="R120" s="158">
        <f t="shared" si="2"/>
        <v>0</v>
      </c>
      <c r="S120" s="158">
        <v>0</v>
      </c>
      <c r="T120" s="159">
        <f t="shared" si="3"/>
        <v>0</v>
      </c>
      <c r="AR120" s="21" t="s">
        <v>83</v>
      </c>
      <c r="AT120" s="21" t="s">
        <v>167</v>
      </c>
      <c r="AU120" s="21" t="s">
        <v>77</v>
      </c>
      <c r="AY120" s="21" t="s">
        <v>165</v>
      </c>
      <c r="BE120" s="160">
        <f t="shared" si="4"/>
        <v>0</v>
      </c>
      <c r="BF120" s="160">
        <f t="shared" si="5"/>
        <v>0</v>
      </c>
      <c r="BG120" s="160">
        <f t="shared" si="6"/>
        <v>0</v>
      </c>
      <c r="BH120" s="160">
        <f t="shared" si="7"/>
        <v>0</v>
      </c>
      <c r="BI120" s="160">
        <f t="shared" si="8"/>
        <v>0</v>
      </c>
      <c r="BJ120" s="21" t="s">
        <v>16</v>
      </c>
      <c r="BK120" s="160">
        <f t="shared" si="9"/>
        <v>0</v>
      </c>
      <c r="BL120" s="21" t="s">
        <v>83</v>
      </c>
      <c r="BM120" s="21" t="s">
        <v>196</v>
      </c>
    </row>
    <row r="121" spans="2:65" s="1" customFormat="1" ht="38.25" customHeight="1">
      <c r="B121" s="149"/>
      <c r="C121" s="150" t="s">
        <v>197</v>
      </c>
      <c r="D121" s="150" t="s">
        <v>167</v>
      </c>
      <c r="E121" s="151" t="s">
        <v>198</v>
      </c>
      <c r="F121" s="152" t="s">
        <v>199</v>
      </c>
      <c r="G121" s="153" t="s">
        <v>189</v>
      </c>
      <c r="H121" s="154">
        <v>360</v>
      </c>
      <c r="I121" s="155"/>
      <c r="J121" s="155">
        <f t="shared" si="0"/>
        <v>0</v>
      </c>
      <c r="K121" s="152" t="s">
        <v>171</v>
      </c>
      <c r="L121" s="35"/>
      <c r="M121" s="156" t="s">
        <v>5</v>
      </c>
      <c r="N121" s="157" t="s">
        <v>40</v>
      </c>
      <c r="O121" s="158">
        <v>0.59</v>
      </c>
      <c r="P121" s="158">
        <f t="shared" si="1"/>
        <v>212.39999999999998</v>
      </c>
      <c r="Q121" s="158">
        <v>0</v>
      </c>
      <c r="R121" s="158">
        <f t="shared" si="2"/>
        <v>0</v>
      </c>
      <c r="S121" s="158">
        <v>0</v>
      </c>
      <c r="T121" s="159">
        <f t="shared" si="3"/>
        <v>0</v>
      </c>
      <c r="AR121" s="21" t="s">
        <v>83</v>
      </c>
      <c r="AT121" s="21" t="s">
        <v>167</v>
      </c>
      <c r="AU121" s="21" t="s">
        <v>77</v>
      </c>
      <c r="AY121" s="21" t="s">
        <v>165</v>
      </c>
      <c r="BE121" s="160">
        <f t="shared" si="4"/>
        <v>0</v>
      </c>
      <c r="BF121" s="160">
        <f t="shared" si="5"/>
        <v>0</v>
      </c>
      <c r="BG121" s="160">
        <f t="shared" si="6"/>
        <v>0</v>
      </c>
      <c r="BH121" s="160">
        <f t="shared" si="7"/>
        <v>0</v>
      </c>
      <c r="BI121" s="160">
        <f t="shared" si="8"/>
        <v>0</v>
      </c>
      <c r="BJ121" s="21" t="s">
        <v>16</v>
      </c>
      <c r="BK121" s="160">
        <f t="shared" si="9"/>
        <v>0</v>
      </c>
      <c r="BL121" s="21" t="s">
        <v>83</v>
      </c>
      <c r="BM121" s="21" t="s">
        <v>200</v>
      </c>
    </row>
    <row r="122" spans="2:65" s="1" customFormat="1" ht="25.5" customHeight="1">
      <c r="B122" s="149"/>
      <c r="C122" s="150" t="s">
        <v>201</v>
      </c>
      <c r="D122" s="150" t="s">
        <v>167</v>
      </c>
      <c r="E122" s="151" t="s">
        <v>202</v>
      </c>
      <c r="F122" s="152" t="s">
        <v>203</v>
      </c>
      <c r="G122" s="153" t="s">
        <v>189</v>
      </c>
      <c r="H122" s="154">
        <v>106.637</v>
      </c>
      <c r="I122" s="155"/>
      <c r="J122" s="155">
        <f t="shared" si="0"/>
        <v>0</v>
      </c>
      <c r="K122" s="152" t="s">
        <v>171</v>
      </c>
      <c r="L122" s="35"/>
      <c r="M122" s="156" t="s">
        <v>5</v>
      </c>
      <c r="N122" s="157" t="s">
        <v>40</v>
      </c>
      <c r="O122" s="158">
        <v>1.43</v>
      </c>
      <c r="P122" s="158">
        <f t="shared" si="1"/>
        <v>152.49090999999999</v>
      </c>
      <c r="Q122" s="158">
        <v>0</v>
      </c>
      <c r="R122" s="158">
        <f t="shared" si="2"/>
        <v>0</v>
      </c>
      <c r="S122" s="158">
        <v>0</v>
      </c>
      <c r="T122" s="159">
        <f t="shared" si="3"/>
        <v>0</v>
      </c>
      <c r="AR122" s="21" t="s">
        <v>83</v>
      </c>
      <c r="AT122" s="21" t="s">
        <v>167</v>
      </c>
      <c r="AU122" s="21" t="s">
        <v>77</v>
      </c>
      <c r="AY122" s="21" t="s">
        <v>165</v>
      </c>
      <c r="BE122" s="160">
        <f t="shared" si="4"/>
        <v>0</v>
      </c>
      <c r="BF122" s="160">
        <f t="shared" si="5"/>
        <v>0</v>
      </c>
      <c r="BG122" s="160">
        <f t="shared" si="6"/>
        <v>0</v>
      </c>
      <c r="BH122" s="160">
        <f t="shared" si="7"/>
        <v>0</v>
      </c>
      <c r="BI122" s="160">
        <f t="shared" si="8"/>
        <v>0</v>
      </c>
      <c r="BJ122" s="21" t="s">
        <v>16</v>
      </c>
      <c r="BK122" s="160">
        <f t="shared" si="9"/>
        <v>0</v>
      </c>
      <c r="BL122" s="21" t="s">
        <v>83</v>
      </c>
      <c r="BM122" s="21" t="s">
        <v>204</v>
      </c>
    </row>
    <row r="123" spans="2:65" s="1" customFormat="1" ht="38.25" customHeight="1">
      <c r="B123" s="149"/>
      <c r="C123" s="150" t="s">
        <v>205</v>
      </c>
      <c r="D123" s="150" t="s">
        <v>167</v>
      </c>
      <c r="E123" s="151" t="s">
        <v>206</v>
      </c>
      <c r="F123" s="152" t="s">
        <v>207</v>
      </c>
      <c r="G123" s="153" t="s">
        <v>189</v>
      </c>
      <c r="H123" s="154">
        <v>106.637</v>
      </c>
      <c r="I123" s="155"/>
      <c r="J123" s="155">
        <f t="shared" si="0"/>
        <v>0</v>
      </c>
      <c r="K123" s="152" t="s">
        <v>171</v>
      </c>
      <c r="L123" s="35"/>
      <c r="M123" s="156" t="s">
        <v>5</v>
      </c>
      <c r="N123" s="157" t="s">
        <v>40</v>
      </c>
      <c r="O123" s="158">
        <v>0.1</v>
      </c>
      <c r="P123" s="158">
        <f t="shared" si="1"/>
        <v>10.6637</v>
      </c>
      <c r="Q123" s="158">
        <v>0</v>
      </c>
      <c r="R123" s="158">
        <f t="shared" si="2"/>
        <v>0</v>
      </c>
      <c r="S123" s="158">
        <v>0</v>
      </c>
      <c r="T123" s="159">
        <f t="shared" si="3"/>
        <v>0</v>
      </c>
      <c r="AR123" s="21" t="s">
        <v>83</v>
      </c>
      <c r="AT123" s="21" t="s">
        <v>167</v>
      </c>
      <c r="AU123" s="21" t="s">
        <v>77</v>
      </c>
      <c r="AY123" s="21" t="s">
        <v>165</v>
      </c>
      <c r="BE123" s="160">
        <f t="shared" si="4"/>
        <v>0</v>
      </c>
      <c r="BF123" s="160">
        <f t="shared" si="5"/>
        <v>0</v>
      </c>
      <c r="BG123" s="160">
        <f t="shared" si="6"/>
        <v>0</v>
      </c>
      <c r="BH123" s="160">
        <f t="shared" si="7"/>
        <v>0</v>
      </c>
      <c r="BI123" s="160">
        <f t="shared" si="8"/>
        <v>0</v>
      </c>
      <c r="BJ123" s="21" t="s">
        <v>16</v>
      </c>
      <c r="BK123" s="160">
        <f t="shared" si="9"/>
        <v>0</v>
      </c>
      <c r="BL123" s="21" t="s">
        <v>83</v>
      </c>
      <c r="BM123" s="21" t="s">
        <v>208</v>
      </c>
    </row>
    <row r="124" spans="2:65" s="1" customFormat="1" ht="38.25" customHeight="1">
      <c r="B124" s="149"/>
      <c r="C124" s="150" t="s">
        <v>209</v>
      </c>
      <c r="D124" s="150" t="s">
        <v>167</v>
      </c>
      <c r="E124" s="151" t="s">
        <v>210</v>
      </c>
      <c r="F124" s="152" t="s">
        <v>211</v>
      </c>
      <c r="G124" s="153" t="s">
        <v>189</v>
      </c>
      <c r="H124" s="154">
        <v>0.54700000000000004</v>
      </c>
      <c r="I124" s="155"/>
      <c r="J124" s="155">
        <f t="shared" si="0"/>
        <v>0</v>
      </c>
      <c r="K124" s="152" t="s">
        <v>171</v>
      </c>
      <c r="L124" s="35"/>
      <c r="M124" s="156" t="s">
        <v>5</v>
      </c>
      <c r="N124" s="157" t="s">
        <v>40</v>
      </c>
      <c r="O124" s="158">
        <v>3.3929999999999998</v>
      </c>
      <c r="P124" s="158">
        <f t="shared" si="1"/>
        <v>1.855971</v>
      </c>
      <c r="Q124" s="158">
        <v>0</v>
      </c>
      <c r="R124" s="158">
        <f t="shared" si="2"/>
        <v>0</v>
      </c>
      <c r="S124" s="158">
        <v>0</v>
      </c>
      <c r="T124" s="159">
        <f t="shared" si="3"/>
        <v>0</v>
      </c>
      <c r="AR124" s="21" t="s">
        <v>83</v>
      </c>
      <c r="AT124" s="21" t="s">
        <v>167</v>
      </c>
      <c r="AU124" s="21" t="s">
        <v>77</v>
      </c>
      <c r="AY124" s="21" t="s">
        <v>165</v>
      </c>
      <c r="BE124" s="160">
        <f t="shared" si="4"/>
        <v>0</v>
      </c>
      <c r="BF124" s="160">
        <f t="shared" si="5"/>
        <v>0</v>
      </c>
      <c r="BG124" s="160">
        <f t="shared" si="6"/>
        <v>0</v>
      </c>
      <c r="BH124" s="160">
        <f t="shared" si="7"/>
        <v>0</v>
      </c>
      <c r="BI124" s="160">
        <f t="shared" si="8"/>
        <v>0</v>
      </c>
      <c r="BJ124" s="21" t="s">
        <v>16</v>
      </c>
      <c r="BK124" s="160">
        <f t="shared" si="9"/>
        <v>0</v>
      </c>
      <c r="BL124" s="21" t="s">
        <v>83</v>
      </c>
      <c r="BM124" s="21" t="s">
        <v>212</v>
      </c>
    </row>
    <row r="125" spans="2:65" s="1" customFormat="1" ht="51" customHeight="1">
      <c r="B125" s="149"/>
      <c r="C125" s="150" t="s">
        <v>213</v>
      </c>
      <c r="D125" s="150" t="s">
        <v>167</v>
      </c>
      <c r="E125" s="151" t="s">
        <v>214</v>
      </c>
      <c r="F125" s="152" t="s">
        <v>215</v>
      </c>
      <c r="G125" s="153" t="s">
        <v>189</v>
      </c>
      <c r="H125" s="154">
        <v>0.54700000000000004</v>
      </c>
      <c r="I125" s="155"/>
      <c r="J125" s="155">
        <f t="shared" si="0"/>
        <v>0</v>
      </c>
      <c r="K125" s="152" t="s">
        <v>171</v>
      </c>
      <c r="L125" s="35"/>
      <c r="M125" s="156" t="s">
        <v>5</v>
      </c>
      <c r="N125" s="157" t="s">
        <v>40</v>
      </c>
      <c r="O125" s="158">
        <v>0.61599999999999999</v>
      </c>
      <c r="P125" s="158">
        <f t="shared" si="1"/>
        <v>0.33695200000000003</v>
      </c>
      <c r="Q125" s="158">
        <v>0</v>
      </c>
      <c r="R125" s="158">
        <f t="shared" si="2"/>
        <v>0</v>
      </c>
      <c r="S125" s="158">
        <v>0</v>
      </c>
      <c r="T125" s="159">
        <f t="shared" si="3"/>
        <v>0</v>
      </c>
      <c r="AR125" s="21" t="s">
        <v>83</v>
      </c>
      <c r="AT125" s="21" t="s">
        <v>167</v>
      </c>
      <c r="AU125" s="21" t="s">
        <v>77</v>
      </c>
      <c r="AY125" s="21" t="s">
        <v>165</v>
      </c>
      <c r="BE125" s="160">
        <f t="shared" si="4"/>
        <v>0</v>
      </c>
      <c r="BF125" s="160">
        <f t="shared" si="5"/>
        <v>0</v>
      </c>
      <c r="BG125" s="160">
        <f t="shared" si="6"/>
        <v>0</v>
      </c>
      <c r="BH125" s="160">
        <f t="shared" si="7"/>
        <v>0</v>
      </c>
      <c r="BI125" s="160">
        <f t="shared" si="8"/>
        <v>0</v>
      </c>
      <c r="BJ125" s="21" t="s">
        <v>16</v>
      </c>
      <c r="BK125" s="160">
        <f t="shared" si="9"/>
        <v>0</v>
      </c>
      <c r="BL125" s="21" t="s">
        <v>83</v>
      </c>
      <c r="BM125" s="21" t="s">
        <v>216</v>
      </c>
    </row>
    <row r="126" spans="2:65" s="1" customFormat="1" ht="25.5" customHeight="1">
      <c r="B126" s="149"/>
      <c r="C126" s="150" t="s">
        <v>217</v>
      </c>
      <c r="D126" s="150" t="s">
        <v>167</v>
      </c>
      <c r="E126" s="151" t="s">
        <v>218</v>
      </c>
      <c r="F126" s="152" t="s">
        <v>219</v>
      </c>
      <c r="G126" s="153" t="s">
        <v>189</v>
      </c>
      <c r="H126" s="154">
        <v>181.78399999999999</v>
      </c>
      <c r="I126" s="155"/>
      <c r="J126" s="155">
        <f t="shared" si="0"/>
        <v>0</v>
      </c>
      <c r="K126" s="152" t="s">
        <v>171</v>
      </c>
      <c r="L126" s="35"/>
      <c r="M126" s="156" t="s">
        <v>5</v>
      </c>
      <c r="N126" s="157" t="s">
        <v>40</v>
      </c>
      <c r="O126" s="158">
        <v>9.7000000000000003E-2</v>
      </c>
      <c r="P126" s="158">
        <f t="shared" si="1"/>
        <v>17.633047999999999</v>
      </c>
      <c r="Q126" s="158">
        <v>0</v>
      </c>
      <c r="R126" s="158">
        <f t="shared" si="2"/>
        <v>0</v>
      </c>
      <c r="S126" s="158">
        <v>0</v>
      </c>
      <c r="T126" s="159">
        <f t="shared" si="3"/>
        <v>0</v>
      </c>
      <c r="AR126" s="21" t="s">
        <v>83</v>
      </c>
      <c r="AT126" s="21" t="s">
        <v>167</v>
      </c>
      <c r="AU126" s="21" t="s">
        <v>77</v>
      </c>
      <c r="AY126" s="21" t="s">
        <v>165</v>
      </c>
      <c r="BE126" s="160">
        <f t="shared" si="4"/>
        <v>0</v>
      </c>
      <c r="BF126" s="160">
        <f t="shared" si="5"/>
        <v>0</v>
      </c>
      <c r="BG126" s="160">
        <f t="shared" si="6"/>
        <v>0</v>
      </c>
      <c r="BH126" s="160">
        <f t="shared" si="7"/>
        <v>0</v>
      </c>
      <c r="BI126" s="160">
        <f t="shared" si="8"/>
        <v>0</v>
      </c>
      <c r="BJ126" s="21" t="s">
        <v>16</v>
      </c>
      <c r="BK126" s="160">
        <f t="shared" si="9"/>
        <v>0</v>
      </c>
      <c r="BL126" s="21" t="s">
        <v>83</v>
      </c>
      <c r="BM126" s="21" t="s">
        <v>220</v>
      </c>
    </row>
    <row r="127" spans="2:65" s="1" customFormat="1" ht="38.25" customHeight="1">
      <c r="B127" s="149"/>
      <c r="C127" s="150" t="s">
        <v>11</v>
      </c>
      <c r="D127" s="150" t="s">
        <v>167</v>
      </c>
      <c r="E127" s="151" t="s">
        <v>221</v>
      </c>
      <c r="F127" s="152" t="s">
        <v>222</v>
      </c>
      <c r="G127" s="153" t="s">
        <v>189</v>
      </c>
      <c r="H127" s="154">
        <v>181.78399999999999</v>
      </c>
      <c r="I127" s="155"/>
      <c r="J127" s="155">
        <f t="shared" si="0"/>
        <v>0</v>
      </c>
      <c r="K127" s="152" t="s">
        <v>171</v>
      </c>
      <c r="L127" s="35"/>
      <c r="M127" s="156" t="s">
        <v>5</v>
      </c>
      <c r="N127" s="157" t="s">
        <v>40</v>
      </c>
      <c r="O127" s="158">
        <v>0.38200000000000001</v>
      </c>
      <c r="P127" s="158">
        <f t="shared" si="1"/>
        <v>69.441487999999993</v>
      </c>
      <c r="Q127" s="158">
        <v>0</v>
      </c>
      <c r="R127" s="158">
        <f t="shared" si="2"/>
        <v>0</v>
      </c>
      <c r="S127" s="158">
        <v>0</v>
      </c>
      <c r="T127" s="159">
        <f t="shared" si="3"/>
        <v>0</v>
      </c>
      <c r="AR127" s="21" t="s">
        <v>83</v>
      </c>
      <c r="AT127" s="21" t="s">
        <v>167</v>
      </c>
      <c r="AU127" s="21" t="s">
        <v>77</v>
      </c>
      <c r="AY127" s="21" t="s">
        <v>165</v>
      </c>
      <c r="BE127" s="160">
        <f t="shared" si="4"/>
        <v>0</v>
      </c>
      <c r="BF127" s="160">
        <f t="shared" si="5"/>
        <v>0</v>
      </c>
      <c r="BG127" s="160">
        <f t="shared" si="6"/>
        <v>0</v>
      </c>
      <c r="BH127" s="160">
        <f t="shared" si="7"/>
        <v>0</v>
      </c>
      <c r="BI127" s="160">
        <f t="shared" si="8"/>
        <v>0</v>
      </c>
      <c r="BJ127" s="21" t="s">
        <v>16</v>
      </c>
      <c r="BK127" s="160">
        <f t="shared" si="9"/>
        <v>0</v>
      </c>
      <c r="BL127" s="21" t="s">
        <v>83</v>
      </c>
      <c r="BM127" s="21" t="s">
        <v>223</v>
      </c>
    </row>
    <row r="128" spans="2:65" s="1" customFormat="1" ht="38.25" customHeight="1">
      <c r="B128" s="149"/>
      <c r="C128" s="150" t="s">
        <v>224</v>
      </c>
      <c r="D128" s="150" t="s">
        <v>167</v>
      </c>
      <c r="E128" s="151" t="s">
        <v>225</v>
      </c>
      <c r="F128" s="152" t="s">
        <v>226</v>
      </c>
      <c r="G128" s="153" t="s">
        <v>189</v>
      </c>
      <c r="H128" s="154">
        <v>727.13599999999997</v>
      </c>
      <c r="I128" s="155"/>
      <c r="J128" s="155">
        <f t="shared" si="0"/>
        <v>0</v>
      </c>
      <c r="K128" s="152" t="s">
        <v>171</v>
      </c>
      <c r="L128" s="35"/>
      <c r="M128" s="156" t="s">
        <v>5</v>
      </c>
      <c r="N128" s="157" t="s">
        <v>40</v>
      </c>
      <c r="O128" s="158">
        <v>0.34799999999999998</v>
      </c>
      <c r="P128" s="158">
        <f t="shared" si="1"/>
        <v>253.04332799999997</v>
      </c>
      <c r="Q128" s="158">
        <v>0</v>
      </c>
      <c r="R128" s="158">
        <f t="shared" si="2"/>
        <v>0</v>
      </c>
      <c r="S128" s="158">
        <v>0</v>
      </c>
      <c r="T128" s="159">
        <f t="shared" si="3"/>
        <v>0</v>
      </c>
      <c r="AR128" s="21" t="s">
        <v>83</v>
      </c>
      <c r="AT128" s="21" t="s">
        <v>167</v>
      </c>
      <c r="AU128" s="21" t="s">
        <v>77</v>
      </c>
      <c r="AY128" s="21" t="s">
        <v>165</v>
      </c>
      <c r="BE128" s="160">
        <f t="shared" si="4"/>
        <v>0</v>
      </c>
      <c r="BF128" s="160">
        <f t="shared" si="5"/>
        <v>0</v>
      </c>
      <c r="BG128" s="160">
        <f t="shared" si="6"/>
        <v>0</v>
      </c>
      <c r="BH128" s="160">
        <f t="shared" si="7"/>
        <v>0</v>
      </c>
      <c r="BI128" s="160">
        <f t="shared" si="8"/>
        <v>0</v>
      </c>
      <c r="BJ128" s="21" t="s">
        <v>16</v>
      </c>
      <c r="BK128" s="160">
        <f t="shared" si="9"/>
        <v>0</v>
      </c>
      <c r="BL128" s="21" t="s">
        <v>83</v>
      </c>
      <c r="BM128" s="21" t="s">
        <v>227</v>
      </c>
    </row>
    <row r="129" spans="2:65" s="1" customFormat="1" ht="38.25" customHeight="1">
      <c r="B129" s="149"/>
      <c r="C129" s="150" t="s">
        <v>228</v>
      </c>
      <c r="D129" s="150" t="s">
        <v>167</v>
      </c>
      <c r="E129" s="151" t="s">
        <v>229</v>
      </c>
      <c r="F129" s="152" t="s">
        <v>230</v>
      </c>
      <c r="G129" s="153" t="s">
        <v>189</v>
      </c>
      <c r="H129" s="154">
        <v>181.78399999999999</v>
      </c>
      <c r="I129" s="155"/>
      <c r="J129" s="155">
        <f t="shared" si="0"/>
        <v>0</v>
      </c>
      <c r="K129" s="152" t="s">
        <v>171</v>
      </c>
      <c r="L129" s="35"/>
      <c r="M129" s="156" t="s">
        <v>5</v>
      </c>
      <c r="N129" s="157" t="s">
        <v>40</v>
      </c>
      <c r="O129" s="158">
        <v>8.3000000000000004E-2</v>
      </c>
      <c r="P129" s="158">
        <f t="shared" si="1"/>
        <v>15.088072</v>
      </c>
      <c r="Q129" s="158">
        <v>0</v>
      </c>
      <c r="R129" s="158">
        <f t="shared" si="2"/>
        <v>0</v>
      </c>
      <c r="S129" s="158">
        <v>0</v>
      </c>
      <c r="T129" s="159">
        <f t="shared" si="3"/>
        <v>0</v>
      </c>
      <c r="AR129" s="21" t="s">
        <v>83</v>
      </c>
      <c r="AT129" s="21" t="s">
        <v>167</v>
      </c>
      <c r="AU129" s="21" t="s">
        <v>77</v>
      </c>
      <c r="AY129" s="21" t="s">
        <v>165</v>
      </c>
      <c r="BE129" s="160">
        <f t="shared" si="4"/>
        <v>0</v>
      </c>
      <c r="BF129" s="160">
        <f t="shared" si="5"/>
        <v>0</v>
      </c>
      <c r="BG129" s="160">
        <f t="shared" si="6"/>
        <v>0</v>
      </c>
      <c r="BH129" s="160">
        <f t="shared" si="7"/>
        <v>0</v>
      </c>
      <c r="BI129" s="160">
        <f t="shared" si="8"/>
        <v>0</v>
      </c>
      <c r="BJ129" s="21" t="s">
        <v>16</v>
      </c>
      <c r="BK129" s="160">
        <f t="shared" si="9"/>
        <v>0</v>
      </c>
      <c r="BL129" s="21" t="s">
        <v>83</v>
      </c>
      <c r="BM129" s="21" t="s">
        <v>231</v>
      </c>
    </row>
    <row r="130" spans="2:65" s="1" customFormat="1" ht="51" customHeight="1">
      <c r="B130" s="149"/>
      <c r="C130" s="150" t="s">
        <v>232</v>
      </c>
      <c r="D130" s="150" t="s">
        <v>167</v>
      </c>
      <c r="E130" s="151" t="s">
        <v>233</v>
      </c>
      <c r="F130" s="152" t="s">
        <v>234</v>
      </c>
      <c r="G130" s="153" t="s">
        <v>189</v>
      </c>
      <c r="H130" s="154">
        <v>1817.84</v>
      </c>
      <c r="I130" s="155"/>
      <c r="J130" s="155">
        <f t="shared" si="0"/>
        <v>0</v>
      </c>
      <c r="K130" s="152" t="s">
        <v>171</v>
      </c>
      <c r="L130" s="35"/>
      <c r="M130" s="156" t="s">
        <v>5</v>
      </c>
      <c r="N130" s="157" t="s">
        <v>40</v>
      </c>
      <c r="O130" s="158">
        <v>4.0000000000000001E-3</v>
      </c>
      <c r="P130" s="158">
        <f t="shared" si="1"/>
        <v>7.2713599999999996</v>
      </c>
      <c r="Q130" s="158">
        <v>0</v>
      </c>
      <c r="R130" s="158">
        <f t="shared" si="2"/>
        <v>0</v>
      </c>
      <c r="S130" s="158">
        <v>0</v>
      </c>
      <c r="T130" s="159">
        <f t="shared" si="3"/>
        <v>0</v>
      </c>
      <c r="AR130" s="21" t="s">
        <v>83</v>
      </c>
      <c r="AT130" s="21" t="s">
        <v>167</v>
      </c>
      <c r="AU130" s="21" t="s">
        <v>77</v>
      </c>
      <c r="AY130" s="21" t="s">
        <v>165</v>
      </c>
      <c r="BE130" s="160">
        <f t="shared" si="4"/>
        <v>0</v>
      </c>
      <c r="BF130" s="160">
        <f t="shared" si="5"/>
        <v>0</v>
      </c>
      <c r="BG130" s="160">
        <f t="shared" si="6"/>
        <v>0</v>
      </c>
      <c r="BH130" s="160">
        <f t="shared" si="7"/>
        <v>0</v>
      </c>
      <c r="BI130" s="160">
        <f t="shared" si="8"/>
        <v>0</v>
      </c>
      <c r="BJ130" s="21" t="s">
        <v>16</v>
      </c>
      <c r="BK130" s="160">
        <f t="shared" si="9"/>
        <v>0</v>
      </c>
      <c r="BL130" s="21" t="s">
        <v>83</v>
      </c>
      <c r="BM130" s="21" t="s">
        <v>235</v>
      </c>
    </row>
    <row r="131" spans="2:65" s="11" customFormat="1">
      <c r="B131" s="161"/>
      <c r="D131" s="162" t="s">
        <v>236</v>
      </c>
      <c r="F131" s="163" t="s">
        <v>237</v>
      </c>
      <c r="H131" s="164">
        <v>1817.84</v>
      </c>
      <c r="L131" s="161"/>
      <c r="M131" s="165"/>
      <c r="N131" s="166"/>
      <c r="O131" s="166"/>
      <c r="P131" s="166"/>
      <c r="Q131" s="166"/>
      <c r="R131" s="166"/>
      <c r="S131" s="166"/>
      <c r="T131" s="167"/>
      <c r="AT131" s="168" t="s">
        <v>236</v>
      </c>
      <c r="AU131" s="168" t="s">
        <v>77</v>
      </c>
      <c r="AV131" s="11" t="s">
        <v>77</v>
      </c>
      <c r="AW131" s="11" t="s">
        <v>6</v>
      </c>
      <c r="AX131" s="11" t="s">
        <v>16</v>
      </c>
      <c r="AY131" s="168" t="s">
        <v>165</v>
      </c>
    </row>
    <row r="132" spans="2:65" s="1" customFormat="1" ht="16.5" customHeight="1">
      <c r="B132" s="149"/>
      <c r="C132" s="150" t="s">
        <v>238</v>
      </c>
      <c r="D132" s="150" t="s">
        <v>167</v>
      </c>
      <c r="E132" s="151" t="s">
        <v>239</v>
      </c>
      <c r="F132" s="152" t="s">
        <v>240</v>
      </c>
      <c r="G132" s="153" t="s">
        <v>189</v>
      </c>
      <c r="H132" s="154">
        <v>181.78399999999999</v>
      </c>
      <c r="I132" s="155"/>
      <c r="J132" s="155">
        <f>ROUND(I132*H132,2)</f>
        <v>0</v>
      </c>
      <c r="K132" s="152" t="s">
        <v>171</v>
      </c>
      <c r="L132" s="35"/>
      <c r="M132" s="156" t="s">
        <v>5</v>
      </c>
      <c r="N132" s="157" t="s">
        <v>40</v>
      </c>
      <c r="O132" s="158">
        <v>8.9999999999999993E-3</v>
      </c>
      <c r="P132" s="158">
        <f>O132*H132</f>
        <v>1.6360559999999997</v>
      </c>
      <c r="Q132" s="158">
        <v>0</v>
      </c>
      <c r="R132" s="158">
        <f>Q132*H132</f>
        <v>0</v>
      </c>
      <c r="S132" s="158">
        <v>0</v>
      </c>
      <c r="T132" s="159">
        <f>S132*H132</f>
        <v>0</v>
      </c>
      <c r="AR132" s="21" t="s">
        <v>83</v>
      </c>
      <c r="AT132" s="21" t="s">
        <v>167</v>
      </c>
      <c r="AU132" s="21" t="s">
        <v>77</v>
      </c>
      <c r="AY132" s="21" t="s">
        <v>165</v>
      </c>
      <c r="BE132" s="160">
        <f>IF(N132="základní",J132,0)</f>
        <v>0</v>
      </c>
      <c r="BF132" s="160">
        <f>IF(N132="snížená",J132,0)</f>
        <v>0</v>
      </c>
      <c r="BG132" s="160">
        <f>IF(N132="zákl. přenesená",J132,0)</f>
        <v>0</v>
      </c>
      <c r="BH132" s="160">
        <f>IF(N132="sníž. přenesená",J132,0)</f>
        <v>0</v>
      </c>
      <c r="BI132" s="160">
        <f>IF(N132="nulová",J132,0)</f>
        <v>0</v>
      </c>
      <c r="BJ132" s="21" t="s">
        <v>16</v>
      </c>
      <c r="BK132" s="160">
        <f>ROUND(I132*H132,2)</f>
        <v>0</v>
      </c>
      <c r="BL132" s="21" t="s">
        <v>83</v>
      </c>
      <c r="BM132" s="21" t="s">
        <v>241</v>
      </c>
    </row>
    <row r="133" spans="2:65" s="1" customFormat="1" ht="25.5" customHeight="1">
      <c r="B133" s="149"/>
      <c r="C133" s="150" t="s">
        <v>242</v>
      </c>
      <c r="D133" s="150" t="s">
        <v>167</v>
      </c>
      <c r="E133" s="151" t="s">
        <v>243</v>
      </c>
      <c r="F133" s="152" t="s">
        <v>244</v>
      </c>
      <c r="G133" s="153" t="s">
        <v>245</v>
      </c>
      <c r="H133" s="154">
        <v>363.56799999999998</v>
      </c>
      <c r="I133" s="155"/>
      <c r="J133" s="155">
        <f>ROUND(I133*H133,2)</f>
        <v>0</v>
      </c>
      <c r="K133" s="152" t="s">
        <v>171</v>
      </c>
      <c r="L133" s="35"/>
      <c r="M133" s="156" t="s">
        <v>5</v>
      </c>
      <c r="N133" s="157" t="s">
        <v>40</v>
      </c>
      <c r="O133" s="158">
        <v>0</v>
      </c>
      <c r="P133" s="158">
        <f>O133*H133</f>
        <v>0</v>
      </c>
      <c r="Q133" s="158">
        <v>0</v>
      </c>
      <c r="R133" s="158">
        <f>Q133*H133</f>
        <v>0</v>
      </c>
      <c r="S133" s="158">
        <v>0</v>
      </c>
      <c r="T133" s="159">
        <f>S133*H133</f>
        <v>0</v>
      </c>
      <c r="AR133" s="21" t="s">
        <v>83</v>
      </c>
      <c r="AT133" s="21" t="s">
        <v>167</v>
      </c>
      <c r="AU133" s="21" t="s">
        <v>77</v>
      </c>
      <c r="AY133" s="21" t="s">
        <v>165</v>
      </c>
      <c r="BE133" s="160">
        <f>IF(N133="základní",J133,0)</f>
        <v>0</v>
      </c>
      <c r="BF133" s="160">
        <f>IF(N133="snížená",J133,0)</f>
        <v>0</v>
      </c>
      <c r="BG133" s="160">
        <f>IF(N133="zákl. přenesená",J133,0)</f>
        <v>0</v>
      </c>
      <c r="BH133" s="160">
        <f>IF(N133="sníž. přenesená",J133,0)</f>
        <v>0</v>
      </c>
      <c r="BI133" s="160">
        <f>IF(N133="nulová",J133,0)</f>
        <v>0</v>
      </c>
      <c r="BJ133" s="21" t="s">
        <v>16</v>
      </c>
      <c r="BK133" s="160">
        <f>ROUND(I133*H133,2)</f>
        <v>0</v>
      </c>
      <c r="BL133" s="21" t="s">
        <v>83</v>
      </c>
      <c r="BM133" s="21" t="s">
        <v>246</v>
      </c>
    </row>
    <row r="134" spans="2:65" s="11" customFormat="1">
      <c r="B134" s="161"/>
      <c r="D134" s="162" t="s">
        <v>236</v>
      </c>
      <c r="F134" s="163" t="s">
        <v>247</v>
      </c>
      <c r="H134" s="164">
        <v>363.56799999999998</v>
      </c>
      <c r="L134" s="161"/>
      <c r="M134" s="165"/>
      <c r="N134" s="166"/>
      <c r="O134" s="166"/>
      <c r="P134" s="166"/>
      <c r="Q134" s="166"/>
      <c r="R134" s="166"/>
      <c r="S134" s="166"/>
      <c r="T134" s="167"/>
      <c r="AT134" s="168" t="s">
        <v>236</v>
      </c>
      <c r="AU134" s="168" t="s">
        <v>77</v>
      </c>
      <c r="AV134" s="11" t="s">
        <v>77</v>
      </c>
      <c r="AW134" s="11" t="s">
        <v>6</v>
      </c>
      <c r="AX134" s="11" t="s">
        <v>16</v>
      </c>
      <c r="AY134" s="168" t="s">
        <v>165</v>
      </c>
    </row>
    <row r="135" spans="2:65" s="1" customFormat="1" ht="38.25" customHeight="1">
      <c r="B135" s="149"/>
      <c r="C135" s="150" t="s">
        <v>10</v>
      </c>
      <c r="D135" s="150" t="s">
        <v>167</v>
      </c>
      <c r="E135" s="151" t="s">
        <v>248</v>
      </c>
      <c r="F135" s="152" t="s">
        <v>249</v>
      </c>
      <c r="G135" s="153" t="s">
        <v>175</v>
      </c>
      <c r="H135" s="154">
        <v>3</v>
      </c>
      <c r="I135" s="155"/>
      <c r="J135" s="155">
        <f t="shared" ref="J135:J147" si="10">ROUND(I135*H135,2)</f>
        <v>0</v>
      </c>
      <c r="K135" s="152" t="s">
        <v>171</v>
      </c>
      <c r="L135" s="35"/>
      <c r="M135" s="156" t="s">
        <v>5</v>
      </c>
      <c r="N135" s="157" t="s">
        <v>40</v>
      </c>
      <c r="O135" s="158">
        <v>0.32900000000000001</v>
      </c>
      <c r="P135" s="158">
        <f t="shared" ref="P135:P147" si="11">O135*H135</f>
        <v>0.9870000000000001</v>
      </c>
      <c r="Q135" s="158">
        <v>0</v>
      </c>
      <c r="R135" s="158">
        <f t="shared" ref="R135:R147" si="12">Q135*H135</f>
        <v>0</v>
      </c>
      <c r="S135" s="158">
        <v>0</v>
      </c>
      <c r="T135" s="159">
        <f t="shared" ref="T135:T147" si="13">S135*H135</f>
        <v>0</v>
      </c>
      <c r="AR135" s="21" t="s">
        <v>83</v>
      </c>
      <c r="AT135" s="21" t="s">
        <v>167</v>
      </c>
      <c r="AU135" s="21" t="s">
        <v>77</v>
      </c>
      <c r="AY135" s="21" t="s">
        <v>165</v>
      </c>
      <c r="BE135" s="160">
        <f t="shared" ref="BE135:BE147" si="14">IF(N135="základní",J135,0)</f>
        <v>0</v>
      </c>
      <c r="BF135" s="160">
        <f t="shared" ref="BF135:BF147" si="15">IF(N135="snížená",J135,0)</f>
        <v>0</v>
      </c>
      <c r="BG135" s="160">
        <f t="shared" ref="BG135:BG147" si="16">IF(N135="zákl. přenesená",J135,0)</f>
        <v>0</v>
      </c>
      <c r="BH135" s="160">
        <f t="shared" ref="BH135:BH147" si="17">IF(N135="sníž. přenesená",J135,0)</f>
        <v>0</v>
      </c>
      <c r="BI135" s="160">
        <f t="shared" ref="BI135:BI147" si="18">IF(N135="nulová",J135,0)</f>
        <v>0</v>
      </c>
      <c r="BJ135" s="21" t="s">
        <v>16</v>
      </c>
      <c r="BK135" s="160">
        <f t="shared" ref="BK135:BK147" si="19">ROUND(I135*H135,2)</f>
        <v>0</v>
      </c>
      <c r="BL135" s="21" t="s">
        <v>83</v>
      </c>
      <c r="BM135" s="21" t="s">
        <v>250</v>
      </c>
    </row>
    <row r="136" spans="2:65" s="1" customFormat="1" ht="38.25" customHeight="1">
      <c r="B136" s="149"/>
      <c r="C136" s="150" t="s">
        <v>251</v>
      </c>
      <c r="D136" s="150" t="s">
        <v>167</v>
      </c>
      <c r="E136" s="151" t="s">
        <v>252</v>
      </c>
      <c r="F136" s="152" t="s">
        <v>253</v>
      </c>
      <c r="G136" s="153" t="s">
        <v>175</v>
      </c>
      <c r="H136" s="154">
        <v>3</v>
      </c>
      <c r="I136" s="155"/>
      <c r="J136" s="155">
        <f t="shared" si="10"/>
        <v>0</v>
      </c>
      <c r="K136" s="152" t="s">
        <v>171</v>
      </c>
      <c r="L136" s="35"/>
      <c r="M136" s="156" t="s">
        <v>5</v>
      </c>
      <c r="N136" s="157" t="s">
        <v>40</v>
      </c>
      <c r="O136" s="158">
        <v>1.2430000000000001</v>
      </c>
      <c r="P136" s="158">
        <f t="shared" si="11"/>
        <v>3.7290000000000001</v>
      </c>
      <c r="Q136" s="158">
        <v>0</v>
      </c>
      <c r="R136" s="158">
        <f t="shared" si="12"/>
        <v>0</v>
      </c>
      <c r="S136" s="158">
        <v>0</v>
      </c>
      <c r="T136" s="159">
        <f t="shared" si="13"/>
        <v>0</v>
      </c>
      <c r="AR136" s="21" t="s">
        <v>83</v>
      </c>
      <c r="AT136" s="21" t="s">
        <v>167</v>
      </c>
      <c r="AU136" s="21" t="s">
        <v>77</v>
      </c>
      <c r="AY136" s="21" t="s">
        <v>165</v>
      </c>
      <c r="BE136" s="160">
        <f t="shared" si="14"/>
        <v>0</v>
      </c>
      <c r="BF136" s="160">
        <f t="shared" si="15"/>
        <v>0</v>
      </c>
      <c r="BG136" s="160">
        <f t="shared" si="16"/>
        <v>0</v>
      </c>
      <c r="BH136" s="160">
        <f t="shared" si="17"/>
        <v>0</v>
      </c>
      <c r="BI136" s="160">
        <f t="shared" si="18"/>
        <v>0</v>
      </c>
      <c r="BJ136" s="21" t="s">
        <v>16</v>
      </c>
      <c r="BK136" s="160">
        <f t="shared" si="19"/>
        <v>0</v>
      </c>
      <c r="BL136" s="21" t="s">
        <v>83</v>
      </c>
      <c r="BM136" s="21" t="s">
        <v>254</v>
      </c>
    </row>
    <row r="137" spans="2:65" s="1" customFormat="1" ht="25.5" customHeight="1">
      <c r="B137" s="149"/>
      <c r="C137" s="150" t="s">
        <v>255</v>
      </c>
      <c r="D137" s="150" t="s">
        <v>167</v>
      </c>
      <c r="E137" s="151" t="s">
        <v>256</v>
      </c>
      <c r="F137" s="152" t="s">
        <v>257</v>
      </c>
      <c r="G137" s="153" t="s">
        <v>175</v>
      </c>
      <c r="H137" s="154">
        <v>3</v>
      </c>
      <c r="I137" s="155"/>
      <c r="J137" s="155">
        <f t="shared" si="10"/>
        <v>0</v>
      </c>
      <c r="K137" s="152" t="s">
        <v>171</v>
      </c>
      <c r="L137" s="35"/>
      <c r="M137" s="156" t="s">
        <v>5</v>
      </c>
      <c r="N137" s="157" t="s">
        <v>40</v>
      </c>
      <c r="O137" s="158">
        <v>0.45200000000000001</v>
      </c>
      <c r="P137" s="158">
        <f t="shared" si="11"/>
        <v>1.3560000000000001</v>
      </c>
      <c r="Q137" s="158">
        <v>0</v>
      </c>
      <c r="R137" s="158">
        <f t="shared" si="12"/>
        <v>0</v>
      </c>
      <c r="S137" s="158">
        <v>0</v>
      </c>
      <c r="T137" s="159">
        <f t="shared" si="13"/>
        <v>0</v>
      </c>
      <c r="AR137" s="21" t="s">
        <v>83</v>
      </c>
      <c r="AT137" s="21" t="s">
        <v>167</v>
      </c>
      <c r="AU137" s="21" t="s">
        <v>77</v>
      </c>
      <c r="AY137" s="21" t="s">
        <v>165</v>
      </c>
      <c r="BE137" s="160">
        <f t="shared" si="14"/>
        <v>0</v>
      </c>
      <c r="BF137" s="160">
        <f t="shared" si="15"/>
        <v>0</v>
      </c>
      <c r="BG137" s="160">
        <f t="shared" si="16"/>
        <v>0</v>
      </c>
      <c r="BH137" s="160">
        <f t="shared" si="17"/>
        <v>0</v>
      </c>
      <c r="BI137" s="160">
        <f t="shared" si="18"/>
        <v>0</v>
      </c>
      <c r="BJ137" s="21" t="s">
        <v>16</v>
      </c>
      <c r="BK137" s="160">
        <f t="shared" si="19"/>
        <v>0</v>
      </c>
      <c r="BL137" s="21" t="s">
        <v>83</v>
      </c>
      <c r="BM137" s="21" t="s">
        <v>258</v>
      </c>
    </row>
    <row r="138" spans="2:65" s="1" customFormat="1" ht="25.5" customHeight="1">
      <c r="B138" s="149"/>
      <c r="C138" s="150" t="s">
        <v>259</v>
      </c>
      <c r="D138" s="150" t="s">
        <v>167</v>
      </c>
      <c r="E138" s="151" t="s">
        <v>260</v>
      </c>
      <c r="F138" s="152" t="s">
        <v>261</v>
      </c>
      <c r="G138" s="153" t="s">
        <v>170</v>
      </c>
      <c r="H138" s="154">
        <v>26</v>
      </c>
      <c r="I138" s="155"/>
      <c r="J138" s="155">
        <f t="shared" si="10"/>
        <v>0</v>
      </c>
      <c r="K138" s="152" t="s">
        <v>171</v>
      </c>
      <c r="L138" s="35"/>
      <c r="M138" s="156" t="s">
        <v>5</v>
      </c>
      <c r="N138" s="157" t="s">
        <v>40</v>
      </c>
      <c r="O138" s="158">
        <v>5.0999999999999997E-2</v>
      </c>
      <c r="P138" s="158">
        <f t="shared" si="11"/>
        <v>1.3259999999999998</v>
      </c>
      <c r="Q138" s="158">
        <v>0</v>
      </c>
      <c r="R138" s="158">
        <f t="shared" si="12"/>
        <v>0</v>
      </c>
      <c r="S138" s="158">
        <v>0</v>
      </c>
      <c r="T138" s="159">
        <f t="shared" si="13"/>
        <v>0</v>
      </c>
      <c r="AR138" s="21" t="s">
        <v>83</v>
      </c>
      <c r="AT138" s="21" t="s">
        <v>167</v>
      </c>
      <c r="AU138" s="21" t="s">
        <v>77</v>
      </c>
      <c r="AY138" s="21" t="s">
        <v>165</v>
      </c>
      <c r="BE138" s="160">
        <f t="shared" si="14"/>
        <v>0</v>
      </c>
      <c r="BF138" s="160">
        <f t="shared" si="15"/>
        <v>0</v>
      </c>
      <c r="BG138" s="160">
        <f t="shared" si="16"/>
        <v>0</v>
      </c>
      <c r="BH138" s="160">
        <f t="shared" si="17"/>
        <v>0</v>
      </c>
      <c r="BI138" s="160">
        <f t="shared" si="18"/>
        <v>0</v>
      </c>
      <c r="BJ138" s="21" t="s">
        <v>16</v>
      </c>
      <c r="BK138" s="160">
        <f t="shared" si="19"/>
        <v>0</v>
      </c>
      <c r="BL138" s="21" t="s">
        <v>83</v>
      </c>
      <c r="BM138" s="21" t="s">
        <v>262</v>
      </c>
    </row>
    <row r="139" spans="2:65" s="1" customFormat="1" ht="38.25" customHeight="1">
      <c r="B139" s="149"/>
      <c r="C139" s="150" t="s">
        <v>263</v>
      </c>
      <c r="D139" s="150" t="s">
        <v>167</v>
      </c>
      <c r="E139" s="151" t="s">
        <v>264</v>
      </c>
      <c r="F139" s="152" t="s">
        <v>265</v>
      </c>
      <c r="G139" s="153" t="s">
        <v>175</v>
      </c>
      <c r="H139" s="154">
        <v>3</v>
      </c>
      <c r="I139" s="155"/>
      <c r="J139" s="155">
        <f t="shared" si="10"/>
        <v>0</v>
      </c>
      <c r="K139" s="152" t="s">
        <v>171</v>
      </c>
      <c r="L139" s="35"/>
      <c r="M139" s="156" t="s">
        <v>5</v>
      </c>
      <c r="N139" s="157" t="s">
        <v>40</v>
      </c>
      <c r="O139" s="158">
        <v>1.7000000000000001E-2</v>
      </c>
      <c r="P139" s="158">
        <f t="shared" si="11"/>
        <v>5.1000000000000004E-2</v>
      </c>
      <c r="Q139" s="158">
        <v>0</v>
      </c>
      <c r="R139" s="158">
        <f t="shared" si="12"/>
        <v>0</v>
      </c>
      <c r="S139" s="158">
        <v>0</v>
      </c>
      <c r="T139" s="159">
        <f t="shared" si="13"/>
        <v>0</v>
      </c>
      <c r="AR139" s="21" t="s">
        <v>83</v>
      </c>
      <c r="AT139" s="21" t="s">
        <v>167</v>
      </c>
      <c r="AU139" s="21" t="s">
        <v>77</v>
      </c>
      <c r="AY139" s="21" t="s">
        <v>165</v>
      </c>
      <c r="BE139" s="160">
        <f t="shared" si="14"/>
        <v>0</v>
      </c>
      <c r="BF139" s="160">
        <f t="shared" si="15"/>
        <v>0</v>
      </c>
      <c r="BG139" s="160">
        <f t="shared" si="16"/>
        <v>0</v>
      </c>
      <c r="BH139" s="160">
        <f t="shared" si="17"/>
        <v>0</v>
      </c>
      <c r="BI139" s="160">
        <f t="shared" si="18"/>
        <v>0</v>
      </c>
      <c r="BJ139" s="21" t="s">
        <v>16</v>
      </c>
      <c r="BK139" s="160">
        <f t="shared" si="19"/>
        <v>0</v>
      </c>
      <c r="BL139" s="21" t="s">
        <v>83</v>
      </c>
      <c r="BM139" s="21" t="s">
        <v>266</v>
      </c>
    </row>
    <row r="140" spans="2:65" s="1" customFormat="1" ht="38.25" customHeight="1">
      <c r="B140" s="149"/>
      <c r="C140" s="150" t="s">
        <v>267</v>
      </c>
      <c r="D140" s="150" t="s">
        <v>167</v>
      </c>
      <c r="E140" s="151" t="s">
        <v>268</v>
      </c>
      <c r="F140" s="152" t="s">
        <v>269</v>
      </c>
      <c r="G140" s="153" t="s">
        <v>175</v>
      </c>
      <c r="H140" s="154">
        <v>3</v>
      </c>
      <c r="I140" s="155"/>
      <c r="J140" s="155">
        <f t="shared" si="10"/>
        <v>0</v>
      </c>
      <c r="K140" s="152" t="s">
        <v>171</v>
      </c>
      <c r="L140" s="35"/>
      <c r="M140" s="156" t="s">
        <v>5</v>
      </c>
      <c r="N140" s="157" t="s">
        <v>40</v>
      </c>
      <c r="O140" s="158">
        <v>1.6E-2</v>
      </c>
      <c r="P140" s="158">
        <f t="shared" si="11"/>
        <v>4.8000000000000001E-2</v>
      </c>
      <c r="Q140" s="158">
        <v>0</v>
      </c>
      <c r="R140" s="158">
        <f t="shared" si="12"/>
        <v>0</v>
      </c>
      <c r="S140" s="158">
        <v>0</v>
      </c>
      <c r="T140" s="159">
        <f t="shared" si="13"/>
        <v>0</v>
      </c>
      <c r="AR140" s="21" t="s">
        <v>83</v>
      </c>
      <c r="AT140" s="21" t="s">
        <v>167</v>
      </c>
      <c r="AU140" s="21" t="s">
        <v>77</v>
      </c>
      <c r="AY140" s="21" t="s">
        <v>165</v>
      </c>
      <c r="BE140" s="160">
        <f t="shared" si="14"/>
        <v>0</v>
      </c>
      <c r="BF140" s="160">
        <f t="shared" si="15"/>
        <v>0</v>
      </c>
      <c r="BG140" s="160">
        <f t="shared" si="16"/>
        <v>0</v>
      </c>
      <c r="BH140" s="160">
        <f t="shared" si="17"/>
        <v>0</v>
      </c>
      <c r="BI140" s="160">
        <f t="shared" si="18"/>
        <v>0</v>
      </c>
      <c r="BJ140" s="21" t="s">
        <v>16</v>
      </c>
      <c r="BK140" s="160">
        <f t="shared" si="19"/>
        <v>0</v>
      </c>
      <c r="BL140" s="21" t="s">
        <v>83</v>
      </c>
      <c r="BM140" s="21" t="s">
        <v>270</v>
      </c>
    </row>
    <row r="141" spans="2:65" s="1" customFormat="1" ht="38.25" customHeight="1">
      <c r="B141" s="149"/>
      <c r="C141" s="150" t="s">
        <v>271</v>
      </c>
      <c r="D141" s="150" t="s">
        <v>167</v>
      </c>
      <c r="E141" s="151" t="s">
        <v>272</v>
      </c>
      <c r="F141" s="152" t="s">
        <v>273</v>
      </c>
      <c r="G141" s="153" t="s">
        <v>175</v>
      </c>
      <c r="H141" s="154">
        <v>3</v>
      </c>
      <c r="I141" s="155"/>
      <c r="J141" s="155">
        <f t="shared" si="10"/>
        <v>0</v>
      </c>
      <c r="K141" s="152" t="s">
        <v>171</v>
      </c>
      <c r="L141" s="35"/>
      <c r="M141" s="156" t="s">
        <v>5</v>
      </c>
      <c r="N141" s="157" t="s">
        <v>40</v>
      </c>
      <c r="O141" s="158">
        <v>8.9999999999999993E-3</v>
      </c>
      <c r="P141" s="158">
        <f t="shared" si="11"/>
        <v>2.6999999999999996E-2</v>
      </c>
      <c r="Q141" s="158">
        <v>0</v>
      </c>
      <c r="R141" s="158">
        <f t="shared" si="12"/>
        <v>0</v>
      </c>
      <c r="S141" s="158">
        <v>0</v>
      </c>
      <c r="T141" s="159">
        <f t="shared" si="13"/>
        <v>0</v>
      </c>
      <c r="AR141" s="21" t="s">
        <v>83</v>
      </c>
      <c r="AT141" s="21" t="s">
        <v>167</v>
      </c>
      <c r="AU141" s="21" t="s">
        <v>77</v>
      </c>
      <c r="AY141" s="21" t="s">
        <v>165</v>
      </c>
      <c r="BE141" s="160">
        <f t="shared" si="14"/>
        <v>0</v>
      </c>
      <c r="BF141" s="160">
        <f t="shared" si="15"/>
        <v>0</v>
      </c>
      <c r="BG141" s="160">
        <f t="shared" si="16"/>
        <v>0</v>
      </c>
      <c r="BH141" s="160">
        <f t="shared" si="17"/>
        <v>0</v>
      </c>
      <c r="BI141" s="160">
        <f t="shared" si="18"/>
        <v>0</v>
      </c>
      <c r="BJ141" s="21" t="s">
        <v>16</v>
      </c>
      <c r="BK141" s="160">
        <f t="shared" si="19"/>
        <v>0</v>
      </c>
      <c r="BL141" s="21" t="s">
        <v>83</v>
      </c>
      <c r="BM141" s="21" t="s">
        <v>274</v>
      </c>
    </row>
    <row r="142" spans="2:65" s="1" customFormat="1" ht="25.5" customHeight="1">
      <c r="B142" s="149"/>
      <c r="C142" s="150" t="s">
        <v>275</v>
      </c>
      <c r="D142" s="150" t="s">
        <v>167</v>
      </c>
      <c r="E142" s="151" t="s">
        <v>276</v>
      </c>
      <c r="F142" s="152" t="s">
        <v>277</v>
      </c>
      <c r="G142" s="153" t="s">
        <v>189</v>
      </c>
      <c r="H142" s="154">
        <v>329.4</v>
      </c>
      <c r="I142" s="155"/>
      <c r="J142" s="155">
        <f t="shared" si="10"/>
        <v>0</v>
      </c>
      <c r="K142" s="152" t="s">
        <v>171</v>
      </c>
      <c r="L142" s="35"/>
      <c r="M142" s="156" t="s">
        <v>5</v>
      </c>
      <c r="N142" s="157" t="s">
        <v>40</v>
      </c>
      <c r="O142" s="158">
        <v>0.29899999999999999</v>
      </c>
      <c r="P142" s="158">
        <f t="shared" si="11"/>
        <v>98.490599999999986</v>
      </c>
      <c r="Q142" s="158">
        <v>0</v>
      </c>
      <c r="R142" s="158">
        <f t="shared" si="12"/>
        <v>0</v>
      </c>
      <c r="S142" s="158">
        <v>0</v>
      </c>
      <c r="T142" s="159">
        <f t="shared" si="13"/>
        <v>0</v>
      </c>
      <c r="AR142" s="21" t="s">
        <v>83</v>
      </c>
      <c r="AT142" s="21" t="s">
        <v>167</v>
      </c>
      <c r="AU142" s="21" t="s">
        <v>77</v>
      </c>
      <c r="AY142" s="21" t="s">
        <v>165</v>
      </c>
      <c r="BE142" s="160">
        <f t="shared" si="14"/>
        <v>0</v>
      </c>
      <c r="BF142" s="160">
        <f t="shared" si="15"/>
        <v>0</v>
      </c>
      <c r="BG142" s="160">
        <f t="shared" si="16"/>
        <v>0</v>
      </c>
      <c r="BH142" s="160">
        <f t="shared" si="17"/>
        <v>0</v>
      </c>
      <c r="BI142" s="160">
        <f t="shared" si="18"/>
        <v>0</v>
      </c>
      <c r="BJ142" s="21" t="s">
        <v>16</v>
      </c>
      <c r="BK142" s="160">
        <f t="shared" si="19"/>
        <v>0</v>
      </c>
      <c r="BL142" s="21" t="s">
        <v>83</v>
      </c>
      <c r="BM142" s="21" t="s">
        <v>278</v>
      </c>
    </row>
    <row r="143" spans="2:65" s="1" customFormat="1" ht="25.5" customHeight="1">
      <c r="B143" s="149"/>
      <c r="C143" s="150" t="s">
        <v>279</v>
      </c>
      <c r="D143" s="150" t="s">
        <v>167</v>
      </c>
      <c r="E143" s="151" t="s">
        <v>280</v>
      </c>
      <c r="F143" s="152" t="s">
        <v>281</v>
      </c>
      <c r="G143" s="153" t="s">
        <v>170</v>
      </c>
      <c r="H143" s="154">
        <v>49.15</v>
      </c>
      <c r="I143" s="155"/>
      <c r="J143" s="155">
        <f t="shared" si="10"/>
        <v>0</v>
      </c>
      <c r="K143" s="152" t="s">
        <v>171</v>
      </c>
      <c r="L143" s="35"/>
      <c r="M143" s="156" t="s">
        <v>5</v>
      </c>
      <c r="N143" s="157" t="s">
        <v>40</v>
      </c>
      <c r="O143" s="158">
        <v>1.7999999999999999E-2</v>
      </c>
      <c r="P143" s="158">
        <f t="shared" si="11"/>
        <v>0.88469999999999993</v>
      </c>
      <c r="Q143" s="158">
        <v>0</v>
      </c>
      <c r="R143" s="158">
        <f t="shared" si="12"/>
        <v>0</v>
      </c>
      <c r="S143" s="158">
        <v>0</v>
      </c>
      <c r="T143" s="159">
        <f t="shared" si="13"/>
        <v>0</v>
      </c>
      <c r="AR143" s="21" t="s">
        <v>83</v>
      </c>
      <c r="AT143" s="21" t="s">
        <v>167</v>
      </c>
      <c r="AU143" s="21" t="s">
        <v>77</v>
      </c>
      <c r="AY143" s="21" t="s">
        <v>165</v>
      </c>
      <c r="BE143" s="160">
        <f t="shared" si="14"/>
        <v>0</v>
      </c>
      <c r="BF143" s="160">
        <f t="shared" si="15"/>
        <v>0</v>
      </c>
      <c r="BG143" s="160">
        <f t="shared" si="16"/>
        <v>0</v>
      </c>
      <c r="BH143" s="160">
        <f t="shared" si="17"/>
        <v>0</v>
      </c>
      <c r="BI143" s="160">
        <f t="shared" si="18"/>
        <v>0</v>
      </c>
      <c r="BJ143" s="21" t="s">
        <v>16</v>
      </c>
      <c r="BK143" s="160">
        <f t="shared" si="19"/>
        <v>0</v>
      </c>
      <c r="BL143" s="21" t="s">
        <v>83</v>
      </c>
      <c r="BM143" s="21" t="s">
        <v>282</v>
      </c>
    </row>
    <row r="144" spans="2:65" s="1" customFormat="1" ht="16.5" customHeight="1">
      <c r="B144" s="149"/>
      <c r="C144" s="150" t="s">
        <v>283</v>
      </c>
      <c r="D144" s="150" t="s">
        <v>167</v>
      </c>
      <c r="E144" s="151" t="s">
        <v>284</v>
      </c>
      <c r="F144" s="152" t="s">
        <v>285</v>
      </c>
      <c r="G144" s="153" t="s">
        <v>286</v>
      </c>
      <c r="H144" s="154">
        <v>1</v>
      </c>
      <c r="I144" s="155"/>
      <c r="J144" s="155">
        <f t="shared" si="10"/>
        <v>0</v>
      </c>
      <c r="K144" s="152" t="s">
        <v>5</v>
      </c>
      <c r="L144" s="35"/>
      <c r="M144" s="156" t="s">
        <v>5</v>
      </c>
      <c r="N144" s="157" t="s">
        <v>40</v>
      </c>
      <c r="O144" s="158">
        <v>0</v>
      </c>
      <c r="P144" s="158">
        <f t="shared" si="11"/>
        <v>0</v>
      </c>
      <c r="Q144" s="158">
        <v>0</v>
      </c>
      <c r="R144" s="158">
        <f t="shared" si="12"/>
        <v>0</v>
      </c>
      <c r="S144" s="158">
        <v>0</v>
      </c>
      <c r="T144" s="159">
        <f t="shared" si="13"/>
        <v>0</v>
      </c>
      <c r="AR144" s="21" t="s">
        <v>83</v>
      </c>
      <c r="AT144" s="21" t="s">
        <v>167</v>
      </c>
      <c r="AU144" s="21" t="s">
        <v>77</v>
      </c>
      <c r="AY144" s="21" t="s">
        <v>165</v>
      </c>
      <c r="BE144" s="160">
        <f t="shared" si="14"/>
        <v>0</v>
      </c>
      <c r="BF144" s="160">
        <f t="shared" si="15"/>
        <v>0</v>
      </c>
      <c r="BG144" s="160">
        <f t="shared" si="16"/>
        <v>0</v>
      </c>
      <c r="BH144" s="160">
        <f t="shared" si="17"/>
        <v>0</v>
      </c>
      <c r="BI144" s="160">
        <f t="shared" si="18"/>
        <v>0</v>
      </c>
      <c r="BJ144" s="21" t="s">
        <v>16</v>
      </c>
      <c r="BK144" s="160">
        <f t="shared" si="19"/>
        <v>0</v>
      </c>
      <c r="BL144" s="21" t="s">
        <v>83</v>
      </c>
      <c r="BM144" s="21" t="s">
        <v>287</v>
      </c>
    </row>
    <row r="145" spans="2:65" s="1" customFormat="1" ht="25.5" customHeight="1">
      <c r="B145" s="149"/>
      <c r="C145" s="150" t="s">
        <v>288</v>
      </c>
      <c r="D145" s="150" t="s">
        <v>167</v>
      </c>
      <c r="E145" s="151" t="s">
        <v>289</v>
      </c>
      <c r="F145" s="152" t="s">
        <v>290</v>
      </c>
      <c r="G145" s="153" t="s">
        <v>170</v>
      </c>
      <c r="H145" s="154">
        <v>100</v>
      </c>
      <c r="I145" s="155"/>
      <c r="J145" s="155">
        <f t="shared" si="10"/>
        <v>0</v>
      </c>
      <c r="K145" s="152" t="s">
        <v>171</v>
      </c>
      <c r="L145" s="35"/>
      <c r="M145" s="156" t="s">
        <v>5</v>
      </c>
      <c r="N145" s="157" t="s">
        <v>40</v>
      </c>
      <c r="O145" s="158">
        <v>0.254</v>
      </c>
      <c r="P145" s="158">
        <f t="shared" si="11"/>
        <v>25.4</v>
      </c>
      <c r="Q145" s="158">
        <v>0</v>
      </c>
      <c r="R145" s="158">
        <f t="shared" si="12"/>
        <v>0</v>
      </c>
      <c r="S145" s="158">
        <v>0</v>
      </c>
      <c r="T145" s="159">
        <f t="shared" si="13"/>
        <v>0</v>
      </c>
      <c r="AR145" s="21" t="s">
        <v>83</v>
      </c>
      <c r="AT145" s="21" t="s">
        <v>167</v>
      </c>
      <c r="AU145" s="21" t="s">
        <v>77</v>
      </c>
      <c r="AY145" s="21" t="s">
        <v>165</v>
      </c>
      <c r="BE145" s="160">
        <f t="shared" si="14"/>
        <v>0</v>
      </c>
      <c r="BF145" s="160">
        <f t="shared" si="15"/>
        <v>0</v>
      </c>
      <c r="BG145" s="160">
        <f t="shared" si="16"/>
        <v>0</v>
      </c>
      <c r="BH145" s="160">
        <f t="shared" si="17"/>
        <v>0</v>
      </c>
      <c r="BI145" s="160">
        <f t="shared" si="18"/>
        <v>0</v>
      </c>
      <c r="BJ145" s="21" t="s">
        <v>16</v>
      </c>
      <c r="BK145" s="160">
        <f t="shared" si="19"/>
        <v>0</v>
      </c>
      <c r="BL145" s="21" t="s">
        <v>83</v>
      </c>
      <c r="BM145" s="21" t="s">
        <v>291</v>
      </c>
    </row>
    <row r="146" spans="2:65" s="1" customFormat="1" ht="25.5" customHeight="1">
      <c r="B146" s="149"/>
      <c r="C146" s="150" t="s">
        <v>292</v>
      </c>
      <c r="D146" s="150" t="s">
        <v>167</v>
      </c>
      <c r="E146" s="151" t="s">
        <v>293</v>
      </c>
      <c r="F146" s="152" t="s">
        <v>294</v>
      </c>
      <c r="G146" s="153" t="s">
        <v>170</v>
      </c>
      <c r="H146" s="154">
        <v>100</v>
      </c>
      <c r="I146" s="155"/>
      <c r="J146" s="155">
        <f t="shared" si="10"/>
        <v>0</v>
      </c>
      <c r="K146" s="152" t="s">
        <v>171</v>
      </c>
      <c r="L146" s="35"/>
      <c r="M146" s="156" t="s">
        <v>5</v>
      </c>
      <c r="N146" s="157" t="s">
        <v>40</v>
      </c>
      <c r="O146" s="158">
        <v>5.8000000000000003E-2</v>
      </c>
      <c r="P146" s="158">
        <f t="shared" si="11"/>
        <v>5.8000000000000007</v>
      </c>
      <c r="Q146" s="158">
        <v>0</v>
      </c>
      <c r="R146" s="158">
        <f t="shared" si="12"/>
        <v>0</v>
      </c>
      <c r="S146" s="158">
        <v>0</v>
      </c>
      <c r="T146" s="159">
        <f t="shared" si="13"/>
        <v>0</v>
      </c>
      <c r="AR146" s="21" t="s">
        <v>83</v>
      </c>
      <c r="AT146" s="21" t="s">
        <v>167</v>
      </c>
      <c r="AU146" s="21" t="s">
        <v>77</v>
      </c>
      <c r="AY146" s="21" t="s">
        <v>165</v>
      </c>
      <c r="BE146" s="160">
        <f t="shared" si="14"/>
        <v>0</v>
      </c>
      <c r="BF146" s="160">
        <f t="shared" si="15"/>
        <v>0</v>
      </c>
      <c r="BG146" s="160">
        <f t="shared" si="16"/>
        <v>0</v>
      </c>
      <c r="BH146" s="160">
        <f t="shared" si="17"/>
        <v>0</v>
      </c>
      <c r="BI146" s="160">
        <f t="shared" si="18"/>
        <v>0</v>
      </c>
      <c r="BJ146" s="21" t="s">
        <v>16</v>
      </c>
      <c r="BK146" s="160">
        <f t="shared" si="19"/>
        <v>0</v>
      </c>
      <c r="BL146" s="21" t="s">
        <v>83</v>
      </c>
      <c r="BM146" s="21" t="s">
        <v>295</v>
      </c>
    </row>
    <row r="147" spans="2:65" s="1" customFormat="1" ht="16.5" customHeight="1">
      <c r="B147" s="149"/>
      <c r="C147" s="169" t="s">
        <v>296</v>
      </c>
      <c r="D147" s="169" t="s">
        <v>297</v>
      </c>
      <c r="E147" s="170" t="s">
        <v>298</v>
      </c>
      <c r="F147" s="171" t="s">
        <v>299</v>
      </c>
      <c r="G147" s="172" t="s">
        <v>300</v>
      </c>
      <c r="H147" s="173">
        <v>1.5</v>
      </c>
      <c r="I147" s="174"/>
      <c r="J147" s="174">
        <f t="shared" si="10"/>
        <v>0</v>
      </c>
      <c r="K147" s="171" t="s">
        <v>171</v>
      </c>
      <c r="L147" s="175"/>
      <c r="M147" s="176" t="s">
        <v>5</v>
      </c>
      <c r="N147" s="177" t="s">
        <v>40</v>
      </c>
      <c r="O147" s="158">
        <v>0</v>
      </c>
      <c r="P147" s="158">
        <f t="shared" si="11"/>
        <v>0</v>
      </c>
      <c r="Q147" s="158">
        <v>1E-3</v>
      </c>
      <c r="R147" s="158">
        <f t="shared" si="12"/>
        <v>1.5E-3</v>
      </c>
      <c r="S147" s="158">
        <v>0</v>
      </c>
      <c r="T147" s="159">
        <f t="shared" si="13"/>
        <v>0</v>
      </c>
      <c r="AR147" s="21" t="s">
        <v>95</v>
      </c>
      <c r="AT147" s="21" t="s">
        <v>297</v>
      </c>
      <c r="AU147" s="21" t="s">
        <v>77</v>
      </c>
      <c r="AY147" s="21" t="s">
        <v>165</v>
      </c>
      <c r="BE147" s="160">
        <f t="shared" si="14"/>
        <v>0</v>
      </c>
      <c r="BF147" s="160">
        <f t="shared" si="15"/>
        <v>0</v>
      </c>
      <c r="BG147" s="160">
        <f t="shared" si="16"/>
        <v>0</v>
      </c>
      <c r="BH147" s="160">
        <f t="shared" si="17"/>
        <v>0</v>
      </c>
      <c r="BI147" s="160">
        <f t="shared" si="18"/>
        <v>0</v>
      </c>
      <c r="BJ147" s="21" t="s">
        <v>16</v>
      </c>
      <c r="BK147" s="160">
        <f t="shared" si="19"/>
        <v>0</v>
      </c>
      <c r="BL147" s="21" t="s">
        <v>83</v>
      </c>
      <c r="BM147" s="21" t="s">
        <v>301</v>
      </c>
    </row>
    <row r="148" spans="2:65" s="11" customFormat="1">
      <c r="B148" s="161"/>
      <c r="D148" s="162" t="s">
        <v>236</v>
      </c>
      <c r="F148" s="163" t="s">
        <v>302</v>
      </c>
      <c r="H148" s="164">
        <v>1.5</v>
      </c>
      <c r="L148" s="161"/>
      <c r="M148" s="165"/>
      <c r="N148" s="166"/>
      <c r="O148" s="166"/>
      <c r="P148" s="166"/>
      <c r="Q148" s="166"/>
      <c r="R148" s="166"/>
      <c r="S148" s="166"/>
      <c r="T148" s="167"/>
      <c r="AT148" s="168" t="s">
        <v>236</v>
      </c>
      <c r="AU148" s="168" t="s">
        <v>77</v>
      </c>
      <c r="AV148" s="11" t="s">
        <v>77</v>
      </c>
      <c r="AW148" s="11" t="s">
        <v>6</v>
      </c>
      <c r="AX148" s="11" t="s">
        <v>16</v>
      </c>
      <c r="AY148" s="168" t="s">
        <v>165</v>
      </c>
    </row>
    <row r="149" spans="2:65" s="1" customFormat="1" ht="25.5" customHeight="1">
      <c r="B149" s="149"/>
      <c r="C149" s="150" t="s">
        <v>303</v>
      </c>
      <c r="D149" s="150" t="s">
        <v>167</v>
      </c>
      <c r="E149" s="151" t="s">
        <v>304</v>
      </c>
      <c r="F149" s="152" t="s">
        <v>305</v>
      </c>
      <c r="G149" s="153" t="s">
        <v>170</v>
      </c>
      <c r="H149" s="154">
        <v>100</v>
      </c>
      <c r="I149" s="155"/>
      <c r="J149" s="155">
        <f>ROUND(I149*H149,2)</f>
        <v>0</v>
      </c>
      <c r="K149" s="152" t="s">
        <v>171</v>
      </c>
      <c r="L149" s="35"/>
      <c r="M149" s="156" t="s">
        <v>5</v>
      </c>
      <c r="N149" s="157" t="s">
        <v>40</v>
      </c>
      <c r="O149" s="158">
        <v>0.01</v>
      </c>
      <c r="P149" s="158">
        <f>O149*H149</f>
        <v>1</v>
      </c>
      <c r="Q149" s="158">
        <v>0</v>
      </c>
      <c r="R149" s="158">
        <f>Q149*H149</f>
        <v>0</v>
      </c>
      <c r="S149" s="158">
        <v>0</v>
      </c>
      <c r="T149" s="159">
        <f>S149*H149</f>
        <v>0</v>
      </c>
      <c r="AR149" s="21" t="s">
        <v>83</v>
      </c>
      <c r="AT149" s="21" t="s">
        <v>167</v>
      </c>
      <c r="AU149" s="21" t="s">
        <v>77</v>
      </c>
      <c r="AY149" s="21" t="s">
        <v>165</v>
      </c>
      <c r="BE149" s="160">
        <f>IF(N149="základní",J149,0)</f>
        <v>0</v>
      </c>
      <c r="BF149" s="160">
        <f>IF(N149="snížená",J149,0)</f>
        <v>0</v>
      </c>
      <c r="BG149" s="160">
        <f>IF(N149="zákl. přenesená",J149,0)</f>
        <v>0</v>
      </c>
      <c r="BH149" s="160">
        <f>IF(N149="sníž. přenesená",J149,0)</f>
        <v>0</v>
      </c>
      <c r="BI149" s="160">
        <f>IF(N149="nulová",J149,0)</f>
        <v>0</v>
      </c>
      <c r="BJ149" s="21" t="s">
        <v>16</v>
      </c>
      <c r="BK149" s="160">
        <f>ROUND(I149*H149,2)</f>
        <v>0</v>
      </c>
      <c r="BL149" s="21" t="s">
        <v>83</v>
      </c>
      <c r="BM149" s="21" t="s">
        <v>306</v>
      </c>
    </row>
    <row r="150" spans="2:65" s="1" customFormat="1" ht="16.5" customHeight="1">
      <c r="B150" s="149"/>
      <c r="C150" s="169" t="s">
        <v>307</v>
      </c>
      <c r="D150" s="169" t="s">
        <v>297</v>
      </c>
      <c r="E150" s="170" t="s">
        <v>308</v>
      </c>
      <c r="F150" s="171" t="s">
        <v>309</v>
      </c>
      <c r="G150" s="172" t="s">
        <v>245</v>
      </c>
      <c r="H150" s="173">
        <v>0.33400000000000002</v>
      </c>
      <c r="I150" s="174"/>
      <c r="J150" s="174">
        <f>ROUND(I150*H150,2)</f>
        <v>0</v>
      </c>
      <c r="K150" s="171" t="s">
        <v>171</v>
      </c>
      <c r="L150" s="175"/>
      <c r="M150" s="176" t="s">
        <v>5</v>
      </c>
      <c r="N150" s="177" t="s">
        <v>40</v>
      </c>
      <c r="O150" s="158">
        <v>0</v>
      </c>
      <c r="P150" s="158">
        <f>O150*H150</f>
        <v>0</v>
      </c>
      <c r="Q150" s="158">
        <v>1</v>
      </c>
      <c r="R150" s="158">
        <f>Q150*H150</f>
        <v>0.33400000000000002</v>
      </c>
      <c r="S150" s="158">
        <v>0</v>
      </c>
      <c r="T150" s="159">
        <f>S150*H150</f>
        <v>0</v>
      </c>
      <c r="AR150" s="21" t="s">
        <v>95</v>
      </c>
      <c r="AT150" s="21" t="s">
        <v>297</v>
      </c>
      <c r="AU150" s="21" t="s">
        <v>77</v>
      </c>
      <c r="AY150" s="21" t="s">
        <v>165</v>
      </c>
      <c r="BE150" s="160">
        <f>IF(N150="základní",J150,0)</f>
        <v>0</v>
      </c>
      <c r="BF150" s="160">
        <f>IF(N150="snížená",J150,0)</f>
        <v>0</v>
      </c>
      <c r="BG150" s="160">
        <f>IF(N150="zákl. přenesená",J150,0)</f>
        <v>0</v>
      </c>
      <c r="BH150" s="160">
        <f>IF(N150="sníž. přenesená",J150,0)</f>
        <v>0</v>
      </c>
      <c r="BI150" s="160">
        <f>IF(N150="nulová",J150,0)</f>
        <v>0</v>
      </c>
      <c r="BJ150" s="21" t="s">
        <v>16</v>
      </c>
      <c r="BK150" s="160">
        <f>ROUND(I150*H150,2)</f>
        <v>0</v>
      </c>
      <c r="BL150" s="21" t="s">
        <v>83</v>
      </c>
      <c r="BM150" s="21" t="s">
        <v>310</v>
      </c>
    </row>
    <row r="151" spans="2:65" s="11" customFormat="1">
      <c r="B151" s="161"/>
      <c r="D151" s="162" t="s">
        <v>236</v>
      </c>
      <c r="F151" s="163" t="s">
        <v>311</v>
      </c>
      <c r="H151" s="164">
        <v>0.33400000000000002</v>
      </c>
      <c r="L151" s="161"/>
      <c r="M151" s="165"/>
      <c r="N151" s="166"/>
      <c r="O151" s="166"/>
      <c r="P151" s="166"/>
      <c r="Q151" s="166"/>
      <c r="R151" s="166"/>
      <c r="S151" s="166"/>
      <c r="T151" s="167"/>
      <c r="AT151" s="168" t="s">
        <v>236</v>
      </c>
      <c r="AU151" s="168" t="s">
        <v>77</v>
      </c>
      <c r="AV151" s="11" t="s">
        <v>77</v>
      </c>
      <c r="AW151" s="11" t="s">
        <v>6</v>
      </c>
      <c r="AX151" s="11" t="s">
        <v>16</v>
      </c>
      <c r="AY151" s="168" t="s">
        <v>165</v>
      </c>
    </row>
    <row r="152" spans="2:65" s="1" customFormat="1" ht="38.25" customHeight="1">
      <c r="B152" s="149"/>
      <c r="C152" s="150" t="s">
        <v>312</v>
      </c>
      <c r="D152" s="150" t="s">
        <v>167</v>
      </c>
      <c r="E152" s="151" t="s">
        <v>313</v>
      </c>
      <c r="F152" s="152" t="s">
        <v>314</v>
      </c>
      <c r="G152" s="153" t="s">
        <v>170</v>
      </c>
      <c r="H152" s="154">
        <v>100</v>
      </c>
      <c r="I152" s="155"/>
      <c r="J152" s="155">
        <f>ROUND(I152*H152,2)</f>
        <v>0</v>
      </c>
      <c r="K152" s="152" t="s">
        <v>171</v>
      </c>
      <c r="L152" s="35"/>
      <c r="M152" s="156" t="s">
        <v>5</v>
      </c>
      <c r="N152" s="157" t="s">
        <v>40</v>
      </c>
      <c r="O152" s="158">
        <v>4.0000000000000001E-3</v>
      </c>
      <c r="P152" s="158">
        <f>O152*H152</f>
        <v>0.4</v>
      </c>
      <c r="Q152" s="158">
        <v>0</v>
      </c>
      <c r="R152" s="158">
        <f>Q152*H152</f>
        <v>0</v>
      </c>
      <c r="S152" s="158">
        <v>0</v>
      </c>
      <c r="T152" s="159">
        <f>S152*H152</f>
        <v>0</v>
      </c>
      <c r="AR152" s="21" t="s">
        <v>83</v>
      </c>
      <c r="AT152" s="21" t="s">
        <v>167</v>
      </c>
      <c r="AU152" s="21" t="s">
        <v>77</v>
      </c>
      <c r="AY152" s="21" t="s">
        <v>165</v>
      </c>
      <c r="BE152" s="160">
        <f>IF(N152="základní",J152,0)</f>
        <v>0</v>
      </c>
      <c r="BF152" s="160">
        <f>IF(N152="snížená",J152,0)</f>
        <v>0</v>
      </c>
      <c r="BG152" s="160">
        <f>IF(N152="zákl. přenesená",J152,0)</f>
        <v>0</v>
      </c>
      <c r="BH152" s="160">
        <f>IF(N152="sníž. přenesená",J152,0)</f>
        <v>0</v>
      </c>
      <c r="BI152" s="160">
        <f>IF(N152="nulová",J152,0)</f>
        <v>0</v>
      </c>
      <c r="BJ152" s="21" t="s">
        <v>16</v>
      </c>
      <c r="BK152" s="160">
        <f>ROUND(I152*H152,2)</f>
        <v>0</v>
      </c>
      <c r="BL152" s="21" t="s">
        <v>83</v>
      </c>
      <c r="BM152" s="21" t="s">
        <v>315</v>
      </c>
    </row>
    <row r="153" spans="2:65" s="1" customFormat="1" ht="16.5" customHeight="1">
      <c r="B153" s="149"/>
      <c r="C153" s="150" t="s">
        <v>316</v>
      </c>
      <c r="D153" s="150" t="s">
        <v>167</v>
      </c>
      <c r="E153" s="151" t="s">
        <v>317</v>
      </c>
      <c r="F153" s="152" t="s">
        <v>318</v>
      </c>
      <c r="G153" s="153" t="s">
        <v>170</v>
      </c>
      <c r="H153" s="154">
        <v>100</v>
      </c>
      <c r="I153" s="155"/>
      <c r="J153" s="155">
        <f>ROUND(I153*H153,2)</f>
        <v>0</v>
      </c>
      <c r="K153" s="152" t="s">
        <v>171</v>
      </c>
      <c r="L153" s="35"/>
      <c r="M153" s="156" t="s">
        <v>5</v>
      </c>
      <c r="N153" s="157" t="s">
        <v>40</v>
      </c>
      <c r="O153" s="158">
        <v>1.4999999999999999E-2</v>
      </c>
      <c r="P153" s="158">
        <f>O153*H153</f>
        <v>1.5</v>
      </c>
      <c r="Q153" s="158">
        <v>0</v>
      </c>
      <c r="R153" s="158">
        <f>Q153*H153</f>
        <v>0</v>
      </c>
      <c r="S153" s="158">
        <v>0</v>
      </c>
      <c r="T153" s="159">
        <f>S153*H153</f>
        <v>0</v>
      </c>
      <c r="AR153" s="21" t="s">
        <v>83</v>
      </c>
      <c r="AT153" s="21" t="s">
        <v>167</v>
      </c>
      <c r="AU153" s="21" t="s">
        <v>77</v>
      </c>
      <c r="AY153" s="21" t="s">
        <v>165</v>
      </c>
      <c r="BE153" s="160">
        <f>IF(N153="základní",J153,0)</f>
        <v>0</v>
      </c>
      <c r="BF153" s="160">
        <f>IF(N153="snížená",J153,0)</f>
        <v>0</v>
      </c>
      <c r="BG153" s="160">
        <f>IF(N153="zákl. přenesená",J153,0)</f>
        <v>0</v>
      </c>
      <c r="BH153" s="160">
        <f>IF(N153="sníž. přenesená",J153,0)</f>
        <v>0</v>
      </c>
      <c r="BI153" s="160">
        <f>IF(N153="nulová",J153,0)</f>
        <v>0</v>
      </c>
      <c r="BJ153" s="21" t="s">
        <v>16</v>
      </c>
      <c r="BK153" s="160">
        <f>ROUND(I153*H153,2)</f>
        <v>0</v>
      </c>
      <c r="BL153" s="21" t="s">
        <v>83</v>
      </c>
      <c r="BM153" s="21" t="s">
        <v>319</v>
      </c>
    </row>
    <row r="154" spans="2:65" s="1" customFormat="1" ht="25.5" customHeight="1">
      <c r="B154" s="149"/>
      <c r="C154" s="150" t="s">
        <v>320</v>
      </c>
      <c r="D154" s="150" t="s">
        <v>167</v>
      </c>
      <c r="E154" s="151" t="s">
        <v>321</v>
      </c>
      <c r="F154" s="152" t="s">
        <v>322</v>
      </c>
      <c r="G154" s="153" t="s">
        <v>323</v>
      </c>
      <c r="H154" s="154">
        <v>0.01</v>
      </c>
      <c r="I154" s="155"/>
      <c r="J154" s="155">
        <f>ROUND(I154*H154,2)</f>
        <v>0</v>
      </c>
      <c r="K154" s="152" t="s">
        <v>171</v>
      </c>
      <c r="L154" s="35"/>
      <c r="M154" s="156" t="s">
        <v>5</v>
      </c>
      <c r="N154" s="157" t="s">
        <v>40</v>
      </c>
      <c r="O154" s="158">
        <v>45.28</v>
      </c>
      <c r="P154" s="158">
        <f>O154*H154</f>
        <v>0.45280000000000004</v>
      </c>
      <c r="Q154" s="158">
        <v>0</v>
      </c>
      <c r="R154" s="158">
        <f>Q154*H154</f>
        <v>0</v>
      </c>
      <c r="S154" s="158">
        <v>0</v>
      </c>
      <c r="T154" s="159">
        <f>S154*H154</f>
        <v>0</v>
      </c>
      <c r="AR154" s="21" t="s">
        <v>83</v>
      </c>
      <c r="AT154" s="21" t="s">
        <v>167</v>
      </c>
      <c r="AU154" s="21" t="s">
        <v>77</v>
      </c>
      <c r="AY154" s="21" t="s">
        <v>165</v>
      </c>
      <c r="BE154" s="160">
        <f>IF(N154="základní",J154,0)</f>
        <v>0</v>
      </c>
      <c r="BF154" s="160">
        <f>IF(N154="snížená",J154,0)</f>
        <v>0</v>
      </c>
      <c r="BG154" s="160">
        <f>IF(N154="zákl. přenesená",J154,0)</f>
        <v>0</v>
      </c>
      <c r="BH154" s="160">
        <f>IF(N154="sníž. přenesená",J154,0)</f>
        <v>0</v>
      </c>
      <c r="BI154" s="160">
        <f>IF(N154="nulová",J154,0)</f>
        <v>0</v>
      </c>
      <c r="BJ154" s="21" t="s">
        <v>16</v>
      </c>
      <c r="BK154" s="160">
        <f>ROUND(I154*H154,2)</f>
        <v>0</v>
      </c>
      <c r="BL154" s="21" t="s">
        <v>83</v>
      </c>
      <c r="BM154" s="21" t="s">
        <v>324</v>
      </c>
    </row>
    <row r="155" spans="2:65" s="1" customFormat="1" ht="25.5" customHeight="1">
      <c r="B155" s="149"/>
      <c r="C155" s="150" t="s">
        <v>325</v>
      </c>
      <c r="D155" s="150" t="s">
        <v>167</v>
      </c>
      <c r="E155" s="151" t="s">
        <v>326</v>
      </c>
      <c r="F155" s="152" t="s">
        <v>327</v>
      </c>
      <c r="G155" s="153" t="s">
        <v>245</v>
      </c>
      <c r="H155" s="154">
        <v>0.5</v>
      </c>
      <c r="I155" s="155"/>
      <c r="J155" s="155">
        <f>ROUND(I155*H155,2)</f>
        <v>0</v>
      </c>
      <c r="K155" s="152" t="s">
        <v>171</v>
      </c>
      <c r="L155" s="35"/>
      <c r="M155" s="156" t="s">
        <v>5</v>
      </c>
      <c r="N155" s="157" t="s">
        <v>40</v>
      </c>
      <c r="O155" s="158">
        <v>21.428999999999998</v>
      </c>
      <c r="P155" s="158">
        <f>O155*H155</f>
        <v>10.714499999999999</v>
      </c>
      <c r="Q155" s="158">
        <v>0</v>
      </c>
      <c r="R155" s="158">
        <f>Q155*H155</f>
        <v>0</v>
      </c>
      <c r="S155" s="158">
        <v>0</v>
      </c>
      <c r="T155" s="159">
        <f>S155*H155</f>
        <v>0</v>
      </c>
      <c r="AR155" s="21" t="s">
        <v>83</v>
      </c>
      <c r="AT155" s="21" t="s">
        <v>167</v>
      </c>
      <c r="AU155" s="21" t="s">
        <v>77</v>
      </c>
      <c r="AY155" s="21" t="s">
        <v>165</v>
      </c>
      <c r="BE155" s="160">
        <f>IF(N155="základní",J155,0)</f>
        <v>0</v>
      </c>
      <c r="BF155" s="160">
        <f>IF(N155="snížená",J155,0)</f>
        <v>0</v>
      </c>
      <c r="BG155" s="160">
        <f>IF(N155="zákl. přenesená",J155,0)</f>
        <v>0</v>
      </c>
      <c r="BH155" s="160">
        <f>IF(N155="sníž. přenesená",J155,0)</f>
        <v>0</v>
      </c>
      <c r="BI155" s="160">
        <f>IF(N155="nulová",J155,0)</f>
        <v>0</v>
      </c>
      <c r="BJ155" s="21" t="s">
        <v>16</v>
      </c>
      <c r="BK155" s="160">
        <f>ROUND(I155*H155,2)</f>
        <v>0</v>
      </c>
      <c r="BL155" s="21" t="s">
        <v>83</v>
      </c>
      <c r="BM155" s="21" t="s">
        <v>328</v>
      </c>
    </row>
    <row r="156" spans="2:65" s="1" customFormat="1" ht="16.5" customHeight="1">
      <c r="B156" s="149"/>
      <c r="C156" s="169" t="s">
        <v>329</v>
      </c>
      <c r="D156" s="169" t="s">
        <v>297</v>
      </c>
      <c r="E156" s="170" t="s">
        <v>330</v>
      </c>
      <c r="F156" s="171" t="s">
        <v>331</v>
      </c>
      <c r="G156" s="172" t="s">
        <v>300</v>
      </c>
      <c r="H156" s="173">
        <v>0.5</v>
      </c>
      <c r="I156" s="174"/>
      <c r="J156" s="174">
        <f>ROUND(I156*H156,2)</f>
        <v>0</v>
      </c>
      <c r="K156" s="171" t="s">
        <v>171</v>
      </c>
      <c r="L156" s="175"/>
      <c r="M156" s="176" t="s">
        <v>5</v>
      </c>
      <c r="N156" s="177" t="s">
        <v>40</v>
      </c>
      <c r="O156" s="158">
        <v>0</v>
      </c>
      <c r="P156" s="158">
        <f>O156*H156</f>
        <v>0</v>
      </c>
      <c r="Q156" s="158">
        <v>1E-3</v>
      </c>
      <c r="R156" s="158">
        <f>Q156*H156</f>
        <v>5.0000000000000001E-4</v>
      </c>
      <c r="S156" s="158">
        <v>0</v>
      </c>
      <c r="T156" s="159">
        <f>S156*H156</f>
        <v>0</v>
      </c>
      <c r="AR156" s="21" t="s">
        <v>95</v>
      </c>
      <c r="AT156" s="21" t="s">
        <v>297</v>
      </c>
      <c r="AU156" s="21" t="s">
        <v>77</v>
      </c>
      <c r="AY156" s="21" t="s">
        <v>165</v>
      </c>
      <c r="BE156" s="160">
        <f>IF(N156="základní",J156,0)</f>
        <v>0</v>
      </c>
      <c r="BF156" s="160">
        <f>IF(N156="snížená",J156,0)</f>
        <v>0</v>
      </c>
      <c r="BG156" s="160">
        <f>IF(N156="zákl. přenesená",J156,0)</f>
        <v>0</v>
      </c>
      <c r="BH156" s="160">
        <f>IF(N156="sníž. přenesená",J156,0)</f>
        <v>0</v>
      </c>
      <c r="BI156" s="160">
        <f>IF(N156="nulová",J156,0)</f>
        <v>0</v>
      </c>
      <c r="BJ156" s="21" t="s">
        <v>16</v>
      </c>
      <c r="BK156" s="160">
        <f>ROUND(I156*H156,2)</f>
        <v>0</v>
      </c>
      <c r="BL156" s="21" t="s">
        <v>83</v>
      </c>
      <c r="BM156" s="21" t="s">
        <v>332</v>
      </c>
    </row>
    <row r="157" spans="2:65" s="10" customFormat="1" ht="29.85" customHeight="1">
      <c r="B157" s="137"/>
      <c r="D157" s="138" t="s">
        <v>68</v>
      </c>
      <c r="E157" s="147" t="s">
        <v>77</v>
      </c>
      <c r="F157" s="147" t="s">
        <v>333</v>
      </c>
      <c r="J157" s="148">
        <f>BK157</f>
        <v>0</v>
      </c>
      <c r="L157" s="137"/>
      <c r="M157" s="141"/>
      <c r="N157" s="142"/>
      <c r="O157" s="142"/>
      <c r="P157" s="143">
        <f>SUM(P158:P178)</f>
        <v>483.56245799999999</v>
      </c>
      <c r="Q157" s="142"/>
      <c r="R157" s="143">
        <f>SUM(R158:R178)</f>
        <v>507.58521449999989</v>
      </c>
      <c r="S157" s="142"/>
      <c r="T157" s="144">
        <f>SUM(T158:T178)</f>
        <v>0</v>
      </c>
      <c r="AR157" s="138" t="s">
        <v>16</v>
      </c>
      <c r="AT157" s="145" t="s">
        <v>68</v>
      </c>
      <c r="AU157" s="145" t="s">
        <v>16</v>
      </c>
      <c r="AY157" s="138" t="s">
        <v>165</v>
      </c>
      <c r="BK157" s="146">
        <f>SUM(BK158:BK178)</f>
        <v>0</v>
      </c>
    </row>
    <row r="158" spans="2:65" s="1" customFormat="1" ht="25.5" customHeight="1">
      <c r="B158" s="149"/>
      <c r="C158" s="150" t="s">
        <v>334</v>
      </c>
      <c r="D158" s="150" t="s">
        <v>167</v>
      </c>
      <c r="E158" s="151" t="s">
        <v>335</v>
      </c>
      <c r="F158" s="152" t="s">
        <v>336</v>
      </c>
      <c r="G158" s="153" t="s">
        <v>189</v>
      </c>
      <c r="H158" s="154">
        <v>22.875</v>
      </c>
      <c r="I158" s="155"/>
      <c r="J158" s="155">
        <f t="shared" ref="J158:J178" si="20">ROUND(I158*H158,2)</f>
        <v>0</v>
      </c>
      <c r="K158" s="152" t="s">
        <v>171</v>
      </c>
      <c r="L158" s="35"/>
      <c r="M158" s="156" t="s">
        <v>5</v>
      </c>
      <c r="N158" s="157" t="s">
        <v>40</v>
      </c>
      <c r="O158" s="158">
        <v>1.0249999999999999</v>
      </c>
      <c r="P158" s="158">
        <f t="shared" ref="P158:P178" si="21">O158*H158</f>
        <v>23.446874999999999</v>
      </c>
      <c r="Q158" s="158">
        <v>2.16</v>
      </c>
      <c r="R158" s="158">
        <f t="shared" ref="R158:R178" si="22">Q158*H158</f>
        <v>49.410000000000004</v>
      </c>
      <c r="S158" s="158">
        <v>0</v>
      </c>
      <c r="T158" s="159">
        <f t="shared" ref="T158:T178" si="23">S158*H158</f>
        <v>0</v>
      </c>
      <c r="AR158" s="21" t="s">
        <v>83</v>
      </c>
      <c r="AT158" s="21" t="s">
        <v>167</v>
      </c>
      <c r="AU158" s="21" t="s">
        <v>77</v>
      </c>
      <c r="AY158" s="21" t="s">
        <v>165</v>
      </c>
      <c r="BE158" s="160">
        <f t="shared" ref="BE158:BE178" si="24">IF(N158="základní",J158,0)</f>
        <v>0</v>
      </c>
      <c r="BF158" s="160">
        <f t="shared" ref="BF158:BF178" si="25">IF(N158="snížená",J158,0)</f>
        <v>0</v>
      </c>
      <c r="BG158" s="160">
        <f t="shared" ref="BG158:BG178" si="26">IF(N158="zákl. přenesená",J158,0)</f>
        <v>0</v>
      </c>
      <c r="BH158" s="160">
        <f t="shared" ref="BH158:BH178" si="27">IF(N158="sníž. přenesená",J158,0)</f>
        <v>0</v>
      </c>
      <c r="BI158" s="160">
        <f t="shared" ref="BI158:BI178" si="28">IF(N158="nulová",J158,0)</f>
        <v>0</v>
      </c>
      <c r="BJ158" s="21" t="s">
        <v>16</v>
      </c>
      <c r="BK158" s="160">
        <f t="shared" ref="BK158:BK178" si="29">ROUND(I158*H158,2)</f>
        <v>0</v>
      </c>
      <c r="BL158" s="21" t="s">
        <v>83</v>
      </c>
      <c r="BM158" s="21" t="s">
        <v>337</v>
      </c>
    </row>
    <row r="159" spans="2:65" s="1" customFormat="1" ht="25.5" customHeight="1">
      <c r="B159" s="149"/>
      <c r="C159" s="150" t="s">
        <v>338</v>
      </c>
      <c r="D159" s="150" t="s">
        <v>167</v>
      </c>
      <c r="E159" s="151" t="s">
        <v>339</v>
      </c>
      <c r="F159" s="152" t="s">
        <v>340</v>
      </c>
      <c r="G159" s="153" t="s">
        <v>189</v>
      </c>
      <c r="H159" s="154">
        <v>18.856999999999999</v>
      </c>
      <c r="I159" s="155"/>
      <c r="J159" s="155">
        <f t="shared" si="20"/>
        <v>0</v>
      </c>
      <c r="K159" s="152" t="s">
        <v>171</v>
      </c>
      <c r="L159" s="35"/>
      <c r="M159" s="156" t="s">
        <v>5</v>
      </c>
      <c r="N159" s="157" t="s">
        <v>40</v>
      </c>
      <c r="O159" s="158">
        <v>0.629</v>
      </c>
      <c r="P159" s="158">
        <f t="shared" si="21"/>
        <v>11.861053</v>
      </c>
      <c r="Q159" s="158">
        <v>2.2563399999999998</v>
      </c>
      <c r="R159" s="158">
        <f t="shared" si="22"/>
        <v>42.547803379999998</v>
      </c>
      <c r="S159" s="158">
        <v>0</v>
      </c>
      <c r="T159" s="159">
        <f t="shared" si="23"/>
        <v>0</v>
      </c>
      <c r="AR159" s="21" t="s">
        <v>83</v>
      </c>
      <c r="AT159" s="21" t="s">
        <v>167</v>
      </c>
      <c r="AU159" s="21" t="s">
        <v>77</v>
      </c>
      <c r="AY159" s="21" t="s">
        <v>165</v>
      </c>
      <c r="BE159" s="160">
        <f t="shared" si="24"/>
        <v>0</v>
      </c>
      <c r="BF159" s="160">
        <f t="shared" si="25"/>
        <v>0</v>
      </c>
      <c r="BG159" s="160">
        <f t="shared" si="26"/>
        <v>0</v>
      </c>
      <c r="BH159" s="160">
        <f t="shared" si="27"/>
        <v>0</v>
      </c>
      <c r="BI159" s="160">
        <f t="shared" si="28"/>
        <v>0</v>
      </c>
      <c r="BJ159" s="21" t="s">
        <v>16</v>
      </c>
      <c r="BK159" s="160">
        <f t="shared" si="29"/>
        <v>0</v>
      </c>
      <c r="BL159" s="21" t="s">
        <v>83</v>
      </c>
      <c r="BM159" s="21" t="s">
        <v>341</v>
      </c>
    </row>
    <row r="160" spans="2:65" s="1" customFormat="1" ht="25.5" customHeight="1">
      <c r="B160" s="149"/>
      <c r="C160" s="150" t="s">
        <v>342</v>
      </c>
      <c r="D160" s="150" t="s">
        <v>167</v>
      </c>
      <c r="E160" s="151" t="s">
        <v>343</v>
      </c>
      <c r="F160" s="152" t="s">
        <v>344</v>
      </c>
      <c r="G160" s="153" t="s">
        <v>189</v>
      </c>
      <c r="H160" s="154">
        <v>10.199999999999999</v>
      </c>
      <c r="I160" s="155"/>
      <c r="J160" s="155">
        <f t="shared" si="20"/>
        <v>0</v>
      </c>
      <c r="K160" s="152" t="s">
        <v>171</v>
      </c>
      <c r="L160" s="35"/>
      <c r="M160" s="156" t="s">
        <v>5</v>
      </c>
      <c r="N160" s="157" t="s">
        <v>40</v>
      </c>
      <c r="O160" s="158">
        <v>0.629</v>
      </c>
      <c r="P160" s="158">
        <f t="shared" si="21"/>
        <v>6.4157999999999999</v>
      </c>
      <c r="Q160" s="158">
        <v>2.45329</v>
      </c>
      <c r="R160" s="158">
        <f t="shared" si="22"/>
        <v>25.023557999999998</v>
      </c>
      <c r="S160" s="158">
        <v>0</v>
      </c>
      <c r="T160" s="159">
        <f t="shared" si="23"/>
        <v>0</v>
      </c>
      <c r="AR160" s="21" t="s">
        <v>83</v>
      </c>
      <c r="AT160" s="21" t="s">
        <v>167</v>
      </c>
      <c r="AU160" s="21" t="s">
        <v>77</v>
      </c>
      <c r="AY160" s="21" t="s">
        <v>165</v>
      </c>
      <c r="BE160" s="160">
        <f t="shared" si="24"/>
        <v>0</v>
      </c>
      <c r="BF160" s="160">
        <f t="shared" si="25"/>
        <v>0</v>
      </c>
      <c r="BG160" s="160">
        <f t="shared" si="26"/>
        <v>0</v>
      </c>
      <c r="BH160" s="160">
        <f t="shared" si="27"/>
        <v>0</v>
      </c>
      <c r="BI160" s="160">
        <f t="shared" si="28"/>
        <v>0</v>
      </c>
      <c r="BJ160" s="21" t="s">
        <v>16</v>
      </c>
      <c r="BK160" s="160">
        <f t="shared" si="29"/>
        <v>0</v>
      </c>
      <c r="BL160" s="21" t="s">
        <v>83</v>
      </c>
      <c r="BM160" s="21" t="s">
        <v>345</v>
      </c>
    </row>
    <row r="161" spans="2:65" s="1" customFormat="1" ht="16.5" customHeight="1">
      <c r="B161" s="149"/>
      <c r="C161" s="150" t="s">
        <v>346</v>
      </c>
      <c r="D161" s="150" t="s">
        <v>167</v>
      </c>
      <c r="E161" s="151" t="s">
        <v>347</v>
      </c>
      <c r="F161" s="152" t="s">
        <v>348</v>
      </c>
      <c r="G161" s="153" t="s">
        <v>170</v>
      </c>
      <c r="H161" s="154">
        <v>20.902999999999999</v>
      </c>
      <c r="I161" s="155"/>
      <c r="J161" s="155">
        <f t="shared" si="20"/>
        <v>0</v>
      </c>
      <c r="K161" s="152" t="s">
        <v>171</v>
      </c>
      <c r="L161" s="35"/>
      <c r="M161" s="156" t="s">
        <v>5</v>
      </c>
      <c r="N161" s="157" t="s">
        <v>40</v>
      </c>
      <c r="O161" s="158">
        <v>0.3</v>
      </c>
      <c r="P161" s="158">
        <f t="shared" si="21"/>
        <v>6.2708999999999993</v>
      </c>
      <c r="Q161" s="158">
        <v>2.47E-3</v>
      </c>
      <c r="R161" s="158">
        <f t="shared" si="22"/>
        <v>5.1630409999999995E-2</v>
      </c>
      <c r="S161" s="158">
        <v>0</v>
      </c>
      <c r="T161" s="159">
        <f t="shared" si="23"/>
        <v>0</v>
      </c>
      <c r="AR161" s="21" t="s">
        <v>83</v>
      </c>
      <c r="AT161" s="21" t="s">
        <v>167</v>
      </c>
      <c r="AU161" s="21" t="s">
        <v>77</v>
      </c>
      <c r="AY161" s="21" t="s">
        <v>165</v>
      </c>
      <c r="BE161" s="160">
        <f t="shared" si="24"/>
        <v>0</v>
      </c>
      <c r="BF161" s="160">
        <f t="shared" si="25"/>
        <v>0</v>
      </c>
      <c r="BG161" s="160">
        <f t="shared" si="26"/>
        <v>0</v>
      </c>
      <c r="BH161" s="160">
        <f t="shared" si="27"/>
        <v>0</v>
      </c>
      <c r="BI161" s="160">
        <f t="shared" si="28"/>
        <v>0</v>
      </c>
      <c r="BJ161" s="21" t="s">
        <v>16</v>
      </c>
      <c r="BK161" s="160">
        <f t="shared" si="29"/>
        <v>0</v>
      </c>
      <c r="BL161" s="21" t="s">
        <v>83</v>
      </c>
      <c r="BM161" s="21" t="s">
        <v>349</v>
      </c>
    </row>
    <row r="162" spans="2:65" s="1" customFormat="1" ht="16.5" customHeight="1">
      <c r="B162" s="149"/>
      <c r="C162" s="150" t="s">
        <v>350</v>
      </c>
      <c r="D162" s="150" t="s">
        <v>167</v>
      </c>
      <c r="E162" s="151" t="s">
        <v>351</v>
      </c>
      <c r="F162" s="152" t="s">
        <v>352</v>
      </c>
      <c r="G162" s="153" t="s">
        <v>170</v>
      </c>
      <c r="H162" s="154">
        <v>20.902999999999999</v>
      </c>
      <c r="I162" s="155"/>
      <c r="J162" s="155">
        <f t="shared" si="20"/>
        <v>0</v>
      </c>
      <c r="K162" s="152" t="s">
        <v>171</v>
      </c>
      <c r="L162" s="35"/>
      <c r="M162" s="156" t="s">
        <v>5</v>
      </c>
      <c r="N162" s="157" t="s">
        <v>40</v>
      </c>
      <c r="O162" s="158">
        <v>0.152</v>
      </c>
      <c r="P162" s="158">
        <f t="shared" si="21"/>
        <v>3.1772559999999999</v>
      </c>
      <c r="Q162" s="158">
        <v>0</v>
      </c>
      <c r="R162" s="158">
        <f t="shared" si="22"/>
        <v>0</v>
      </c>
      <c r="S162" s="158">
        <v>0</v>
      </c>
      <c r="T162" s="159">
        <f t="shared" si="23"/>
        <v>0</v>
      </c>
      <c r="AR162" s="21" t="s">
        <v>83</v>
      </c>
      <c r="AT162" s="21" t="s">
        <v>167</v>
      </c>
      <c r="AU162" s="21" t="s">
        <v>77</v>
      </c>
      <c r="AY162" s="21" t="s">
        <v>165</v>
      </c>
      <c r="BE162" s="160">
        <f t="shared" si="24"/>
        <v>0</v>
      </c>
      <c r="BF162" s="160">
        <f t="shared" si="25"/>
        <v>0</v>
      </c>
      <c r="BG162" s="160">
        <f t="shared" si="26"/>
        <v>0</v>
      </c>
      <c r="BH162" s="160">
        <f t="shared" si="27"/>
        <v>0</v>
      </c>
      <c r="BI162" s="160">
        <f t="shared" si="28"/>
        <v>0</v>
      </c>
      <c r="BJ162" s="21" t="s">
        <v>16</v>
      </c>
      <c r="BK162" s="160">
        <f t="shared" si="29"/>
        <v>0</v>
      </c>
      <c r="BL162" s="21" t="s">
        <v>83</v>
      </c>
      <c r="BM162" s="21" t="s">
        <v>353</v>
      </c>
    </row>
    <row r="163" spans="2:65" s="1" customFormat="1" ht="16.5" customHeight="1">
      <c r="B163" s="149"/>
      <c r="C163" s="150" t="s">
        <v>354</v>
      </c>
      <c r="D163" s="150" t="s">
        <v>167</v>
      </c>
      <c r="E163" s="151" t="s">
        <v>355</v>
      </c>
      <c r="F163" s="152" t="s">
        <v>356</v>
      </c>
      <c r="G163" s="153" t="s">
        <v>245</v>
      </c>
      <c r="H163" s="154">
        <v>0.25</v>
      </c>
      <c r="I163" s="155"/>
      <c r="J163" s="155">
        <f t="shared" si="20"/>
        <v>0</v>
      </c>
      <c r="K163" s="152" t="s">
        <v>171</v>
      </c>
      <c r="L163" s="35"/>
      <c r="M163" s="156" t="s">
        <v>5</v>
      </c>
      <c r="N163" s="157" t="s">
        <v>40</v>
      </c>
      <c r="O163" s="158">
        <v>32.820999999999998</v>
      </c>
      <c r="P163" s="158">
        <f t="shared" si="21"/>
        <v>8.2052499999999995</v>
      </c>
      <c r="Q163" s="158">
        <v>1.0601700000000001</v>
      </c>
      <c r="R163" s="158">
        <f t="shared" si="22"/>
        <v>0.26504250000000001</v>
      </c>
      <c r="S163" s="158">
        <v>0</v>
      </c>
      <c r="T163" s="159">
        <f t="shared" si="23"/>
        <v>0</v>
      </c>
      <c r="AR163" s="21" t="s">
        <v>83</v>
      </c>
      <c r="AT163" s="21" t="s">
        <v>167</v>
      </c>
      <c r="AU163" s="21" t="s">
        <v>77</v>
      </c>
      <c r="AY163" s="21" t="s">
        <v>165</v>
      </c>
      <c r="BE163" s="160">
        <f t="shared" si="24"/>
        <v>0</v>
      </c>
      <c r="BF163" s="160">
        <f t="shared" si="25"/>
        <v>0</v>
      </c>
      <c r="BG163" s="160">
        <f t="shared" si="26"/>
        <v>0</v>
      </c>
      <c r="BH163" s="160">
        <f t="shared" si="27"/>
        <v>0</v>
      </c>
      <c r="BI163" s="160">
        <f t="shared" si="28"/>
        <v>0</v>
      </c>
      <c r="BJ163" s="21" t="s">
        <v>16</v>
      </c>
      <c r="BK163" s="160">
        <f t="shared" si="29"/>
        <v>0</v>
      </c>
      <c r="BL163" s="21" t="s">
        <v>83</v>
      </c>
      <c r="BM163" s="21" t="s">
        <v>357</v>
      </c>
    </row>
    <row r="164" spans="2:65" s="1" customFormat="1" ht="16.5" customHeight="1">
      <c r="B164" s="149"/>
      <c r="C164" s="150" t="s">
        <v>358</v>
      </c>
      <c r="D164" s="150" t="s">
        <v>167</v>
      </c>
      <c r="E164" s="151" t="s">
        <v>359</v>
      </c>
      <c r="F164" s="152" t="s">
        <v>360</v>
      </c>
      <c r="G164" s="153" t="s">
        <v>245</v>
      </c>
      <c r="H164" s="154">
        <v>1.3759999999999999</v>
      </c>
      <c r="I164" s="155"/>
      <c r="J164" s="155">
        <f t="shared" si="20"/>
        <v>0</v>
      </c>
      <c r="K164" s="152" t="s">
        <v>171</v>
      </c>
      <c r="L164" s="35"/>
      <c r="M164" s="156" t="s">
        <v>5</v>
      </c>
      <c r="N164" s="157" t="s">
        <v>40</v>
      </c>
      <c r="O164" s="158">
        <v>15.231</v>
      </c>
      <c r="P164" s="158">
        <f t="shared" si="21"/>
        <v>20.957856</v>
      </c>
      <c r="Q164" s="158">
        <v>1.06277</v>
      </c>
      <c r="R164" s="158">
        <f t="shared" si="22"/>
        <v>1.4623715199999998</v>
      </c>
      <c r="S164" s="158">
        <v>0</v>
      </c>
      <c r="T164" s="159">
        <f t="shared" si="23"/>
        <v>0</v>
      </c>
      <c r="AR164" s="21" t="s">
        <v>83</v>
      </c>
      <c r="AT164" s="21" t="s">
        <v>167</v>
      </c>
      <c r="AU164" s="21" t="s">
        <v>77</v>
      </c>
      <c r="AY164" s="21" t="s">
        <v>165</v>
      </c>
      <c r="BE164" s="160">
        <f t="shared" si="24"/>
        <v>0</v>
      </c>
      <c r="BF164" s="160">
        <f t="shared" si="25"/>
        <v>0</v>
      </c>
      <c r="BG164" s="160">
        <f t="shared" si="26"/>
        <v>0</v>
      </c>
      <c r="BH164" s="160">
        <f t="shared" si="27"/>
        <v>0</v>
      </c>
      <c r="BI164" s="160">
        <f t="shared" si="28"/>
        <v>0</v>
      </c>
      <c r="BJ164" s="21" t="s">
        <v>16</v>
      </c>
      <c r="BK164" s="160">
        <f t="shared" si="29"/>
        <v>0</v>
      </c>
      <c r="BL164" s="21" t="s">
        <v>83</v>
      </c>
      <c r="BM164" s="21" t="s">
        <v>361</v>
      </c>
    </row>
    <row r="165" spans="2:65" s="1" customFormat="1" ht="25.5" customHeight="1">
      <c r="B165" s="149"/>
      <c r="C165" s="150" t="s">
        <v>362</v>
      </c>
      <c r="D165" s="150" t="s">
        <v>167</v>
      </c>
      <c r="E165" s="151" t="s">
        <v>363</v>
      </c>
      <c r="F165" s="152" t="s">
        <v>364</v>
      </c>
      <c r="G165" s="153" t="s">
        <v>189</v>
      </c>
      <c r="H165" s="154">
        <v>106.637</v>
      </c>
      <c r="I165" s="155"/>
      <c r="J165" s="155">
        <f t="shared" si="20"/>
        <v>0</v>
      </c>
      <c r="K165" s="152" t="s">
        <v>171</v>
      </c>
      <c r="L165" s="35"/>
      <c r="M165" s="156" t="s">
        <v>5</v>
      </c>
      <c r="N165" s="157" t="s">
        <v>40</v>
      </c>
      <c r="O165" s="158">
        <v>0.58399999999999996</v>
      </c>
      <c r="P165" s="158">
        <f t="shared" si="21"/>
        <v>62.276007999999997</v>
      </c>
      <c r="Q165" s="158">
        <v>2.45329</v>
      </c>
      <c r="R165" s="158">
        <f t="shared" si="22"/>
        <v>261.61148572999997</v>
      </c>
      <c r="S165" s="158">
        <v>0</v>
      </c>
      <c r="T165" s="159">
        <f t="shared" si="23"/>
        <v>0</v>
      </c>
      <c r="AR165" s="21" t="s">
        <v>83</v>
      </c>
      <c r="AT165" s="21" t="s">
        <v>167</v>
      </c>
      <c r="AU165" s="21" t="s">
        <v>77</v>
      </c>
      <c r="AY165" s="21" t="s">
        <v>165</v>
      </c>
      <c r="BE165" s="160">
        <f t="shared" si="24"/>
        <v>0</v>
      </c>
      <c r="BF165" s="160">
        <f t="shared" si="25"/>
        <v>0</v>
      </c>
      <c r="BG165" s="160">
        <f t="shared" si="26"/>
        <v>0</v>
      </c>
      <c r="BH165" s="160">
        <f t="shared" si="27"/>
        <v>0</v>
      </c>
      <c r="BI165" s="160">
        <f t="shared" si="28"/>
        <v>0</v>
      </c>
      <c r="BJ165" s="21" t="s">
        <v>16</v>
      </c>
      <c r="BK165" s="160">
        <f t="shared" si="29"/>
        <v>0</v>
      </c>
      <c r="BL165" s="21" t="s">
        <v>83</v>
      </c>
      <c r="BM165" s="21" t="s">
        <v>365</v>
      </c>
    </row>
    <row r="166" spans="2:65" s="1" customFormat="1" ht="16.5" customHeight="1">
      <c r="B166" s="149"/>
      <c r="C166" s="150" t="s">
        <v>366</v>
      </c>
      <c r="D166" s="150" t="s">
        <v>167</v>
      </c>
      <c r="E166" s="151" t="s">
        <v>367</v>
      </c>
      <c r="F166" s="152" t="s">
        <v>368</v>
      </c>
      <c r="G166" s="153" t="s">
        <v>170</v>
      </c>
      <c r="H166" s="154">
        <v>55.665999999999997</v>
      </c>
      <c r="I166" s="155"/>
      <c r="J166" s="155">
        <f t="shared" si="20"/>
        <v>0</v>
      </c>
      <c r="K166" s="152" t="s">
        <v>171</v>
      </c>
      <c r="L166" s="35"/>
      <c r="M166" s="156" t="s">
        <v>5</v>
      </c>
      <c r="N166" s="157" t="s">
        <v>40</v>
      </c>
      <c r="O166" s="158">
        <v>0.247</v>
      </c>
      <c r="P166" s="158">
        <f t="shared" si="21"/>
        <v>13.749502</v>
      </c>
      <c r="Q166" s="158">
        <v>2.6900000000000001E-3</v>
      </c>
      <c r="R166" s="158">
        <f t="shared" si="22"/>
        <v>0.14974154000000001</v>
      </c>
      <c r="S166" s="158">
        <v>0</v>
      </c>
      <c r="T166" s="159">
        <f t="shared" si="23"/>
        <v>0</v>
      </c>
      <c r="AR166" s="21" t="s">
        <v>83</v>
      </c>
      <c r="AT166" s="21" t="s">
        <v>167</v>
      </c>
      <c r="AU166" s="21" t="s">
        <v>77</v>
      </c>
      <c r="AY166" s="21" t="s">
        <v>165</v>
      </c>
      <c r="BE166" s="160">
        <f t="shared" si="24"/>
        <v>0</v>
      </c>
      <c r="BF166" s="160">
        <f t="shared" si="25"/>
        <v>0</v>
      </c>
      <c r="BG166" s="160">
        <f t="shared" si="26"/>
        <v>0</v>
      </c>
      <c r="BH166" s="160">
        <f t="shared" si="27"/>
        <v>0</v>
      </c>
      <c r="BI166" s="160">
        <f t="shared" si="28"/>
        <v>0</v>
      </c>
      <c r="BJ166" s="21" t="s">
        <v>16</v>
      </c>
      <c r="BK166" s="160">
        <f t="shared" si="29"/>
        <v>0</v>
      </c>
      <c r="BL166" s="21" t="s">
        <v>83</v>
      </c>
      <c r="BM166" s="21" t="s">
        <v>369</v>
      </c>
    </row>
    <row r="167" spans="2:65" s="1" customFormat="1" ht="16.5" customHeight="1">
      <c r="B167" s="149"/>
      <c r="C167" s="150" t="s">
        <v>370</v>
      </c>
      <c r="D167" s="150" t="s">
        <v>167</v>
      </c>
      <c r="E167" s="151" t="s">
        <v>371</v>
      </c>
      <c r="F167" s="152" t="s">
        <v>372</v>
      </c>
      <c r="G167" s="153" t="s">
        <v>170</v>
      </c>
      <c r="H167" s="154">
        <v>55.665999999999997</v>
      </c>
      <c r="I167" s="155"/>
      <c r="J167" s="155">
        <f t="shared" si="20"/>
        <v>0</v>
      </c>
      <c r="K167" s="152" t="s">
        <v>171</v>
      </c>
      <c r="L167" s="35"/>
      <c r="M167" s="156" t="s">
        <v>5</v>
      </c>
      <c r="N167" s="157" t="s">
        <v>40</v>
      </c>
      <c r="O167" s="158">
        <v>8.3000000000000004E-2</v>
      </c>
      <c r="P167" s="158">
        <f t="shared" si="21"/>
        <v>4.6202779999999999</v>
      </c>
      <c r="Q167" s="158">
        <v>0</v>
      </c>
      <c r="R167" s="158">
        <f t="shared" si="22"/>
        <v>0</v>
      </c>
      <c r="S167" s="158">
        <v>0</v>
      </c>
      <c r="T167" s="159">
        <f t="shared" si="23"/>
        <v>0</v>
      </c>
      <c r="AR167" s="21" t="s">
        <v>83</v>
      </c>
      <c r="AT167" s="21" t="s">
        <v>167</v>
      </c>
      <c r="AU167" s="21" t="s">
        <v>77</v>
      </c>
      <c r="AY167" s="21" t="s">
        <v>165</v>
      </c>
      <c r="BE167" s="160">
        <f t="shared" si="24"/>
        <v>0</v>
      </c>
      <c r="BF167" s="160">
        <f t="shared" si="25"/>
        <v>0</v>
      </c>
      <c r="BG167" s="160">
        <f t="shared" si="26"/>
        <v>0</v>
      </c>
      <c r="BH167" s="160">
        <f t="shared" si="27"/>
        <v>0</v>
      </c>
      <c r="BI167" s="160">
        <f t="shared" si="28"/>
        <v>0</v>
      </c>
      <c r="BJ167" s="21" t="s">
        <v>16</v>
      </c>
      <c r="BK167" s="160">
        <f t="shared" si="29"/>
        <v>0</v>
      </c>
      <c r="BL167" s="21" t="s">
        <v>83</v>
      </c>
      <c r="BM167" s="21" t="s">
        <v>373</v>
      </c>
    </row>
    <row r="168" spans="2:65" s="1" customFormat="1" ht="16.5" customHeight="1">
      <c r="B168" s="149"/>
      <c r="C168" s="150" t="s">
        <v>374</v>
      </c>
      <c r="D168" s="150" t="s">
        <v>167</v>
      </c>
      <c r="E168" s="151" t="s">
        <v>375</v>
      </c>
      <c r="F168" s="152" t="s">
        <v>376</v>
      </c>
      <c r="G168" s="153" t="s">
        <v>245</v>
      </c>
      <c r="H168" s="154">
        <v>2.8149999999999999</v>
      </c>
      <c r="I168" s="155"/>
      <c r="J168" s="155">
        <f t="shared" si="20"/>
        <v>0</v>
      </c>
      <c r="K168" s="152" t="s">
        <v>171</v>
      </c>
      <c r="L168" s="35"/>
      <c r="M168" s="156" t="s">
        <v>5</v>
      </c>
      <c r="N168" s="157" t="s">
        <v>40</v>
      </c>
      <c r="O168" s="158">
        <v>32.820999999999998</v>
      </c>
      <c r="P168" s="158">
        <f t="shared" si="21"/>
        <v>92.391114999999999</v>
      </c>
      <c r="Q168" s="158">
        <v>1.0601700000000001</v>
      </c>
      <c r="R168" s="158">
        <f t="shared" si="22"/>
        <v>2.9843785500000002</v>
      </c>
      <c r="S168" s="158">
        <v>0</v>
      </c>
      <c r="T168" s="159">
        <f t="shared" si="23"/>
        <v>0</v>
      </c>
      <c r="AR168" s="21" t="s">
        <v>83</v>
      </c>
      <c r="AT168" s="21" t="s">
        <v>167</v>
      </c>
      <c r="AU168" s="21" t="s">
        <v>77</v>
      </c>
      <c r="AY168" s="21" t="s">
        <v>165</v>
      </c>
      <c r="BE168" s="160">
        <f t="shared" si="24"/>
        <v>0</v>
      </c>
      <c r="BF168" s="160">
        <f t="shared" si="25"/>
        <v>0</v>
      </c>
      <c r="BG168" s="160">
        <f t="shared" si="26"/>
        <v>0</v>
      </c>
      <c r="BH168" s="160">
        <f t="shared" si="27"/>
        <v>0</v>
      </c>
      <c r="BI168" s="160">
        <f t="shared" si="28"/>
        <v>0</v>
      </c>
      <c r="BJ168" s="21" t="s">
        <v>16</v>
      </c>
      <c r="BK168" s="160">
        <f t="shared" si="29"/>
        <v>0</v>
      </c>
      <c r="BL168" s="21" t="s">
        <v>83</v>
      </c>
      <c r="BM168" s="21" t="s">
        <v>377</v>
      </c>
    </row>
    <row r="169" spans="2:65" s="1" customFormat="1" ht="25.5" customHeight="1">
      <c r="B169" s="149"/>
      <c r="C169" s="150" t="s">
        <v>378</v>
      </c>
      <c r="D169" s="150" t="s">
        <v>167</v>
      </c>
      <c r="E169" s="151" t="s">
        <v>379</v>
      </c>
      <c r="F169" s="152" t="s">
        <v>380</v>
      </c>
      <c r="G169" s="153" t="s">
        <v>170</v>
      </c>
      <c r="H169" s="154">
        <v>6.6449999999999996</v>
      </c>
      <c r="I169" s="155"/>
      <c r="J169" s="155">
        <f t="shared" si="20"/>
        <v>0</v>
      </c>
      <c r="K169" s="152" t="s">
        <v>5</v>
      </c>
      <c r="L169" s="35"/>
      <c r="M169" s="156" t="s">
        <v>5</v>
      </c>
      <c r="N169" s="157" t="s">
        <v>40</v>
      </c>
      <c r="O169" s="158">
        <v>0.53100000000000003</v>
      </c>
      <c r="P169" s="158">
        <f t="shared" si="21"/>
        <v>3.5284949999999999</v>
      </c>
      <c r="Q169" s="158">
        <v>0.36276999999999998</v>
      </c>
      <c r="R169" s="158">
        <f t="shared" si="22"/>
        <v>2.4106066499999996</v>
      </c>
      <c r="S169" s="158">
        <v>0</v>
      </c>
      <c r="T169" s="159">
        <f t="shared" si="23"/>
        <v>0</v>
      </c>
      <c r="AR169" s="21" t="s">
        <v>83</v>
      </c>
      <c r="AT169" s="21" t="s">
        <v>167</v>
      </c>
      <c r="AU169" s="21" t="s">
        <v>77</v>
      </c>
      <c r="AY169" s="21" t="s">
        <v>165</v>
      </c>
      <c r="BE169" s="160">
        <f t="shared" si="24"/>
        <v>0</v>
      </c>
      <c r="BF169" s="160">
        <f t="shared" si="25"/>
        <v>0</v>
      </c>
      <c r="BG169" s="160">
        <f t="shared" si="26"/>
        <v>0</v>
      </c>
      <c r="BH169" s="160">
        <f t="shared" si="27"/>
        <v>0</v>
      </c>
      <c r="BI169" s="160">
        <f t="shared" si="28"/>
        <v>0</v>
      </c>
      <c r="BJ169" s="21" t="s">
        <v>16</v>
      </c>
      <c r="BK169" s="160">
        <f t="shared" si="29"/>
        <v>0</v>
      </c>
      <c r="BL169" s="21" t="s">
        <v>83</v>
      </c>
      <c r="BM169" s="21" t="s">
        <v>381</v>
      </c>
    </row>
    <row r="170" spans="2:65" s="1" customFormat="1" ht="25.5" customHeight="1">
      <c r="B170" s="149"/>
      <c r="C170" s="150" t="s">
        <v>382</v>
      </c>
      <c r="D170" s="150" t="s">
        <v>167</v>
      </c>
      <c r="E170" s="151" t="s">
        <v>383</v>
      </c>
      <c r="F170" s="152" t="s">
        <v>384</v>
      </c>
      <c r="G170" s="153" t="s">
        <v>170</v>
      </c>
      <c r="H170" s="154">
        <v>123.325</v>
      </c>
      <c r="I170" s="155"/>
      <c r="J170" s="155">
        <f t="shared" si="20"/>
        <v>0</v>
      </c>
      <c r="K170" s="152" t="s">
        <v>171</v>
      </c>
      <c r="L170" s="35"/>
      <c r="M170" s="156" t="s">
        <v>5</v>
      </c>
      <c r="N170" s="157" t="s">
        <v>40</v>
      </c>
      <c r="O170" s="158">
        <v>1.21</v>
      </c>
      <c r="P170" s="158">
        <f t="shared" si="21"/>
        <v>149.22325000000001</v>
      </c>
      <c r="Q170" s="158">
        <v>0.96611999999999998</v>
      </c>
      <c r="R170" s="158">
        <f t="shared" si="22"/>
        <v>119.146749</v>
      </c>
      <c r="S170" s="158">
        <v>0</v>
      </c>
      <c r="T170" s="159">
        <f t="shared" si="23"/>
        <v>0</v>
      </c>
      <c r="AR170" s="21" t="s">
        <v>83</v>
      </c>
      <c r="AT170" s="21" t="s">
        <v>167</v>
      </c>
      <c r="AU170" s="21" t="s">
        <v>77</v>
      </c>
      <c r="AY170" s="21" t="s">
        <v>165</v>
      </c>
      <c r="BE170" s="160">
        <f t="shared" si="24"/>
        <v>0</v>
      </c>
      <c r="BF170" s="160">
        <f t="shared" si="25"/>
        <v>0</v>
      </c>
      <c r="BG170" s="160">
        <f t="shared" si="26"/>
        <v>0</v>
      </c>
      <c r="BH170" s="160">
        <f t="shared" si="27"/>
        <v>0</v>
      </c>
      <c r="BI170" s="160">
        <f t="shared" si="28"/>
        <v>0</v>
      </c>
      <c r="BJ170" s="21" t="s">
        <v>16</v>
      </c>
      <c r="BK170" s="160">
        <f t="shared" si="29"/>
        <v>0</v>
      </c>
      <c r="BL170" s="21" t="s">
        <v>83</v>
      </c>
      <c r="BM170" s="21" t="s">
        <v>385</v>
      </c>
    </row>
    <row r="171" spans="2:65" s="1" customFormat="1" ht="38.25" customHeight="1">
      <c r="B171" s="149"/>
      <c r="C171" s="150" t="s">
        <v>386</v>
      </c>
      <c r="D171" s="150" t="s">
        <v>167</v>
      </c>
      <c r="E171" s="151" t="s">
        <v>387</v>
      </c>
      <c r="F171" s="152" t="s">
        <v>388</v>
      </c>
      <c r="G171" s="153" t="s">
        <v>245</v>
      </c>
      <c r="H171" s="154">
        <v>2.3820000000000001</v>
      </c>
      <c r="I171" s="155"/>
      <c r="J171" s="155">
        <f t="shared" si="20"/>
        <v>0</v>
      </c>
      <c r="K171" s="152" t="s">
        <v>171</v>
      </c>
      <c r="L171" s="35"/>
      <c r="M171" s="156" t="s">
        <v>5</v>
      </c>
      <c r="N171" s="157" t="s">
        <v>40</v>
      </c>
      <c r="O171" s="158">
        <v>32.51</v>
      </c>
      <c r="P171" s="158">
        <f t="shared" si="21"/>
        <v>77.438819999999993</v>
      </c>
      <c r="Q171" s="158">
        <v>1.05871</v>
      </c>
      <c r="R171" s="158">
        <f t="shared" si="22"/>
        <v>2.5218472200000002</v>
      </c>
      <c r="S171" s="158">
        <v>0</v>
      </c>
      <c r="T171" s="159">
        <f t="shared" si="23"/>
        <v>0</v>
      </c>
      <c r="AR171" s="21" t="s">
        <v>83</v>
      </c>
      <c r="AT171" s="21" t="s">
        <v>167</v>
      </c>
      <c r="AU171" s="21" t="s">
        <v>77</v>
      </c>
      <c r="AY171" s="21" t="s">
        <v>165</v>
      </c>
      <c r="BE171" s="160">
        <f t="shared" si="24"/>
        <v>0</v>
      </c>
      <c r="BF171" s="160">
        <f t="shared" si="25"/>
        <v>0</v>
      </c>
      <c r="BG171" s="160">
        <f t="shared" si="26"/>
        <v>0</v>
      </c>
      <c r="BH171" s="160">
        <f t="shared" si="27"/>
        <v>0</v>
      </c>
      <c r="BI171" s="160">
        <f t="shared" si="28"/>
        <v>0</v>
      </c>
      <c r="BJ171" s="21" t="s">
        <v>16</v>
      </c>
      <c r="BK171" s="160">
        <f t="shared" si="29"/>
        <v>0</v>
      </c>
      <c r="BL171" s="21" t="s">
        <v>83</v>
      </c>
      <c r="BM171" s="21" t="s">
        <v>389</v>
      </c>
    </row>
    <row r="172" spans="2:65" s="1" customFormat="1" ht="16.5" customHeight="1">
      <c r="B172" s="149"/>
      <c r="C172" s="150" t="s">
        <v>390</v>
      </c>
      <c r="D172" s="150" t="s">
        <v>167</v>
      </c>
      <c r="E172" s="151" t="s">
        <v>391</v>
      </c>
      <c r="F172" s="152" t="s">
        <v>392</v>
      </c>
      <c r="G172" s="153" t="s">
        <v>175</v>
      </c>
      <c r="H172" s="154">
        <v>8</v>
      </c>
      <c r="I172" s="155"/>
      <c r="J172" s="155">
        <f t="shared" si="20"/>
        <v>0</v>
      </c>
      <c r="K172" s="152" t="s">
        <v>5</v>
      </c>
      <c r="L172" s="35"/>
      <c r="M172" s="156" t="s">
        <v>5</v>
      </c>
      <c r="N172" s="157" t="s">
        <v>40</v>
      </c>
      <c r="O172" s="158">
        <v>0</v>
      </c>
      <c r="P172" s="158">
        <f t="shared" si="21"/>
        <v>0</v>
      </c>
      <c r="Q172" s="158">
        <v>0</v>
      </c>
      <c r="R172" s="158">
        <f t="shared" si="22"/>
        <v>0</v>
      </c>
      <c r="S172" s="158">
        <v>0</v>
      </c>
      <c r="T172" s="159">
        <f t="shared" si="23"/>
        <v>0</v>
      </c>
      <c r="AR172" s="21" t="s">
        <v>83</v>
      </c>
      <c r="AT172" s="21" t="s">
        <v>167</v>
      </c>
      <c r="AU172" s="21" t="s">
        <v>77</v>
      </c>
      <c r="AY172" s="21" t="s">
        <v>165</v>
      </c>
      <c r="BE172" s="160">
        <f t="shared" si="24"/>
        <v>0</v>
      </c>
      <c r="BF172" s="160">
        <f t="shared" si="25"/>
        <v>0</v>
      </c>
      <c r="BG172" s="160">
        <f t="shared" si="26"/>
        <v>0</v>
      </c>
      <c r="BH172" s="160">
        <f t="shared" si="27"/>
        <v>0</v>
      </c>
      <c r="BI172" s="160">
        <f t="shared" si="28"/>
        <v>0</v>
      </c>
      <c r="BJ172" s="21" t="s">
        <v>16</v>
      </c>
      <c r="BK172" s="160">
        <f t="shared" si="29"/>
        <v>0</v>
      </c>
      <c r="BL172" s="21" t="s">
        <v>83</v>
      </c>
      <c r="BM172" s="21" t="s">
        <v>393</v>
      </c>
    </row>
    <row r="173" spans="2:65" s="1" customFormat="1" ht="16.5" customHeight="1">
      <c r="B173" s="149"/>
      <c r="C173" s="150" t="s">
        <v>394</v>
      </c>
      <c r="D173" s="150" t="s">
        <v>167</v>
      </c>
      <c r="E173" s="151" t="s">
        <v>395</v>
      </c>
      <c r="F173" s="152" t="s">
        <v>396</v>
      </c>
      <c r="G173" s="153" t="s">
        <v>175</v>
      </c>
      <c r="H173" s="154">
        <v>2</v>
      </c>
      <c r="I173" s="155"/>
      <c r="J173" s="155">
        <f t="shared" si="20"/>
        <v>0</v>
      </c>
      <c r="K173" s="152" t="s">
        <v>5</v>
      </c>
      <c r="L173" s="35"/>
      <c r="M173" s="156" t="s">
        <v>5</v>
      </c>
      <c r="N173" s="157" t="s">
        <v>40</v>
      </c>
      <c r="O173" s="158">
        <v>0</v>
      </c>
      <c r="P173" s="158">
        <f t="shared" si="21"/>
        <v>0</v>
      </c>
      <c r="Q173" s="158">
        <v>0</v>
      </c>
      <c r="R173" s="158">
        <f t="shared" si="22"/>
        <v>0</v>
      </c>
      <c r="S173" s="158">
        <v>0</v>
      </c>
      <c r="T173" s="159">
        <f t="shared" si="23"/>
        <v>0</v>
      </c>
      <c r="AR173" s="21" t="s">
        <v>83</v>
      </c>
      <c r="AT173" s="21" t="s">
        <v>167</v>
      </c>
      <c r="AU173" s="21" t="s">
        <v>77</v>
      </c>
      <c r="AY173" s="21" t="s">
        <v>165</v>
      </c>
      <c r="BE173" s="160">
        <f t="shared" si="24"/>
        <v>0</v>
      </c>
      <c r="BF173" s="160">
        <f t="shared" si="25"/>
        <v>0</v>
      </c>
      <c r="BG173" s="160">
        <f t="shared" si="26"/>
        <v>0</v>
      </c>
      <c r="BH173" s="160">
        <f t="shared" si="27"/>
        <v>0</v>
      </c>
      <c r="BI173" s="160">
        <f t="shared" si="28"/>
        <v>0</v>
      </c>
      <c r="BJ173" s="21" t="s">
        <v>16</v>
      </c>
      <c r="BK173" s="160">
        <f t="shared" si="29"/>
        <v>0</v>
      </c>
      <c r="BL173" s="21" t="s">
        <v>83</v>
      </c>
      <c r="BM173" s="21" t="s">
        <v>397</v>
      </c>
    </row>
    <row r="174" spans="2:65" s="1" customFormat="1" ht="16.5" customHeight="1">
      <c r="B174" s="149"/>
      <c r="C174" s="150" t="s">
        <v>398</v>
      </c>
      <c r="D174" s="150" t="s">
        <v>167</v>
      </c>
      <c r="E174" s="151" t="s">
        <v>399</v>
      </c>
      <c r="F174" s="152" t="s">
        <v>400</v>
      </c>
      <c r="G174" s="153" t="s">
        <v>175</v>
      </c>
      <c r="H174" s="154">
        <v>1</v>
      </c>
      <c r="I174" s="155"/>
      <c r="J174" s="155">
        <f t="shared" si="20"/>
        <v>0</v>
      </c>
      <c r="K174" s="152" t="s">
        <v>5</v>
      </c>
      <c r="L174" s="35"/>
      <c r="M174" s="156" t="s">
        <v>5</v>
      </c>
      <c r="N174" s="157" t="s">
        <v>40</v>
      </c>
      <c r="O174" s="158">
        <v>0</v>
      </c>
      <c r="P174" s="158">
        <f t="shared" si="21"/>
        <v>0</v>
      </c>
      <c r="Q174" s="158">
        <v>0</v>
      </c>
      <c r="R174" s="158">
        <f t="shared" si="22"/>
        <v>0</v>
      </c>
      <c r="S174" s="158">
        <v>0</v>
      </c>
      <c r="T174" s="159">
        <f t="shared" si="23"/>
        <v>0</v>
      </c>
      <c r="AR174" s="21" t="s">
        <v>83</v>
      </c>
      <c r="AT174" s="21" t="s">
        <v>167</v>
      </c>
      <c r="AU174" s="21" t="s">
        <v>77</v>
      </c>
      <c r="AY174" s="21" t="s">
        <v>165</v>
      </c>
      <c r="BE174" s="160">
        <f t="shared" si="24"/>
        <v>0</v>
      </c>
      <c r="BF174" s="160">
        <f t="shared" si="25"/>
        <v>0</v>
      </c>
      <c r="BG174" s="160">
        <f t="shared" si="26"/>
        <v>0</v>
      </c>
      <c r="BH174" s="160">
        <f t="shared" si="27"/>
        <v>0</v>
      </c>
      <c r="BI174" s="160">
        <f t="shared" si="28"/>
        <v>0</v>
      </c>
      <c r="BJ174" s="21" t="s">
        <v>16</v>
      </c>
      <c r="BK174" s="160">
        <f t="shared" si="29"/>
        <v>0</v>
      </c>
      <c r="BL174" s="21" t="s">
        <v>83</v>
      </c>
      <c r="BM174" s="21" t="s">
        <v>401</v>
      </c>
    </row>
    <row r="175" spans="2:65" s="1" customFormat="1" ht="16.5" customHeight="1">
      <c r="B175" s="149"/>
      <c r="C175" s="150" t="s">
        <v>402</v>
      </c>
      <c r="D175" s="150" t="s">
        <v>167</v>
      </c>
      <c r="E175" s="151" t="s">
        <v>403</v>
      </c>
      <c r="F175" s="152" t="s">
        <v>404</v>
      </c>
      <c r="G175" s="153" t="s">
        <v>175</v>
      </c>
      <c r="H175" s="154">
        <v>1</v>
      </c>
      <c r="I175" s="155"/>
      <c r="J175" s="155">
        <f t="shared" si="20"/>
        <v>0</v>
      </c>
      <c r="K175" s="152" t="s">
        <v>5</v>
      </c>
      <c r="L175" s="35"/>
      <c r="M175" s="156" t="s">
        <v>5</v>
      </c>
      <c r="N175" s="157" t="s">
        <v>40</v>
      </c>
      <c r="O175" s="158">
        <v>0</v>
      </c>
      <c r="P175" s="158">
        <f t="shared" si="21"/>
        <v>0</v>
      </c>
      <c r="Q175" s="158">
        <v>0</v>
      </c>
      <c r="R175" s="158">
        <f t="shared" si="22"/>
        <v>0</v>
      </c>
      <c r="S175" s="158">
        <v>0</v>
      </c>
      <c r="T175" s="159">
        <f t="shared" si="23"/>
        <v>0</v>
      </c>
      <c r="AR175" s="21" t="s">
        <v>83</v>
      </c>
      <c r="AT175" s="21" t="s">
        <v>167</v>
      </c>
      <c r="AU175" s="21" t="s">
        <v>77</v>
      </c>
      <c r="AY175" s="21" t="s">
        <v>165</v>
      </c>
      <c r="BE175" s="160">
        <f t="shared" si="24"/>
        <v>0</v>
      </c>
      <c r="BF175" s="160">
        <f t="shared" si="25"/>
        <v>0</v>
      </c>
      <c r="BG175" s="160">
        <f t="shared" si="26"/>
        <v>0</v>
      </c>
      <c r="BH175" s="160">
        <f t="shared" si="27"/>
        <v>0</v>
      </c>
      <c r="BI175" s="160">
        <f t="shared" si="28"/>
        <v>0</v>
      </c>
      <c r="BJ175" s="21" t="s">
        <v>16</v>
      </c>
      <c r="BK175" s="160">
        <f t="shared" si="29"/>
        <v>0</v>
      </c>
      <c r="BL175" s="21" t="s">
        <v>83</v>
      </c>
      <c r="BM175" s="21" t="s">
        <v>405</v>
      </c>
    </row>
    <row r="176" spans="2:65" s="1" customFormat="1" ht="16.5" customHeight="1">
      <c r="B176" s="149"/>
      <c r="C176" s="150" t="s">
        <v>406</v>
      </c>
      <c r="D176" s="150" t="s">
        <v>167</v>
      </c>
      <c r="E176" s="151" t="s">
        <v>407</v>
      </c>
      <c r="F176" s="152" t="s">
        <v>408</v>
      </c>
      <c r="G176" s="153" t="s">
        <v>175</v>
      </c>
      <c r="H176" s="154">
        <v>1</v>
      </c>
      <c r="I176" s="155"/>
      <c r="J176" s="155">
        <f t="shared" si="20"/>
        <v>0</v>
      </c>
      <c r="K176" s="152" t="s">
        <v>5</v>
      </c>
      <c r="L176" s="35"/>
      <c r="M176" s="156" t="s">
        <v>5</v>
      </c>
      <c r="N176" s="157" t="s">
        <v>40</v>
      </c>
      <c r="O176" s="158">
        <v>0</v>
      </c>
      <c r="P176" s="158">
        <f t="shared" si="21"/>
        <v>0</v>
      </c>
      <c r="Q176" s="158">
        <v>0</v>
      </c>
      <c r="R176" s="158">
        <f t="shared" si="22"/>
        <v>0</v>
      </c>
      <c r="S176" s="158">
        <v>0</v>
      </c>
      <c r="T176" s="159">
        <f t="shared" si="23"/>
        <v>0</v>
      </c>
      <c r="AR176" s="21" t="s">
        <v>83</v>
      </c>
      <c r="AT176" s="21" t="s">
        <v>167</v>
      </c>
      <c r="AU176" s="21" t="s">
        <v>77</v>
      </c>
      <c r="AY176" s="21" t="s">
        <v>165</v>
      </c>
      <c r="BE176" s="160">
        <f t="shared" si="24"/>
        <v>0</v>
      </c>
      <c r="BF176" s="160">
        <f t="shared" si="25"/>
        <v>0</v>
      </c>
      <c r="BG176" s="160">
        <f t="shared" si="26"/>
        <v>0</v>
      </c>
      <c r="BH176" s="160">
        <f t="shared" si="27"/>
        <v>0</v>
      </c>
      <c r="BI176" s="160">
        <f t="shared" si="28"/>
        <v>0</v>
      </c>
      <c r="BJ176" s="21" t="s">
        <v>16</v>
      </c>
      <c r="BK176" s="160">
        <f t="shared" si="29"/>
        <v>0</v>
      </c>
      <c r="BL176" s="21" t="s">
        <v>83</v>
      </c>
      <c r="BM176" s="21" t="s">
        <v>409</v>
      </c>
    </row>
    <row r="177" spans="2:65" s="1" customFormat="1" ht="16.5" customHeight="1">
      <c r="B177" s="149"/>
      <c r="C177" s="150" t="s">
        <v>410</v>
      </c>
      <c r="D177" s="150" t="s">
        <v>167</v>
      </c>
      <c r="E177" s="151" t="s">
        <v>411</v>
      </c>
      <c r="F177" s="152" t="s">
        <v>412</v>
      </c>
      <c r="G177" s="153" t="s">
        <v>175</v>
      </c>
      <c r="H177" s="154">
        <v>1</v>
      </c>
      <c r="I177" s="155"/>
      <c r="J177" s="155">
        <f t="shared" si="20"/>
        <v>0</v>
      </c>
      <c r="K177" s="152" t="s">
        <v>5</v>
      </c>
      <c r="L177" s="35"/>
      <c r="M177" s="156" t="s">
        <v>5</v>
      </c>
      <c r="N177" s="157" t="s">
        <v>40</v>
      </c>
      <c r="O177" s="158">
        <v>0</v>
      </c>
      <c r="P177" s="158">
        <f t="shared" si="21"/>
        <v>0</v>
      </c>
      <c r="Q177" s="158">
        <v>0</v>
      </c>
      <c r="R177" s="158">
        <f t="shared" si="22"/>
        <v>0</v>
      </c>
      <c r="S177" s="158">
        <v>0</v>
      </c>
      <c r="T177" s="159">
        <f t="shared" si="23"/>
        <v>0</v>
      </c>
      <c r="AR177" s="21" t="s">
        <v>83</v>
      </c>
      <c r="AT177" s="21" t="s">
        <v>167</v>
      </c>
      <c r="AU177" s="21" t="s">
        <v>77</v>
      </c>
      <c r="AY177" s="21" t="s">
        <v>165</v>
      </c>
      <c r="BE177" s="160">
        <f t="shared" si="24"/>
        <v>0</v>
      </c>
      <c r="BF177" s="160">
        <f t="shared" si="25"/>
        <v>0</v>
      </c>
      <c r="BG177" s="160">
        <f t="shared" si="26"/>
        <v>0</v>
      </c>
      <c r="BH177" s="160">
        <f t="shared" si="27"/>
        <v>0</v>
      </c>
      <c r="BI177" s="160">
        <f t="shared" si="28"/>
        <v>0</v>
      </c>
      <c r="BJ177" s="21" t="s">
        <v>16</v>
      </c>
      <c r="BK177" s="160">
        <f t="shared" si="29"/>
        <v>0</v>
      </c>
      <c r="BL177" s="21" t="s">
        <v>83</v>
      </c>
      <c r="BM177" s="21" t="s">
        <v>413</v>
      </c>
    </row>
    <row r="178" spans="2:65" s="1" customFormat="1" ht="16.5" customHeight="1">
      <c r="B178" s="149"/>
      <c r="C178" s="150" t="s">
        <v>414</v>
      </c>
      <c r="D178" s="150" t="s">
        <v>167</v>
      </c>
      <c r="E178" s="151" t="s">
        <v>415</v>
      </c>
      <c r="F178" s="152" t="s">
        <v>416</v>
      </c>
      <c r="G178" s="153" t="s">
        <v>175</v>
      </c>
      <c r="H178" s="154">
        <v>1</v>
      </c>
      <c r="I178" s="155"/>
      <c r="J178" s="155">
        <f t="shared" si="20"/>
        <v>0</v>
      </c>
      <c r="K178" s="152" t="s">
        <v>5</v>
      </c>
      <c r="L178" s="35"/>
      <c r="M178" s="156" t="s">
        <v>5</v>
      </c>
      <c r="N178" s="157" t="s">
        <v>40</v>
      </c>
      <c r="O178" s="158">
        <v>0</v>
      </c>
      <c r="P178" s="158">
        <f t="shared" si="21"/>
        <v>0</v>
      </c>
      <c r="Q178" s="158">
        <v>0</v>
      </c>
      <c r="R178" s="158">
        <f t="shared" si="22"/>
        <v>0</v>
      </c>
      <c r="S178" s="158">
        <v>0</v>
      </c>
      <c r="T178" s="159">
        <f t="shared" si="23"/>
        <v>0</v>
      </c>
      <c r="AR178" s="21" t="s">
        <v>83</v>
      </c>
      <c r="AT178" s="21" t="s">
        <v>167</v>
      </c>
      <c r="AU178" s="21" t="s">
        <v>77</v>
      </c>
      <c r="AY178" s="21" t="s">
        <v>165</v>
      </c>
      <c r="BE178" s="160">
        <f t="shared" si="24"/>
        <v>0</v>
      </c>
      <c r="BF178" s="160">
        <f t="shared" si="25"/>
        <v>0</v>
      </c>
      <c r="BG178" s="160">
        <f t="shared" si="26"/>
        <v>0</v>
      </c>
      <c r="BH178" s="160">
        <f t="shared" si="27"/>
        <v>0</v>
      </c>
      <c r="BI178" s="160">
        <f t="shared" si="28"/>
        <v>0</v>
      </c>
      <c r="BJ178" s="21" t="s">
        <v>16</v>
      </c>
      <c r="BK178" s="160">
        <f t="shared" si="29"/>
        <v>0</v>
      </c>
      <c r="BL178" s="21" t="s">
        <v>83</v>
      </c>
      <c r="BM178" s="21" t="s">
        <v>417</v>
      </c>
    </row>
    <row r="179" spans="2:65" s="10" customFormat="1" ht="29.85" customHeight="1">
      <c r="B179" s="137"/>
      <c r="D179" s="138" t="s">
        <v>68</v>
      </c>
      <c r="E179" s="147" t="s">
        <v>80</v>
      </c>
      <c r="F179" s="147" t="s">
        <v>418</v>
      </c>
      <c r="J179" s="148">
        <f>BK179</f>
        <v>0</v>
      </c>
      <c r="L179" s="137"/>
      <c r="M179" s="141"/>
      <c r="N179" s="142"/>
      <c r="O179" s="142"/>
      <c r="P179" s="143">
        <f>SUM(P180:P243)</f>
        <v>711.24551700000006</v>
      </c>
      <c r="Q179" s="142"/>
      <c r="R179" s="143">
        <f>SUM(R180:R243)</f>
        <v>131.36357150999996</v>
      </c>
      <c r="S179" s="142"/>
      <c r="T179" s="144">
        <f>SUM(T180:T243)</f>
        <v>0</v>
      </c>
      <c r="AR179" s="138" t="s">
        <v>16</v>
      </c>
      <c r="AT179" s="145" t="s">
        <v>68</v>
      </c>
      <c r="AU179" s="145" t="s">
        <v>16</v>
      </c>
      <c r="AY179" s="138" t="s">
        <v>165</v>
      </c>
      <c r="BK179" s="146">
        <f>SUM(BK180:BK243)</f>
        <v>0</v>
      </c>
    </row>
    <row r="180" spans="2:65" s="1" customFormat="1" ht="25.5" customHeight="1">
      <c r="B180" s="149"/>
      <c r="C180" s="150" t="s">
        <v>419</v>
      </c>
      <c r="D180" s="150" t="s">
        <v>167</v>
      </c>
      <c r="E180" s="151" t="s">
        <v>420</v>
      </c>
      <c r="F180" s="152" t="s">
        <v>421</v>
      </c>
      <c r="G180" s="153" t="s">
        <v>170</v>
      </c>
      <c r="H180" s="154">
        <v>202.68</v>
      </c>
      <c r="I180" s="155"/>
      <c r="J180" s="155">
        <f t="shared" ref="J180:J188" si="30">ROUND(I180*H180,2)</f>
        <v>0</v>
      </c>
      <c r="K180" s="152" t="s">
        <v>171</v>
      </c>
      <c r="L180" s="35"/>
      <c r="M180" s="156" t="s">
        <v>5</v>
      </c>
      <c r="N180" s="157" t="s">
        <v>40</v>
      </c>
      <c r="O180" s="158">
        <v>0.70699999999999996</v>
      </c>
      <c r="P180" s="158">
        <f t="shared" ref="P180:P188" si="31">O180*H180</f>
        <v>143.29476</v>
      </c>
      <c r="Q180" s="158">
        <v>0.18085000000000001</v>
      </c>
      <c r="R180" s="158">
        <f t="shared" ref="R180:R188" si="32">Q180*H180</f>
        <v>36.654678000000004</v>
      </c>
      <c r="S180" s="158">
        <v>0</v>
      </c>
      <c r="T180" s="159">
        <f t="shared" ref="T180:T188" si="33">S180*H180</f>
        <v>0</v>
      </c>
      <c r="AR180" s="21" t="s">
        <v>83</v>
      </c>
      <c r="AT180" s="21" t="s">
        <v>167</v>
      </c>
      <c r="AU180" s="21" t="s">
        <v>77</v>
      </c>
      <c r="AY180" s="21" t="s">
        <v>165</v>
      </c>
      <c r="BE180" s="160">
        <f t="shared" ref="BE180:BE188" si="34">IF(N180="základní",J180,0)</f>
        <v>0</v>
      </c>
      <c r="BF180" s="160">
        <f t="shared" ref="BF180:BF188" si="35">IF(N180="snížená",J180,0)</f>
        <v>0</v>
      </c>
      <c r="BG180" s="160">
        <f t="shared" ref="BG180:BG188" si="36">IF(N180="zákl. přenesená",J180,0)</f>
        <v>0</v>
      </c>
      <c r="BH180" s="160">
        <f t="shared" ref="BH180:BH188" si="37">IF(N180="sníž. přenesená",J180,0)</f>
        <v>0</v>
      </c>
      <c r="BI180" s="160">
        <f t="shared" ref="BI180:BI188" si="38">IF(N180="nulová",J180,0)</f>
        <v>0</v>
      </c>
      <c r="BJ180" s="21" t="s">
        <v>16</v>
      </c>
      <c r="BK180" s="160">
        <f t="shared" ref="BK180:BK188" si="39">ROUND(I180*H180,2)</f>
        <v>0</v>
      </c>
      <c r="BL180" s="21" t="s">
        <v>83</v>
      </c>
      <c r="BM180" s="21" t="s">
        <v>422</v>
      </c>
    </row>
    <row r="181" spans="2:65" s="1" customFormat="1" ht="51" customHeight="1">
      <c r="B181" s="149"/>
      <c r="C181" s="150" t="s">
        <v>423</v>
      </c>
      <c r="D181" s="150" t="s">
        <v>167</v>
      </c>
      <c r="E181" s="151" t="s">
        <v>424</v>
      </c>
      <c r="F181" s="152" t="s">
        <v>425</v>
      </c>
      <c r="G181" s="153" t="s">
        <v>170</v>
      </c>
      <c r="H181" s="154">
        <v>7.56</v>
      </c>
      <c r="I181" s="155"/>
      <c r="J181" s="155">
        <f t="shared" si="30"/>
        <v>0</v>
      </c>
      <c r="K181" s="152" t="s">
        <v>5</v>
      </c>
      <c r="L181" s="35"/>
      <c r="M181" s="156" t="s">
        <v>5</v>
      </c>
      <c r="N181" s="157" t="s">
        <v>40</v>
      </c>
      <c r="O181" s="158">
        <v>0.97799999999999998</v>
      </c>
      <c r="P181" s="158">
        <f t="shared" si="31"/>
        <v>7.3936799999999998</v>
      </c>
      <c r="Q181" s="158">
        <v>0.20147000000000001</v>
      </c>
      <c r="R181" s="158">
        <f t="shared" si="32"/>
        <v>1.5231132000000001</v>
      </c>
      <c r="S181" s="158">
        <v>0</v>
      </c>
      <c r="T181" s="159">
        <f t="shared" si="33"/>
        <v>0</v>
      </c>
      <c r="AR181" s="21" t="s">
        <v>83</v>
      </c>
      <c r="AT181" s="21" t="s">
        <v>167</v>
      </c>
      <c r="AU181" s="21" t="s">
        <v>77</v>
      </c>
      <c r="AY181" s="21" t="s">
        <v>165</v>
      </c>
      <c r="BE181" s="160">
        <f t="shared" si="34"/>
        <v>0</v>
      </c>
      <c r="BF181" s="160">
        <f t="shared" si="35"/>
        <v>0</v>
      </c>
      <c r="BG181" s="160">
        <f t="shared" si="36"/>
        <v>0</v>
      </c>
      <c r="BH181" s="160">
        <f t="shared" si="37"/>
        <v>0</v>
      </c>
      <c r="BI181" s="160">
        <f t="shared" si="38"/>
        <v>0</v>
      </c>
      <c r="BJ181" s="21" t="s">
        <v>16</v>
      </c>
      <c r="BK181" s="160">
        <f t="shared" si="39"/>
        <v>0</v>
      </c>
      <c r="BL181" s="21" t="s">
        <v>83</v>
      </c>
      <c r="BM181" s="21" t="s">
        <v>426</v>
      </c>
    </row>
    <row r="182" spans="2:65" s="1" customFormat="1" ht="51" customHeight="1">
      <c r="B182" s="149"/>
      <c r="C182" s="150" t="s">
        <v>427</v>
      </c>
      <c r="D182" s="150" t="s">
        <v>167</v>
      </c>
      <c r="E182" s="151" t="s">
        <v>428</v>
      </c>
      <c r="F182" s="152" t="s">
        <v>429</v>
      </c>
      <c r="G182" s="153" t="s">
        <v>170</v>
      </c>
      <c r="H182" s="154">
        <v>9.8249999999999993</v>
      </c>
      <c r="I182" s="155"/>
      <c r="J182" s="155">
        <f t="shared" si="30"/>
        <v>0</v>
      </c>
      <c r="K182" s="152" t="s">
        <v>171</v>
      </c>
      <c r="L182" s="35"/>
      <c r="M182" s="156" t="s">
        <v>5</v>
      </c>
      <c r="N182" s="157" t="s">
        <v>40</v>
      </c>
      <c r="O182" s="158">
        <v>1.127</v>
      </c>
      <c r="P182" s="158">
        <f t="shared" si="31"/>
        <v>11.072775</v>
      </c>
      <c r="Q182" s="158">
        <v>0.25136999999999998</v>
      </c>
      <c r="R182" s="158">
        <f t="shared" si="32"/>
        <v>2.4697102499999994</v>
      </c>
      <c r="S182" s="158">
        <v>0</v>
      </c>
      <c r="T182" s="159">
        <f t="shared" si="33"/>
        <v>0</v>
      </c>
      <c r="AR182" s="21" t="s">
        <v>83</v>
      </c>
      <c r="AT182" s="21" t="s">
        <v>167</v>
      </c>
      <c r="AU182" s="21" t="s">
        <v>77</v>
      </c>
      <c r="AY182" s="21" t="s">
        <v>165</v>
      </c>
      <c r="BE182" s="160">
        <f t="shared" si="34"/>
        <v>0</v>
      </c>
      <c r="BF182" s="160">
        <f t="shared" si="35"/>
        <v>0</v>
      </c>
      <c r="BG182" s="160">
        <f t="shared" si="36"/>
        <v>0</v>
      </c>
      <c r="BH182" s="160">
        <f t="shared" si="37"/>
        <v>0</v>
      </c>
      <c r="BI182" s="160">
        <f t="shared" si="38"/>
        <v>0</v>
      </c>
      <c r="BJ182" s="21" t="s">
        <v>16</v>
      </c>
      <c r="BK182" s="160">
        <f t="shared" si="39"/>
        <v>0</v>
      </c>
      <c r="BL182" s="21" t="s">
        <v>83</v>
      </c>
      <c r="BM182" s="21" t="s">
        <v>430</v>
      </c>
    </row>
    <row r="183" spans="2:65" s="1" customFormat="1" ht="51" customHeight="1">
      <c r="B183" s="149"/>
      <c r="C183" s="150" t="s">
        <v>431</v>
      </c>
      <c r="D183" s="150" t="s">
        <v>167</v>
      </c>
      <c r="E183" s="151" t="s">
        <v>432</v>
      </c>
      <c r="F183" s="152" t="s">
        <v>433</v>
      </c>
      <c r="G183" s="153" t="s">
        <v>170</v>
      </c>
      <c r="H183" s="154">
        <v>4.68</v>
      </c>
      <c r="I183" s="155"/>
      <c r="J183" s="155">
        <f t="shared" si="30"/>
        <v>0</v>
      </c>
      <c r="K183" s="152" t="s">
        <v>5</v>
      </c>
      <c r="L183" s="35"/>
      <c r="M183" s="156" t="s">
        <v>5</v>
      </c>
      <c r="N183" s="157" t="s">
        <v>40</v>
      </c>
      <c r="O183" s="158">
        <v>1.127</v>
      </c>
      <c r="P183" s="158">
        <f t="shared" si="31"/>
        <v>5.2743599999999997</v>
      </c>
      <c r="Q183" s="158">
        <v>0.25136999999999998</v>
      </c>
      <c r="R183" s="158">
        <f t="shared" si="32"/>
        <v>1.1764115999999998</v>
      </c>
      <c r="S183" s="158">
        <v>0</v>
      </c>
      <c r="T183" s="159">
        <f t="shared" si="33"/>
        <v>0</v>
      </c>
      <c r="AR183" s="21" t="s">
        <v>83</v>
      </c>
      <c r="AT183" s="21" t="s">
        <v>167</v>
      </c>
      <c r="AU183" s="21" t="s">
        <v>77</v>
      </c>
      <c r="AY183" s="21" t="s">
        <v>165</v>
      </c>
      <c r="BE183" s="160">
        <f t="shared" si="34"/>
        <v>0</v>
      </c>
      <c r="BF183" s="160">
        <f t="shared" si="35"/>
        <v>0</v>
      </c>
      <c r="BG183" s="160">
        <f t="shared" si="36"/>
        <v>0</v>
      </c>
      <c r="BH183" s="160">
        <f t="shared" si="37"/>
        <v>0</v>
      </c>
      <c r="BI183" s="160">
        <f t="shared" si="38"/>
        <v>0</v>
      </c>
      <c r="BJ183" s="21" t="s">
        <v>16</v>
      </c>
      <c r="BK183" s="160">
        <f t="shared" si="39"/>
        <v>0</v>
      </c>
      <c r="BL183" s="21" t="s">
        <v>83</v>
      </c>
      <c r="BM183" s="21" t="s">
        <v>434</v>
      </c>
    </row>
    <row r="184" spans="2:65" s="1" customFormat="1" ht="38.25" customHeight="1">
      <c r="B184" s="149"/>
      <c r="C184" s="150" t="s">
        <v>435</v>
      </c>
      <c r="D184" s="150" t="s">
        <v>167</v>
      </c>
      <c r="E184" s="151" t="s">
        <v>436</v>
      </c>
      <c r="F184" s="152" t="s">
        <v>437</v>
      </c>
      <c r="G184" s="153" t="s">
        <v>170</v>
      </c>
      <c r="H184" s="154">
        <v>183.744</v>
      </c>
      <c r="I184" s="155"/>
      <c r="J184" s="155">
        <f t="shared" si="30"/>
        <v>0</v>
      </c>
      <c r="K184" s="152" t="s">
        <v>171</v>
      </c>
      <c r="L184" s="35"/>
      <c r="M184" s="156" t="s">
        <v>5</v>
      </c>
      <c r="N184" s="157" t="s">
        <v>40</v>
      </c>
      <c r="O184" s="158">
        <v>1.2709999999999999</v>
      </c>
      <c r="P184" s="158">
        <f t="shared" si="31"/>
        <v>233.53862399999997</v>
      </c>
      <c r="Q184" s="158">
        <v>0.29357</v>
      </c>
      <c r="R184" s="158">
        <f t="shared" si="32"/>
        <v>53.941726080000002</v>
      </c>
      <c r="S184" s="158">
        <v>0</v>
      </c>
      <c r="T184" s="159">
        <f t="shared" si="33"/>
        <v>0</v>
      </c>
      <c r="AR184" s="21" t="s">
        <v>83</v>
      </c>
      <c r="AT184" s="21" t="s">
        <v>167</v>
      </c>
      <c r="AU184" s="21" t="s">
        <v>77</v>
      </c>
      <c r="AY184" s="21" t="s">
        <v>165</v>
      </c>
      <c r="BE184" s="160">
        <f t="shared" si="34"/>
        <v>0</v>
      </c>
      <c r="BF184" s="160">
        <f t="shared" si="35"/>
        <v>0</v>
      </c>
      <c r="BG184" s="160">
        <f t="shared" si="36"/>
        <v>0</v>
      </c>
      <c r="BH184" s="160">
        <f t="shared" si="37"/>
        <v>0</v>
      </c>
      <c r="BI184" s="160">
        <f t="shared" si="38"/>
        <v>0</v>
      </c>
      <c r="BJ184" s="21" t="s">
        <v>16</v>
      </c>
      <c r="BK184" s="160">
        <f t="shared" si="39"/>
        <v>0</v>
      </c>
      <c r="BL184" s="21" t="s">
        <v>83</v>
      </c>
      <c r="BM184" s="21" t="s">
        <v>438</v>
      </c>
    </row>
    <row r="185" spans="2:65" s="1" customFormat="1" ht="25.5" customHeight="1">
      <c r="B185" s="149"/>
      <c r="C185" s="150" t="s">
        <v>439</v>
      </c>
      <c r="D185" s="150" t="s">
        <v>167</v>
      </c>
      <c r="E185" s="151" t="s">
        <v>440</v>
      </c>
      <c r="F185" s="152" t="s">
        <v>441</v>
      </c>
      <c r="G185" s="153" t="s">
        <v>189</v>
      </c>
      <c r="H185" s="154">
        <v>2.2949999999999999</v>
      </c>
      <c r="I185" s="155"/>
      <c r="J185" s="155">
        <f t="shared" si="30"/>
        <v>0</v>
      </c>
      <c r="K185" s="152" t="s">
        <v>171</v>
      </c>
      <c r="L185" s="35"/>
      <c r="M185" s="156" t="s">
        <v>5</v>
      </c>
      <c r="N185" s="157" t="s">
        <v>40</v>
      </c>
      <c r="O185" s="158">
        <v>1.2</v>
      </c>
      <c r="P185" s="158">
        <f t="shared" si="31"/>
        <v>2.754</v>
      </c>
      <c r="Q185" s="158">
        <v>2.45329</v>
      </c>
      <c r="R185" s="158">
        <f t="shared" si="32"/>
        <v>5.6303005499999994</v>
      </c>
      <c r="S185" s="158">
        <v>0</v>
      </c>
      <c r="T185" s="159">
        <f t="shared" si="33"/>
        <v>0</v>
      </c>
      <c r="AR185" s="21" t="s">
        <v>83</v>
      </c>
      <c r="AT185" s="21" t="s">
        <v>167</v>
      </c>
      <c r="AU185" s="21" t="s">
        <v>77</v>
      </c>
      <c r="AY185" s="21" t="s">
        <v>165</v>
      </c>
      <c r="BE185" s="160">
        <f t="shared" si="34"/>
        <v>0</v>
      </c>
      <c r="BF185" s="160">
        <f t="shared" si="35"/>
        <v>0</v>
      </c>
      <c r="BG185" s="160">
        <f t="shared" si="36"/>
        <v>0</v>
      </c>
      <c r="BH185" s="160">
        <f t="shared" si="37"/>
        <v>0</v>
      </c>
      <c r="BI185" s="160">
        <f t="shared" si="38"/>
        <v>0</v>
      </c>
      <c r="BJ185" s="21" t="s">
        <v>16</v>
      </c>
      <c r="BK185" s="160">
        <f t="shared" si="39"/>
        <v>0</v>
      </c>
      <c r="BL185" s="21" t="s">
        <v>83</v>
      </c>
      <c r="BM185" s="21" t="s">
        <v>442</v>
      </c>
    </row>
    <row r="186" spans="2:65" s="1" customFormat="1" ht="25.5" customHeight="1">
      <c r="B186" s="149"/>
      <c r="C186" s="150" t="s">
        <v>443</v>
      </c>
      <c r="D186" s="150" t="s">
        <v>167</v>
      </c>
      <c r="E186" s="151" t="s">
        <v>444</v>
      </c>
      <c r="F186" s="152" t="s">
        <v>445</v>
      </c>
      <c r="G186" s="153" t="s">
        <v>170</v>
      </c>
      <c r="H186" s="154">
        <v>26.960999999999999</v>
      </c>
      <c r="I186" s="155"/>
      <c r="J186" s="155">
        <f t="shared" si="30"/>
        <v>0</v>
      </c>
      <c r="K186" s="152" t="s">
        <v>171</v>
      </c>
      <c r="L186" s="35"/>
      <c r="M186" s="156" t="s">
        <v>5</v>
      </c>
      <c r="N186" s="157" t="s">
        <v>40</v>
      </c>
      <c r="O186" s="158">
        <v>0.499</v>
      </c>
      <c r="P186" s="158">
        <f t="shared" si="31"/>
        <v>13.453538999999999</v>
      </c>
      <c r="Q186" s="158">
        <v>2.7499999999999998E-3</v>
      </c>
      <c r="R186" s="158">
        <f t="shared" si="32"/>
        <v>7.4142749999999993E-2</v>
      </c>
      <c r="S186" s="158">
        <v>0</v>
      </c>
      <c r="T186" s="159">
        <f t="shared" si="33"/>
        <v>0</v>
      </c>
      <c r="AR186" s="21" t="s">
        <v>83</v>
      </c>
      <c r="AT186" s="21" t="s">
        <v>167</v>
      </c>
      <c r="AU186" s="21" t="s">
        <v>77</v>
      </c>
      <c r="AY186" s="21" t="s">
        <v>165</v>
      </c>
      <c r="BE186" s="160">
        <f t="shared" si="34"/>
        <v>0</v>
      </c>
      <c r="BF186" s="160">
        <f t="shared" si="35"/>
        <v>0</v>
      </c>
      <c r="BG186" s="160">
        <f t="shared" si="36"/>
        <v>0</v>
      </c>
      <c r="BH186" s="160">
        <f t="shared" si="37"/>
        <v>0</v>
      </c>
      <c r="BI186" s="160">
        <f t="shared" si="38"/>
        <v>0</v>
      </c>
      <c r="BJ186" s="21" t="s">
        <v>16</v>
      </c>
      <c r="BK186" s="160">
        <f t="shared" si="39"/>
        <v>0</v>
      </c>
      <c r="BL186" s="21" t="s">
        <v>83</v>
      </c>
      <c r="BM186" s="21" t="s">
        <v>446</v>
      </c>
    </row>
    <row r="187" spans="2:65" s="1" customFormat="1" ht="25.5" customHeight="1">
      <c r="B187" s="149"/>
      <c r="C187" s="150" t="s">
        <v>447</v>
      </c>
      <c r="D187" s="150" t="s">
        <v>167</v>
      </c>
      <c r="E187" s="151" t="s">
        <v>448</v>
      </c>
      <c r="F187" s="152" t="s">
        <v>449</v>
      </c>
      <c r="G187" s="153" t="s">
        <v>170</v>
      </c>
      <c r="H187" s="154">
        <v>26.960999999999999</v>
      </c>
      <c r="I187" s="155"/>
      <c r="J187" s="155">
        <f t="shared" si="30"/>
        <v>0</v>
      </c>
      <c r="K187" s="152" t="s">
        <v>171</v>
      </c>
      <c r="L187" s="35"/>
      <c r="M187" s="156" t="s">
        <v>5</v>
      </c>
      <c r="N187" s="157" t="s">
        <v>40</v>
      </c>
      <c r="O187" s="158">
        <v>0.17</v>
      </c>
      <c r="P187" s="158">
        <f t="shared" si="31"/>
        <v>4.5833700000000004</v>
      </c>
      <c r="Q187" s="158">
        <v>0</v>
      </c>
      <c r="R187" s="158">
        <f t="shared" si="32"/>
        <v>0</v>
      </c>
      <c r="S187" s="158">
        <v>0</v>
      </c>
      <c r="T187" s="159">
        <f t="shared" si="33"/>
        <v>0</v>
      </c>
      <c r="AR187" s="21" t="s">
        <v>83</v>
      </c>
      <c r="AT187" s="21" t="s">
        <v>167</v>
      </c>
      <c r="AU187" s="21" t="s">
        <v>77</v>
      </c>
      <c r="AY187" s="21" t="s">
        <v>165</v>
      </c>
      <c r="BE187" s="160">
        <f t="shared" si="34"/>
        <v>0</v>
      </c>
      <c r="BF187" s="160">
        <f t="shared" si="35"/>
        <v>0</v>
      </c>
      <c r="BG187" s="160">
        <f t="shared" si="36"/>
        <v>0</v>
      </c>
      <c r="BH187" s="160">
        <f t="shared" si="37"/>
        <v>0</v>
      </c>
      <c r="BI187" s="160">
        <f t="shared" si="38"/>
        <v>0</v>
      </c>
      <c r="BJ187" s="21" t="s">
        <v>16</v>
      </c>
      <c r="BK187" s="160">
        <f t="shared" si="39"/>
        <v>0</v>
      </c>
      <c r="BL187" s="21" t="s">
        <v>83</v>
      </c>
      <c r="BM187" s="21" t="s">
        <v>450</v>
      </c>
    </row>
    <row r="188" spans="2:65" s="1" customFormat="1" ht="25.5" customHeight="1">
      <c r="B188" s="149"/>
      <c r="C188" s="150" t="s">
        <v>451</v>
      </c>
      <c r="D188" s="150" t="s">
        <v>167</v>
      </c>
      <c r="E188" s="151" t="s">
        <v>452</v>
      </c>
      <c r="F188" s="152" t="s">
        <v>453</v>
      </c>
      <c r="G188" s="153" t="s">
        <v>245</v>
      </c>
      <c r="H188" s="154">
        <v>0.52400000000000002</v>
      </c>
      <c r="I188" s="155"/>
      <c r="J188" s="155">
        <f t="shared" si="30"/>
        <v>0</v>
      </c>
      <c r="K188" s="152" t="s">
        <v>171</v>
      </c>
      <c r="L188" s="35"/>
      <c r="M188" s="156" t="s">
        <v>5</v>
      </c>
      <c r="N188" s="157" t="s">
        <v>40</v>
      </c>
      <c r="O188" s="158">
        <v>36.738</v>
      </c>
      <c r="P188" s="158">
        <f t="shared" si="31"/>
        <v>19.250712</v>
      </c>
      <c r="Q188" s="158">
        <v>1.04881</v>
      </c>
      <c r="R188" s="158">
        <f t="shared" si="32"/>
        <v>0.54957644000000005</v>
      </c>
      <c r="S188" s="158">
        <v>0</v>
      </c>
      <c r="T188" s="159">
        <f t="shared" si="33"/>
        <v>0</v>
      </c>
      <c r="AR188" s="21" t="s">
        <v>83</v>
      </c>
      <c r="AT188" s="21" t="s">
        <v>167</v>
      </c>
      <c r="AU188" s="21" t="s">
        <v>77</v>
      </c>
      <c r="AY188" s="21" t="s">
        <v>165</v>
      </c>
      <c r="BE188" s="160">
        <f t="shared" si="34"/>
        <v>0</v>
      </c>
      <c r="BF188" s="160">
        <f t="shared" si="35"/>
        <v>0</v>
      </c>
      <c r="BG188" s="160">
        <f t="shared" si="36"/>
        <v>0</v>
      </c>
      <c r="BH188" s="160">
        <f t="shared" si="37"/>
        <v>0</v>
      </c>
      <c r="BI188" s="160">
        <f t="shared" si="38"/>
        <v>0</v>
      </c>
      <c r="BJ188" s="21" t="s">
        <v>16</v>
      </c>
      <c r="BK188" s="160">
        <f t="shared" si="39"/>
        <v>0</v>
      </c>
      <c r="BL188" s="21" t="s">
        <v>83</v>
      </c>
      <c r="BM188" s="21" t="s">
        <v>454</v>
      </c>
    </row>
    <row r="189" spans="2:65" s="11" customFormat="1">
      <c r="B189" s="161"/>
      <c r="D189" s="162" t="s">
        <v>236</v>
      </c>
      <c r="F189" s="163" t="s">
        <v>455</v>
      </c>
      <c r="H189" s="164">
        <v>0.52400000000000002</v>
      </c>
      <c r="L189" s="161"/>
      <c r="M189" s="165"/>
      <c r="N189" s="166"/>
      <c r="O189" s="166"/>
      <c r="P189" s="166"/>
      <c r="Q189" s="166"/>
      <c r="R189" s="166"/>
      <c r="S189" s="166"/>
      <c r="T189" s="167"/>
      <c r="AT189" s="168" t="s">
        <v>236</v>
      </c>
      <c r="AU189" s="168" t="s">
        <v>77</v>
      </c>
      <c r="AV189" s="11" t="s">
        <v>77</v>
      </c>
      <c r="AW189" s="11" t="s">
        <v>6</v>
      </c>
      <c r="AX189" s="11" t="s">
        <v>16</v>
      </c>
      <c r="AY189" s="168" t="s">
        <v>165</v>
      </c>
    </row>
    <row r="190" spans="2:65" s="1" customFormat="1" ht="25.5" customHeight="1">
      <c r="B190" s="149"/>
      <c r="C190" s="150" t="s">
        <v>456</v>
      </c>
      <c r="D190" s="150" t="s">
        <v>167</v>
      </c>
      <c r="E190" s="151" t="s">
        <v>457</v>
      </c>
      <c r="F190" s="152" t="s">
        <v>458</v>
      </c>
      <c r="G190" s="153" t="s">
        <v>175</v>
      </c>
      <c r="H190" s="154">
        <v>1</v>
      </c>
      <c r="I190" s="155"/>
      <c r="J190" s="155">
        <f t="shared" ref="J190:J198" si="40">ROUND(I190*H190,2)</f>
        <v>0</v>
      </c>
      <c r="K190" s="152" t="s">
        <v>171</v>
      </c>
      <c r="L190" s="35"/>
      <c r="M190" s="156" t="s">
        <v>5</v>
      </c>
      <c r="N190" s="157" t="s">
        <v>40</v>
      </c>
      <c r="O190" s="158">
        <v>0.23799999999999999</v>
      </c>
      <c r="P190" s="158">
        <f t="shared" ref="P190:P198" si="41">O190*H190</f>
        <v>0.23799999999999999</v>
      </c>
      <c r="Q190" s="158">
        <v>1.7940000000000001E-2</v>
      </c>
      <c r="R190" s="158">
        <f t="shared" ref="R190:R198" si="42">Q190*H190</f>
        <v>1.7940000000000001E-2</v>
      </c>
      <c r="S190" s="158">
        <v>0</v>
      </c>
      <c r="T190" s="159">
        <f t="shared" ref="T190:T198" si="43">S190*H190</f>
        <v>0</v>
      </c>
      <c r="AR190" s="21" t="s">
        <v>83</v>
      </c>
      <c r="AT190" s="21" t="s">
        <v>167</v>
      </c>
      <c r="AU190" s="21" t="s">
        <v>77</v>
      </c>
      <c r="AY190" s="21" t="s">
        <v>165</v>
      </c>
      <c r="BE190" s="160">
        <f t="shared" ref="BE190:BE198" si="44">IF(N190="základní",J190,0)</f>
        <v>0</v>
      </c>
      <c r="BF190" s="160">
        <f t="shared" ref="BF190:BF198" si="45">IF(N190="snížená",J190,0)</f>
        <v>0</v>
      </c>
      <c r="BG190" s="160">
        <f t="shared" ref="BG190:BG198" si="46">IF(N190="zákl. přenesená",J190,0)</f>
        <v>0</v>
      </c>
      <c r="BH190" s="160">
        <f t="shared" ref="BH190:BH198" si="47">IF(N190="sníž. přenesená",J190,0)</f>
        <v>0</v>
      </c>
      <c r="BI190" s="160">
        <f t="shared" ref="BI190:BI198" si="48">IF(N190="nulová",J190,0)</f>
        <v>0</v>
      </c>
      <c r="BJ190" s="21" t="s">
        <v>16</v>
      </c>
      <c r="BK190" s="160">
        <f t="shared" ref="BK190:BK198" si="49">ROUND(I190*H190,2)</f>
        <v>0</v>
      </c>
      <c r="BL190" s="21" t="s">
        <v>83</v>
      </c>
      <c r="BM190" s="21" t="s">
        <v>459</v>
      </c>
    </row>
    <row r="191" spans="2:65" s="1" customFormat="1" ht="25.5" customHeight="1">
      <c r="B191" s="149"/>
      <c r="C191" s="150" t="s">
        <v>460</v>
      </c>
      <c r="D191" s="150" t="s">
        <v>167</v>
      </c>
      <c r="E191" s="151" t="s">
        <v>461</v>
      </c>
      <c r="F191" s="152" t="s">
        <v>462</v>
      </c>
      <c r="G191" s="153" t="s">
        <v>175</v>
      </c>
      <c r="H191" s="154">
        <v>4</v>
      </c>
      <c r="I191" s="155"/>
      <c r="J191" s="155">
        <f t="shared" si="40"/>
        <v>0</v>
      </c>
      <c r="K191" s="152" t="s">
        <v>171</v>
      </c>
      <c r="L191" s="35"/>
      <c r="M191" s="156" t="s">
        <v>5</v>
      </c>
      <c r="N191" s="157" t="s">
        <v>40</v>
      </c>
      <c r="O191" s="158">
        <v>0.318</v>
      </c>
      <c r="P191" s="158">
        <f t="shared" si="41"/>
        <v>1.272</v>
      </c>
      <c r="Q191" s="158">
        <v>2.2780000000000002E-2</v>
      </c>
      <c r="R191" s="158">
        <f t="shared" si="42"/>
        <v>9.1120000000000007E-2</v>
      </c>
      <c r="S191" s="158">
        <v>0</v>
      </c>
      <c r="T191" s="159">
        <f t="shared" si="43"/>
        <v>0</v>
      </c>
      <c r="AR191" s="21" t="s">
        <v>83</v>
      </c>
      <c r="AT191" s="21" t="s">
        <v>167</v>
      </c>
      <c r="AU191" s="21" t="s">
        <v>77</v>
      </c>
      <c r="AY191" s="21" t="s">
        <v>165</v>
      </c>
      <c r="BE191" s="160">
        <f t="shared" si="44"/>
        <v>0</v>
      </c>
      <c r="BF191" s="160">
        <f t="shared" si="45"/>
        <v>0</v>
      </c>
      <c r="BG191" s="160">
        <f t="shared" si="46"/>
        <v>0</v>
      </c>
      <c r="BH191" s="160">
        <f t="shared" si="47"/>
        <v>0</v>
      </c>
      <c r="BI191" s="160">
        <f t="shared" si="48"/>
        <v>0</v>
      </c>
      <c r="BJ191" s="21" t="s">
        <v>16</v>
      </c>
      <c r="BK191" s="160">
        <f t="shared" si="49"/>
        <v>0</v>
      </c>
      <c r="BL191" s="21" t="s">
        <v>83</v>
      </c>
      <c r="BM191" s="21" t="s">
        <v>463</v>
      </c>
    </row>
    <row r="192" spans="2:65" s="1" customFormat="1" ht="25.5" customHeight="1">
      <c r="B192" s="149"/>
      <c r="C192" s="150" t="s">
        <v>464</v>
      </c>
      <c r="D192" s="150" t="s">
        <v>167</v>
      </c>
      <c r="E192" s="151" t="s">
        <v>465</v>
      </c>
      <c r="F192" s="152" t="s">
        <v>466</v>
      </c>
      <c r="G192" s="153" t="s">
        <v>175</v>
      </c>
      <c r="H192" s="154">
        <v>3</v>
      </c>
      <c r="I192" s="155"/>
      <c r="J192" s="155">
        <f t="shared" si="40"/>
        <v>0</v>
      </c>
      <c r="K192" s="152" t="s">
        <v>171</v>
      </c>
      <c r="L192" s="35"/>
      <c r="M192" s="156" t="s">
        <v>5</v>
      </c>
      <c r="N192" s="157" t="s">
        <v>40</v>
      </c>
      <c r="O192" s="158">
        <v>0.34799999999999998</v>
      </c>
      <c r="P192" s="158">
        <f t="shared" si="41"/>
        <v>1.044</v>
      </c>
      <c r="Q192" s="158">
        <v>3.5639999999999998E-2</v>
      </c>
      <c r="R192" s="158">
        <f t="shared" si="42"/>
        <v>0.10691999999999999</v>
      </c>
      <c r="S192" s="158">
        <v>0</v>
      </c>
      <c r="T192" s="159">
        <f t="shared" si="43"/>
        <v>0</v>
      </c>
      <c r="AR192" s="21" t="s">
        <v>83</v>
      </c>
      <c r="AT192" s="21" t="s">
        <v>167</v>
      </c>
      <c r="AU192" s="21" t="s">
        <v>77</v>
      </c>
      <c r="AY192" s="21" t="s">
        <v>165</v>
      </c>
      <c r="BE192" s="160">
        <f t="shared" si="44"/>
        <v>0</v>
      </c>
      <c r="BF192" s="160">
        <f t="shared" si="45"/>
        <v>0</v>
      </c>
      <c r="BG192" s="160">
        <f t="shared" si="46"/>
        <v>0</v>
      </c>
      <c r="BH192" s="160">
        <f t="shared" si="47"/>
        <v>0</v>
      </c>
      <c r="BI192" s="160">
        <f t="shared" si="48"/>
        <v>0</v>
      </c>
      <c r="BJ192" s="21" t="s">
        <v>16</v>
      </c>
      <c r="BK192" s="160">
        <f t="shared" si="49"/>
        <v>0</v>
      </c>
      <c r="BL192" s="21" t="s">
        <v>83</v>
      </c>
      <c r="BM192" s="21" t="s">
        <v>467</v>
      </c>
    </row>
    <row r="193" spans="2:65" s="1" customFormat="1" ht="25.5" customHeight="1">
      <c r="B193" s="149"/>
      <c r="C193" s="150" t="s">
        <v>468</v>
      </c>
      <c r="D193" s="150" t="s">
        <v>167</v>
      </c>
      <c r="E193" s="151" t="s">
        <v>469</v>
      </c>
      <c r="F193" s="152" t="s">
        <v>470</v>
      </c>
      <c r="G193" s="153" t="s">
        <v>175</v>
      </c>
      <c r="H193" s="154">
        <v>2</v>
      </c>
      <c r="I193" s="155"/>
      <c r="J193" s="155">
        <f t="shared" si="40"/>
        <v>0</v>
      </c>
      <c r="K193" s="152" t="s">
        <v>171</v>
      </c>
      <c r="L193" s="35"/>
      <c r="M193" s="156" t="s">
        <v>5</v>
      </c>
      <c r="N193" s="157" t="s">
        <v>40</v>
      </c>
      <c r="O193" s="158">
        <v>0.4</v>
      </c>
      <c r="P193" s="158">
        <f t="shared" si="41"/>
        <v>0.8</v>
      </c>
      <c r="Q193" s="158">
        <v>9.1050000000000006E-2</v>
      </c>
      <c r="R193" s="158">
        <f t="shared" si="42"/>
        <v>0.18210000000000001</v>
      </c>
      <c r="S193" s="158">
        <v>0</v>
      </c>
      <c r="T193" s="159">
        <f t="shared" si="43"/>
        <v>0</v>
      </c>
      <c r="AR193" s="21" t="s">
        <v>83</v>
      </c>
      <c r="AT193" s="21" t="s">
        <v>167</v>
      </c>
      <c r="AU193" s="21" t="s">
        <v>77</v>
      </c>
      <c r="AY193" s="21" t="s">
        <v>165</v>
      </c>
      <c r="BE193" s="160">
        <f t="shared" si="44"/>
        <v>0</v>
      </c>
      <c r="BF193" s="160">
        <f t="shared" si="45"/>
        <v>0</v>
      </c>
      <c r="BG193" s="160">
        <f t="shared" si="46"/>
        <v>0</v>
      </c>
      <c r="BH193" s="160">
        <f t="shared" si="47"/>
        <v>0</v>
      </c>
      <c r="BI193" s="160">
        <f t="shared" si="48"/>
        <v>0</v>
      </c>
      <c r="BJ193" s="21" t="s">
        <v>16</v>
      </c>
      <c r="BK193" s="160">
        <f t="shared" si="49"/>
        <v>0</v>
      </c>
      <c r="BL193" s="21" t="s">
        <v>83</v>
      </c>
      <c r="BM193" s="21" t="s">
        <v>471</v>
      </c>
    </row>
    <row r="194" spans="2:65" s="1" customFormat="1" ht="16.5" customHeight="1">
      <c r="B194" s="149"/>
      <c r="C194" s="150" t="s">
        <v>472</v>
      </c>
      <c r="D194" s="150" t="s">
        <v>167</v>
      </c>
      <c r="E194" s="151" t="s">
        <v>473</v>
      </c>
      <c r="F194" s="152" t="s">
        <v>474</v>
      </c>
      <c r="G194" s="153" t="s">
        <v>189</v>
      </c>
      <c r="H194" s="154">
        <v>2.4300000000000002</v>
      </c>
      <c r="I194" s="155"/>
      <c r="J194" s="155">
        <f t="shared" si="40"/>
        <v>0</v>
      </c>
      <c r="K194" s="152" t="s">
        <v>171</v>
      </c>
      <c r="L194" s="35"/>
      <c r="M194" s="156" t="s">
        <v>5</v>
      </c>
      <c r="N194" s="157" t="s">
        <v>40</v>
      </c>
      <c r="O194" s="158">
        <v>1.708</v>
      </c>
      <c r="P194" s="158">
        <f t="shared" si="41"/>
        <v>4.1504400000000006</v>
      </c>
      <c r="Q194" s="158">
        <v>2.4533</v>
      </c>
      <c r="R194" s="158">
        <f t="shared" si="42"/>
        <v>5.9615190000000009</v>
      </c>
      <c r="S194" s="158">
        <v>0</v>
      </c>
      <c r="T194" s="159">
        <f t="shared" si="43"/>
        <v>0</v>
      </c>
      <c r="AR194" s="21" t="s">
        <v>83</v>
      </c>
      <c r="AT194" s="21" t="s">
        <v>167</v>
      </c>
      <c r="AU194" s="21" t="s">
        <v>77</v>
      </c>
      <c r="AY194" s="21" t="s">
        <v>165</v>
      </c>
      <c r="BE194" s="160">
        <f t="shared" si="44"/>
        <v>0</v>
      </c>
      <c r="BF194" s="160">
        <f t="shared" si="45"/>
        <v>0</v>
      </c>
      <c r="BG194" s="160">
        <f t="shared" si="46"/>
        <v>0</v>
      </c>
      <c r="BH194" s="160">
        <f t="shared" si="47"/>
        <v>0</v>
      </c>
      <c r="BI194" s="160">
        <f t="shared" si="48"/>
        <v>0</v>
      </c>
      <c r="BJ194" s="21" t="s">
        <v>16</v>
      </c>
      <c r="BK194" s="160">
        <f t="shared" si="49"/>
        <v>0</v>
      </c>
      <c r="BL194" s="21" t="s">
        <v>83</v>
      </c>
      <c r="BM194" s="21" t="s">
        <v>475</v>
      </c>
    </row>
    <row r="195" spans="2:65" s="1" customFormat="1" ht="38.25" customHeight="1">
      <c r="B195" s="149"/>
      <c r="C195" s="150" t="s">
        <v>476</v>
      </c>
      <c r="D195" s="150" t="s">
        <v>167</v>
      </c>
      <c r="E195" s="151" t="s">
        <v>477</v>
      </c>
      <c r="F195" s="152" t="s">
        <v>478</v>
      </c>
      <c r="G195" s="153" t="s">
        <v>170</v>
      </c>
      <c r="H195" s="154">
        <v>28.64</v>
      </c>
      <c r="I195" s="155"/>
      <c r="J195" s="155">
        <f t="shared" si="40"/>
        <v>0</v>
      </c>
      <c r="K195" s="152" t="s">
        <v>171</v>
      </c>
      <c r="L195" s="35"/>
      <c r="M195" s="156" t="s">
        <v>5</v>
      </c>
      <c r="N195" s="157" t="s">
        <v>40</v>
      </c>
      <c r="O195" s="158">
        <v>1.179</v>
      </c>
      <c r="P195" s="158">
        <f t="shared" si="41"/>
        <v>33.766560000000005</v>
      </c>
      <c r="Q195" s="158">
        <v>0</v>
      </c>
      <c r="R195" s="158">
        <f t="shared" si="42"/>
        <v>0</v>
      </c>
      <c r="S195" s="158">
        <v>0</v>
      </c>
      <c r="T195" s="159">
        <f t="shared" si="43"/>
        <v>0</v>
      </c>
      <c r="AR195" s="21" t="s">
        <v>83</v>
      </c>
      <c r="AT195" s="21" t="s">
        <v>167</v>
      </c>
      <c r="AU195" s="21" t="s">
        <v>77</v>
      </c>
      <c r="AY195" s="21" t="s">
        <v>165</v>
      </c>
      <c r="BE195" s="160">
        <f t="shared" si="44"/>
        <v>0</v>
      </c>
      <c r="BF195" s="160">
        <f t="shared" si="45"/>
        <v>0</v>
      </c>
      <c r="BG195" s="160">
        <f t="shared" si="46"/>
        <v>0</v>
      </c>
      <c r="BH195" s="160">
        <f t="shared" si="47"/>
        <v>0</v>
      </c>
      <c r="BI195" s="160">
        <f t="shared" si="48"/>
        <v>0</v>
      </c>
      <c r="BJ195" s="21" t="s">
        <v>16</v>
      </c>
      <c r="BK195" s="160">
        <f t="shared" si="49"/>
        <v>0</v>
      </c>
      <c r="BL195" s="21" t="s">
        <v>83</v>
      </c>
      <c r="BM195" s="21" t="s">
        <v>479</v>
      </c>
    </row>
    <row r="196" spans="2:65" s="1" customFormat="1" ht="38.25" customHeight="1">
      <c r="B196" s="149"/>
      <c r="C196" s="150" t="s">
        <v>480</v>
      </c>
      <c r="D196" s="150" t="s">
        <v>167</v>
      </c>
      <c r="E196" s="151" t="s">
        <v>481</v>
      </c>
      <c r="F196" s="152" t="s">
        <v>482</v>
      </c>
      <c r="G196" s="153" t="s">
        <v>170</v>
      </c>
      <c r="H196" s="154">
        <v>28.64</v>
      </c>
      <c r="I196" s="155"/>
      <c r="J196" s="155">
        <f t="shared" si="40"/>
        <v>0</v>
      </c>
      <c r="K196" s="152" t="s">
        <v>171</v>
      </c>
      <c r="L196" s="35"/>
      <c r="M196" s="156" t="s">
        <v>5</v>
      </c>
      <c r="N196" s="157" t="s">
        <v>40</v>
      </c>
      <c r="O196" s="158">
        <v>0.497</v>
      </c>
      <c r="P196" s="158">
        <f t="shared" si="41"/>
        <v>14.234080000000001</v>
      </c>
      <c r="Q196" s="158">
        <v>0</v>
      </c>
      <c r="R196" s="158">
        <f t="shared" si="42"/>
        <v>0</v>
      </c>
      <c r="S196" s="158">
        <v>0</v>
      </c>
      <c r="T196" s="159">
        <f t="shared" si="43"/>
        <v>0</v>
      </c>
      <c r="AR196" s="21" t="s">
        <v>83</v>
      </c>
      <c r="AT196" s="21" t="s">
        <v>167</v>
      </c>
      <c r="AU196" s="21" t="s">
        <v>77</v>
      </c>
      <c r="AY196" s="21" t="s">
        <v>165</v>
      </c>
      <c r="BE196" s="160">
        <f t="shared" si="44"/>
        <v>0</v>
      </c>
      <c r="BF196" s="160">
        <f t="shared" si="45"/>
        <v>0</v>
      </c>
      <c r="BG196" s="160">
        <f t="shared" si="46"/>
        <v>0</v>
      </c>
      <c r="BH196" s="160">
        <f t="shared" si="47"/>
        <v>0</v>
      </c>
      <c r="BI196" s="160">
        <f t="shared" si="48"/>
        <v>0</v>
      </c>
      <c r="BJ196" s="21" t="s">
        <v>16</v>
      </c>
      <c r="BK196" s="160">
        <f t="shared" si="49"/>
        <v>0</v>
      </c>
      <c r="BL196" s="21" t="s">
        <v>83</v>
      </c>
      <c r="BM196" s="21" t="s">
        <v>483</v>
      </c>
    </row>
    <row r="197" spans="2:65" s="1" customFormat="1" ht="25.5" customHeight="1">
      <c r="B197" s="149"/>
      <c r="C197" s="150" t="s">
        <v>484</v>
      </c>
      <c r="D197" s="150" t="s">
        <v>167</v>
      </c>
      <c r="E197" s="151" t="s">
        <v>485</v>
      </c>
      <c r="F197" s="152" t="s">
        <v>486</v>
      </c>
      <c r="G197" s="153" t="s">
        <v>245</v>
      </c>
      <c r="H197" s="154">
        <v>0.03</v>
      </c>
      <c r="I197" s="155"/>
      <c r="J197" s="155">
        <f t="shared" si="40"/>
        <v>0</v>
      </c>
      <c r="K197" s="152" t="s">
        <v>171</v>
      </c>
      <c r="L197" s="35"/>
      <c r="M197" s="156" t="s">
        <v>5</v>
      </c>
      <c r="N197" s="157" t="s">
        <v>40</v>
      </c>
      <c r="O197" s="158">
        <v>18.175000000000001</v>
      </c>
      <c r="P197" s="158">
        <f t="shared" si="41"/>
        <v>0.54525000000000001</v>
      </c>
      <c r="Q197" s="158">
        <v>1.9539999999999998E-2</v>
      </c>
      <c r="R197" s="158">
        <f t="shared" si="42"/>
        <v>5.8619999999999994E-4</v>
      </c>
      <c r="S197" s="158">
        <v>0</v>
      </c>
      <c r="T197" s="159">
        <f t="shared" si="43"/>
        <v>0</v>
      </c>
      <c r="AR197" s="21" t="s">
        <v>83</v>
      </c>
      <c r="AT197" s="21" t="s">
        <v>167</v>
      </c>
      <c r="AU197" s="21" t="s">
        <v>77</v>
      </c>
      <c r="AY197" s="21" t="s">
        <v>165</v>
      </c>
      <c r="BE197" s="160">
        <f t="shared" si="44"/>
        <v>0</v>
      </c>
      <c r="BF197" s="160">
        <f t="shared" si="45"/>
        <v>0</v>
      </c>
      <c r="BG197" s="160">
        <f t="shared" si="46"/>
        <v>0</v>
      </c>
      <c r="BH197" s="160">
        <f t="shared" si="47"/>
        <v>0</v>
      </c>
      <c r="BI197" s="160">
        <f t="shared" si="48"/>
        <v>0</v>
      </c>
      <c r="BJ197" s="21" t="s">
        <v>16</v>
      </c>
      <c r="BK197" s="160">
        <f t="shared" si="49"/>
        <v>0</v>
      </c>
      <c r="BL197" s="21" t="s">
        <v>83</v>
      </c>
      <c r="BM197" s="21" t="s">
        <v>487</v>
      </c>
    </row>
    <row r="198" spans="2:65" s="1" customFormat="1" ht="16.5" customHeight="1">
      <c r="B198" s="149"/>
      <c r="C198" s="169" t="s">
        <v>488</v>
      </c>
      <c r="D198" s="169" t="s">
        <v>297</v>
      </c>
      <c r="E198" s="170" t="s">
        <v>489</v>
      </c>
      <c r="F198" s="171" t="s">
        <v>490</v>
      </c>
      <c r="G198" s="172" t="s">
        <v>245</v>
      </c>
      <c r="H198" s="173">
        <v>3.2000000000000001E-2</v>
      </c>
      <c r="I198" s="174"/>
      <c r="J198" s="174">
        <f t="shared" si="40"/>
        <v>0</v>
      </c>
      <c r="K198" s="171" t="s">
        <v>171</v>
      </c>
      <c r="L198" s="175"/>
      <c r="M198" s="176" t="s">
        <v>5</v>
      </c>
      <c r="N198" s="177" t="s">
        <v>40</v>
      </c>
      <c r="O198" s="158">
        <v>0</v>
      </c>
      <c r="P198" s="158">
        <f t="shared" si="41"/>
        <v>0</v>
      </c>
      <c r="Q198" s="158">
        <v>1</v>
      </c>
      <c r="R198" s="158">
        <f t="shared" si="42"/>
        <v>3.2000000000000001E-2</v>
      </c>
      <c r="S198" s="158">
        <v>0</v>
      </c>
      <c r="T198" s="159">
        <f t="shared" si="43"/>
        <v>0</v>
      </c>
      <c r="AR198" s="21" t="s">
        <v>95</v>
      </c>
      <c r="AT198" s="21" t="s">
        <v>297</v>
      </c>
      <c r="AU198" s="21" t="s">
        <v>77</v>
      </c>
      <c r="AY198" s="21" t="s">
        <v>165</v>
      </c>
      <c r="BE198" s="160">
        <f t="shared" si="44"/>
        <v>0</v>
      </c>
      <c r="BF198" s="160">
        <f t="shared" si="45"/>
        <v>0</v>
      </c>
      <c r="BG198" s="160">
        <f t="shared" si="46"/>
        <v>0</v>
      </c>
      <c r="BH198" s="160">
        <f t="shared" si="47"/>
        <v>0</v>
      </c>
      <c r="BI198" s="160">
        <f t="shared" si="48"/>
        <v>0</v>
      </c>
      <c r="BJ198" s="21" t="s">
        <v>16</v>
      </c>
      <c r="BK198" s="160">
        <f t="shared" si="49"/>
        <v>0</v>
      </c>
      <c r="BL198" s="21" t="s">
        <v>83</v>
      </c>
      <c r="BM198" s="21" t="s">
        <v>491</v>
      </c>
    </row>
    <row r="199" spans="2:65" s="11" customFormat="1">
      <c r="B199" s="161"/>
      <c r="D199" s="162" t="s">
        <v>236</v>
      </c>
      <c r="F199" s="163" t="s">
        <v>492</v>
      </c>
      <c r="H199" s="164">
        <v>3.2000000000000001E-2</v>
      </c>
      <c r="L199" s="161"/>
      <c r="M199" s="165"/>
      <c r="N199" s="166"/>
      <c r="O199" s="166"/>
      <c r="P199" s="166"/>
      <c r="Q199" s="166"/>
      <c r="R199" s="166"/>
      <c r="S199" s="166"/>
      <c r="T199" s="167"/>
      <c r="AT199" s="168" t="s">
        <v>236</v>
      </c>
      <c r="AU199" s="168" t="s">
        <v>77</v>
      </c>
      <c r="AV199" s="11" t="s">
        <v>77</v>
      </c>
      <c r="AW199" s="11" t="s">
        <v>6</v>
      </c>
      <c r="AX199" s="11" t="s">
        <v>16</v>
      </c>
      <c r="AY199" s="168" t="s">
        <v>165</v>
      </c>
    </row>
    <row r="200" spans="2:65" s="1" customFormat="1" ht="25.5" customHeight="1">
      <c r="B200" s="149"/>
      <c r="C200" s="150" t="s">
        <v>493</v>
      </c>
      <c r="D200" s="150" t="s">
        <v>167</v>
      </c>
      <c r="E200" s="151" t="s">
        <v>485</v>
      </c>
      <c r="F200" s="152" t="s">
        <v>486</v>
      </c>
      <c r="G200" s="153" t="s">
        <v>245</v>
      </c>
      <c r="H200" s="154">
        <v>0.154</v>
      </c>
      <c r="I200" s="155"/>
      <c r="J200" s="155">
        <f>ROUND(I200*H200,2)</f>
        <v>0</v>
      </c>
      <c r="K200" s="152" t="s">
        <v>171</v>
      </c>
      <c r="L200" s="35"/>
      <c r="M200" s="156" t="s">
        <v>5</v>
      </c>
      <c r="N200" s="157" t="s">
        <v>40</v>
      </c>
      <c r="O200" s="158">
        <v>18.175000000000001</v>
      </c>
      <c r="P200" s="158">
        <f>O200*H200</f>
        <v>2.79895</v>
      </c>
      <c r="Q200" s="158">
        <v>1.9539999999999998E-2</v>
      </c>
      <c r="R200" s="158">
        <f>Q200*H200</f>
        <v>3.0091599999999999E-3</v>
      </c>
      <c r="S200" s="158">
        <v>0</v>
      </c>
      <c r="T200" s="159">
        <f>S200*H200</f>
        <v>0</v>
      </c>
      <c r="AR200" s="21" t="s">
        <v>83</v>
      </c>
      <c r="AT200" s="21" t="s">
        <v>167</v>
      </c>
      <c r="AU200" s="21" t="s">
        <v>77</v>
      </c>
      <c r="AY200" s="21" t="s">
        <v>165</v>
      </c>
      <c r="BE200" s="160">
        <f>IF(N200="základní",J200,0)</f>
        <v>0</v>
      </c>
      <c r="BF200" s="160">
        <f>IF(N200="snížená",J200,0)</f>
        <v>0</v>
      </c>
      <c r="BG200" s="160">
        <f>IF(N200="zákl. přenesená",J200,0)</f>
        <v>0</v>
      </c>
      <c r="BH200" s="160">
        <f>IF(N200="sníž. přenesená",J200,0)</f>
        <v>0</v>
      </c>
      <c r="BI200" s="160">
        <f>IF(N200="nulová",J200,0)</f>
        <v>0</v>
      </c>
      <c r="BJ200" s="21" t="s">
        <v>16</v>
      </c>
      <c r="BK200" s="160">
        <f>ROUND(I200*H200,2)</f>
        <v>0</v>
      </c>
      <c r="BL200" s="21" t="s">
        <v>83</v>
      </c>
      <c r="BM200" s="21" t="s">
        <v>494</v>
      </c>
    </row>
    <row r="201" spans="2:65" s="1" customFormat="1" ht="16.5" customHeight="1">
      <c r="B201" s="149"/>
      <c r="C201" s="169" t="s">
        <v>495</v>
      </c>
      <c r="D201" s="169" t="s">
        <v>297</v>
      </c>
      <c r="E201" s="170" t="s">
        <v>496</v>
      </c>
      <c r="F201" s="171" t="s">
        <v>497</v>
      </c>
      <c r="G201" s="172" t="s">
        <v>245</v>
      </c>
      <c r="H201" s="173">
        <v>0.16900000000000001</v>
      </c>
      <c r="I201" s="174"/>
      <c r="J201" s="174">
        <f>ROUND(I201*H201,2)</f>
        <v>0</v>
      </c>
      <c r="K201" s="171" t="s">
        <v>171</v>
      </c>
      <c r="L201" s="175"/>
      <c r="M201" s="176" t="s">
        <v>5</v>
      </c>
      <c r="N201" s="177" t="s">
        <v>40</v>
      </c>
      <c r="O201" s="158">
        <v>0</v>
      </c>
      <c r="P201" s="158">
        <f>O201*H201</f>
        <v>0</v>
      </c>
      <c r="Q201" s="158">
        <v>1</v>
      </c>
      <c r="R201" s="158">
        <f>Q201*H201</f>
        <v>0.16900000000000001</v>
      </c>
      <c r="S201" s="158">
        <v>0</v>
      </c>
      <c r="T201" s="159">
        <f>S201*H201</f>
        <v>0</v>
      </c>
      <c r="AR201" s="21" t="s">
        <v>95</v>
      </c>
      <c r="AT201" s="21" t="s">
        <v>297</v>
      </c>
      <c r="AU201" s="21" t="s">
        <v>77</v>
      </c>
      <c r="AY201" s="21" t="s">
        <v>165</v>
      </c>
      <c r="BE201" s="160">
        <f>IF(N201="základní",J201,0)</f>
        <v>0</v>
      </c>
      <c r="BF201" s="160">
        <f>IF(N201="snížená",J201,0)</f>
        <v>0</v>
      </c>
      <c r="BG201" s="160">
        <f>IF(N201="zákl. přenesená",J201,0)</f>
        <v>0</v>
      </c>
      <c r="BH201" s="160">
        <f>IF(N201="sníž. přenesená",J201,0)</f>
        <v>0</v>
      </c>
      <c r="BI201" s="160">
        <f>IF(N201="nulová",J201,0)</f>
        <v>0</v>
      </c>
      <c r="BJ201" s="21" t="s">
        <v>16</v>
      </c>
      <c r="BK201" s="160">
        <f>ROUND(I201*H201,2)</f>
        <v>0</v>
      </c>
      <c r="BL201" s="21" t="s">
        <v>83</v>
      </c>
      <c r="BM201" s="21" t="s">
        <v>498</v>
      </c>
    </row>
    <row r="202" spans="2:65" s="11" customFormat="1">
      <c r="B202" s="161"/>
      <c r="D202" s="162" t="s">
        <v>236</v>
      </c>
      <c r="F202" s="163" t="s">
        <v>499</v>
      </c>
      <c r="H202" s="164">
        <v>0.16900000000000001</v>
      </c>
      <c r="L202" s="161"/>
      <c r="M202" s="165"/>
      <c r="N202" s="166"/>
      <c r="O202" s="166"/>
      <c r="P202" s="166"/>
      <c r="Q202" s="166"/>
      <c r="R202" s="166"/>
      <c r="S202" s="166"/>
      <c r="T202" s="167"/>
      <c r="AT202" s="168" t="s">
        <v>236</v>
      </c>
      <c r="AU202" s="168" t="s">
        <v>77</v>
      </c>
      <c r="AV202" s="11" t="s">
        <v>77</v>
      </c>
      <c r="AW202" s="11" t="s">
        <v>6</v>
      </c>
      <c r="AX202" s="11" t="s">
        <v>16</v>
      </c>
      <c r="AY202" s="168" t="s">
        <v>165</v>
      </c>
    </row>
    <row r="203" spans="2:65" s="1" customFormat="1" ht="25.5" customHeight="1">
      <c r="B203" s="149"/>
      <c r="C203" s="150" t="s">
        <v>500</v>
      </c>
      <c r="D203" s="150" t="s">
        <v>167</v>
      </c>
      <c r="E203" s="151" t="s">
        <v>485</v>
      </c>
      <c r="F203" s="152" t="s">
        <v>486</v>
      </c>
      <c r="G203" s="153" t="s">
        <v>245</v>
      </c>
      <c r="H203" s="154">
        <v>4.7E-2</v>
      </c>
      <c r="I203" s="155"/>
      <c r="J203" s="155">
        <f>ROUND(I203*H203,2)</f>
        <v>0</v>
      </c>
      <c r="K203" s="152" t="s">
        <v>171</v>
      </c>
      <c r="L203" s="35"/>
      <c r="M203" s="156" t="s">
        <v>5</v>
      </c>
      <c r="N203" s="157" t="s">
        <v>40</v>
      </c>
      <c r="O203" s="158">
        <v>18.175000000000001</v>
      </c>
      <c r="P203" s="158">
        <f>O203*H203</f>
        <v>0.85422500000000001</v>
      </c>
      <c r="Q203" s="158">
        <v>1.9539999999999998E-2</v>
      </c>
      <c r="R203" s="158">
        <f>Q203*H203</f>
        <v>9.1837999999999989E-4</v>
      </c>
      <c r="S203" s="158">
        <v>0</v>
      </c>
      <c r="T203" s="159">
        <f>S203*H203</f>
        <v>0</v>
      </c>
      <c r="AR203" s="21" t="s">
        <v>83</v>
      </c>
      <c r="AT203" s="21" t="s">
        <v>167</v>
      </c>
      <c r="AU203" s="21" t="s">
        <v>77</v>
      </c>
      <c r="AY203" s="21" t="s">
        <v>165</v>
      </c>
      <c r="BE203" s="160">
        <f>IF(N203="základní",J203,0)</f>
        <v>0</v>
      </c>
      <c r="BF203" s="160">
        <f>IF(N203="snížená",J203,0)</f>
        <v>0</v>
      </c>
      <c r="BG203" s="160">
        <f>IF(N203="zákl. přenesená",J203,0)</f>
        <v>0</v>
      </c>
      <c r="BH203" s="160">
        <f>IF(N203="sníž. přenesená",J203,0)</f>
        <v>0</v>
      </c>
      <c r="BI203" s="160">
        <f>IF(N203="nulová",J203,0)</f>
        <v>0</v>
      </c>
      <c r="BJ203" s="21" t="s">
        <v>16</v>
      </c>
      <c r="BK203" s="160">
        <f>ROUND(I203*H203,2)</f>
        <v>0</v>
      </c>
      <c r="BL203" s="21" t="s">
        <v>83</v>
      </c>
      <c r="BM203" s="21" t="s">
        <v>501</v>
      </c>
    </row>
    <row r="204" spans="2:65" s="1" customFormat="1" ht="16.5" customHeight="1">
      <c r="B204" s="149"/>
      <c r="C204" s="169" t="s">
        <v>502</v>
      </c>
      <c r="D204" s="169" t="s">
        <v>297</v>
      </c>
      <c r="E204" s="170" t="s">
        <v>496</v>
      </c>
      <c r="F204" s="171" t="s">
        <v>497</v>
      </c>
      <c r="G204" s="172" t="s">
        <v>245</v>
      </c>
      <c r="H204" s="173">
        <v>5.3999999999999999E-2</v>
      </c>
      <c r="I204" s="174"/>
      <c r="J204" s="174">
        <f>ROUND(I204*H204,2)</f>
        <v>0</v>
      </c>
      <c r="K204" s="171" t="s">
        <v>171</v>
      </c>
      <c r="L204" s="175"/>
      <c r="M204" s="176" t="s">
        <v>5</v>
      </c>
      <c r="N204" s="177" t="s">
        <v>40</v>
      </c>
      <c r="O204" s="158">
        <v>0</v>
      </c>
      <c r="P204" s="158">
        <f>O204*H204</f>
        <v>0</v>
      </c>
      <c r="Q204" s="158">
        <v>1</v>
      </c>
      <c r="R204" s="158">
        <f>Q204*H204</f>
        <v>5.3999999999999999E-2</v>
      </c>
      <c r="S204" s="158">
        <v>0</v>
      </c>
      <c r="T204" s="159">
        <f>S204*H204</f>
        <v>0</v>
      </c>
      <c r="AR204" s="21" t="s">
        <v>95</v>
      </c>
      <c r="AT204" s="21" t="s">
        <v>297</v>
      </c>
      <c r="AU204" s="21" t="s">
        <v>77</v>
      </c>
      <c r="AY204" s="21" t="s">
        <v>165</v>
      </c>
      <c r="BE204" s="160">
        <f>IF(N204="základní",J204,0)</f>
        <v>0</v>
      </c>
      <c r="BF204" s="160">
        <f>IF(N204="snížená",J204,0)</f>
        <v>0</v>
      </c>
      <c r="BG204" s="160">
        <f>IF(N204="zákl. přenesená",J204,0)</f>
        <v>0</v>
      </c>
      <c r="BH204" s="160">
        <f>IF(N204="sníž. přenesená",J204,0)</f>
        <v>0</v>
      </c>
      <c r="BI204" s="160">
        <f>IF(N204="nulová",J204,0)</f>
        <v>0</v>
      </c>
      <c r="BJ204" s="21" t="s">
        <v>16</v>
      </c>
      <c r="BK204" s="160">
        <f>ROUND(I204*H204,2)</f>
        <v>0</v>
      </c>
      <c r="BL204" s="21" t="s">
        <v>83</v>
      </c>
      <c r="BM204" s="21" t="s">
        <v>503</v>
      </c>
    </row>
    <row r="205" spans="2:65" s="11" customFormat="1">
      <c r="B205" s="161"/>
      <c r="D205" s="162" t="s">
        <v>236</v>
      </c>
      <c r="F205" s="163" t="s">
        <v>504</v>
      </c>
      <c r="H205" s="164">
        <v>5.3999999999999999E-2</v>
      </c>
      <c r="L205" s="161"/>
      <c r="M205" s="165"/>
      <c r="N205" s="166"/>
      <c r="O205" s="166"/>
      <c r="P205" s="166"/>
      <c r="Q205" s="166"/>
      <c r="R205" s="166"/>
      <c r="S205" s="166"/>
      <c r="T205" s="167"/>
      <c r="AT205" s="168" t="s">
        <v>236</v>
      </c>
      <c r="AU205" s="168" t="s">
        <v>77</v>
      </c>
      <c r="AV205" s="11" t="s">
        <v>77</v>
      </c>
      <c r="AW205" s="11" t="s">
        <v>6</v>
      </c>
      <c r="AX205" s="11" t="s">
        <v>16</v>
      </c>
      <c r="AY205" s="168" t="s">
        <v>165</v>
      </c>
    </row>
    <row r="206" spans="2:65" s="1" customFormat="1" ht="25.5" customHeight="1">
      <c r="B206" s="149"/>
      <c r="C206" s="150" t="s">
        <v>505</v>
      </c>
      <c r="D206" s="150" t="s">
        <v>167</v>
      </c>
      <c r="E206" s="151" t="s">
        <v>506</v>
      </c>
      <c r="F206" s="152" t="s">
        <v>507</v>
      </c>
      <c r="G206" s="153" t="s">
        <v>245</v>
      </c>
      <c r="H206" s="154">
        <v>0.52600000000000002</v>
      </c>
      <c r="I206" s="155"/>
      <c r="J206" s="155">
        <f>ROUND(I206*H206,2)</f>
        <v>0</v>
      </c>
      <c r="K206" s="152" t="s">
        <v>171</v>
      </c>
      <c r="L206" s="35"/>
      <c r="M206" s="156" t="s">
        <v>5</v>
      </c>
      <c r="N206" s="157" t="s">
        <v>40</v>
      </c>
      <c r="O206" s="158">
        <v>16.582999999999998</v>
      </c>
      <c r="P206" s="158">
        <f>O206*H206</f>
        <v>8.7226579999999991</v>
      </c>
      <c r="Q206" s="158">
        <v>1.7090000000000001E-2</v>
      </c>
      <c r="R206" s="158">
        <f>Q206*H206</f>
        <v>8.9893400000000002E-3</v>
      </c>
      <c r="S206" s="158">
        <v>0</v>
      </c>
      <c r="T206" s="159">
        <f>S206*H206</f>
        <v>0</v>
      </c>
      <c r="AR206" s="21" t="s">
        <v>83</v>
      </c>
      <c r="AT206" s="21" t="s">
        <v>167</v>
      </c>
      <c r="AU206" s="21" t="s">
        <v>77</v>
      </c>
      <c r="AY206" s="21" t="s">
        <v>165</v>
      </c>
      <c r="BE206" s="160">
        <f>IF(N206="základní",J206,0)</f>
        <v>0</v>
      </c>
      <c r="BF206" s="160">
        <f>IF(N206="snížená",J206,0)</f>
        <v>0</v>
      </c>
      <c r="BG206" s="160">
        <f>IF(N206="zákl. přenesená",J206,0)</f>
        <v>0</v>
      </c>
      <c r="BH206" s="160">
        <f>IF(N206="sníž. přenesená",J206,0)</f>
        <v>0</v>
      </c>
      <c r="BI206" s="160">
        <f>IF(N206="nulová",J206,0)</f>
        <v>0</v>
      </c>
      <c r="BJ206" s="21" t="s">
        <v>16</v>
      </c>
      <c r="BK206" s="160">
        <f>ROUND(I206*H206,2)</f>
        <v>0</v>
      </c>
      <c r="BL206" s="21" t="s">
        <v>83</v>
      </c>
      <c r="BM206" s="21" t="s">
        <v>508</v>
      </c>
    </row>
    <row r="207" spans="2:65" s="1" customFormat="1" ht="16.5" customHeight="1">
      <c r="B207" s="149"/>
      <c r="C207" s="169" t="s">
        <v>509</v>
      </c>
      <c r="D207" s="169" t="s">
        <v>297</v>
      </c>
      <c r="E207" s="170" t="s">
        <v>510</v>
      </c>
      <c r="F207" s="171" t="s">
        <v>511</v>
      </c>
      <c r="G207" s="172" t="s">
        <v>245</v>
      </c>
      <c r="H207" s="173">
        <v>0.57899999999999996</v>
      </c>
      <c r="I207" s="174"/>
      <c r="J207" s="174">
        <f>ROUND(I207*H207,2)</f>
        <v>0</v>
      </c>
      <c r="K207" s="171" t="s">
        <v>171</v>
      </c>
      <c r="L207" s="175"/>
      <c r="M207" s="176" t="s">
        <v>5</v>
      </c>
      <c r="N207" s="177" t="s">
        <v>40</v>
      </c>
      <c r="O207" s="158">
        <v>0</v>
      </c>
      <c r="P207" s="158">
        <f>O207*H207</f>
        <v>0</v>
      </c>
      <c r="Q207" s="158">
        <v>1</v>
      </c>
      <c r="R207" s="158">
        <f>Q207*H207</f>
        <v>0.57899999999999996</v>
      </c>
      <c r="S207" s="158">
        <v>0</v>
      </c>
      <c r="T207" s="159">
        <f>S207*H207</f>
        <v>0</v>
      </c>
      <c r="AR207" s="21" t="s">
        <v>95</v>
      </c>
      <c r="AT207" s="21" t="s">
        <v>297</v>
      </c>
      <c r="AU207" s="21" t="s">
        <v>77</v>
      </c>
      <c r="AY207" s="21" t="s">
        <v>165</v>
      </c>
      <c r="BE207" s="160">
        <f>IF(N207="základní",J207,0)</f>
        <v>0</v>
      </c>
      <c r="BF207" s="160">
        <f>IF(N207="snížená",J207,0)</f>
        <v>0</v>
      </c>
      <c r="BG207" s="160">
        <f>IF(N207="zákl. přenesená",J207,0)</f>
        <v>0</v>
      </c>
      <c r="BH207" s="160">
        <f>IF(N207="sníž. přenesená",J207,0)</f>
        <v>0</v>
      </c>
      <c r="BI207" s="160">
        <f>IF(N207="nulová",J207,0)</f>
        <v>0</v>
      </c>
      <c r="BJ207" s="21" t="s">
        <v>16</v>
      </c>
      <c r="BK207" s="160">
        <f>ROUND(I207*H207,2)</f>
        <v>0</v>
      </c>
      <c r="BL207" s="21" t="s">
        <v>83</v>
      </c>
      <c r="BM207" s="21" t="s">
        <v>512</v>
      </c>
    </row>
    <row r="208" spans="2:65" s="11" customFormat="1">
      <c r="B208" s="161"/>
      <c r="D208" s="162" t="s">
        <v>236</v>
      </c>
      <c r="F208" s="163" t="s">
        <v>513</v>
      </c>
      <c r="H208" s="164">
        <v>0.57899999999999996</v>
      </c>
      <c r="L208" s="161"/>
      <c r="M208" s="165"/>
      <c r="N208" s="166"/>
      <c r="O208" s="166"/>
      <c r="P208" s="166"/>
      <c r="Q208" s="166"/>
      <c r="R208" s="166"/>
      <c r="S208" s="166"/>
      <c r="T208" s="167"/>
      <c r="AT208" s="168" t="s">
        <v>236</v>
      </c>
      <c r="AU208" s="168" t="s">
        <v>77</v>
      </c>
      <c r="AV208" s="11" t="s">
        <v>77</v>
      </c>
      <c r="AW208" s="11" t="s">
        <v>6</v>
      </c>
      <c r="AX208" s="11" t="s">
        <v>16</v>
      </c>
      <c r="AY208" s="168" t="s">
        <v>165</v>
      </c>
    </row>
    <row r="209" spans="2:65" s="1" customFormat="1" ht="25.5" customHeight="1">
      <c r="B209" s="149"/>
      <c r="C209" s="150" t="s">
        <v>514</v>
      </c>
      <c r="D209" s="150" t="s">
        <v>167</v>
      </c>
      <c r="E209" s="151" t="s">
        <v>506</v>
      </c>
      <c r="F209" s="152" t="s">
        <v>507</v>
      </c>
      <c r="G209" s="153" t="s">
        <v>245</v>
      </c>
      <c r="H209" s="154">
        <v>0.316</v>
      </c>
      <c r="I209" s="155"/>
      <c r="J209" s="155">
        <f>ROUND(I209*H209,2)</f>
        <v>0</v>
      </c>
      <c r="K209" s="152" t="s">
        <v>171</v>
      </c>
      <c r="L209" s="35"/>
      <c r="M209" s="156" t="s">
        <v>5</v>
      </c>
      <c r="N209" s="157" t="s">
        <v>40</v>
      </c>
      <c r="O209" s="158">
        <v>16.582999999999998</v>
      </c>
      <c r="P209" s="158">
        <f>O209*H209</f>
        <v>5.2402279999999992</v>
      </c>
      <c r="Q209" s="158">
        <v>1.7090000000000001E-2</v>
      </c>
      <c r="R209" s="158">
        <f>Q209*H209</f>
        <v>5.4004400000000003E-3</v>
      </c>
      <c r="S209" s="158">
        <v>0</v>
      </c>
      <c r="T209" s="159">
        <f>S209*H209</f>
        <v>0</v>
      </c>
      <c r="AR209" s="21" t="s">
        <v>83</v>
      </c>
      <c r="AT209" s="21" t="s">
        <v>167</v>
      </c>
      <c r="AU209" s="21" t="s">
        <v>77</v>
      </c>
      <c r="AY209" s="21" t="s">
        <v>165</v>
      </c>
      <c r="BE209" s="160">
        <f>IF(N209="základní",J209,0)</f>
        <v>0</v>
      </c>
      <c r="BF209" s="160">
        <f>IF(N209="snížená",J209,0)</f>
        <v>0</v>
      </c>
      <c r="BG209" s="160">
        <f>IF(N209="zákl. přenesená",J209,0)</f>
        <v>0</v>
      </c>
      <c r="BH209" s="160">
        <f>IF(N209="sníž. přenesená",J209,0)</f>
        <v>0</v>
      </c>
      <c r="BI209" s="160">
        <f>IF(N209="nulová",J209,0)</f>
        <v>0</v>
      </c>
      <c r="BJ209" s="21" t="s">
        <v>16</v>
      </c>
      <c r="BK209" s="160">
        <f>ROUND(I209*H209,2)</f>
        <v>0</v>
      </c>
      <c r="BL209" s="21" t="s">
        <v>83</v>
      </c>
      <c r="BM209" s="21" t="s">
        <v>515</v>
      </c>
    </row>
    <row r="210" spans="2:65" s="1" customFormat="1" ht="16.5" customHeight="1">
      <c r="B210" s="149"/>
      <c r="C210" s="169" t="s">
        <v>516</v>
      </c>
      <c r="D210" s="169" t="s">
        <v>297</v>
      </c>
      <c r="E210" s="170" t="s">
        <v>517</v>
      </c>
      <c r="F210" s="171" t="s">
        <v>518</v>
      </c>
      <c r="G210" s="172" t="s">
        <v>245</v>
      </c>
      <c r="H210" s="173">
        <v>0.34799999999999998</v>
      </c>
      <c r="I210" s="174"/>
      <c r="J210" s="174">
        <f>ROUND(I210*H210,2)</f>
        <v>0</v>
      </c>
      <c r="K210" s="171" t="s">
        <v>171</v>
      </c>
      <c r="L210" s="175"/>
      <c r="M210" s="176" t="s">
        <v>5</v>
      </c>
      <c r="N210" s="177" t="s">
        <v>40</v>
      </c>
      <c r="O210" s="158">
        <v>0</v>
      </c>
      <c r="P210" s="158">
        <f>O210*H210</f>
        <v>0</v>
      </c>
      <c r="Q210" s="158">
        <v>1</v>
      </c>
      <c r="R210" s="158">
        <f>Q210*H210</f>
        <v>0.34799999999999998</v>
      </c>
      <c r="S210" s="158">
        <v>0</v>
      </c>
      <c r="T210" s="159">
        <f>S210*H210</f>
        <v>0</v>
      </c>
      <c r="AR210" s="21" t="s">
        <v>95</v>
      </c>
      <c r="AT210" s="21" t="s">
        <v>297</v>
      </c>
      <c r="AU210" s="21" t="s">
        <v>77</v>
      </c>
      <c r="AY210" s="21" t="s">
        <v>165</v>
      </c>
      <c r="BE210" s="160">
        <f>IF(N210="základní",J210,0)</f>
        <v>0</v>
      </c>
      <c r="BF210" s="160">
        <f>IF(N210="snížená",J210,0)</f>
        <v>0</v>
      </c>
      <c r="BG210" s="160">
        <f>IF(N210="zákl. přenesená",J210,0)</f>
        <v>0</v>
      </c>
      <c r="BH210" s="160">
        <f>IF(N210="sníž. přenesená",J210,0)</f>
        <v>0</v>
      </c>
      <c r="BI210" s="160">
        <f>IF(N210="nulová",J210,0)</f>
        <v>0</v>
      </c>
      <c r="BJ210" s="21" t="s">
        <v>16</v>
      </c>
      <c r="BK210" s="160">
        <f>ROUND(I210*H210,2)</f>
        <v>0</v>
      </c>
      <c r="BL210" s="21" t="s">
        <v>83</v>
      </c>
      <c r="BM210" s="21" t="s">
        <v>519</v>
      </c>
    </row>
    <row r="211" spans="2:65" s="11" customFormat="1">
      <c r="B211" s="161"/>
      <c r="D211" s="162" t="s">
        <v>236</v>
      </c>
      <c r="F211" s="163" t="s">
        <v>520</v>
      </c>
      <c r="H211" s="164">
        <v>0.34799999999999998</v>
      </c>
      <c r="L211" s="161"/>
      <c r="M211" s="165"/>
      <c r="N211" s="166"/>
      <c r="O211" s="166"/>
      <c r="P211" s="166"/>
      <c r="Q211" s="166"/>
      <c r="R211" s="166"/>
      <c r="S211" s="166"/>
      <c r="T211" s="167"/>
      <c r="AT211" s="168" t="s">
        <v>236</v>
      </c>
      <c r="AU211" s="168" t="s">
        <v>77</v>
      </c>
      <c r="AV211" s="11" t="s">
        <v>77</v>
      </c>
      <c r="AW211" s="11" t="s">
        <v>6</v>
      </c>
      <c r="AX211" s="11" t="s">
        <v>16</v>
      </c>
      <c r="AY211" s="168" t="s">
        <v>165</v>
      </c>
    </row>
    <row r="212" spans="2:65" s="1" customFormat="1" ht="25.5" customHeight="1">
      <c r="B212" s="149"/>
      <c r="C212" s="150" t="s">
        <v>521</v>
      </c>
      <c r="D212" s="150" t="s">
        <v>167</v>
      </c>
      <c r="E212" s="151" t="s">
        <v>506</v>
      </c>
      <c r="F212" s="152" t="s">
        <v>507</v>
      </c>
      <c r="G212" s="153" t="s">
        <v>245</v>
      </c>
      <c r="H212" s="154">
        <v>0.222</v>
      </c>
      <c r="I212" s="155"/>
      <c r="J212" s="155">
        <f>ROUND(I212*H212,2)</f>
        <v>0</v>
      </c>
      <c r="K212" s="152" t="s">
        <v>171</v>
      </c>
      <c r="L212" s="35"/>
      <c r="M212" s="156" t="s">
        <v>5</v>
      </c>
      <c r="N212" s="157" t="s">
        <v>40</v>
      </c>
      <c r="O212" s="158">
        <v>16.582999999999998</v>
      </c>
      <c r="P212" s="158">
        <f>O212*H212</f>
        <v>3.6814259999999996</v>
      </c>
      <c r="Q212" s="158">
        <v>1.7090000000000001E-2</v>
      </c>
      <c r="R212" s="158">
        <f>Q212*H212</f>
        <v>3.7939800000000002E-3</v>
      </c>
      <c r="S212" s="158">
        <v>0</v>
      </c>
      <c r="T212" s="159">
        <f>S212*H212</f>
        <v>0</v>
      </c>
      <c r="AR212" s="21" t="s">
        <v>83</v>
      </c>
      <c r="AT212" s="21" t="s">
        <v>167</v>
      </c>
      <c r="AU212" s="21" t="s">
        <v>77</v>
      </c>
      <c r="AY212" s="21" t="s">
        <v>165</v>
      </c>
      <c r="BE212" s="160">
        <f>IF(N212="základní",J212,0)</f>
        <v>0</v>
      </c>
      <c r="BF212" s="160">
        <f>IF(N212="snížená",J212,0)</f>
        <v>0</v>
      </c>
      <c r="BG212" s="160">
        <f>IF(N212="zákl. přenesená",J212,0)</f>
        <v>0</v>
      </c>
      <c r="BH212" s="160">
        <f>IF(N212="sníž. přenesená",J212,0)</f>
        <v>0</v>
      </c>
      <c r="BI212" s="160">
        <f>IF(N212="nulová",J212,0)</f>
        <v>0</v>
      </c>
      <c r="BJ212" s="21" t="s">
        <v>16</v>
      </c>
      <c r="BK212" s="160">
        <f>ROUND(I212*H212,2)</f>
        <v>0</v>
      </c>
      <c r="BL212" s="21" t="s">
        <v>83</v>
      </c>
      <c r="BM212" s="21" t="s">
        <v>522</v>
      </c>
    </row>
    <row r="213" spans="2:65" s="1" customFormat="1" ht="16.5" customHeight="1">
      <c r="B213" s="149"/>
      <c r="C213" s="169" t="s">
        <v>523</v>
      </c>
      <c r="D213" s="169" t="s">
        <v>297</v>
      </c>
      <c r="E213" s="170" t="s">
        <v>524</v>
      </c>
      <c r="F213" s="171" t="s">
        <v>525</v>
      </c>
      <c r="G213" s="172" t="s">
        <v>245</v>
      </c>
      <c r="H213" s="173">
        <v>0.24399999999999999</v>
      </c>
      <c r="I213" s="174"/>
      <c r="J213" s="174">
        <f>ROUND(I213*H213,2)</f>
        <v>0</v>
      </c>
      <c r="K213" s="171" t="s">
        <v>171</v>
      </c>
      <c r="L213" s="175"/>
      <c r="M213" s="176" t="s">
        <v>5</v>
      </c>
      <c r="N213" s="177" t="s">
        <v>40</v>
      </c>
      <c r="O213" s="158">
        <v>0</v>
      </c>
      <c r="P213" s="158">
        <f>O213*H213</f>
        <v>0</v>
      </c>
      <c r="Q213" s="158">
        <v>1</v>
      </c>
      <c r="R213" s="158">
        <f>Q213*H213</f>
        <v>0.24399999999999999</v>
      </c>
      <c r="S213" s="158">
        <v>0</v>
      </c>
      <c r="T213" s="159">
        <f>S213*H213</f>
        <v>0</v>
      </c>
      <c r="AR213" s="21" t="s">
        <v>95</v>
      </c>
      <c r="AT213" s="21" t="s">
        <v>297</v>
      </c>
      <c r="AU213" s="21" t="s">
        <v>77</v>
      </c>
      <c r="AY213" s="21" t="s">
        <v>165</v>
      </c>
      <c r="BE213" s="160">
        <f>IF(N213="základní",J213,0)</f>
        <v>0</v>
      </c>
      <c r="BF213" s="160">
        <f>IF(N213="snížená",J213,0)</f>
        <v>0</v>
      </c>
      <c r="BG213" s="160">
        <f>IF(N213="zákl. přenesená",J213,0)</f>
        <v>0</v>
      </c>
      <c r="BH213" s="160">
        <f>IF(N213="sníž. přenesená",J213,0)</f>
        <v>0</v>
      </c>
      <c r="BI213" s="160">
        <f>IF(N213="nulová",J213,0)</f>
        <v>0</v>
      </c>
      <c r="BJ213" s="21" t="s">
        <v>16</v>
      </c>
      <c r="BK213" s="160">
        <f>ROUND(I213*H213,2)</f>
        <v>0</v>
      </c>
      <c r="BL213" s="21" t="s">
        <v>83</v>
      </c>
      <c r="BM213" s="21" t="s">
        <v>526</v>
      </c>
    </row>
    <row r="214" spans="2:65" s="11" customFormat="1">
      <c r="B214" s="161"/>
      <c r="D214" s="162" t="s">
        <v>236</v>
      </c>
      <c r="F214" s="163" t="s">
        <v>527</v>
      </c>
      <c r="H214" s="164">
        <v>0.24399999999999999</v>
      </c>
      <c r="L214" s="161"/>
      <c r="M214" s="165"/>
      <c r="N214" s="166"/>
      <c r="O214" s="166"/>
      <c r="P214" s="166"/>
      <c r="Q214" s="166"/>
      <c r="R214" s="166"/>
      <c r="S214" s="166"/>
      <c r="T214" s="167"/>
      <c r="AT214" s="168" t="s">
        <v>236</v>
      </c>
      <c r="AU214" s="168" t="s">
        <v>77</v>
      </c>
      <c r="AV214" s="11" t="s">
        <v>77</v>
      </c>
      <c r="AW214" s="11" t="s">
        <v>6</v>
      </c>
      <c r="AX214" s="11" t="s">
        <v>16</v>
      </c>
      <c r="AY214" s="168" t="s">
        <v>165</v>
      </c>
    </row>
    <row r="215" spans="2:65" s="1" customFormat="1" ht="16.5" customHeight="1">
      <c r="B215" s="149"/>
      <c r="C215" s="150" t="s">
        <v>528</v>
      </c>
      <c r="D215" s="150" t="s">
        <v>167</v>
      </c>
      <c r="E215" s="151" t="s">
        <v>529</v>
      </c>
      <c r="F215" s="152" t="s">
        <v>530</v>
      </c>
      <c r="G215" s="153" t="s">
        <v>245</v>
      </c>
      <c r="H215" s="154">
        <v>7.4999999999999997E-2</v>
      </c>
      <c r="I215" s="155"/>
      <c r="J215" s="155">
        <f>ROUND(I215*H215,2)</f>
        <v>0</v>
      </c>
      <c r="K215" s="152" t="s">
        <v>5</v>
      </c>
      <c r="L215" s="35"/>
      <c r="M215" s="156" t="s">
        <v>5</v>
      </c>
      <c r="N215" s="157" t="s">
        <v>40</v>
      </c>
      <c r="O215" s="158">
        <v>16.582999999999998</v>
      </c>
      <c r="P215" s="158">
        <f>O215*H215</f>
        <v>1.2437249999999997</v>
      </c>
      <c r="Q215" s="158">
        <v>1.7090000000000001E-2</v>
      </c>
      <c r="R215" s="158">
        <f>Q215*H215</f>
        <v>1.2817500000000001E-3</v>
      </c>
      <c r="S215" s="158">
        <v>0</v>
      </c>
      <c r="T215" s="159">
        <f>S215*H215</f>
        <v>0</v>
      </c>
      <c r="AR215" s="21" t="s">
        <v>83</v>
      </c>
      <c r="AT215" s="21" t="s">
        <v>167</v>
      </c>
      <c r="AU215" s="21" t="s">
        <v>77</v>
      </c>
      <c r="AY215" s="21" t="s">
        <v>165</v>
      </c>
      <c r="BE215" s="160">
        <f>IF(N215="základní",J215,0)</f>
        <v>0</v>
      </c>
      <c r="BF215" s="160">
        <f>IF(N215="snížená",J215,0)</f>
        <v>0</v>
      </c>
      <c r="BG215" s="160">
        <f>IF(N215="zákl. přenesená",J215,0)</f>
        <v>0</v>
      </c>
      <c r="BH215" s="160">
        <f>IF(N215="sníž. přenesená",J215,0)</f>
        <v>0</v>
      </c>
      <c r="BI215" s="160">
        <f>IF(N215="nulová",J215,0)</f>
        <v>0</v>
      </c>
      <c r="BJ215" s="21" t="s">
        <v>16</v>
      </c>
      <c r="BK215" s="160">
        <f>ROUND(I215*H215,2)</f>
        <v>0</v>
      </c>
      <c r="BL215" s="21" t="s">
        <v>83</v>
      </c>
      <c r="BM215" s="21" t="s">
        <v>531</v>
      </c>
    </row>
    <row r="216" spans="2:65" s="1" customFormat="1" ht="16.5" customHeight="1">
      <c r="B216" s="149"/>
      <c r="C216" s="169" t="s">
        <v>532</v>
      </c>
      <c r="D216" s="169" t="s">
        <v>297</v>
      </c>
      <c r="E216" s="170" t="s">
        <v>533</v>
      </c>
      <c r="F216" s="171" t="s">
        <v>534</v>
      </c>
      <c r="G216" s="172" t="s">
        <v>245</v>
      </c>
      <c r="H216" s="173">
        <v>8.3000000000000004E-2</v>
      </c>
      <c r="I216" s="174"/>
      <c r="J216" s="174">
        <f>ROUND(I216*H216,2)</f>
        <v>0</v>
      </c>
      <c r="K216" s="171" t="s">
        <v>5</v>
      </c>
      <c r="L216" s="175"/>
      <c r="M216" s="176" t="s">
        <v>5</v>
      </c>
      <c r="N216" s="177" t="s">
        <v>40</v>
      </c>
      <c r="O216" s="158">
        <v>0</v>
      </c>
      <c r="P216" s="158">
        <f>O216*H216</f>
        <v>0</v>
      </c>
      <c r="Q216" s="158">
        <v>1</v>
      </c>
      <c r="R216" s="158">
        <f>Q216*H216</f>
        <v>8.3000000000000004E-2</v>
      </c>
      <c r="S216" s="158">
        <v>0</v>
      </c>
      <c r="T216" s="159">
        <f>S216*H216</f>
        <v>0</v>
      </c>
      <c r="AR216" s="21" t="s">
        <v>95</v>
      </c>
      <c r="AT216" s="21" t="s">
        <v>297</v>
      </c>
      <c r="AU216" s="21" t="s">
        <v>77</v>
      </c>
      <c r="AY216" s="21" t="s">
        <v>165</v>
      </c>
      <c r="BE216" s="160">
        <f>IF(N216="základní",J216,0)</f>
        <v>0</v>
      </c>
      <c r="BF216" s="160">
        <f>IF(N216="snížená",J216,0)</f>
        <v>0</v>
      </c>
      <c r="BG216" s="160">
        <f>IF(N216="zákl. přenesená",J216,0)</f>
        <v>0</v>
      </c>
      <c r="BH216" s="160">
        <f>IF(N216="sníž. přenesená",J216,0)</f>
        <v>0</v>
      </c>
      <c r="BI216" s="160">
        <f>IF(N216="nulová",J216,0)</f>
        <v>0</v>
      </c>
      <c r="BJ216" s="21" t="s">
        <v>16</v>
      </c>
      <c r="BK216" s="160">
        <f>ROUND(I216*H216,2)</f>
        <v>0</v>
      </c>
      <c r="BL216" s="21" t="s">
        <v>83</v>
      </c>
      <c r="BM216" s="21" t="s">
        <v>535</v>
      </c>
    </row>
    <row r="217" spans="2:65" s="11" customFormat="1">
      <c r="B217" s="161"/>
      <c r="D217" s="162" t="s">
        <v>236</v>
      </c>
      <c r="F217" s="163" t="s">
        <v>536</v>
      </c>
      <c r="H217" s="164">
        <v>8.3000000000000004E-2</v>
      </c>
      <c r="L217" s="161"/>
      <c r="M217" s="165"/>
      <c r="N217" s="166"/>
      <c r="O217" s="166"/>
      <c r="P217" s="166"/>
      <c r="Q217" s="166"/>
      <c r="R217" s="166"/>
      <c r="S217" s="166"/>
      <c r="T217" s="167"/>
      <c r="AT217" s="168" t="s">
        <v>236</v>
      </c>
      <c r="AU217" s="168" t="s">
        <v>77</v>
      </c>
      <c r="AV217" s="11" t="s">
        <v>77</v>
      </c>
      <c r="AW217" s="11" t="s">
        <v>6</v>
      </c>
      <c r="AX217" s="11" t="s">
        <v>16</v>
      </c>
      <c r="AY217" s="168" t="s">
        <v>165</v>
      </c>
    </row>
    <row r="218" spans="2:65" s="1" customFormat="1" ht="25.5" customHeight="1">
      <c r="B218" s="149"/>
      <c r="C218" s="150" t="s">
        <v>537</v>
      </c>
      <c r="D218" s="150" t="s">
        <v>167</v>
      </c>
      <c r="E218" s="151" t="s">
        <v>506</v>
      </c>
      <c r="F218" s="152" t="s">
        <v>507</v>
      </c>
      <c r="G218" s="153" t="s">
        <v>245</v>
      </c>
      <c r="H218" s="154">
        <v>9.2999999999999999E-2</v>
      </c>
      <c r="I218" s="155"/>
      <c r="J218" s="155">
        <f>ROUND(I218*H218,2)</f>
        <v>0</v>
      </c>
      <c r="K218" s="152" t="s">
        <v>171</v>
      </c>
      <c r="L218" s="35"/>
      <c r="M218" s="156" t="s">
        <v>5</v>
      </c>
      <c r="N218" s="157" t="s">
        <v>40</v>
      </c>
      <c r="O218" s="158">
        <v>16.582999999999998</v>
      </c>
      <c r="P218" s="158">
        <f>O218*H218</f>
        <v>1.5422189999999998</v>
      </c>
      <c r="Q218" s="158">
        <v>1.7090000000000001E-2</v>
      </c>
      <c r="R218" s="158">
        <f>Q218*H218</f>
        <v>1.5893700000000001E-3</v>
      </c>
      <c r="S218" s="158">
        <v>0</v>
      </c>
      <c r="T218" s="159">
        <f>S218*H218</f>
        <v>0</v>
      </c>
      <c r="AR218" s="21" t="s">
        <v>83</v>
      </c>
      <c r="AT218" s="21" t="s">
        <v>167</v>
      </c>
      <c r="AU218" s="21" t="s">
        <v>77</v>
      </c>
      <c r="AY218" s="21" t="s">
        <v>165</v>
      </c>
      <c r="BE218" s="160">
        <f>IF(N218="základní",J218,0)</f>
        <v>0</v>
      </c>
      <c r="BF218" s="160">
        <f>IF(N218="snížená",J218,0)</f>
        <v>0</v>
      </c>
      <c r="BG218" s="160">
        <f>IF(N218="zákl. přenesená",J218,0)</f>
        <v>0</v>
      </c>
      <c r="BH218" s="160">
        <f>IF(N218="sníž. přenesená",J218,0)</f>
        <v>0</v>
      </c>
      <c r="BI218" s="160">
        <f>IF(N218="nulová",J218,0)</f>
        <v>0</v>
      </c>
      <c r="BJ218" s="21" t="s">
        <v>16</v>
      </c>
      <c r="BK218" s="160">
        <f>ROUND(I218*H218,2)</f>
        <v>0</v>
      </c>
      <c r="BL218" s="21" t="s">
        <v>83</v>
      </c>
      <c r="BM218" s="21" t="s">
        <v>538</v>
      </c>
    </row>
    <row r="219" spans="2:65" s="1" customFormat="1" ht="16.5" customHeight="1">
      <c r="B219" s="149"/>
      <c r="C219" s="169" t="s">
        <v>539</v>
      </c>
      <c r="D219" s="169" t="s">
        <v>297</v>
      </c>
      <c r="E219" s="170" t="s">
        <v>540</v>
      </c>
      <c r="F219" s="171" t="s">
        <v>541</v>
      </c>
      <c r="G219" s="172" t="s">
        <v>245</v>
      </c>
      <c r="H219" s="173">
        <v>0.107</v>
      </c>
      <c r="I219" s="174"/>
      <c r="J219" s="174">
        <f>ROUND(I219*H219,2)</f>
        <v>0</v>
      </c>
      <c r="K219" s="171" t="s">
        <v>171</v>
      </c>
      <c r="L219" s="175"/>
      <c r="M219" s="176" t="s">
        <v>5</v>
      </c>
      <c r="N219" s="177" t="s">
        <v>40</v>
      </c>
      <c r="O219" s="158">
        <v>0</v>
      </c>
      <c r="P219" s="158">
        <f>O219*H219</f>
        <v>0</v>
      </c>
      <c r="Q219" s="158">
        <v>1</v>
      </c>
      <c r="R219" s="158">
        <f>Q219*H219</f>
        <v>0.107</v>
      </c>
      <c r="S219" s="158">
        <v>0</v>
      </c>
      <c r="T219" s="159">
        <f>S219*H219</f>
        <v>0</v>
      </c>
      <c r="AR219" s="21" t="s">
        <v>95</v>
      </c>
      <c r="AT219" s="21" t="s">
        <v>297</v>
      </c>
      <c r="AU219" s="21" t="s">
        <v>77</v>
      </c>
      <c r="AY219" s="21" t="s">
        <v>165</v>
      </c>
      <c r="BE219" s="160">
        <f>IF(N219="základní",J219,0)</f>
        <v>0</v>
      </c>
      <c r="BF219" s="160">
        <f>IF(N219="snížená",J219,0)</f>
        <v>0</v>
      </c>
      <c r="BG219" s="160">
        <f>IF(N219="zákl. přenesená",J219,0)</f>
        <v>0</v>
      </c>
      <c r="BH219" s="160">
        <f>IF(N219="sníž. přenesená",J219,0)</f>
        <v>0</v>
      </c>
      <c r="BI219" s="160">
        <f>IF(N219="nulová",J219,0)</f>
        <v>0</v>
      </c>
      <c r="BJ219" s="21" t="s">
        <v>16</v>
      </c>
      <c r="BK219" s="160">
        <f>ROUND(I219*H219,2)</f>
        <v>0</v>
      </c>
      <c r="BL219" s="21" t="s">
        <v>83</v>
      </c>
      <c r="BM219" s="21" t="s">
        <v>542</v>
      </c>
    </row>
    <row r="220" spans="2:65" s="11" customFormat="1">
      <c r="B220" s="161"/>
      <c r="D220" s="162" t="s">
        <v>236</v>
      </c>
      <c r="F220" s="163" t="s">
        <v>543</v>
      </c>
      <c r="H220" s="164">
        <v>0.107</v>
      </c>
      <c r="L220" s="161"/>
      <c r="M220" s="165"/>
      <c r="N220" s="166"/>
      <c r="O220" s="166"/>
      <c r="P220" s="166"/>
      <c r="Q220" s="166"/>
      <c r="R220" s="166"/>
      <c r="S220" s="166"/>
      <c r="T220" s="167"/>
      <c r="AT220" s="168" t="s">
        <v>236</v>
      </c>
      <c r="AU220" s="168" t="s">
        <v>77</v>
      </c>
      <c r="AV220" s="11" t="s">
        <v>77</v>
      </c>
      <c r="AW220" s="11" t="s">
        <v>6</v>
      </c>
      <c r="AX220" s="11" t="s">
        <v>16</v>
      </c>
      <c r="AY220" s="168" t="s">
        <v>165</v>
      </c>
    </row>
    <row r="221" spans="2:65" s="1" customFormat="1" ht="25.5" customHeight="1">
      <c r="B221" s="149"/>
      <c r="C221" s="150" t="s">
        <v>544</v>
      </c>
      <c r="D221" s="150" t="s">
        <v>167</v>
      </c>
      <c r="E221" s="151" t="s">
        <v>506</v>
      </c>
      <c r="F221" s="152" t="s">
        <v>507</v>
      </c>
      <c r="G221" s="153" t="s">
        <v>245</v>
      </c>
      <c r="H221" s="154">
        <v>0.77100000000000002</v>
      </c>
      <c r="I221" s="155"/>
      <c r="J221" s="155">
        <f>ROUND(I221*H221,2)</f>
        <v>0</v>
      </c>
      <c r="K221" s="152" t="s">
        <v>171</v>
      </c>
      <c r="L221" s="35"/>
      <c r="M221" s="156" t="s">
        <v>5</v>
      </c>
      <c r="N221" s="157" t="s">
        <v>40</v>
      </c>
      <c r="O221" s="158">
        <v>16.582999999999998</v>
      </c>
      <c r="P221" s="158">
        <f>O221*H221</f>
        <v>12.785492999999999</v>
      </c>
      <c r="Q221" s="158">
        <v>1.7090000000000001E-2</v>
      </c>
      <c r="R221" s="158">
        <f>Q221*H221</f>
        <v>1.3176390000000001E-2</v>
      </c>
      <c r="S221" s="158">
        <v>0</v>
      </c>
      <c r="T221" s="159">
        <f>S221*H221</f>
        <v>0</v>
      </c>
      <c r="AR221" s="21" t="s">
        <v>83</v>
      </c>
      <c r="AT221" s="21" t="s">
        <v>167</v>
      </c>
      <c r="AU221" s="21" t="s">
        <v>77</v>
      </c>
      <c r="AY221" s="21" t="s">
        <v>165</v>
      </c>
      <c r="BE221" s="160">
        <f>IF(N221="základní",J221,0)</f>
        <v>0</v>
      </c>
      <c r="BF221" s="160">
        <f>IF(N221="snížená",J221,0)</f>
        <v>0</v>
      </c>
      <c r="BG221" s="160">
        <f>IF(N221="zákl. přenesená",J221,0)</f>
        <v>0</v>
      </c>
      <c r="BH221" s="160">
        <f>IF(N221="sníž. přenesená",J221,0)</f>
        <v>0</v>
      </c>
      <c r="BI221" s="160">
        <f>IF(N221="nulová",J221,0)</f>
        <v>0</v>
      </c>
      <c r="BJ221" s="21" t="s">
        <v>16</v>
      </c>
      <c r="BK221" s="160">
        <f>ROUND(I221*H221,2)</f>
        <v>0</v>
      </c>
      <c r="BL221" s="21" t="s">
        <v>83</v>
      </c>
      <c r="BM221" s="21" t="s">
        <v>545</v>
      </c>
    </row>
    <row r="222" spans="2:65" s="1" customFormat="1" ht="16.5" customHeight="1">
      <c r="B222" s="149"/>
      <c r="C222" s="169" t="s">
        <v>546</v>
      </c>
      <c r="D222" s="169" t="s">
        <v>297</v>
      </c>
      <c r="E222" s="170" t="s">
        <v>547</v>
      </c>
      <c r="F222" s="171" t="s">
        <v>548</v>
      </c>
      <c r="G222" s="172" t="s">
        <v>245</v>
      </c>
      <c r="H222" s="173">
        <v>0.88700000000000001</v>
      </c>
      <c r="I222" s="174"/>
      <c r="J222" s="174">
        <f>ROUND(I222*H222,2)</f>
        <v>0</v>
      </c>
      <c r="K222" s="171" t="s">
        <v>171</v>
      </c>
      <c r="L222" s="175"/>
      <c r="M222" s="176" t="s">
        <v>5</v>
      </c>
      <c r="N222" s="177" t="s">
        <v>40</v>
      </c>
      <c r="O222" s="158">
        <v>0</v>
      </c>
      <c r="P222" s="158">
        <f>O222*H222</f>
        <v>0</v>
      </c>
      <c r="Q222" s="158">
        <v>1</v>
      </c>
      <c r="R222" s="158">
        <f>Q222*H222</f>
        <v>0.88700000000000001</v>
      </c>
      <c r="S222" s="158">
        <v>0</v>
      </c>
      <c r="T222" s="159">
        <f>S222*H222</f>
        <v>0</v>
      </c>
      <c r="AR222" s="21" t="s">
        <v>95</v>
      </c>
      <c r="AT222" s="21" t="s">
        <v>297</v>
      </c>
      <c r="AU222" s="21" t="s">
        <v>77</v>
      </c>
      <c r="AY222" s="21" t="s">
        <v>165</v>
      </c>
      <c r="BE222" s="160">
        <f>IF(N222="základní",J222,0)</f>
        <v>0</v>
      </c>
      <c r="BF222" s="160">
        <f>IF(N222="snížená",J222,0)</f>
        <v>0</v>
      </c>
      <c r="BG222" s="160">
        <f>IF(N222="zákl. přenesená",J222,0)</f>
        <v>0</v>
      </c>
      <c r="BH222" s="160">
        <f>IF(N222="sníž. přenesená",J222,0)</f>
        <v>0</v>
      </c>
      <c r="BI222" s="160">
        <f>IF(N222="nulová",J222,0)</f>
        <v>0</v>
      </c>
      <c r="BJ222" s="21" t="s">
        <v>16</v>
      </c>
      <c r="BK222" s="160">
        <f>ROUND(I222*H222,2)</f>
        <v>0</v>
      </c>
      <c r="BL222" s="21" t="s">
        <v>83</v>
      </c>
      <c r="BM222" s="21" t="s">
        <v>549</v>
      </c>
    </row>
    <row r="223" spans="2:65" s="11" customFormat="1">
      <c r="B223" s="161"/>
      <c r="D223" s="162" t="s">
        <v>236</v>
      </c>
      <c r="F223" s="163" t="s">
        <v>550</v>
      </c>
      <c r="H223" s="164">
        <v>0.88700000000000001</v>
      </c>
      <c r="L223" s="161"/>
      <c r="M223" s="165"/>
      <c r="N223" s="166"/>
      <c r="O223" s="166"/>
      <c r="P223" s="166"/>
      <c r="Q223" s="166"/>
      <c r="R223" s="166"/>
      <c r="S223" s="166"/>
      <c r="T223" s="167"/>
      <c r="AT223" s="168" t="s">
        <v>236</v>
      </c>
      <c r="AU223" s="168" t="s">
        <v>77</v>
      </c>
      <c r="AV223" s="11" t="s">
        <v>77</v>
      </c>
      <c r="AW223" s="11" t="s">
        <v>6</v>
      </c>
      <c r="AX223" s="11" t="s">
        <v>16</v>
      </c>
      <c r="AY223" s="168" t="s">
        <v>165</v>
      </c>
    </row>
    <row r="224" spans="2:65" s="1" customFormat="1" ht="25.5" customHeight="1">
      <c r="B224" s="149"/>
      <c r="C224" s="150" t="s">
        <v>551</v>
      </c>
      <c r="D224" s="150" t="s">
        <v>167</v>
      </c>
      <c r="E224" s="151" t="s">
        <v>506</v>
      </c>
      <c r="F224" s="152" t="s">
        <v>507</v>
      </c>
      <c r="G224" s="153" t="s">
        <v>245</v>
      </c>
      <c r="H224" s="154">
        <v>2.5999999999999999E-2</v>
      </c>
      <c r="I224" s="155"/>
      <c r="J224" s="155">
        <f>ROUND(I224*H224,2)</f>
        <v>0</v>
      </c>
      <c r="K224" s="152" t="s">
        <v>171</v>
      </c>
      <c r="L224" s="35"/>
      <c r="M224" s="156" t="s">
        <v>5</v>
      </c>
      <c r="N224" s="157" t="s">
        <v>40</v>
      </c>
      <c r="O224" s="158">
        <v>16.582999999999998</v>
      </c>
      <c r="P224" s="158">
        <f>O224*H224</f>
        <v>0.43115799999999993</v>
      </c>
      <c r="Q224" s="158">
        <v>1.7090000000000001E-2</v>
      </c>
      <c r="R224" s="158">
        <f>Q224*H224</f>
        <v>4.4433999999999999E-4</v>
      </c>
      <c r="S224" s="158">
        <v>0</v>
      </c>
      <c r="T224" s="159">
        <f>S224*H224</f>
        <v>0</v>
      </c>
      <c r="AR224" s="21" t="s">
        <v>83</v>
      </c>
      <c r="AT224" s="21" t="s">
        <v>167</v>
      </c>
      <c r="AU224" s="21" t="s">
        <v>77</v>
      </c>
      <c r="AY224" s="21" t="s">
        <v>165</v>
      </c>
      <c r="BE224" s="160">
        <f>IF(N224="základní",J224,0)</f>
        <v>0</v>
      </c>
      <c r="BF224" s="160">
        <f>IF(N224="snížená",J224,0)</f>
        <v>0</v>
      </c>
      <c r="BG224" s="160">
        <f>IF(N224="zákl. přenesená",J224,0)</f>
        <v>0</v>
      </c>
      <c r="BH224" s="160">
        <f>IF(N224="sníž. přenesená",J224,0)</f>
        <v>0</v>
      </c>
      <c r="BI224" s="160">
        <f>IF(N224="nulová",J224,0)</f>
        <v>0</v>
      </c>
      <c r="BJ224" s="21" t="s">
        <v>16</v>
      </c>
      <c r="BK224" s="160">
        <f>ROUND(I224*H224,2)</f>
        <v>0</v>
      </c>
      <c r="BL224" s="21" t="s">
        <v>83</v>
      </c>
      <c r="BM224" s="21" t="s">
        <v>552</v>
      </c>
    </row>
    <row r="225" spans="2:65" s="1" customFormat="1" ht="16.5" customHeight="1">
      <c r="B225" s="149"/>
      <c r="C225" s="169" t="s">
        <v>553</v>
      </c>
      <c r="D225" s="169" t="s">
        <v>297</v>
      </c>
      <c r="E225" s="170" t="s">
        <v>554</v>
      </c>
      <c r="F225" s="171" t="s">
        <v>555</v>
      </c>
      <c r="G225" s="172" t="s">
        <v>245</v>
      </c>
      <c r="H225" s="173">
        <v>2.9000000000000001E-2</v>
      </c>
      <c r="I225" s="174"/>
      <c r="J225" s="174">
        <f>ROUND(I225*H225,2)</f>
        <v>0</v>
      </c>
      <c r="K225" s="171" t="s">
        <v>171</v>
      </c>
      <c r="L225" s="175"/>
      <c r="M225" s="176" t="s">
        <v>5</v>
      </c>
      <c r="N225" s="177" t="s">
        <v>40</v>
      </c>
      <c r="O225" s="158">
        <v>0</v>
      </c>
      <c r="P225" s="158">
        <f>O225*H225</f>
        <v>0</v>
      </c>
      <c r="Q225" s="158">
        <v>1</v>
      </c>
      <c r="R225" s="158">
        <f>Q225*H225</f>
        <v>2.9000000000000001E-2</v>
      </c>
      <c r="S225" s="158">
        <v>0</v>
      </c>
      <c r="T225" s="159">
        <f>S225*H225</f>
        <v>0</v>
      </c>
      <c r="AR225" s="21" t="s">
        <v>95</v>
      </c>
      <c r="AT225" s="21" t="s">
        <v>297</v>
      </c>
      <c r="AU225" s="21" t="s">
        <v>77</v>
      </c>
      <c r="AY225" s="21" t="s">
        <v>165</v>
      </c>
      <c r="BE225" s="160">
        <f>IF(N225="základní",J225,0)</f>
        <v>0</v>
      </c>
      <c r="BF225" s="160">
        <f>IF(N225="snížená",J225,0)</f>
        <v>0</v>
      </c>
      <c r="BG225" s="160">
        <f>IF(N225="zákl. přenesená",J225,0)</f>
        <v>0</v>
      </c>
      <c r="BH225" s="160">
        <f>IF(N225="sníž. přenesená",J225,0)</f>
        <v>0</v>
      </c>
      <c r="BI225" s="160">
        <f>IF(N225="nulová",J225,0)</f>
        <v>0</v>
      </c>
      <c r="BJ225" s="21" t="s">
        <v>16</v>
      </c>
      <c r="BK225" s="160">
        <f>ROUND(I225*H225,2)</f>
        <v>0</v>
      </c>
      <c r="BL225" s="21" t="s">
        <v>83</v>
      </c>
      <c r="BM225" s="21" t="s">
        <v>556</v>
      </c>
    </row>
    <row r="226" spans="2:65" s="11" customFormat="1">
      <c r="B226" s="161"/>
      <c r="D226" s="162" t="s">
        <v>236</v>
      </c>
      <c r="F226" s="163" t="s">
        <v>557</v>
      </c>
      <c r="H226" s="164">
        <v>2.9000000000000001E-2</v>
      </c>
      <c r="L226" s="161"/>
      <c r="M226" s="165"/>
      <c r="N226" s="166"/>
      <c r="O226" s="166"/>
      <c r="P226" s="166"/>
      <c r="Q226" s="166"/>
      <c r="R226" s="166"/>
      <c r="S226" s="166"/>
      <c r="T226" s="167"/>
      <c r="AT226" s="168" t="s">
        <v>236</v>
      </c>
      <c r="AU226" s="168" t="s">
        <v>77</v>
      </c>
      <c r="AV226" s="11" t="s">
        <v>77</v>
      </c>
      <c r="AW226" s="11" t="s">
        <v>6</v>
      </c>
      <c r="AX226" s="11" t="s">
        <v>16</v>
      </c>
      <c r="AY226" s="168" t="s">
        <v>165</v>
      </c>
    </row>
    <row r="227" spans="2:65" s="1" customFormat="1" ht="25.5" customHeight="1">
      <c r="B227" s="149"/>
      <c r="C227" s="150" t="s">
        <v>558</v>
      </c>
      <c r="D227" s="150" t="s">
        <v>167</v>
      </c>
      <c r="E227" s="151" t="s">
        <v>559</v>
      </c>
      <c r="F227" s="152" t="s">
        <v>560</v>
      </c>
      <c r="G227" s="153" t="s">
        <v>245</v>
      </c>
      <c r="H227" s="154">
        <v>1.294</v>
      </c>
      <c r="I227" s="155"/>
      <c r="J227" s="155">
        <f>ROUND(I227*H227,2)</f>
        <v>0</v>
      </c>
      <c r="K227" s="152" t="s">
        <v>171</v>
      </c>
      <c r="L227" s="35"/>
      <c r="M227" s="156" t="s">
        <v>5</v>
      </c>
      <c r="N227" s="157" t="s">
        <v>40</v>
      </c>
      <c r="O227" s="158">
        <v>15.532999999999999</v>
      </c>
      <c r="P227" s="158">
        <f>O227*H227</f>
        <v>20.099702000000001</v>
      </c>
      <c r="Q227" s="158">
        <v>1.221E-2</v>
      </c>
      <c r="R227" s="158">
        <f>Q227*H227</f>
        <v>1.579974E-2</v>
      </c>
      <c r="S227" s="158">
        <v>0</v>
      </c>
      <c r="T227" s="159">
        <f>S227*H227</f>
        <v>0</v>
      </c>
      <c r="AR227" s="21" t="s">
        <v>83</v>
      </c>
      <c r="AT227" s="21" t="s">
        <v>167</v>
      </c>
      <c r="AU227" s="21" t="s">
        <v>77</v>
      </c>
      <c r="AY227" s="21" t="s">
        <v>165</v>
      </c>
      <c r="BE227" s="160">
        <f>IF(N227="základní",J227,0)</f>
        <v>0</v>
      </c>
      <c r="BF227" s="160">
        <f>IF(N227="snížená",J227,0)</f>
        <v>0</v>
      </c>
      <c r="BG227" s="160">
        <f>IF(N227="zákl. přenesená",J227,0)</f>
        <v>0</v>
      </c>
      <c r="BH227" s="160">
        <f>IF(N227="sníž. přenesená",J227,0)</f>
        <v>0</v>
      </c>
      <c r="BI227" s="160">
        <f>IF(N227="nulová",J227,0)</f>
        <v>0</v>
      </c>
      <c r="BJ227" s="21" t="s">
        <v>16</v>
      </c>
      <c r="BK227" s="160">
        <f>ROUND(I227*H227,2)</f>
        <v>0</v>
      </c>
      <c r="BL227" s="21" t="s">
        <v>83</v>
      </c>
      <c r="BM227" s="21" t="s">
        <v>561</v>
      </c>
    </row>
    <row r="228" spans="2:65" s="1" customFormat="1" ht="16.5" customHeight="1">
      <c r="B228" s="149"/>
      <c r="C228" s="169" t="s">
        <v>562</v>
      </c>
      <c r="D228" s="169" t="s">
        <v>297</v>
      </c>
      <c r="E228" s="170" t="s">
        <v>563</v>
      </c>
      <c r="F228" s="171" t="s">
        <v>564</v>
      </c>
      <c r="G228" s="172" t="s">
        <v>245</v>
      </c>
      <c r="H228" s="173">
        <v>1.423</v>
      </c>
      <c r="I228" s="174"/>
      <c r="J228" s="174">
        <f>ROUND(I228*H228,2)</f>
        <v>0</v>
      </c>
      <c r="K228" s="171" t="s">
        <v>5</v>
      </c>
      <c r="L228" s="175"/>
      <c r="M228" s="176" t="s">
        <v>5</v>
      </c>
      <c r="N228" s="177" t="s">
        <v>40</v>
      </c>
      <c r="O228" s="158">
        <v>0</v>
      </c>
      <c r="P228" s="158">
        <f>O228*H228</f>
        <v>0</v>
      </c>
      <c r="Q228" s="158">
        <v>1</v>
      </c>
      <c r="R228" s="158">
        <f>Q228*H228</f>
        <v>1.423</v>
      </c>
      <c r="S228" s="158">
        <v>0</v>
      </c>
      <c r="T228" s="159">
        <f>S228*H228</f>
        <v>0</v>
      </c>
      <c r="AR228" s="21" t="s">
        <v>95</v>
      </c>
      <c r="AT228" s="21" t="s">
        <v>297</v>
      </c>
      <c r="AU228" s="21" t="s">
        <v>77</v>
      </c>
      <c r="AY228" s="21" t="s">
        <v>165</v>
      </c>
      <c r="BE228" s="160">
        <f>IF(N228="základní",J228,0)</f>
        <v>0</v>
      </c>
      <c r="BF228" s="160">
        <f>IF(N228="snížená",J228,0)</f>
        <v>0</v>
      </c>
      <c r="BG228" s="160">
        <f>IF(N228="zákl. přenesená",J228,0)</f>
        <v>0</v>
      </c>
      <c r="BH228" s="160">
        <f>IF(N228="sníž. přenesená",J228,0)</f>
        <v>0</v>
      </c>
      <c r="BI228" s="160">
        <f>IF(N228="nulová",J228,0)</f>
        <v>0</v>
      </c>
      <c r="BJ228" s="21" t="s">
        <v>16</v>
      </c>
      <c r="BK228" s="160">
        <f>ROUND(I228*H228,2)</f>
        <v>0</v>
      </c>
      <c r="BL228" s="21" t="s">
        <v>83</v>
      </c>
      <c r="BM228" s="21" t="s">
        <v>565</v>
      </c>
    </row>
    <row r="229" spans="2:65" s="11" customFormat="1">
      <c r="B229" s="161"/>
      <c r="D229" s="162" t="s">
        <v>236</v>
      </c>
      <c r="F229" s="163" t="s">
        <v>566</v>
      </c>
      <c r="H229" s="164">
        <v>1.423</v>
      </c>
      <c r="L229" s="161"/>
      <c r="M229" s="165"/>
      <c r="N229" s="166"/>
      <c r="O229" s="166"/>
      <c r="P229" s="166"/>
      <c r="Q229" s="166"/>
      <c r="R229" s="166"/>
      <c r="S229" s="166"/>
      <c r="T229" s="167"/>
      <c r="AT229" s="168" t="s">
        <v>236</v>
      </c>
      <c r="AU229" s="168" t="s">
        <v>77</v>
      </c>
      <c r="AV229" s="11" t="s">
        <v>77</v>
      </c>
      <c r="AW229" s="11" t="s">
        <v>6</v>
      </c>
      <c r="AX229" s="11" t="s">
        <v>16</v>
      </c>
      <c r="AY229" s="168" t="s">
        <v>165</v>
      </c>
    </row>
    <row r="230" spans="2:65" s="1" customFormat="1" ht="25.5" customHeight="1">
      <c r="B230" s="149"/>
      <c r="C230" s="150" t="s">
        <v>567</v>
      </c>
      <c r="D230" s="150" t="s">
        <v>167</v>
      </c>
      <c r="E230" s="151" t="s">
        <v>559</v>
      </c>
      <c r="F230" s="152" t="s">
        <v>560</v>
      </c>
      <c r="G230" s="153" t="s">
        <v>245</v>
      </c>
      <c r="H230" s="154">
        <v>0.79200000000000004</v>
      </c>
      <c r="I230" s="155"/>
      <c r="J230" s="155">
        <f>ROUND(I230*H230,2)</f>
        <v>0</v>
      </c>
      <c r="K230" s="152" t="s">
        <v>171</v>
      </c>
      <c r="L230" s="35"/>
      <c r="M230" s="156" t="s">
        <v>5</v>
      </c>
      <c r="N230" s="157" t="s">
        <v>40</v>
      </c>
      <c r="O230" s="158">
        <v>15.532999999999999</v>
      </c>
      <c r="P230" s="158">
        <f>O230*H230</f>
        <v>12.302136000000001</v>
      </c>
      <c r="Q230" s="158">
        <v>1.221E-2</v>
      </c>
      <c r="R230" s="158">
        <f>Q230*H230</f>
        <v>9.6703200000000013E-3</v>
      </c>
      <c r="S230" s="158">
        <v>0</v>
      </c>
      <c r="T230" s="159">
        <f>S230*H230</f>
        <v>0</v>
      </c>
      <c r="AR230" s="21" t="s">
        <v>83</v>
      </c>
      <c r="AT230" s="21" t="s">
        <v>167</v>
      </c>
      <c r="AU230" s="21" t="s">
        <v>77</v>
      </c>
      <c r="AY230" s="21" t="s">
        <v>165</v>
      </c>
      <c r="BE230" s="160">
        <f>IF(N230="základní",J230,0)</f>
        <v>0</v>
      </c>
      <c r="BF230" s="160">
        <f>IF(N230="snížená",J230,0)</f>
        <v>0</v>
      </c>
      <c r="BG230" s="160">
        <f>IF(N230="zákl. přenesená",J230,0)</f>
        <v>0</v>
      </c>
      <c r="BH230" s="160">
        <f>IF(N230="sníž. přenesená",J230,0)</f>
        <v>0</v>
      </c>
      <c r="BI230" s="160">
        <f>IF(N230="nulová",J230,0)</f>
        <v>0</v>
      </c>
      <c r="BJ230" s="21" t="s">
        <v>16</v>
      </c>
      <c r="BK230" s="160">
        <f>ROUND(I230*H230,2)</f>
        <v>0</v>
      </c>
      <c r="BL230" s="21" t="s">
        <v>83</v>
      </c>
      <c r="BM230" s="21" t="s">
        <v>568</v>
      </c>
    </row>
    <row r="231" spans="2:65" s="1" customFormat="1" ht="16.5" customHeight="1">
      <c r="B231" s="149"/>
      <c r="C231" s="169" t="s">
        <v>569</v>
      </c>
      <c r="D231" s="169" t="s">
        <v>297</v>
      </c>
      <c r="E231" s="170" t="s">
        <v>570</v>
      </c>
      <c r="F231" s="171" t="s">
        <v>571</v>
      </c>
      <c r="G231" s="172" t="s">
        <v>245</v>
      </c>
      <c r="H231" s="173">
        <v>0.871</v>
      </c>
      <c r="I231" s="174"/>
      <c r="J231" s="174">
        <f>ROUND(I231*H231,2)</f>
        <v>0</v>
      </c>
      <c r="K231" s="171" t="s">
        <v>5</v>
      </c>
      <c r="L231" s="175"/>
      <c r="M231" s="176" t="s">
        <v>5</v>
      </c>
      <c r="N231" s="177" t="s">
        <v>40</v>
      </c>
      <c r="O231" s="158">
        <v>0</v>
      </c>
      <c r="P231" s="158">
        <f>O231*H231</f>
        <v>0</v>
      </c>
      <c r="Q231" s="158">
        <v>1</v>
      </c>
      <c r="R231" s="158">
        <f>Q231*H231</f>
        <v>0.871</v>
      </c>
      <c r="S231" s="158">
        <v>0</v>
      </c>
      <c r="T231" s="159">
        <f>S231*H231</f>
        <v>0</v>
      </c>
      <c r="AR231" s="21" t="s">
        <v>95</v>
      </c>
      <c r="AT231" s="21" t="s">
        <v>297</v>
      </c>
      <c r="AU231" s="21" t="s">
        <v>77</v>
      </c>
      <c r="AY231" s="21" t="s">
        <v>165</v>
      </c>
      <c r="BE231" s="160">
        <f>IF(N231="základní",J231,0)</f>
        <v>0</v>
      </c>
      <c r="BF231" s="160">
        <f>IF(N231="snížená",J231,0)</f>
        <v>0</v>
      </c>
      <c r="BG231" s="160">
        <f>IF(N231="zákl. přenesená",J231,0)</f>
        <v>0</v>
      </c>
      <c r="BH231" s="160">
        <f>IF(N231="sníž. přenesená",J231,0)</f>
        <v>0</v>
      </c>
      <c r="BI231" s="160">
        <f>IF(N231="nulová",J231,0)</f>
        <v>0</v>
      </c>
      <c r="BJ231" s="21" t="s">
        <v>16</v>
      </c>
      <c r="BK231" s="160">
        <f>ROUND(I231*H231,2)</f>
        <v>0</v>
      </c>
      <c r="BL231" s="21" t="s">
        <v>83</v>
      </c>
      <c r="BM231" s="21" t="s">
        <v>572</v>
      </c>
    </row>
    <row r="232" spans="2:65" s="11" customFormat="1">
      <c r="B232" s="161"/>
      <c r="D232" s="162" t="s">
        <v>236</v>
      </c>
      <c r="F232" s="163" t="s">
        <v>573</v>
      </c>
      <c r="H232" s="164">
        <v>0.871</v>
      </c>
      <c r="L232" s="161"/>
      <c r="M232" s="165"/>
      <c r="N232" s="166"/>
      <c r="O232" s="166"/>
      <c r="P232" s="166"/>
      <c r="Q232" s="166"/>
      <c r="R232" s="166"/>
      <c r="S232" s="166"/>
      <c r="T232" s="167"/>
      <c r="AT232" s="168" t="s">
        <v>236</v>
      </c>
      <c r="AU232" s="168" t="s">
        <v>77</v>
      </c>
      <c r="AV232" s="11" t="s">
        <v>77</v>
      </c>
      <c r="AW232" s="11" t="s">
        <v>6</v>
      </c>
      <c r="AX232" s="11" t="s">
        <v>16</v>
      </c>
      <c r="AY232" s="168" t="s">
        <v>165</v>
      </c>
    </row>
    <row r="233" spans="2:65" s="1" customFormat="1" ht="25.5" customHeight="1">
      <c r="B233" s="149"/>
      <c r="C233" s="150" t="s">
        <v>574</v>
      </c>
      <c r="D233" s="150" t="s">
        <v>167</v>
      </c>
      <c r="E233" s="151" t="s">
        <v>575</v>
      </c>
      <c r="F233" s="152" t="s">
        <v>576</v>
      </c>
      <c r="G233" s="153" t="s">
        <v>245</v>
      </c>
      <c r="H233" s="154">
        <v>4.5999999999999999E-2</v>
      </c>
      <c r="I233" s="155"/>
      <c r="J233" s="155">
        <f t="shared" ref="J233:J243" si="50">ROUND(I233*H233,2)</f>
        <v>0</v>
      </c>
      <c r="K233" s="152" t="s">
        <v>171</v>
      </c>
      <c r="L233" s="35"/>
      <c r="M233" s="156" t="s">
        <v>5</v>
      </c>
      <c r="N233" s="157" t="s">
        <v>40</v>
      </c>
      <c r="O233" s="158">
        <v>36.9</v>
      </c>
      <c r="P233" s="158">
        <f t="shared" ref="P233:P243" si="51">O233*H233</f>
        <v>1.6973999999999998</v>
      </c>
      <c r="Q233" s="158">
        <v>1.0900000000000001</v>
      </c>
      <c r="R233" s="158">
        <f t="shared" ref="R233:R243" si="52">Q233*H233</f>
        <v>5.0140000000000004E-2</v>
      </c>
      <c r="S233" s="158">
        <v>0</v>
      </c>
      <c r="T233" s="159">
        <f t="shared" ref="T233:T243" si="53">S233*H233</f>
        <v>0</v>
      </c>
      <c r="AR233" s="21" t="s">
        <v>83</v>
      </c>
      <c r="AT233" s="21" t="s">
        <v>167</v>
      </c>
      <c r="AU233" s="21" t="s">
        <v>77</v>
      </c>
      <c r="AY233" s="21" t="s">
        <v>165</v>
      </c>
      <c r="BE233" s="160">
        <f t="shared" ref="BE233:BE243" si="54">IF(N233="základní",J233,0)</f>
        <v>0</v>
      </c>
      <c r="BF233" s="160">
        <f t="shared" ref="BF233:BF243" si="55">IF(N233="snížená",J233,0)</f>
        <v>0</v>
      </c>
      <c r="BG233" s="160">
        <f t="shared" ref="BG233:BG243" si="56">IF(N233="zákl. přenesená",J233,0)</f>
        <v>0</v>
      </c>
      <c r="BH233" s="160">
        <f t="shared" ref="BH233:BH243" si="57">IF(N233="sníž. přenesená",J233,0)</f>
        <v>0</v>
      </c>
      <c r="BI233" s="160">
        <f t="shared" ref="BI233:BI243" si="58">IF(N233="nulová",J233,0)</f>
        <v>0</v>
      </c>
      <c r="BJ233" s="21" t="s">
        <v>16</v>
      </c>
      <c r="BK233" s="160">
        <f t="shared" ref="BK233:BK243" si="59">ROUND(I233*H233,2)</f>
        <v>0</v>
      </c>
      <c r="BL233" s="21" t="s">
        <v>83</v>
      </c>
      <c r="BM233" s="21" t="s">
        <v>577</v>
      </c>
    </row>
    <row r="234" spans="2:65" s="1" customFormat="1" ht="25.5" customHeight="1">
      <c r="B234" s="149"/>
      <c r="C234" s="150" t="s">
        <v>578</v>
      </c>
      <c r="D234" s="150" t="s">
        <v>167</v>
      </c>
      <c r="E234" s="151" t="s">
        <v>579</v>
      </c>
      <c r="F234" s="152" t="s">
        <v>580</v>
      </c>
      <c r="G234" s="153" t="s">
        <v>185</v>
      </c>
      <c r="H234" s="154">
        <v>30.4</v>
      </c>
      <c r="I234" s="155"/>
      <c r="J234" s="155">
        <f t="shared" si="50"/>
        <v>0</v>
      </c>
      <c r="K234" s="152" t="s">
        <v>171</v>
      </c>
      <c r="L234" s="35"/>
      <c r="M234" s="156" t="s">
        <v>5</v>
      </c>
      <c r="N234" s="157" t="s">
        <v>40</v>
      </c>
      <c r="O234" s="158">
        <v>7.4999999999999997E-2</v>
      </c>
      <c r="P234" s="158">
        <f t="shared" si="51"/>
        <v>2.2799999999999998</v>
      </c>
      <c r="Q234" s="158">
        <v>1.9000000000000001E-4</v>
      </c>
      <c r="R234" s="158">
        <f t="shared" si="52"/>
        <v>5.7759999999999999E-3</v>
      </c>
      <c r="S234" s="158">
        <v>0</v>
      </c>
      <c r="T234" s="159">
        <f t="shared" si="53"/>
        <v>0</v>
      </c>
      <c r="AR234" s="21" t="s">
        <v>83</v>
      </c>
      <c r="AT234" s="21" t="s">
        <v>167</v>
      </c>
      <c r="AU234" s="21" t="s">
        <v>77</v>
      </c>
      <c r="AY234" s="21" t="s">
        <v>165</v>
      </c>
      <c r="BE234" s="160">
        <f t="shared" si="54"/>
        <v>0</v>
      </c>
      <c r="BF234" s="160">
        <f t="shared" si="55"/>
        <v>0</v>
      </c>
      <c r="BG234" s="160">
        <f t="shared" si="56"/>
        <v>0</v>
      </c>
      <c r="BH234" s="160">
        <f t="shared" si="57"/>
        <v>0</v>
      </c>
      <c r="BI234" s="160">
        <f t="shared" si="58"/>
        <v>0</v>
      </c>
      <c r="BJ234" s="21" t="s">
        <v>16</v>
      </c>
      <c r="BK234" s="160">
        <f t="shared" si="59"/>
        <v>0</v>
      </c>
      <c r="BL234" s="21" t="s">
        <v>83</v>
      </c>
      <c r="BM234" s="21" t="s">
        <v>581</v>
      </c>
    </row>
    <row r="235" spans="2:65" s="1" customFormat="1" ht="25.5" customHeight="1">
      <c r="B235" s="149"/>
      <c r="C235" s="150" t="s">
        <v>582</v>
      </c>
      <c r="D235" s="150" t="s">
        <v>167</v>
      </c>
      <c r="E235" s="151" t="s">
        <v>583</v>
      </c>
      <c r="F235" s="152" t="s">
        <v>584</v>
      </c>
      <c r="G235" s="153" t="s">
        <v>185</v>
      </c>
      <c r="H235" s="154">
        <v>30.4</v>
      </c>
      <c r="I235" s="155"/>
      <c r="J235" s="155">
        <f t="shared" si="50"/>
        <v>0</v>
      </c>
      <c r="K235" s="152" t="s">
        <v>171</v>
      </c>
      <c r="L235" s="35"/>
      <c r="M235" s="156" t="s">
        <v>5</v>
      </c>
      <c r="N235" s="157" t="s">
        <v>40</v>
      </c>
      <c r="O235" s="158">
        <v>7.4999999999999997E-2</v>
      </c>
      <c r="P235" s="158">
        <f t="shared" si="51"/>
        <v>2.2799999999999998</v>
      </c>
      <c r="Q235" s="158">
        <v>2.9999999999999997E-4</v>
      </c>
      <c r="R235" s="158">
        <f t="shared" si="52"/>
        <v>9.1199999999999996E-3</v>
      </c>
      <c r="S235" s="158">
        <v>0</v>
      </c>
      <c r="T235" s="159">
        <f t="shared" si="53"/>
        <v>0</v>
      </c>
      <c r="AR235" s="21" t="s">
        <v>83</v>
      </c>
      <c r="AT235" s="21" t="s">
        <v>167</v>
      </c>
      <c r="AU235" s="21" t="s">
        <v>77</v>
      </c>
      <c r="AY235" s="21" t="s">
        <v>165</v>
      </c>
      <c r="BE235" s="160">
        <f t="shared" si="54"/>
        <v>0</v>
      </c>
      <c r="BF235" s="160">
        <f t="shared" si="55"/>
        <v>0</v>
      </c>
      <c r="BG235" s="160">
        <f t="shared" si="56"/>
        <v>0</v>
      </c>
      <c r="BH235" s="160">
        <f t="shared" si="57"/>
        <v>0</v>
      </c>
      <c r="BI235" s="160">
        <f t="shared" si="58"/>
        <v>0</v>
      </c>
      <c r="BJ235" s="21" t="s">
        <v>16</v>
      </c>
      <c r="BK235" s="160">
        <f t="shared" si="59"/>
        <v>0</v>
      </c>
      <c r="BL235" s="21" t="s">
        <v>83</v>
      </c>
      <c r="BM235" s="21" t="s">
        <v>585</v>
      </c>
    </row>
    <row r="236" spans="2:65" s="1" customFormat="1" ht="25.5" customHeight="1">
      <c r="B236" s="149"/>
      <c r="C236" s="150" t="s">
        <v>586</v>
      </c>
      <c r="D236" s="150" t="s">
        <v>167</v>
      </c>
      <c r="E236" s="151" t="s">
        <v>587</v>
      </c>
      <c r="F236" s="152" t="s">
        <v>588</v>
      </c>
      <c r="G236" s="153" t="s">
        <v>170</v>
      </c>
      <c r="H236" s="154">
        <v>9.59</v>
      </c>
      <c r="I236" s="155"/>
      <c r="J236" s="155">
        <f t="shared" si="50"/>
        <v>0</v>
      </c>
      <c r="K236" s="152" t="s">
        <v>171</v>
      </c>
      <c r="L236" s="35"/>
      <c r="M236" s="156" t="s">
        <v>5</v>
      </c>
      <c r="N236" s="157" t="s">
        <v>40</v>
      </c>
      <c r="O236" s="158">
        <v>0.46700000000000003</v>
      </c>
      <c r="P236" s="158">
        <f t="shared" si="51"/>
        <v>4.4785300000000001</v>
      </c>
      <c r="Q236" s="158">
        <v>0.14651</v>
      </c>
      <c r="R236" s="158">
        <f t="shared" si="52"/>
        <v>1.4050309000000001</v>
      </c>
      <c r="S236" s="158">
        <v>0</v>
      </c>
      <c r="T236" s="159">
        <f t="shared" si="53"/>
        <v>0</v>
      </c>
      <c r="AR236" s="21" t="s">
        <v>83</v>
      </c>
      <c r="AT236" s="21" t="s">
        <v>167</v>
      </c>
      <c r="AU236" s="21" t="s">
        <v>77</v>
      </c>
      <c r="AY236" s="21" t="s">
        <v>165</v>
      </c>
      <c r="BE236" s="160">
        <f t="shared" si="54"/>
        <v>0</v>
      </c>
      <c r="BF236" s="160">
        <f t="shared" si="55"/>
        <v>0</v>
      </c>
      <c r="BG236" s="160">
        <f t="shared" si="56"/>
        <v>0</v>
      </c>
      <c r="BH236" s="160">
        <f t="shared" si="57"/>
        <v>0</v>
      </c>
      <c r="BI236" s="160">
        <f t="shared" si="58"/>
        <v>0</v>
      </c>
      <c r="BJ236" s="21" t="s">
        <v>16</v>
      </c>
      <c r="BK236" s="160">
        <f t="shared" si="59"/>
        <v>0</v>
      </c>
      <c r="BL236" s="21" t="s">
        <v>83</v>
      </c>
      <c r="BM236" s="21" t="s">
        <v>589</v>
      </c>
    </row>
    <row r="237" spans="2:65" s="1" customFormat="1" ht="25.5" customHeight="1">
      <c r="B237" s="149"/>
      <c r="C237" s="150" t="s">
        <v>590</v>
      </c>
      <c r="D237" s="150" t="s">
        <v>167</v>
      </c>
      <c r="E237" s="151" t="s">
        <v>591</v>
      </c>
      <c r="F237" s="152" t="s">
        <v>592</v>
      </c>
      <c r="G237" s="153" t="s">
        <v>170</v>
      </c>
      <c r="H237" s="154">
        <v>14.506</v>
      </c>
      <c r="I237" s="155"/>
      <c r="J237" s="155">
        <f t="shared" si="50"/>
        <v>0</v>
      </c>
      <c r="K237" s="152" t="s">
        <v>171</v>
      </c>
      <c r="L237" s="35"/>
      <c r="M237" s="156" t="s">
        <v>5</v>
      </c>
      <c r="N237" s="157" t="s">
        <v>40</v>
      </c>
      <c r="O237" s="158">
        <v>0.58199999999999996</v>
      </c>
      <c r="P237" s="158">
        <f t="shared" si="51"/>
        <v>8.4424919999999997</v>
      </c>
      <c r="Q237" s="158">
        <v>6.8430000000000005E-2</v>
      </c>
      <c r="R237" s="158">
        <f t="shared" si="52"/>
        <v>0.99264558000000014</v>
      </c>
      <c r="S237" s="158">
        <v>0</v>
      </c>
      <c r="T237" s="159">
        <f t="shared" si="53"/>
        <v>0</v>
      </c>
      <c r="AR237" s="21" t="s">
        <v>83</v>
      </c>
      <c r="AT237" s="21" t="s">
        <v>167</v>
      </c>
      <c r="AU237" s="21" t="s">
        <v>77</v>
      </c>
      <c r="AY237" s="21" t="s">
        <v>165</v>
      </c>
      <c r="BE237" s="160">
        <f t="shared" si="54"/>
        <v>0</v>
      </c>
      <c r="BF237" s="160">
        <f t="shared" si="55"/>
        <v>0</v>
      </c>
      <c r="BG237" s="160">
        <f t="shared" si="56"/>
        <v>0</v>
      </c>
      <c r="BH237" s="160">
        <f t="shared" si="57"/>
        <v>0</v>
      </c>
      <c r="BI237" s="160">
        <f t="shared" si="58"/>
        <v>0</v>
      </c>
      <c r="BJ237" s="21" t="s">
        <v>16</v>
      </c>
      <c r="BK237" s="160">
        <f t="shared" si="59"/>
        <v>0</v>
      </c>
      <c r="BL237" s="21" t="s">
        <v>83</v>
      </c>
      <c r="BM237" s="21" t="s">
        <v>593</v>
      </c>
    </row>
    <row r="238" spans="2:65" s="1" customFormat="1" ht="25.5" customHeight="1">
      <c r="B238" s="149"/>
      <c r="C238" s="150" t="s">
        <v>594</v>
      </c>
      <c r="D238" s="150" t="s">
        <v>167</v>
      </c>
      <c r="E238" s="151" t="s">
        <v>595</v>
      </c>
      <c r="F238" s="152" t="s">
        <v>596</v>
      </c>
      <c r="G238" s="153" t="s">
        <v>170</v>
      </c>
      <c r="H238" s="154">
        <v>149.92500000000001</v>
      </c>
      <c r="I238" s="155"/>
      <c r="J238" s="155">
        <f t="shared" si="50"/>
        <v>0</v>
      </c>
      <c r="K238" s="152" t="s">
        <v>171</v>
      </c>
      <c r="L238" s="35"/>
      <c r="M238" s="156" t="s">
        <v>5</v>
      </c>
      <c r="N238" s="157" t="s">
        <v>40</v>
      </c>
      <c r="O238" s="158">
        <v>0.54600000000000004</v>
      </c>
      <c r="P238" s="158">
        <f t="shared" si="51"/>
        <v>81.859050000000011</v>
      </c>
      <c r="Q238" s="158">
        <v>8.7309999999999999E-2</v>
      </c>
      <c r="R238" s="158">
        <f t="shared" si="52"/>
        <v>13.089951750000001</v>
      </c>
      <c r="S238" s="158">
        <v>0</v>
      </c>
      <c r="T238" s="159">
        <f t="shared" si="53"/>
        <v>0</v>
      </c>
      <c r="AR238" s="21" t="s">
        <v>83</v>
      </c>
      <c r="AT238" s="21" t="s">
        <v>167</v>
      </c>
      <c r="AU238" s="21" t="s">
        <v>77</v>
      </c>
      <c r="AY238" s="21" t="s">
        <v>165</v>
      </c>
      <c r="BE238" s="160">
        <f t="shared" si="54"/>
        <v>0</v>
      </c>
      <c r="BF238" s="160">
        <f t="shared" si="55"/>
        <v>0</v>
      </c>
      <c r="BG238" s="160">
        <f t="shared" si="56"/>
        <v>0</v>
      </c>
      <c r="BH238" s="160">
        <f t="shared" si="57"/>
        <v>0</v>
      </c>
      <c r="BI238" s="160">
        <f t="shared" si="58"/>
        <v>0</v>
      </c>
      <c r="BJ238" s="21" t="s">
        <v>16</v>
      </c>
      <c r="BK238" s="160">
        <f t="shared" si="59"/>
        <v>0</v>
      </c>
      <c r="BL238" s="21" t="s">
        <v>83</v>
      </c>
      <c r="BM238" s="21" t="s">
        <v>597</v>
      </c>
    </row>
    <row r="239" spans="2:65" s="1" customFormat="1" ht="16.5" customHeight="1">
      <c r="B239" s="149"/>
      <c r="C239" s="150" t="s">
        <v>598</v>
      </c>
      <c r="D239" s="150" t="s">
        <v>167</v>
      </c>
      <c r="E239" s="151" t="s">
        <v>599</v>
      </c>
      <c r="F239" s="152" t="s">
        <v>600</v>
      </c>
      <c r="G239" s="153" t="s">
        <v>185</v>
      </c>
      <c r="H239" s="154">
        <v>123.5</v>
      </c>
      <c r="I239" s="155"/>
      <c r="J239" s="155">
        <f t="shared" si="50"/>
        <v>0</v>
      </c>
      <c r="K239" s="152" t="s">
        <v>171</v>
      </c>
      <c r="L239" s="35"/>
      <c r="M239" s="156" t="s">
        <v>5</v>
      </c>
      <c r="N239" s="157" t="s">
        <v>40</v>
      </c>
      <c r="O239" s="158">
        <v>0.2</v>
      </c>
      <c r="P239" s="158">
        <f t="shared" si="51"/>
        <v>24.700000000000003</v>
      </c>
      <c r="Q239" s="158">
        <v>1.2E-4</v>
      </c>
      <c r="R239" s="158">
        <f t="shared" si="52"/>
        <v>1.482E-2</v>
      </c>
      <c r="S239" s="158">
        <v>0</v>
      </c>
      <c r="T239" s="159">
        <f t="shared" si="53"/>
        <v>0</v>
      </c>
      <c r="AR239" s="21" t="s">
        <v>83</v>
      </c>
      <c r="AT239" s="21" t="s">
        <v>167</v>
      </c>
      <c r="AU239" s="21" t="s">
        <v>77</v>
      </c>
      <c r="AY239" s="21" t="s">
        <v>165</v>
      </c>
      <c r="BE239" s="160">
        <f t="shared" si="54"/>
        <v>0</v>
      </c>
      <c r="BF239" s="160">
        <f t="shared" si="55"/>
        <v>0</v>
      </c>
      <c r="BG239" s="160">
        <f t="shared" si="56"/>
        <v>0</v>
      </c>
      <c r="BH239" s="160">
        <f t="shared" si="57"/>
        <v>0</v>
      </c>
      <c r="BI239" s="160">
        <f t="shared" si="58"/>
        <v>0</v>
      </c>
      <c r="BJ239" s="21" t="s">
        <v>16</v>
      </c>
      <c r="BK239" s="160">
        <f t="shared" si="59"/>
        <v>0</v>
      </c>
      <c r="BL239" s="21" t="s">
        <v>83</v>
      </c>
      <c r="BM239" s="21" t="s">
        <v>601</v>
      </c>
    </row>
    <row r="240" spans="2:65" s="1" customFormat="1" ht="25.5" customHeight="1">
      <c r="B240" s="149"/>
      <c r="C240" s="150" t="s">
        <v>602</v>
      </c>
      <c r="D240" s="150" t="s">
        <v>167</v>
      </c>
      <c r="E240" s="151" t="s">
        <v>603</v>
      </c>
      <c r="F240" s="152" t="s">
        <v>604</v>
      </c>
      <c r="G240" s="153" t="s">
        <v>170</v>
      </c>
      <c r="H240" s="154">
        <v>7.4749999999999996</v>
      </c>
      <c r="I240" s="155"/>
      <c r="J240" s="155">
        <f t="shared" si="50"/>
        <v>0</v>
      </c>
      <c r="K240" s="152" t="s">
        <v>171</v>
      </c>
      <c r="L240" s="35"/>
      <c r="M240" s="156" t="s">
        <v>5</v>
      </c>
      <c r="N240" s="157" t="s">
        <v>40</v>
      </c>
      <c r="O240" s="158">
        <v>0.73399999999999999</v>
      </c>
      <c r="P240" s="158">
        <f t="shared" si="51"/>
        <v>5.48665</v>
      </c>
      <c r="Q240" s="158">
        <v>7.1970000000000006E-2</v>
      </c>
      <c r="R240" s="158">
        <f t="shared" si="52"/>
        <v>0.53797574999999997</v>
      </c>
      <c r="S240" s="158">
        <v>0</v>
      </c>
      <c r="T240" s="159">
        <f t="shared" si="53"/>
        <v>0</v>
      </c>
      <c r="AR240" s="21" t="s">
        <v>83</v>
      </c>
      <c r="AT240" s="21" t="s">
        <v>167</v>
      </c>
      <c r="AU240" s="21" t="s">
        <v>77</v>
      </c>
      <c r="AY240" s="21" t="s">
        <v>165</v>
      </c>
      <c r="BE240" s="160">
        <f t="shared" si="54"/>
        <v>0</v>
      </c>
      <c r="BF240" s="160">
        <f t="shared" si="55"/>
        <v>0</v>
      </c>
      <c r="BG240" s="160">
        <f t="shared" si="56"/>
        <v>0</v>
      </c>
      <c r="BH240" s="160">
        <f t="shared" si="57"/>
        <v>0</v>
      </c>
      <c r="BI240" s="160">
        <f t="shared" si="58"/>
        <v>0</v>
      </c>
      <c r="BJ240" s="21" t="s">
        <v>16</v>
      </c>
      <c r="BK240" s="160">
        <f t="shared" si="59"/>
        <v>0</v>
      </c>
      <c r="BL240" s="21" t="s">
        <v>83</v>
      </c>
      <c r="BM240" s="21" t="s">
        <v>605</v>
      </c>
    </row>
    <row r="241" spans="2:65" s="1" customFormat="1" ht="25.5" customHeight="1">
      <c r="B241" s="149"/>
      <c r="C241" s="150" t="s">
        <v>606</v>
      </c>
      <c r="D241" s="150" t="s">
        <v>167</v>
      </c>
      <c r="E241" s="151" t="s">
        <v>607</v>
      </c>
      <c r="F241" s="152" t="s">
        <v>608</v>
      </c>
      <c r="G241" s="153" t="s">
        <v>170</v>
      </c>
      <c r="H241" s="154">
        <v>13.375</v>
      </c>
      <c r="I241" s="155"/>
      <c r="J241" s="155">
        <f t="shared" si="50"/>
        <v>0</v>
      </c>
      <c r="K241" s="152" t="s">
        <v>171</v>
      </c>
      <c r="L241" s="35"/>
      <c r="M241" s="156" t="s">
        <v>5</v>
      </c>
      <c r="N241" s="157" t="s">
        <v>40</v>
      </c>
      <c r="O241" s="158">
        <v>0.78800000000000003</v>
      </c>
      <c r="P241" s="158">
        <f t="shared" si="51"/>
        <v>10.5395</v>
      </c>
      <c r="Q241" s="158">
        <v>0.10745</v>
      </c>
      <c r="R241" s="158">
        <f t="shared" si="52"/>
        <v>1.4371437499999999</v>
      </c>
      <c r="S241" s="158">
        <v>0</v>
      </c>
      <c r="T241" s="159">
        <f t="shared" si="53"/>
        <v>0</v>
      </c>
      <c r="AR241" s="21" t="s">
        <v>83</v>
      </c>
      <c r="AT241" s="21" t="s">
        <v>167</v>
      </c>
      <c r="AU241" s="21" t="s">
        <v>77</v>
      </c>
      <c r="AY241" s="21" t="s">
        <v>165</v>
      </c>
      <c r="BE241" s="160">
        <f t="shared" si="54"/>
        <v>0</v>
      </c>
      <c r="BF241" s="160">
        <f t="shared" si="55"/>
        <v>0</v>
      </c>
      <c r="BG241" s="160">
        <f t="shared" si="56"/>
        <v>0</v>
      </c>
      <c r="BH241" s="160">
        <f t="shared" si="57"/>
        <v>0</v>
      </c>
      <c r="BI241" s="160">
        <f t="shared" si="58"/>
        <v>0</v>
      </c>
      <c r="BJ241" s="21" t="s">
        <v>16</v>
      </c>
      <c r="BK241" s="160">
        <f t="shared" si="59"/>
        <v>0</v>
      </c>
      <c r="BL241" s="21" t="s">
        <v>83</v>
      </c>
      <c r="BM241" s="21" t="s">
        <v>609</v>
      </c>
    </row>
    <row r="242" spans="2:65" s="1" customFormat="1" ht="25.5" customHeight="1">
      <c r="B242" s="149"/>
      <c r="C242" s="150" t="s">
        <v>610</v>
      </c>
      <c r="D242" s="150" t="s">
        <v>167</v>
      </c>
      <c r="E242" s="151" t="s">
        <v>611</v>
      </c>
      <c r="F242" s="152" t="s">
        <v>612</v>
      </c>
      <c r="G242" s="153" t="s">
        <v>170</v>
      </c>
      <c r="H242" s="154">
        <v>3.5750000000000002</v>
      </c>
      <c r="I242" s="155"/>
      <c r="J242" s="155">
        <f t="shared" si="50"/>
        <v>0</v>
      </c>
      <c r="K242" s="152" t="s">
        <v>171</v>
      </c>
      <c r="L242" s="35"/>
      <c r="M242" s="156" t="s">
        <v>5</v>
      </c>
      <c r="N242" s="157" t="s">
        <v>40</v>
      </c>
      <c r="O242" s="158">
        <v>0.871</v>
      </c>
      <c r="P242" s="158">
        <f t="shared" si="51"/>
        <v>3.1138250000000003</v>
      </c>
      <c r="Q242" s="158">
        <v>0.15414</v>
      </c>
      <c r="R242" s="158">
        <f t="shared" si="52"/>
        <v>0.5510505</v>
      </c>
      <c r="S242" s="158">
        <v>0</v>
      </c>
      <c r="T242" s="159">
        <f t="shared" si="53"/>
        <v>0</v>
      </c>
      <c r="AR242" s="21" t="s">
        <v>83</v>
      </c>
      <c r="AT242" s="21" t="s">
        <v>167</v>
      </c>
      <c r="AU242" s="21" t="s">
        <v>77</v>
      </c>
      <c r="AY242" s="21" t="s">
        <v>165</v>
      </c>
      <c r="BE242" s="160">
        <f t="shared" si="54"/>
        <v>0</v>
      </c>
      <c r="BF242" s="160">
        <f t="shared" si="55"/>
        <v>0</v>
      </c>
      <c r="BG242" s="160">
        <f t="shared" si="56"/>
        <v>0</v>
      </c>
      <c r="BH242" s="160">
        <f t="shared" si="57"/>
        <v>0</v>
      </c>
      <c r="BI242" s="160">
        <f t="shared" si="58"/>
        <v>0</v>
      </c>
      <c r="BJ242" s="21" t="s">
        <v>16</v>
      </c>
      <c r="BK242" s="160">
        <f t="shared" si="59"/>
        <v>0</v>
      </c>
      <c r="BL242" s="21" t="s">
        <v>83</v>
      </c>
      <c r="BM242" s="21" t="s">
        <v>613</v>
      </c>
    </row>
    <row r="243" spans="2:65" s="1" customFormat="1" ht="16.5" customHeight="1">
      <c r="B243" s="149"/>
      <c r="C243" s="150" t="s">
        <v>614</v>
      </c>
      <c r="D243" s="150" t="s">
        <v>167</v>
      </c>
      <c r="E243" s="151" t="s">
        <v>615</v>
      </c>
      <c r="F243" s="152" t="s">
        <v>616</v>
      </c>
      <c r="G243" s="153" t="s">
        <v>245</v>
      </c>
      <c r="H243" s="154">
        <v>4.7E-2</v>
      </c>
      <c r="I243" s="155"/>
      <c r="J243" s="155">
        <f t="shared" si="50"/>
        <v>0</v>
      </c>
      <c r="K243" s="152" t="s">
        <v>5</v>
      </c>
      <c r="L243" s="35"/>
      <c r="M243" s="156" t="s">
        <v>5</v>
      </c>
      <c r="N243" s="157" t="s">
        <v>40</v>
      </c>
      <c r="O243" s="158">
        <v>0</v>
      </c>
      <c r="P243" s="158">
        <f t="shared" si="51"/>
        <v>0</v>
      </c>
      <c r="Q243" s="158">
        <v>0</v>
      </c>
      <c r="R243" s="158">
        <f t="shared" si="52"/>
        <v>0</v>
      </c>
      <c r="S243" s="158">
        <v>0</v>
      </c>
      <c r="T243" s="159">
        <f t="shared" si="53"/>
        <v>0</v>
      </c>
      <c r="AR243" s="21" t="s">
        <v>83</v>
      </c>
      <c r="AT243" s="21" t="s">
        <v>167</v>
      </c>
      <c r="AU243" s="21" t="s">
        <v>77</v>
      </c>
      <c r="AY243" s="21" t="s">
        <v>165</v>
      </c>
      <c r="BE243" s="160">
        <f t="shared" si="54"/>
        <v>0</v>
      </c>
      <c r="BF243" s="160">
        <f t="shared" si="55"/>
        <v>0</v>
      </c>
      <c r="BG243" s="160">
        <f t="shared" si="56"/>
        <v>0</v>
      </c>
      <c r="BH243" s="160">
        <f t="shared" si="57"/>
        <v>0</v>
      </c>
      <c r="BI243" s="160">
        <f t="shared" si="58"/>
        <v>0</v>
      </c>
      <c r="BJ243" s="21" t="s">
        <v>16</v>
      </c>
      <c r="BK243" s="160">
        <f t="shared" si="59"/>
        <v>0</v>
      </c>
      <c r="BL243" s="21" t="s">
        <v>83</v>
      </c>
      <c r="BM243" s="21" t="s">
        <v>617</v>
      </c>
    </row>
    <row r="244" spans="2:65" s="10" customFormat="1" ht="29.85" customHeight="1">
      <c r="B244" s="137"/>
      <c r="D244" s="138" t="s">
        <v>68</v>
      </c>
      <c r="E244" s="147" t="s">
        <v>83</v>
      </c>
      <c r="F244" s="147" t="s">
        <v>618</v>
      </c>
      <c r="J244" s="148">
        <f>BK244</f>
        <v>0</v>
      </c>
      <c r="L244" s="137"/>
      <c r="M244" s="141"/>
      <c r="N244" s="142"/>
      <c r="O244" s="142"/>
      <c r="P244" s="143">
        <f>SUM(P245:P274)</f>
        <v>609.03720300000009</v>
      </c>
      <c r="Q244" s="142"/>
      <c r="R244" s="143">
        <f>SUM(R245:R274)</f>
        <v>161.47053845999994</v>
      </c>
      <c r="S244" s="142"/>
      <c r="T244" s="144">
        <f>SUM(T245:T274)</f>
        <v>0</v>
      </c>
      <c r="AR244" s="138" t="s">
        <v>16</v>
      </c>
      <c r="AT244" s="145" t="s">
        <v>68</v>
      </c>
      <c r="AU244" s="145" t="s">
        <v>16</v>
      </c>
      <c r="AY244" s="138" t="s">
        <v>165</v>
      </c>
      <c r="BK244" s="146">
        <f>SUM(BK245:BK274)</f>
        <v>0</v>
      </c>
    </row>
    <row r="245" spans="2:65" s="1" customFormat="1" ht="191.25" customHeight="1">
      <c r="B245" s="149"/>
      <c r="C245" s="150" t="s">
        <v>619</v>
      </c>
      <c r="D245" s="150" t="s">
        <v>167</v>
      </c>
      <c r="E245" s="151" t="s">
        <v>620</v>
      </c>
      <c r="F245" s="152" t="s">
        <v>621</v>
      </c>
      <c r="G245" s="153" t="s">
        <v>170</v>
      </c>
      <c r="H245" s="154">
        <v>163.5</v>
      </c>
      <c r="I245" s="155"/>
      <c r="J245" s="155">
        <f t="shared" ref="J245:J262" si="60">ROUND(I245*H245,2)</f>
        <v>0</v>
      </c>
      <c r="K245" s="152" t="s">
        <v>171</v>
      </c>
      <c r="L245" s="35"/>
      <c r="M245" s="156" t="s">
        <v>5</v>
      </c>
      <c r="N245" s="157" t="s">
        <v>40</v>
      </c>
      <c r="O245" s="158">
        <v>1.3520000000000001</v>
      </c>
      <c r="P245" s="158">
        <f t="shared" ref="P245:P262" si="61">O245*H245</f>
        <v>221.05200000000002</v>
      </c>
      <c r="Q245" s="158">
        <v>0.38602999999999998</v>
      </c>
      <c r="R245" s="158">
        <f t="shared" ref="R245:R262" si="62">Q245*H245</f>
        <v>63.115904999999998</v>
      </c>
      <c r="S245" s="158">
        <v>0</v>
      </c>
      <c r="T245" s="159">
        <f t="shared" ref="T245:T262" si="63">S245*H245</f>
        <v>0</v>
      </c>
      <c r="AR245" s="21" t="s">
        <v>83</v>
      </c>
      <c r="AT245" s="21" t="s">
        <v>167</v>
      </c>
      <c r="AU245" s="21" t="s">
        <v>77</v>
      </c>
      <c r="AY245" s="21" t="s">
        <v>165</v>
      </c>
      <c r="BE245" s="160">
        <f t="shared" ref="BE245:BE262" si="64">IF(N245="základní",J245,0)</f>
        <v>0</v>
      </c>
      <c r="BF245" s="160">
        <f t="shared" ref="BF245:BF262" si="65">IF(N245="snížená",J245,0)</f>
        <v>0</v>
      </c>
      <c r="BG245" s="160">
        <f t="shared" ref="BG245:BG262" si="66">IF(N245="zákl. přenesená",J245,0)</f>
        <v>0</v>
      </c>
      <c r="BH245" s="160">
        <f t="shared" ref="BH245:BH262" si="67">IF(N245="sníž. přenesená",J245,0)</f>
        <v>0</v>
      </c>
      <c r="BI245" s="160">
        <f t="shared" ref="BI245:BI262" si="68">IF(N245="nulová",J245,0)</f>
        <v>0</v>
      </c>
      <c r="BJ245" s="21" t="s">
        <v>16</v>
      </c>
      <c r="BK245" s="160">
        <f t="shared" ref="BK245:BK262" si="69">ROUND(I245*H245,2)</f>
        <v>0</v>
      </c>
      <c r="BL245" s="21" t="s">
        <v>83</v>
      </c>
      <c r="BM245" s="21" t="s">
        <v>622</v>
      </c>
    </row>
    <row r="246" spans="2:65" s="1" customFormat="1" ht="191.25" customHeight="1">
      <c r="B246" s="149"/>
      <c r="C246" s="150" t="s">
        <v>623</v>
      </c>
      <c r="D246" s="150" t="s">
        <v>167</v>
      </c>
      <c r="E246" s="151" t="s">
        <v>624</v>
      </c>
      <c r="F246" s="152" t="s">
        <v>625</v>
      </c>
      <c r="G246" s="153" t="s">
        <v>170</v>
      </c>
      <c r="H246" s="154">
        <v>135.5</v>
      </c>
      <c r="I246" s="155"/>
      <c r="J246" s="155">
        <f t="shared" si="60"/>
        <v>0</v>
      </c>
      <c r="K246" s="152" t="s">
        <v>171</v>
      </c>
      <c r="L246" s="35"/>
      <c r="M246" s="156" t="s">
        <v>5</v>
      </c>
      <c r="N246" s="157" t="s">
        <v>40</v>
      </c>
      <c r="O246" s="158">
        <v>1.3220000000000001</v>
      </c>
      <c r="P246" s="158">
        <f t="shared" si="61"/>
        <v>179.131</v>
      </c>
      <c r="Q246" s="158">
        <v>0.38886999999999999</v>
      </c>
      <c r="R246" s="158">
        <f t="shared" si="62"/>
        <v>52.691884999999999</v>
      </c>
      <c r="S246" s="158">
        <v>0</v>
      </c>
      <c r="T246" s="159">
        <f t="shared" si="63"/>
        <v>0</v>
      </c>
      <c r="AR246" s="21" t="s">
        <v>83</v>
      </c>
      <c r="AT246" s="21" t="s">
        <v>167</v>
      </c>
      <c r="AU246" s="21" t="s">
        <v>77</v>
      </c>
      <c r="AY246" s="21" t="s">
        <v>165</v>
      </c>
      <c r="BE246" s="160">
        <f t="shared" si="64"/>
        <v>0</v>
      </c>
      <c r="BF246" s="160">
        <f t="shared" si="65"/>
        <v>0</v>
      </c>
      <c r="BG246" s="160">
        <f t="shared" si="66"/>
        <v>0</v>
      </c>
      <c r="BH246" s="160">
        <f t="shared" si="67"/>
        <v>0</v>
      </c>
      <c r="BI246" s="160">
        <f t="shared" si="68"/>
        <v>0</v>
      </c>
      <c r="BJ246" s="21" t="s">
        <v>16</v>
      </c>
      <c r="BK246" s="160">
        <f t="shared" si="69"/>
        <v>0</v>
      </c>
      <c r="BL246" s="21" t="s">
        <v>83</v>
      </c>
      <c r="BM246" s="21" t="s">
        <v>626</v>
      </c>
    </row>
    <row r="247" spans="2:65" s="1" customFormat="1" ht="38.25" customHeight="1">
      <c r="B247" s="149"/>
      <c r="C247" s="150" t="s">
        <v>627</v>
      </c>
      <c r="D247" s="150" t="s">
        <v>167</v>
      </c>
      <c r="E247" s="151" t="s">
        <v>628</v>
      </c>
      <c r="F247" s="152" t="s">
        <v>629</v>
      </c>
      <c r="G247" s="153" t="s">
        <v>175</v>
      </c>
      <c r="H247" s="154">
        <v>9</v>
      </c>
      <c r="I247" s="155"/>
      <c r="J247" s="155">
        <f t="shared" si="60"/>
        <v>0</v>
      </c>
      <c r="K247" s="152" t="s">
        <v>171</v>
      </c>
      <c r="L247" s="35"/>
      <c r="M247" s="156" t="s">
        <v>5</v>
      </c>
      <c r="N247" s="157" t="s">
        <v>40</v>
      </c>
      <c r="O247" s="158">
        <v>0.29299999999999998</v>
      </c>
      <c r="P247" s="158">
        <f t="shared" si="61"/>
        <v>2.637</v>
      </c>
      <c r="Q247" s="158">
        <v>2.2899999999999999E-3</v>
      </c>
      <c r="R247" s="158">
        <f t="shared" si="62"/>
        <v>2.061E-2</v>
      </c>
      <c r="S247" s="158">
        <v>0</v>
      </c>
      <c r="T247" s="159">
        <f t="shared" si="63"/>
        <v>0</v>
      </c>
      <c r="AR247" s="21" t="s">
        <v>83</v>
      </c>
      <c r="AT247" s="21" t="s">
        <v>167</v>
      </c>
      <c r="AU247" s="21" t="s">
        <v>77</v>
      </c>
      <c r="AY247" s="21" t="s">
        <v>165</v>
      </c>
      <c r="BE247" s="160">
        <f t="shared" si="64"/>
        <v>0</v>
      </c>
      <c r="BF247" s="160">
        <f t="shared" si="65"/>
        <v>0</v>
      </c>
      <c r="BG247" s="160">
        <f t="shared" si="66"/>
        <v>0</v>
      </c>
      <c r="BH247" s="160">
        <f t="shared" si="67"/>
        <v>0</v>
      </c>
      <c r="BI247" s="160">
        <f t="shared" si="68"/>
        <v>0</v>
      </c>
      <c r="BJ247" s="21" t="s">
        <v>16</v>
      </c>
      <c r="BK247" s="160">
        <f t="shared" si="69"/>
        <v>0</v>
      </c>
      <c r="BL247" s="21" t="s">
        <v>83</v>
      </c>
      <c r="BM247" s="21" t="s">
        <v>630</v>
      </c>
    </row>
    <row r="248" spans="2:65" s="1" customFormat="1" ht="16.5" customHeight="1">
      <c r="B248" s="149"/>
      <c r="C248" s="169" t="s">
        <v>631</v>
      </c>
      <c r="D248" s="169" t="s">
        <v>297</v>
      </c>
      <c r="E248" s="170" t="s">
        <v>632</v>
      </c>
      <c r="F248" s="171" t="s">
        <v>633</v>
      </c>
      <c r="G248" s="172" t="s">
        <v>175</v>
      </c>
      <c r="H248" s="173">
        <v>1</v>
      </c>
      <c r="I248" s="174"/>
      <c r="J248" s="174">
        <f t="shared" si="60"/>
        <v>0</v>
      </c>
      <c r="K248" s="171" t="s">
        <v>5</v>
      </c>
      <c r="L248" s="175"/>
      <c r="M248" s="176" t="s">
        <v>5</v>
      </c>
      <c r="N248" s="177" t="s">
        <v>40</v>
      </c>
      <c r="O248" s="158">
        <v>0</v>
      </c>
      <c r="P248" s="158">
        <f t="shared" si="61"/>
        <v>0</v>
      </c>
      <c r="Q248" s="158">
        <v>2.7E-2</v>
      </c>
      <c r="R248" s="158">
        <f t="shared" si="62"/>
        <v>2.7E-2</v>
      </c>
      <c r="S248" s="158">
        <v>0</v>
      </c>
      <c r="T248" s="159">
        <f t="shared" si="63"/>
        <v>0</v>
      </c>
      <c r="AR248" s="21" t="s">
        <v>95</v>
      </c>
      <c r="AT248" s="21" t="s">
        <v>297</v>
      </c>
      <c r="AU248" s="21" t="s">
        <v>77</v>
      </c>
      <c r="AY248" s="21" t="s">
        <v>165</v>
      </c>
      <c r="BE248" s="160">
        <f t="shared" si="64"/>
        <v>0</v>
      </c>
      <c r="BF248" s="160">
        <f t="shared" si="65"/>
        <v>0</v>
      </c>
      <c r="BG248" s="160">
        <f t="shared" si="66"/>
        <v>0</v>
      </c>
      <c r="BH248" s="160">
        <f t="shared" si="67"/>
        <v>0</v>
      </c>
      <c r="BI248" s="160">
        <f t="shared" si="68"/>
        <v>0</v>
      </c>
      <c r="BJ248" s="21" t="s">
        <v>16</v>
      </c>
      <c r="BK248" s="160">
        <f t="shared" si="69"/>
        <v>0</v>
      </c>
      <c r="BL248" s="21" t="s">
        <v>83</v>
      </c>
      <c r="BM248" s="21" t="s">
        <v>634</v>
      </c>
    </row>
    <row r="249" spans="2:65" s="1" customFormat="1" ht="16.5" customHeight="1">
      <c r="B249" s="149"/>
      <c r="C249" s="169" t="s">
        <v>635</v>
      </c>
      <c r="D249" s="169" t="s">
        <v>297</v>
      </c>
      <c r="E249" s="170" t="s">
        <v>636</v>
      </c>
      <c r="F249" s="171" t="s">
        <v>637</v>
      </c>
      <c r="G249" s="172" t="s">
        <v>175</v>
      </c>
      <c r="H249" s="173">
        <v>8</v>
      </c>
      <c r="I249" s="174"/>
      <c r="J249" s="174">
        <f t="shared" si="60"/>
        <v>0</v>
      </c>
      <c r="K249" s="171" t="s">
        <v>5</v>
      </c>
      <c r="L249" s="175"/>
      <c r="M249" s="176" t="s">
        <v>5</v>
      </c>
      <c r="N249" s="177" t="s">
        <v>40</v>
      </c>
      <c r="O249" s="158">
        <v>0</v>
      </c>
      <c r="P249" s="158">
        <f t="shared" si="61"/>
        <v>0</v>
      </c>
      <c r="Q249" s="158">
        <v>3.3000000000000002E-2</v>
      </c>
      <c r="R249" s="158">
        <f t="shared" si="62"/>
        <v>0.26400000000000001</v>
      </c>
      <c r="S249" s="158">
        <v>0</v>
      </c>
      <c r="T249" s="159">
        <f t="shared" si="63"/>
        <v>0</v>
      </c>
      <c r="AR249" s="21" t="s">
        <v>95</v>
      </c>
      <c r="AT249" s="21" t="s">
        <v>297</v>
      </c>
      <c r="AU249" s="21" t="s">
        <v>77</v>
      </c>
      <c r="AY249" s="21" t="s">
        <v>165</v>
      </c>
      <c r="BE249" s="160">
        <f t="shared" si="64"/>
        <v>0</v>
      </c>
      <c r="BF249" s="160">
        <f t="shared" si="65"/>
        <v>0</v>
      </c>
      <c r="BG249" s="160">
        <f t="shared" si="66"/>
        <v>0</v>
      </c>
      <c r="BH249" s="160">
        <f t="shared" si="67"/>
        <v>0</v>
      </c>
      <c r="BI249" s="160">
        <f t="shared" si="68"/>
        <v>0</v>
      </c>
      <c r="BJ249" s="21" t="s">
        <v>16</v>
      </c>
      <c r="BK249" s="160">
        <f t="shared" si="69"/>
        <v>0</v>
      </c>
      <c r="BL249" s="21" t="s">
        <v>83</v>
      </c>
      <c r="BM249" s="21" t="s">
        <v>638</v>
      </c>
    </row>
    <row r="250" spans="2:65" s="1" customFormat="1" ht="25.5" customHeight="1">
      <c r="B250" s="149"/>
      <c r="C250" s="150" t="s">
        <v>639</v>
      </c>
      <c r="D250" s="150" t="s">
        <v>167</v>
      </c>
      <c r="E250" s="151" t="s">
        <v>640</v>
      </c>
      <c r="F250" s="152" t="s">
        <v>641</v>
      </c>
      <c r="G250" s="153" t="s">
        <v>189</v>
      </c>
      <c r="H250" s="154">
        <v>3</v>
      </c>
      <c r="I250" s="155"/>
      <c r="J250" s="155">
        <f t="shared" si="60"/>
        <v>0</v>
      </c>
      <c r="K250" s="152" t="s">
        <v>5</v>
      </c>
      <c r="L250" s="35"/>
      <c r="M250" s="156" t="s">
        <v>5</v>
      </c>
      <c r="N250" s="157" t="s">
        <v>40</v>
      </c>
      <c r="O250" s="158">
        <v>1.224</v>
      </c>
      <c r="P250" s="158">
        <f t="shared" si="61"/>
        <v>3.6719999999999997</v>
      </c>
      <c r="Q250" s="158">
        <v>2.45343</v>
      </c>
      <c r="R250" s="158">
        <f t="shared" si="62"/>
        <v>7.36029</v>
      </c>
      <c r="S250" s="158">
        <v>0</v>
      </c>
      <c r="T250" s="159">
        <f t="shared" si="63"/>
        <v>0</v>
      </c>
      <c r="AR250" s="21" t="s">
        <v>83</v>
      </c>
      <c r="AT250" s="21" t="s">
        <v>167</v>
      </c>
      <c r="AU250" s="21" t="s">
        <v>77</v>
      </c>
      <c r="AY250" s="21" t="s">
        <v>165</v>
      </c>
      <c r="BE250" s="160">
        <f t="shared" si="64"/>
        <v>0</v>
      </c>
      <c r="BF250" s="160">
        <f t="shared" si="65"/>
        <v>0</v>
      </c>
      <c r="BG250" s="160">
        <f t="shared" si="66"/>
        <v>0</v>
      </c>
      <c r="BH250" s="160">
        <f t="shared" si="67"/>
        <v>0</v>
      </c>
      <c r="BI250" s="160">
        <f t="shared" si="68"/>
        <v>0</v>
      </c>
      <c r="BJ250" s="21" t="s">
        <v>16</v>
      </c>
      <c r="BK250" s="160">
        <f t="shared" si="69"/>
        <v>0</v>
      </c>
      <c r="BL250" s="21" t="s">
        <v>83</v>
      </c>
      <c r="BM250" s="21" t="s">
        <v>642</v>
      </c>
    </row>
    <row r="251" spans="2:65" s="1" customFormat="1" ht="38.25" customHeight="1">
      <c r="B251" s="149"/>
      <c r="C251" s="150" t="s">
        <v>643</v>
      </c>
      <c r="D251" s="150" t="s">
        <v>167</v>
      </c>
      <c r="E251" s="151" t="s">
        <v>644</v>
      </c>
      <c r="F251" s="152" t="s">
        <v>645</v>
      </c>
      <c r="G251" s="153" t="s">
        <v>189</v>
      </c>
      <c r="H251" s="154">
        <v>0.77400000000000002</v>
      </c>
      <c r="I251" s="155"/>
      <c r="J251" s="155">
        <f t="shared" si="60"/>
        <v>0</v>
      </c>
      <c r="K251" s="152" t="s">
        <v>171</v>
      </c>
      <c r="L251" s="35"/>
      <c r="M251" s="156" t="s">
        <v>5</v>
      </c>
      <c r="N251" s="157" t="s">
        <v>40</v>
      </c>
      <c r="O251" s="158">
        <v>1.48</v>
      </c>
      <c r="P251" s="158">
        <f t="shared" si="61"/>
        <v>1.1455200000000001</v>
      </c>
      <c r="Q251" s="158">
        <v>2.45343</v>
      </c>
      <c r="R251" s="158">
        <f t="shared" si="62"/>
        <v>1.8989548200000002</v>
      </c>
      <c r="S251" s="158">
        <v>0</v>
      </c>
      <c r="T251" s="159">
        <f t="shared" si="63"/>
        <v>0</v>
      </c>
      <c r="AR251" s="21" t="s">
        <v>83</v>
      </c>
      <c r="AT251" s="21" t="s">
        <v>167</v>
      </c>
      <c r="AU251" s="21" t="s">
        <v>77</v>
      </c>
      <c r="AY251" s="21" t="s">
        <v>165</v>
      </c>
      <c r="BE251" s="160">
        <f t="shared" si="64"/>
        <v>0</v>
      </c>
      <c r="BF251" s="160">
        <f t="shared" si="65"/>
        <v>0</v>
      </c>
      <c r="BG251" s="160">
        <f t="shared" si="66"/>
        <v>0</v>
      </c>
      <c r="BH251" s="160">
        <f t="shared" si="67"/>
        <v>0</v>
      </c>
      <c r="BI251" s="160">
        <f t="shared" si="68"/>
        <v>0</v>
      </c>
      <c r="BJ251" s="21" t="s">
        <v>16</v>
      </c>
      <c r="BK251" s="160">
        <f t="shared" si="69"/>
        <v>0</v>
      </c>
      <c r="BL251" s="21" t="s">
        <v>83</v>
      </c>
      <c r="BM251" s="21" t="s">
        <v>646</v>
      </c>
    </row>
    <row r="252" spans="2:65" s="1" customFormat="1" ht="63.75" customHeight="1">
      <c r="B252" s="149"/>
      <c r="C252" s="150" t="s">
        <v>647</v>
      </c>
      <c r="D252" s="150" t="s">
        <v>167</v>
      </c>
      <c r="E252" s="151" t="s">
        <v>648</v>
      </c>
      <c r="F252" s="152" t="s">
        <v>649</v>
      </c>
      <c r="G252" s="153" t="s">
        <v>170</v>
      </c>
      <c r="H252" s="154">
        <v>9.68</v>
      </c>
      <c r="I252" s="155"/>
      <c r="J252" s="155">
        <f t="shared" si="60"/>
        <v>0</v>
      </c>
      <c r="K252" s="152" t="s">
        <v>171</v>
      </c>
      <c r="L252" s="35"/>
      <c r="M252" s="156" t="s">
        <v>5</v>
      </c>
      <c r="N252" s="157" t="s">
        <v>40</v>
      </c>
      <c r="O252" s="158">
        <v>0.12</v>
      </c>
      <c r="P252" s="158">
        <f t="shared" si="61"/>
        <v>1.1616</v>
      </c>
      <c r="Q252" s="158">
        <v>9.58E-3</v>
      </c>
      <c r="R252" s="158">
        <f t="shared" si="62"/>
        <v>9.2734399999999995E-2</v>
      </c>
      <c r="S252" s="158">
        <v>0</v>
      </c>
      <c r="T252" s="159">
        <f t="shared" si="63"/>
        <v>0</v>
      </c>
      <c r="AR252" s="21" t="s">
        <v>83</v>
      </c>
      <c r="AT252" s="21" t="s">
        <v>167</v>
      </c>
      <c r="AU252" s="21" t="s">
        <v>77</v>
      </c>
      <c r="AY252" s="21" t="s">
        <v>165</v>
      </c>
      <c r="BE252" s="160">
        <f t="shared" si="64"/>
        <v>0</v>
      </c>
      <c r="BF252" s="160">
        <f t="shared" si="65"/>
        <v>0</v>
      </c>
      <c r="BG252" s="160">
        <f t="shared" si="66"/>
        <v>0</v>
      </c>
      <c r="BH252" s="160">
        <f t="shared" si="67"/>
        <v>0</v>
      </c>
      <c r="BI252" s="160">
        <f t="shared" si="68"/>
        <v>0</v>
      </c>
      <c r="BJ252" s="21" t="s">
        <v>16</v>
      </c>
      <c r="BK252" s="160">
        <f t="shared" si="69"/>
        <v>0</v>
      </c>
      <c r="BL252" s="21" t="s">
        <v>83</v>
      </c>
      <c r="BM252" s="21" t="s">
        <v>650</v>
      </c>
    </row>
    <row r="253" spans="2:65" s="1" customFormat="1" ht="25.5" customHeight="1">
      <c r="B253" s="149"/>
      <c r="C253" s="150" t="s">
        <v>651</v>
      </c>
      <c r="D253" s="150" t="s">
        <v>167</v>
      </c>
      <c r="E253" s="151" t="s">
        <v>652</v>
      </c>
      <c r="F253" s="152" t="s">
        <v>653</v>
      </c>
      <c r="G253" s="153" t="s">
        <v>170</v>
      </c>
      <c r="H253" s="154">
        <v>9.68</v>
      </c>
      <c r="I253" s="155"/>
      <c r="J253" s="155">
        <f t="shared" si="60"/>
        <v>0</v>
      </c>
      <c r="K253" s="152" t="s">
        <v>171</v>
      </c>
      <c r="L253" s="35"/>
      <c r="M253" s="156" t="s">
        <v>5</v>
      </c>
      <c r="N253" s="157" t="s">
        <v>40</v>
      </c>
      <c r="O253" s="158">
        <v>0.16900000000000001</v>
      </c>
      <c r="P253" s="158">
        <f t="shared" si="61"/>
        <v>1.63592</v>
      </c>
      <c r="Q253" s="158">
        <v>8.0999999999999996E-4</v>
      </c>
      <c r="R253" s="158">
        <f t="shared" si="62"/>
        <v>7.8408000000000002E-3</v>
      </c>
      <c r="S253" s="158">
        <v>0</v>
      </c>
      <c r="T253" s="159">
        <f t="shared" si="63"/>
        <v>0</v>
      </c>
      <c r="AR253" s="21" t="s">
        <v>83</v>
      </c>
      <c r="AT253" s="21" t="s">
        <v>167</v>
      </c>
      <c r="AU253" s="21" t="s">
        <v>77</v>
      </c>
      <c r="AY253" s="21" t="s">
        <v>165</v>
      </c>
      <c r="BE253" s="160">
        <f t="shared" si="64"/>
        <v>0</v>
      </c>
      <c r="BF253" s="160">
        <f t="shared" si="65"/>
        <v>0</v>
      </c>
      <c r="BG253" s="160">
        <f t="shared" si="66"/>
        <v>0</v>
      </c>
      <c r="BH253" s="160">
        <f t="shared" si="67"/>
        <v>0</v>
      </c>
      <c r="BI253" s="160">
        <f t="shared" si="68"/>
        <v>0</v>
      </c>
      <c r="BJ253" s="21" t="s">
        <v>16</v>
      </c>
      <c r="BK253" s="160">
        <f t="shared" si="69"/>
        <v>0</v>
      </c>
      <c r="BL253" s="21" t="s">
        <v>83</v>
      </c>
      <c r="BM253" s="21" t="s">
        <v>654</v>
      </c>
    </row>
    <row r="254" spans="2:65" s="1" customFormat="1" ht="25.5" customHeight="1">
      <c r="B254" s="149"/>
      <c r="C254" s="150" t="s">
        <v>655</v>
      </c>
      <c r="D254" s="150" t="s">
        <v>167</v>
      </c>
      <c r="E254" s="151" t="s">
        <v>656</v>
      </c>
      <c r="F254" s="152" t="s">
        <v>657</v>
      </c>
      <c r="G254" s="153" t="s">
        <v>170</v>
      </c>
      <c r="H254" s="154">
        <v>9.68</v>
      </c>
      <c r="I254" s="155"/>
      <c r="J254" s="155">
        <f t="shared" si="60"/>
        <v>0</v>
      </c>
      <c r="K254" s="152" t="s">
        <v>171</v>
      </c>
      <c r="L254" s="35"/>
      <c r="M254" s="156" t="s">
        <v>5</v>
      </c>
      <c r="N254" s="157" t="s">
        <v>40</v>
      </c>
      <c r="O254" s="158">
        <v>0.08</v>
      </c>
      <c r="P254" s="158">
        <f t="shared" si="61"/>
        <v>0.77439999999999998</v>
      </c>
      <c r="Q254" s="158">
        <v>0</v>
      </c>
      <c r="R254" s="158">
        <f t="shared" si="62"/>
        <v>0</v>
      </c>
      <c r="S254" s="158">
        <v>0</v>
      </c>
      <c r="T254" s="159">
        <f t="shared" si="63"/>
        <v>0</v>
      </c>
      <c r="AR254" s="21" t="s">
        <v>83</v>
      </c>
      <c r="AT254" s="21" t="s">
        <v>167</v>
      </c>
      <c r="AU254" s="21" t="s">
        <v>77</v>
      </c>
      <c r="AY254" s="21" t="s">
        <v>165</v>
      </c>
      <c r="BE254" s="160">
        <f t="shared" si="64"/>
        <v>0</v>
      </c>
      <c r="BF254" s="160">
        <f t="shared" si="65"/>
        <v>0</v>
      </c>
      <c r="BG254" s="160">
        <f t="shared" si="66"/>
        <v>0</v>
      </c>
      <c r="BH254" s="160">
        <f t="shared" si="67"/>
        <v>0</v>
      </c>
      <c r="BI254" s="160">
        <f t="shared" si="68"/>
        <v>0</v>
      </c>
      <c r="BJ254" s="21" t="s">
        <v>16</v>
      </c>
      <c r="BK254" s="160">
        <f t="shared" si="69"/>
        <v>0</v>
      </c>
      <c r="BL254" s="21" t="s">
        <v>83</v>
      </c>
      <c r="BM254" s="21" t="s">
        <v>658</v>
      </c>
    </row>
    <row r="255" spans="2:65" s="1" customFormat="1" ht="63.75" customHeight="1">
      <c r="B255" s="149"/>
      <c r="C255" s="150" t="s">
        <v>659</v>
      </c>
      <c r="D255" s="150" t="s">
        <v>167</v>
      </c>
      <c r="E255" s="151" t="s">
        <v>660</v>
      </c>
      <c r="F255" s="152" t="s">
        <v>661</v>
      </c>
      <c r="G255" s="153" t="s">
        <v>245</v>
      </c>
      <c r="H255" s="154">
        <v>0.27200000000000002</v>
      </c>
      <c r="I255" s="155"/>
      <c r="J255" s="155">
        <f t="shared" si="60"/>
        <v>0</v>
      </c>
      <c r="K255" s="152" t="s">
        <v>171</v>
      </c>
      <c r="L255" s="35"/>
      <c r="M255" s="156" t="s">
        <v>5</v>
      </c>
      <c r="N255" s="157" t="s">
        <v>40</v>
      </c>
      <c r="O255" s="158">
        <v>38.118000000000002</v>
      </c>
      <c r="P255" s="158">
        <f t="shared" si="61"/>
        <v>10.368096000000001</v>
      </c>
      <c r="Q255" s="158">
        <v>1.0551600000000001</v>
      </c>
      <c r="R255" s="158">
        <f t="shared" si="62"/>
        <v>0.28700352000000007</v>
      </c>
      <c r="S255" s="158">
        <v>0</v>
      </c>
      <c r="T255" s="159">
        <f t="shared" si="63"/>
        <v>0</v>
      </c>
      <c r="AR255" s="21" t="s">
        <v>83</v>
      </c>
      <c r="AT255" s="21" t="s">
        <v>167</v>
      </c>
      <c r="AU255" s="21" t="s">
        <v>77</v>
      </c>
      <c r="AY255" s="21" t="s">
        <v>165</v>
      </c>
      <c r="BE255" s="160">
        <f t="shared" si="64"/>
        <v>0</v>
      </c>
      <c r="BF255" s="160">
        <f t="shared" si="65"/>
        <v>0</v>
      </c>
      <c r="BG255" s="160">
        <f t="shared" si="66"/>
        <v>0</v>
      </c>
      <c r="BH255" s="160">
        <f t="shared" si="67"/>
        <v>0</v>
      </c>
      <c r="BI255" s="160">
        <f t="shared" si="68"/>
        <v>0</v>
      </c>
      <c r="BJ255" s="21" t="s">
        <v>16</v>
      </c>
      <c r="BK255" s="160">
        <f t="shared" si="69"/>
        <v>0</v>
      </c>
      <c r="BL255" s="21" t="s">
        <v>83</v>
      </c>
      <c r="BM255" s="21" t="s">
        <v>662</v>
      </c>
    </row>
    <row r="256" spans="2:65" s="1" customFormat="1" ht="63.75" customHeight="1">
      <c r="B256" s="149"/>
      <c r="C256" s="150" t="s">
        <v>663</v>
      </c>
      <c r="D256" s="150" t="s">
        <v>167</v>
      </c>
      <c r="E256" s="151" t="s">
        <v>664</v>
      </c>
      <c r="F256" s="152" t="s">
        <v>665</v>
      </c>
      <c r="G256" s="153" t="s">
        <v>245</v>
      </c>
      <c r="H256" s="154">
        <v>1.1240000000000001</v>
      </c>
      <c r="I256" s="155"/>
      <c r="J256" s="155">
        <f t="shared" si="60"/>
        <v>0</v>
      </c>
      <c r="K256" s="152" t="s">
        <v>171</v>
      </c>
      <c r="L256" s="35"/>
      <c r="M256" s="156" t="s">
        <v>5</v>
      </c>
      <c r="N256" s="157" t="s">
        <v>40</v>
      </c>
      <c r="O256" s="158">
        <v>15.211</v>
      </c>
      <c r="P256" s="158">
        <f t="shared" si="61"/>
        <v>17.097164000000003</v>
      </c>
      <c r="Q256" s="158">
        <v>1.06277</v>
      </c>
      <c r="R256" s="158">
        <f t="shared" si="62"/>
        <v>1.1945534800000002</v>
      </c>
      <c r="S256" s="158">
        <v>0</v>
      </c>
      <c r="T256" s="159">
        <f t="shared" si="63"/>
        <v>0</v>
      </c>
      <c r="AR256" s="21" t="s">
        <v>83</v>
      </c>
      <c r="AT256" s="21" t="s">
        <v>167</v>
      </c>
      <c r="AU256" s="21" t="s">
        <v>77</v>
      </c>
      <c r="AY256" s="21" t="s">
        <v>165</v>
      </c>
      <c r="BE256" s="160">
        <f t="shared" si="64"/>
        <v>0</v>
      </c>
      <c r="BF256" s="160">
        <f t="shared" si="65"/>
        <v>0</v>
      </c>
      <c r="BG256" s="160">
        <f t="shared" si="66"/>
        <v>0</v>
      </c>
      <c r="BH256" s="160">
        <f t="shared" si="67"/>
        <v>0</v>
      </c>
      <c r="BI256" s="160">
        <f t="shared" si="68"/>
        <v>0</v>
      </c>
      <c r="BJ256" s="21" t="s">
        <v>16</v>
      </c>
      <c r="BK256" s="160">
        <f t="shared" si="69"/>
        <v>0</v>
      </c>
      <c r="BL256" s="21" t="s">
        <v>83</v>
      </c>
      <c r="BM256" s="21" t="s">
        <v>666</v>
      </c>
    </row>
    <row r="257" spans="2:65" s="1" customFormat="1" ht="38.25" customHeight="1">
      <c r="B257" s="149"/>
      <c r="C257" s="150" t="s">
        <v>667</v>
      </c>
      <c r="D257" s="150" t="s">
        <v>167</v>
      </c>
      <c r="E257" s="151" t="s">
        <v>668</v>
      </c>
      <c r="F257" s="152" t="s">
        <v>669</v>
      </c>
      <c r="G257" s="153" t="s">
        <v>189</v>
      </c>
      <c r="H257" s="154">
        <v>0.66300000000000003</v>
      </c>
      <c r="I257" s="155"/>
      <c r="J257" s="155">
        <f t="shared" si="60"/>
        <v>0</v>
      </c>
      <c r="K257" s="152" t="s">
        <v>171</v>
      </c>
      <c r="L257" s="35"/>
      <c r="M257" s="156" t="s">
        <v>5</v>
      </c>
      <c r="N257" s="157" t="s">
        <v>40</v>
      </c>
      <c r="O257" s="158">
        <v>1.1519999999999999</v>
      </c>
      <c r="P257" s="158">
        <f t="shared" si="61"/>
        <v>0.76377600000000001</v>
      </c>
      <c r="Q257" s="158">
        <v>2.45336</v>
      </c>
      <c r="R257" s="158">
        <f t="shared" si="62"/>
        <v>1.62657768</v>
      </c>
      <c r="S257" s="158">
        <v>0</v>
      </c>
      <c r="T257" s="159">
        <f t="shared" si="63"/>
        <v>0</v>
      </c>
      <c r="AR257" s="21" t="s">
        <v>83</v>
      </c>
      <c r="AT257" s="21" t="s">
        <v>167</v>
      </c>
      <c r="AU257" s="21" t="s">
        <v>77</v>
      </c>
      <c r="AY257" s="21" t="s">
        <v>165</v>
      </c>
      <c r="BE257" s="160">
        <f t="shared" si="64"/>
        <v>0</v>
      </c>
      <c r="BF257" s="160">
        <f t="shared" si="65"/>
        <v>0</v>
      </c>
      <c r="BG257" s="160">
        <f t="shared" si="66"/>
        <v>0</v>
      </c>
      <c r="BH257" s="160">
        <f t="shared" si="67"/>
        <v>0</v>
      </c>
      <c r="BI257" s="160">
        <f t="shared" si="68"/>
        <v>0</v>
      </c>
      <c r="BJ257" s="21" t="s">
        <v>16</v>
      </c>
      <c r="BK257" s="160">
        <f t="shared" si="69"/>
        <v>0</v>
      </c>
      <c r="BL257" s="21" t="s">
        <v>83</v>
      </c>
      <c r="BM257" s="21" t="s">
        <v>670</v>
      </c>
    </row>
    <row r="258" spans="2:65" s="1" customFormat="1" ht="25.5" customHeight="1">
      <c r="B258" s="149"/>
      <c r="C258" s="150" t="s">
        <v>671</v>
      </c>
      <c r="D258" s="150" t="s">
        <v>167</v>
      </c>
      <c r="E258" s="151" t="s">
        <v>672</v>
      </c>
      <c r="F258" s="152" t="s">
        <v>673</v>
      </c>
      <c r="G258" s="153" t="s">
        <v>170</v>
      </c>
      <c r="H258" s="154">
        <v>5.4119999999999999</v>
      </c>
      <c r="I258" s="155"/>
      <c r="J258" s="155">
        <f t="shared" si="60"/>
        <v>0</v>
      </c>
      <c r="K258" s="152" t="s">
        <v>171</v>
      </c>
      <c r="L258" s="35"/>
      <c r="M258" s="156" t="s">
        <v>5</v>
      </c>
      <c r="N258" s="157" t="s">
        <v>40</v>
      </c>
      <c r="O258" s="158">
        <v>0.33800000000000002</v>
      </c>
      <c r="P258" s="158">
        <f t="shared" si="61"/>
        <v>1.829256</v>
      </c>
      <c r="Q258" s="158">
        <v>4.6499999999999996E-3</v>
      </c>
      <c r="R258" s="158">
        <f t="shared" si="62"/>
        <v>2.5165799999999999E-2</v>
      </c>
      <c r="S258" s="158">
        <v>0</v>
      </c>
      <c r="T258" s="159">
        <f t="shared" si="63"/>
        <v>0</v>
      </c>
      <c r="AR258" s="21" t="s">
        <v>83</v>
      </c>
      <c r="AT258" s="21" t="s">
        <v>167</v>
      </c>
      <c r="AU258" s="21" t="s">
        <v>77</v>
      </c>
      <c r="AY258" s="21" t="s">
        <v>165</v>
      </c>
      <c r="BE258" s="160">
        <f t="shared" si="64"/>
        <v>0</v>
      </c>
      <c r="BF258" s="160">
        <f t="shared" si="65"/>
        <v>0</v>
      </c>
      <c r="BG258" s="160">
        <f t="shared" si="66"/>
        <v>0</v>
      </c>
      <c r="BH258" s="160">
        <f t="shared" si="67"/>
        <v>0</v>
      </c>
      <c r="BI258" s="160">
        <f t="shared" si="68"/>
        <v>0</v>
      </c>
      <c r="BJ258" s="21" t="s">
        <v>16</v>
      </c>
      <c r="BK258" s="160">
        <f t="shared" si="69"/>
        <v>0</v>
      </c>
      <c r="BL258" s="21" t="s">
        <v>83</v>
      </c>
      <c r="BM258" s="21" t="s">
        <v>674</v>
      </c>
    </row>
    <row r="259" spans="2:65" s="1" customFormat="1" ht="25.5" customHeight="1">
      <c r="B259" s="149"/>
      <c r="C259" s="150" t="s">
        <v>675</v>
      </c>
      <c r="D259" s="150" t="s">
        <v>167</v>
      </c>
      <c r="E259" s="151" t="s">
        <v>676</v>
      </c>
      <c r="F259" s="152" t="s">
        <v>677</v>
      </c>
      <c r="G259" s="153" t="s">
        <v>170</v>
      </c>
      <c r="H259" s="154">
        <v>5.4119999999999999</v>
      </c>
      <c r="I259" s="155"/>
      <c r="J259" s="155">
        <f t="shared" si="60"/>
        <v>0</v>
      </c>
      <c r="K259" s="152" t="s">
        <v>171</v>
      </c>
      <c r="L259" s="35"/>
      <c r="M259" s="156" t="s">
        <v>5</v>
      </c>
      <c r="N259" s="157" t="s">
        <v>40</v>
      </c>
      <c r="O259" s="158">
        <v>0.22700000000000001</v>
      </c>
      <c r="P259" s="158">
        <f t="shared" si="61"/>
        <v>1.2285239999999999</v>
      </c>
      <c r="Q259" s="158">
        <v>0</v>
      </c>
      <c r="R259" s="158">
        <f t="shared" si="62"/>
        <v>0</v>
      </c>
      <c r="S259" s="158">
        <v>0</v>
      </c>
      <c r="T259" s="159">
        <f t="shared" si="63"/>
        <v>0</v>
      </c>
      <c r="AR259" s="21" t="s">
        <v>83</v>
      </c>
      <c r="AT259" s="21" t="s">
        <v>167</v>
      </c>
      <c r="AU259" s="21" t="s">
        <v>77</v>
      </c>
      <c r="AY259" s="21" t="s">
        <v>165</v>
      </c>
      <c r="BE259" s="160">
        <f t="shared" si="64"/>
        <v>0</v>
      </c>
      <c r="BF259" s="160">
        <f t="shared" si="65"/>
        <v>0</v>
      </c>
      <c r="BG259" s="160">
        <f t="shared" si="66"/>
        <v>0</v>
      </c>
      <c r="BH259" s="160">
        <f t="shared" si="67"/>
        <v>0</v>
      </c>
      <c r="BI259" s="160">
        <f t="shared" si="68"/>
        <v>0</v>
      </c>
      <c r="BJ259" s="21" t="s">
        <v>16</v>
      </c>
      <c r="BK259" s="160">
        <f t="shared" si="69"/>
        <v>0</v>
      </c>
      <c r="BL259" s="21" t="s">
        <v>83</v>
      </c>
      <c r="BM259" s="21" t="s">
        <v>678</v>
      </c>
    </row>
    <row r="260" spans="2:65" s="1" customFormat="1" ht="25.5" customHeight="1">
      <c r="B260" s="149"/>
      <c r="C260" s="150" t="s">
        <v>679</v>
      </c>
      <c r="D260" s="150" t="s">
        <v>167</v>
      </c>
      <c r="E260" s="151" t="s">
        <v>680</v>
      </c>
      <c r="F260" s="152" t="s">
        <v>681</v>
      </c>
      <c r="G260" s="153" t="s">
        <v>170</v>
      </c>
      <c r="H260" s="154">
        <v>1.02</v>
      </c>
      <c r="I260" s="155"/>
      <c r="J260" s="155">
        <f t="shared" si="60"/>
        <v>0</v>
      </c>
      <c r="K260" s="152" t="s">
        <v>171</v>
      </c>
      <c r="L260" s="35"/>
      <c r="M260" s="156" t="s">
        <v>5</v>
      </c>
      <c r="N260" s="157" t="s">
        <v>40</v>
      </c>
      <c r="O260" s="158">
        <v>0.374</v>
      </c>
      <c r="P260" s="158">
        <f t="shared" si="61"/>
        <v>0.38147999999999999</v>
      </c>
      <c r="Q260" s="158">
        <v>1.6100000000000001E-3</v>
      </c>
      <c r="R260" s="158">
        <f t="shared" si="62"/>
        <v>1.6422000000000001E-3</v>
      </c>
      <c r="S260" s="158">
        <v>0</v>
      </c>
      <c r="T260" s="159">
        <f t="shared" si="63"/>
        <v>0</v>
      </c>
      <c r="AR260" s="21" t="s">
        <v>83</v>
      </c>
      <c r="AT260" s="21" t="s">
        <v>167</v>
      </c>
      <c r="AU260" s="21" t="s">
        <v>77</v>
      </c>
      <c r="AY260" s="21" t="s">
        <v>165</v>
      </c>
      <c r="BE260" s="160">
        <f t="shared" si="64"/>
        <v>0</v>
      </c>
      <c r="BF260" s="160">
        <f t="shared" si="65"/>
        <v>0</v>
      </c>
      <c r="BG260" s="160">
        <f t="shared" si="66"/>
        <v>0</v>
      </c>
      <c r="BH260" s="160">
        <f t="shared" si="67"/>
        <v>0</v>
      </c>
      <c r="BI260" s="160">
        <f t="shared" si="68"/>
        <v>0</v>
      </c>
      <c r="BJ260" s="21" t="s">
        <v>16</v>
      </c>
      <c r="BK260" s="160">
        <f t="shared" si="69"/>
        <v>0</v>
      </c>
      <c r="BL260" s="21" t="s">
        <v>83</v>
      </c>
      <c r="BM260" s="21" t="s">
        <v>682</v>
      </c>
    </row>
    <row r="261" spans="2:65" s="1" customFormat="1" ht="25.5" customHeight="1">
      <c r="B261" s="149"/>
      <c r="C261" s="150" t="s">
        <v>683</v>
      </c>
      <c r="D261" s="150" t="s">
        <v>167</v>
      </c>
      <c r="E261" s="151" t="s">
        <v>684</v>
      </c>
      <c r="F261" s="152" t="s">
        <v>685</v>
      </c>
      <c r="G261" s="153" t="s">
        <v>170</v>
      </c>
      <c r="H261" s="154">
        <v>1.02</v>
      </c>
      <c r="I261" s="155"/>
      <c r="J261" s="155">
        <f t="shared" si="60"/>
        <v>0</v>
      </c>
      <c r="K261" s="152" t="s">
        <v>171</v>
      </c>
      <c r="L261" s="35"/>
      <c r="M261" s="156" t="s">
        <v>5</v>
      </c>
      <c r="N261" s="157" t="s">
        <v>40</v>
      </c>
      <c r="O261" s="158">
        <v>0.223</v>
      </c>
      <c r="P261" s="158">
        <f t="shared" si="61"/>
        <v>0.22746</v>
      </c>
      <c r="Q261" s="158">
        <v>0</v>
      </c>
      <c r="R261" s="158">
        <f t="shared" si="62"/>
        <v>0</v>
      </c>
      <c r="S261" s="158">
        <v>0</v>
      </c>
      <c r="T261" s="159">
        <f t="shared" si="63"/>
        <v>0</v>
      </c>
      <c r="AR261" s="21" t="s">
        <v>83</v>
      </c>
      <c r="AT261" s="21" t="s">
        <v>167</v>
      </c>
      <c r="AU261" s="21" t="s">
        <v>77</v>
      </c>
      <c r="AY261" s="21" t="s">
        <v>165</v>
      </c>
      <c r="BE261" s="160">
        <f t="shared" si="64"/>
        <v>0</v>
      </c>
      <c r="BF261" s="160">
        <f t="shared" si="65"/>
        <v>0</v>
      </c>
      <c r="BG261" s="160">
        <f t="shared" si="66"/>
        <v>0</v>
      </c>
      <c r="BH261" s="160">
        <f t="shared" si="67"/>
        <v>0</v>
      </c>
      <c r="BI261" s="160">
        <f t="shared" si="68"/>
        <v>0</v>
      </c>
      <c r="BJ261" s="21" t="s">
        <v>16</v>
      </c>
      <c r="BK261" s="160">
        <f t="shared" si="69"/>
        <v>0</v>
      </c>
      <c r="BL261" s="21" t="s">
        <v>83</v>
      </c>
      <c r="BM261" s="21" t="s">
        <v>686</v>
      </c>
    </row>
    <row r="262" spans="2:65" s="1" customFormat="1" ht="51" customHeight="1">
      <c r="B262" s="149"/>
      <c r="C262" s="150" t="s">
        <v>687</v>
      </c>
      <c r="D262" s="150" t="s">
        <v>167</v>
      </c>
      <c r="E262" s="151" t="s">
        <v>688</v>
      </c>
      <c r="F262" s="152" t="s">
        <v>689</v>
      </c>
      <c r="G262" s="153" t="s">
        <v>245</v>
      </c>
      <c r="H262" s="154">
        <v>0.124</v>
      </c>
      <c r="I262" s="155"/>
      <c r="J262" s="155">
        <f t="shared" si="60"/>
        <v>0</v>
      </c>
      <c r="K262" s="152" t="s">
        <v>171</v>
      </c>
      <c r="L262" s="35"/>
      <c r="M262" s="156" t="s">
        <v>5</v>
      </c>
      <c r="N262" s="157" t="s">
        <v>40</v>
      </c>
      <c r="O262" s="158">
        <v>37.673000000000002</v>
      </c>
      <c r="P262" s="158">
        <f t="shared" si="61"/>
        <v>4.6714520000000004</v>
      </c>
      <c r="Q262" s="158">
        <v>1.05464</v>
      </c>
      <c r="R262" s="158">
        <f t="shared" si="62"/>
        <v>0.13077536000000001</v>
      </c>
      <c r="S262" s="158">
        <v>0</v>
      </c>
      <c r="T262" s="159">
        <f t="shared" si="63"/>
        <v>0</v>
      </c>
      <c r="AR262" s="21" t="s">
        <v>83</v>
      </c>
      <c r="AT262" s="21" t="s">
        <v>167</v>
      </c>
      <c r="AU262" s="21" t="s">
        <v>77</v>
      </c>
      <c r="AY262" s="21" t="s">
        <v>165</v>
      </c>
      <c r="BE262" s="160">
        <f t="shared" si="64"/>
        <v>0</v>
      </c>
      <c r="BF262" s="160">
        <f t="shared" si="65"/>
        <v>0</v>
      </c>
      <c r="BG262" s="160">
        <f t="shared" si="66"/>
        <v>0</v>
      </c>
      <c r="BH262" s="160">
        <f t="shared" si="67"/>
        <v>0</v>
      </c>
      <c r="BI262" s="160">
        <f t="shared" si="68"/>
        <v>0</v>
      </c>
      <c r="BJ262" s="21" t="s">
        <v>16</v>
      </c>
      <c r="BK262" s="160">
        <f t="shared" si="69"/>
        <v>0</v>
      </c>
      <c r="BL262" s="21" t="s">
        <v>83</v>
      </c>
      <c r="BM262" s="21" t="s">
        <v>690</v>
      </c>
    </row>
    <row r="263" spans="2:65" s="11" customFormat="1">
      <c r="B263" s="161"/>
      <c r="D263" s="162" t="s">
        <v>236</v>
      </c>
      <c r="F263" s="163" t="s">
        <v>691</v>
      </c>
      <c r="H263" s="164">
        <v>0.124</v>
      </c>
      <c r="L263" s="161"/>
      <c r="M263" s="165"/>
      <c r="N263" s="166"/>
      <c r="O263" s="166"/>
      <c r="P263" s="166"/>
      <c r="Q263" s="166"/>
      <c r="R263" s="166"/>
      <c r="S263" s="166"/>
      <c r="T263" s="167"/>
      <c r="AT263" s="168" t="s">
        <v>236</v>
      </c>
      <c r="AU263" s="168" t="s">
        <v>77</v>
      </c>
      <c r="AV263" s="11" t="s">
        <v>77</v>
      </c>
      <c r="AW263" s="11" t="s">
        <v>6</v>
      </c>
      <c r="AX263" s="11" t="s">
        <v>16</v>
      </c>
      <c r="AY263" s="168" t="s">
        <v>165</v>
      </c>
    </row>
    <row r="264" spans="2:65" s="1" customFormat="1" ht="38.25" customHeight="1">
      <c r="B264" s="149"/>
      <c r="C264" s="150" t="s">
        <v>692</v>
      </c>
      <c r="D264" s="150" t="s">
        <v>167</v>
      </c>
      <c r="E264" s="151" t="s">
        <v>693</v>
      </c>
      <c r="F264" s="152" t="s">
        <v>694</v>
      </c>
      <c r="G264" s="153" t="s">
        <v>185</v>
      </c>
      <c r="H264" s="154">
        <v>37.5</v>
      </c>
      <c r="I264" s="155"/>
      <c r="J264" s="155">
        <f>ROUND(I264*H264,2)</f>
        <v>0</v>
      </c>
      <c r="K264" s="152" t="s">
        <v>5</v>
      </c>
      <c r="L264" s="35"/>
      <c r="M264" s="156" t="s">
        <v>5</v>
      </c>
      <c r="N264" s="157" t="s">
        <v>40</v>
      </c>
      <c r="O264" s="158">
        <v>0.32200000000000001</v>
      </c>
      <c r="P264" s="158">
        <f>O264*H264</f>
        <v>12.075000000000001</v>
      </c>
      <c r="Q264" s="158">
        <v>2.2797000000000001E-2</v>
      </c>
      <c r="R264" s="158">
        <f>Q264*H264</f>
        <v>0.85488750000000002</v>
      </c>
      <c r="S264" s="158">
        <v>0</v>
      </c>
      <c r="T264" s="159">
        <f>S264*H264</f>
        <v>0</v>
      </c>
      <c r="AR264" s="21" t="s">
        <v>83</v>
      </c>
      <c r="AT264" s="21" t="s">
        <v>167</v>
      </c>
      <c r="AU264" s="21" t="s">
        <v>77</v>
      </c>
      <c r="AY264" s="21" t="s">
        <v>165</v>
      </c>
      <c r="BE264" s="160">
        <f>IF(N264="základní",J264,0)</f>
        <v>0</v>
      </c>
      <c r="BF264" s="160">
        <f>IF(N264="snížená",J264,0)</f>
        <v>0</v>
      </c>
      <c r="BG264" s="160">
        <f>IF(N264="zákl. přenesená",J264,0)</f>
        <v>0</v>
      </c>
      <c r="BH264" s="160">
        <f>IF(N264="sníž. přenesená",J264,0)</f>
        <v>0</v>
      </c>
      <c r="BI264" s="160">
        <f>IF(N264="nulová",J264,0)</f>
        <v>0</v>
      </c>
      <c r="BJ264" s="21" t="s">
        <v>16</v>
      </c>
      <c r="BK264" s="160">
        <f>ROUND(I264*H264,2)</f>
        <v>0</v>
      </c>
      <c r="BL264" s="21" t="s">
        <v>83</v>
      </c>
      <c r="BM264" s="21" t="s">
        <v>695</v>
      </c>
    </row>
    <row r="265" spans="2:65" s="1" customFormat="1" ht="25.5" customHeight="1">
      <c r="B265" s="149"/>
      <c r="C265" s="150" t="s">
        <v>696</v>
      </c>
      <c r="D265" s="150" t="s">
        <v>167</v>
      </c>
      <c r="E265" s="151" t="s">
        <v>697</v>
      </c>
      <c r="F265" s="152" t="s">
        <v>698</v>
      </c>
      <c r="G265" s="153" t="s">
        <v>189</v>
      </c>
      <c r="H265" s="154">
        <v>12.058999999999999</v>
      </c>
      <c r="I265" s="155"/>
      <c r="J265" s="155">
        <f>ROUND(I265*H265,2)</f>
        <v>0</v>
      </c>
      <c r="K265" s="152" t="s">
        <v>171</v>
      </c>
      <c r="L265" s="35"/>
      <c r="M265" s="156" t="s">
        <v>5</v>
      </c>
      <c r="N265" s="157" t="s">
        <v>40</v>
      </c>
      <c r="O265" s="158">
        <v>1.448</v>
      </c>
      <c r="P265" s="158">
        <f>O265*H265</f>
        <v>17.461431999999999</v>
      </c>
      <c r="Q265" s="158">
        <v>2.4533999999999998</v>
      </c>
      <c r="R265" s="158">
        <f>Q265*H265</f>
        <v>29.585550599999994</v>
      </c>
      <c r="S265" s="158">
        <v>0</v>
      </c>
      <c r="T265" s="159">
        <f>S265*H265</f>
        <v>0</v>
      </c>
      <c r="AR265" s="21" t="s">
        <v>83</v>
      </c>
      <c r="AT265" s="21" t="s">
        <v>167</v>
      </c>
      <c r="AU265" s="21" t="s">
        <v>77</v>
      </c>
      <c r="AY265" s="21" t="s">
        <v>165</v>
      </c>
      <c r="BE265" s="160">
        <f>IF(N265="základní",J265,0)</f>
        <v>0</v>
      </c>
      <c r="BF265" s="160">
        <f>IF(N265="snížená",J265,0)</f>
        <v>0</v>
      </c>
      <c r="BG265" s="160">
        <f>IF(N265="zákl. přenesená",J265,0)</f>
        <v>0</v>
      </c>
      <c r="BH265" s="160">
        <f>IF(N265="sníž. přenesená",J265,0)</f>
        <v>0</v>
      </c>
      <c r="BI265" s="160">
        <f>IF(N265="nulová",J265,0)</f>
        <v>0</v>
      </c>
      <c r="BJ265" s="21" t="s">
        <v>16</v>
      </c>
      <c r="BK265" s="160">
        <f>ROUND(I265*H265,2)</f>
        <v>0</v>
      </c>
      <c r="BL265" s="21" t="s">
        <v>83</v>
      </c>
      <c r="BM265" s="21" t="s">
        <v>699</v>
      </c>
    </row>
    <row r="266" spans="2:65" s="1" customFormat="1" ht="16.5" customHeight="1">
      <c r="B266" s="149"/>
      <c r="C266" s="150" t="s">
        <v>700</v>
      </c>
      <c r="D266" s="150" t="s">
        <v>167</v>
      </c>
      <c r="E266" s="151" t="s">
        <v>701</v>
      </c>
      <c r="F266" s="152" t="s">
        <v>702</v>
      </c>
      <c r="G266" s="153" t="s">
        <v>170</v>
      </c>
      <c r="H266" s="154">
        <v>81.867000000000004</v>
      </c>
      <c r="I266" s="155"/>
      <c r="J266" s="155">
        <f>ROUND(I266*H266,2)</f>
        <v>0</v>
      </c>
      <c r="K266" s="152" t="s">
        <v>171</v>
      </c>
      <c r="L266" s="35"/>
      <c r="M266" s="156" t="s">
        <v>5</v>
      </c>
      <c r="N266" s="157" t="s">
        <v>40</v>
      </c>
      <c r="O266" s="158">
        <v>0.68100000000000005</v>
      </c>
      <c r="P266" s="158">
        <f>O266*H266</f>
        <v>55.751427000000007</v>
      </c>
      <c r="Q266" s="158">
        <v>5.1900000000000002E-3</v>
      </c>
      <c r="R266" s="158">
        <f>Q266*H266</f>
        <v>0.42488973000000002</v>
      </c>
      <c r="S266" s="158">
        <v>0</v>
      </c>
      <c r="T266" s="159">
        <f>S266*H266</f>
        <v>0</v>
      </c>
      <c r="AR266" s="21" t="s">
        <v>83</v>
      </c>
      <c r="AT266" s="21" t="s">
        <v>167</v>
      </c>
      <c r="AU266" s="21" t="s">
        <v>77</v>
      </c>
      <c r="AY266" s="21" t="s">
        <v>165</v>
      </c>
      <c r="BE266" s="160">
        <f>IF(N266="základní",J266,0)</f>
        <v>0</v>
      </c>
      <c r="BF266" s="160">
        <f>IF(N266="snížená",J266,0)</f>
        <v>0</v>
      </c>
      <c r="BG266" s="160">
        <f>IF(N266="zákl. přenesená",J266,0)</f>
        <v>0</v>
      </c>
      <c r="BH266" s="160">
        <f>IF(N266="sníž. přenesená",J266,0)</f>
        <v>0</v>
      </c>
      <c r="BI266" s="160">
        <f>IF(N266="nulová",J266,0)</f>
        <v>0</v>
      </c>
      <c r="BJ266" s="21" t="s">
        <v>16</v>
      </c>
      <c r="BK266" s="160">
        <f>ROUND(I266*H266,2)</f>
        <v>0</v>
      </c>
      <c r="BL266" s="21" t="s">
        <v>83</v>
      </c>
      <c r="BM266" s="21" t="s">
        <v>703</v>
      </c>
    </row>
    <row r="267" spans="2:65" s="1" customFormat="1" ht="16.5" customHeight="1">
      <c r="B267" s="149"/>
      <c r="C267" s="150" t="s">
        <v>704</v>
      </c>
      <c r="D267" s="150" t="s">
        <v>167</v>
      </c>
      <c r="E267" s="151" t="s">
        <v>705</v>
      </c>
      <c r="F267" s="152" t="s">
        <v>706</v>
      </c>
      <c r="G267" s="153" t="s">
        <v>170</v>
      </c>
      <c r="H267" s="154">
        <v>81.867000000000004</v>
      </c>
      <c r="I267" s="155"/>
      <c r="J267" s="155">
        <f>ROUND(I267*H267,2)</f>
        <v>0</v>
      </c>
      <c r="K267" s="152" t="s">
        <v>171</v>
      </c>
      <c r="L267" s="35"/>
      <c r="M267" s="156" t="s">
        <v>5</v>
      </c>
      <c r="N267" s="157" t="s">
        <v>40</v>
      </c>
      <c r="O267" s="158">
        <v>0.24</v>
      </c>
      <c r="P267" s="158">
        <f>O267*H267</f>
        <v>19.64808</v>
      </c>
      <c r="Q267" s="158">
        <v>0</v>
      </c>
      <c r="R267" s="158">
        <f>Q267*H267</f>
        <v>0</v>
      </c>
      <c r="S267" s="158">
        <v>0</v>
      </c>
      <c r="T267" s="159">
        <f>S267*H267</f>
        <v>0</v>
      </c>
      <c r="AR267" s="21" t="s">
        <v>83</v>
      </c>
      <c r="AT267" s="21" t="s">
        <v>167</v>
      </c>
      <c r="AU267" s="21" t="s">
        <v>77</v>
      </c>
      <c r="AY267" s="21" t="s">
        <v>165</v>
      </c>
      <c r="BE267" s="160">
        <f>IF(N267="základní",J267,0)</f>
        <v>0</v>
      </c>
      <c r="BF267" s="160">
        <f>IF(N267="snížená",J267,0)</f>
        <v>0</v>
      </c>
      <c r="BG267" s="160">
        <f>IF(N267="zákl. přenesená",J267,0)</f>
        <v>0</v>
      </c>
      <c r="BH267" s="160">
        <f>IF(N267="sníž. přenesená",J267,0)</f>
        <v>0</v>
      </c>
      <c r="BI267" s="160">
        <f>IF(N267="nulová",J267,0)</f>
        <v>0</v>
      </c>
      <c r="BJ267" s="21" t="s">
        <v>16</v>
      </c>
      <c r="BK267" s="160">
        <f>ROUND(I267*H267,2)</f>
        <v>0</v>
      </c>
      <c r="BL267" s="21" t="s">
        <v>83</v>
      </c>
      <c r="BM267" s="21" t="s">
        <v>707</v>
      </c>
    </row>
    <row r="268" spans="2:65" s="1" customFormat="1" ht="25.5" customHeight="1">
      <c r="B268" s="149"/>
      <c r="C268" s="150" t="s">
        <v>708</v>
      </c>
      <c r="D268" s="150" t="s">
        <v>167</v>
      </c>
      <c r="E268" s="151" t="s">
        <v>709</v>
      </c>
      <c r="F268" s="152" t="s">
        <v>710</v>
      </c>
      <c r="G268" s="153" t="s">
        <v>245</v>
      </c>
      <c r="H268" s="154">
        <v>1.49</v>
      </c>
      <c r="I268" s="155"/>
      <c r="J268" s="155">
        <f>ROUND(I268*H268,2)</f>
        <v>0</v>
      </c>
      <c r="K268" s="152" t="s">
        <v>171</v>
      </c>
      <c r="L268" s="35"/>
      <c r="M268" s="156" t="s">
        <v>5</v>
      </c>
      <c r="N268" s="157" t="s">
        <v>40</v>
      </c>
      <c r="O268" s="158">
        <v>37.704000000000001</v>
      </c>
      <c r="P268" s="158">
        <f>O268*H268</f>
        <v>56.178960000000004</v>
      </c>
      <c r="Q268" s="158">
        <v>1.0525599999999999</v>
      </c>
      <c r="R268" s="158">
        <f>Q268*H268</f>
        <v>1.5683144</v>
      </c>
      <c r="S268" s="158">
        <v>0</v>
      </c>
      <c r="T268" s="159">
        <f>S268*H268</f>
        <v>0</v>
      </c>
      <c r="AR268" s="21" t="s">
        <v>83</v>
      </c>
      <c r="AT268" s="21" t="s">
        <v>167</v>
      </c>
      <c r="AU268" s="21" t="s">
        <v>77</v>
      </c>
      <c r="AY268" s="21" t="s">
        <v>165</v>
      </c>
      <c r="BE268" s="160">
        <f>IF(N268="základní",J268,0)</f>
        <v>0</v>
      </c>
      <c r="BF268" s="160">
        <f>IF(N268="snížená",J268,0)</f>
        <v>0</v>
      </c>
      <c r="BG268" s="160">
        <f>IF(N268="zákl. přenesená",J268,0)</f>
        <v>0</v>
      </c>
      <c r="BH268" s="160">
        <f>IF(N268="sníž. přenesená",J268,0)</f>
        <v>0</v>
      </c>
      <c r="BI268" s="160">
        <f>IF(N268="nulová",J268,0)</f>
        <v>0</v>
      </c>
      <c r="BJ268" s="21" t="s">
        <v>16</v>
      </c>
      <c r="BK268" s="160">
        <f>ROUND(I268*H268,2)</f>
        <v>0</v>
      </c>
      <c r="BL268" s="21" t="s">
        <v>83</v>
      </c>
      <c r="BM268" s="21" t="s">
        <v>711</v>
      </c>
    </row>
    <row r="269" spans="2:65" s="11" customFormat="1">
      <c r="B269" s="161"/>
      <c r="D269" s="162" t="s">
        <v>236</v>
      </c>
      <c r="F269" s="163" t="s">
        <v>712</v>
      </c>
      <c r="H269" s="164">
        <v>1.49</v>
      </c>
      <c r="L269" s="161"/>
      <c r="M269" s="165"/>
      <c r="N269" s="166"/>
      <c r="O269" s="166"/>
      <c r="P269" s="166"/>
      <c r="Q269" s="166"/>
      <c r="R269" s="166"/>
      <c r="S269" s="166"/>
      <c r="T269" s="167"/>
      <c r="AT269" s="168" t="s">
        <v>236</v>
      </c>
      <c r="AU269" s="168" t="s">
        <v>77</v>
      </c>
      <c r="AV269" s="11" t="s">
        <v>77</v>
      </c>
      <c r="AW269" s="11" t="s">
        <v>6</v>
      </c>
      <c r="AX269" s="11" t="s">
        <v>16</v>
      </c>
      <c r="AY269" s="168" t="s">
        <v>165</v>
      </c>
    </row>
    <row r="270" spans="2:65" s="1" customFormat="1" ht="16.5" customHeight="1">
      <c r="B270" s="149"/>
      <c r="C270" s="150" t="s">
        <v>713</v>
      </c>
      <c r="D270" s="150" t="s">
        <v>167</v>
      </c>
      <c r="E270" s="151" t="s">
        <v>714</v>
      </c>
      <c r="F270" s="152" t="s">
        <v>715</v>
      </c>
      <c r="G270" s="153" t="s">
        <v>185</v>
      </c>
      <c r="H270" s="154">
        <v>9.8000000000000007</v>
      </c>
      <c r="I270" s="155"/>
      <c r="J270" s="155">
        <f>ROUND(I270*H270,2)</f>
        <v>0</v>
      </c>
      <c r="K270" s="152" t="s">
        <v>5</v>
      </c>
      <c r="L270" s="35"/>
      <c r="M270" s="156" t="s">
        <v>5</v>
      </c>
      <c r="N270" s="157" t="s">
        <v>40</v>
      </c>
      <c r="O270" s="158">
        <v>0</v>
      </c>
      <c r="P270" s="158">
        <f>O270*H270</f>
        <v>0</v>
      </c>
      <c r="Q270" s="158">
        <v>0</v>
      </c>
      <c r="R270" s="158">
        <f>Q270*H270</f>
        <v>0</v>
      </c>
      <c r="S270" s="158">
        <v>0</v>
      </c>
      <c r="T270" s="159">
        <f>S270*H270</f>
        <v>0</v>
      </c>
      <c r="AR270" s="21" t="s">
        <v>83</v>
      </c>
      <c r="AT270" s="21" t="s">
        <v>167</v>
      </c>
      <c r="AU270" s="21" t="s">
        <v>77</v>
      </c>
      <c r="AY270" s="21" t="s">
        <v>165</v>
      </c>
      <c r="BE270" s="160">
        <f>IF(N270="základní",J270,0)</f>
        <v>0</v>
      </c>
      <c r="BF270" s="160">
        <f>IF(N270="snížená",J270,0)</f>
        <v>0</v>
      </c>
      <c r="BG270" s="160">
        <f>IF(N270="zákl. přenesená",J270,0)</f>
        <v>0</v>
      </c>
      <c r="BH270" s="160">
        <f>IF(N270="sníž. přenesená",J270,0)</f>
        <v>0</v>
      </c>
      <c r="BI270" s="160">
        <f>IF(N270="nulová",J270,0)</f>
        <v>0</v>
      </c>
      <c r="BJ270" s="21" t="s">
        <v>16</v>
      </c>
      <c r="BK270" s="160">
        <f>ROUND(I270*H270,2)</f>
        <v>0</v>
      </c>
      <c r="BL270" s="21" t="s">
        <v>83</v>
      </c>
      <c r="BM270" s="21" t="s">
        <v>716</v>
      </c>
    </row>
    <row r="271" spans="2:65" s="1" customFormat="1" ht="25.5" customHeight="1">
      <c r="B271" s="149"/>
      <c r="C271" s="150" t="s">
        <v>717</v>
      </c>
      <c r="D271" s="150" t="s">
        <v>167</v>
      </c>
      <c r="E271" s="151" t="s">
        <v>718</v>
      </c>
      <c r="F271" s="152" t="s">
        <v>719</v>
      </c>
      <c r="G271" s="153" t="s">
        <v>175</v>
      </c>
      <c r="H271" s="154">
        <v>2</v>
      </c>
      <c r="I271" s="155"/>
      <c r="J271" s="155">
        <f>ROUND(I271*H271,2)</f>
        <v>0</v>
      </c>
      <c r="K271" s="152" t="s">
        <v>5</v>
      </c>
      <c r="L271" s="35"/>
      <c r="M271" s="156" t="s">
        <v>5</v>
      </c>
      <c r="N271" s="157" t="s">
        <v>40</v>
      </c>
      <c r="O271" s="158">
        <v>0</v>
      </c>
      <c r="P271" s="158">
        <f>O271*H271</f>
        <v>0</v>
      </c>
      <c r="Q271" s="158">
        <v>0</v>
      </c>
      <c r="R271" s="158">
        <f>Q271*H271</f>
        <v>0</v>
      </c>
      <c r="S271" s="158">
        <v>0</v>
      </c>
      <c r="T271" s="159">
        <f>S271*H271</f>
        <v>0</v>
      </c>
      <c r="AR271" s="21" t="s">
        <v>83</v>
      </c>
      <c r="AT271" s="21" t="s">
        <v>167</v>
      </c>
      <c r="AU271" s="21" t="s">
        <v>77</v>
      </c>
      <c r="AY271" s="21" t="s">
        <v>165</v>
      </c>
      <c r="BE271" s="160">
        <f>IF(N271="základní",J271,0)</f>
        <v>0</v>
      </c>
      <c r="BF271" s="160">
        <f>IF(N271="snížená",J271,0)</f>
        <v>0</v>
      </c>
      <c r="BG271" s="160">
        <f>IF(N271="zákl. přenesená",J271,0)</f>
        <v>0</v>
      </c>
      <c r="BH271" s="160">
        <f>IF(N271="sníž. přenesená",J271,0)</f>
        <v>0</v>
      </c>
      <c r="BI271" s="160">
        <f>IF(N271="nulová",J271,0)</f>
        <v>0</v>
      </c>
      <c r="BJ271" s="21" t="s">
        <v>16</v>
      </c>
      <c r="BK271" s="160">
        <f>ROUND(I271*H271,2)</f>
        <v>0</v>
      </c>
      <c r="BL271" s="21" t="s">
        <v>83</v>
      </c>
      <c r="BM271" s="21" t="s">
        <v>720</v>
      </c>
    </row>
    <row r="272" spans="2:65" s="1" customFormat="1" ht="25.5" customHeight="1">
      <c r="B272" s="149"/>
      <c r="C272" s="150" t="s">
        <v>721</v>
      </c>
      <c r="D272" s="150" t="s">
        <v>167</v>
      </c>
      <c r="E272" s="151" t="s">
        <v>722</v>
      </c>
      <c r="F272" s="152" t="s">
        <v>723</v>
      </c>
      <c r="G272" s="153" t="s">
        <v>175</v>
      </c>
      <c r="H272" s="154">
        <v>1</v>
      </c>
      <c r="I272" s="155"/>
      <c r="J272" s="155">
        <f>ROUND(I272*H272,2)</f>
        <v>0</v>
      </c>
      <c r="K272" s="152" t="s">
        <v>5</v>
      </c>
      <c r="L272" s="35"/>
      <c r="M272" s="156" t="s">
        <v>5</v>
      </c>
      <c r="N272" s="157" t="s">
        <v>40</v>
      </c>
      <c r="O272" s="158">
        <v>0</v>
      </c>
      <c r="P272" s="158">
        <f>O272*H272</f>
        <v>0</v>
      </c>
      <c r="Q272" s="158">
        <v>0</v>
      </c>
      <c r="R272" s="158">
        <f>Q272*H272</f>
        <v>0</v>
      </c>
      <c r="S272" s="158">
        <v>0</v>
      </c>
      <c r="T272" s="159">
        <f>S272*H272</f>
        <v>0</v>
      </c>
      <c r="AR272" s="21" t="s">
        <v>83</v>
      </c>
      <c r="AT272" s="21" t="s">
        <v>167</v>
      </c>
      <c r="AU272" s="21" t="s">
        <v>77</v>
      </c>
      <c r="AY272" s="21" t="s">
        <v>165</v>
      </c>
      <c r="BE272" s="160">
        <f>IF(N272="základní",J272,0)</f>
        <v>0</v>
      </c>
      <c r="BF272" s="160">
        <f>IF(N272="snížená",J272,0)</f>
        <v>0</v>
      </c>
      <c r="BG272" s="160">
        <f>IF(N272="zákl. přenesená",J272,0)</f>
        <v>0</v>
      </c>
      <c r="BH272" s="160">
        <f>IF(N272="sníž. přenesená",J272,0)</f>
        <v>0</v>
      </c>
      <c r="BI272" s="160">
        <f>IF(N272="nulová",J272,0)</f>
        <v>0</v>
      </c>
      <c r="BJ272" s="21" t="s">
        <v>16</v>
      </c>
      <c r="BK272" s="160">
        <f>ROUND(I272*H272,2)</f>
        <v>0</v>
      </c>
      <c r="BL272" s="21" t="s">
        <v>83</v>
      </c>
      <c r="BM272" s="21" t="s">
        <v>724</v>
      </c>
    </row>
    <row r="273" spans="2:65" s="1" customFormat="1" ht="16.5" customHeight="1">
      <c r="B273" s="149"/>
      <c r="C273" s="150" t="s">
        <v>725</v>
      </c>
      <c r="D273" s="150" t="s">
        <v>167</v>
      </c>
      <c r="E273" s="151" t="s">
        <v>726</v>
      </c>
      <c r="F273" s="152" t="s">
        <v>727</v>
      </c>
      <c r="G273" s="153" t="s">
        <v>170</v>
      </c>
      <c r="H273" s="154">
        <v>8.0190000000000001</v>
      </c>
      <c r="I273" s="155"/>
      <c r="J273" s="155">
        <f>ROUND(I273*H273,2)</f>
        <v>0</v>
      </c>
      <c r="K273" s="152" t="s">
        <v>5</v>
      </c>
      <c r="L273" s="35"/>
      <c r="M273" s="156" t="s">
        <v>5</v>
      </c>
      <c r="N273" s="157" t="s">
        <v>40</v>
      </c>
      <c r="O273" s="158">
        <v>0</v>
      </c>
      <c r="P273" s="158">
        <f>O273*H273</f>
        <v>0</v>
      </c>
      <c r="Q273" s="158">
        <v>0</v>
      </c>
      <c r="R273" s="158">
        <f>Q273*H273</f>
        <v>0</v>
      </c>
      <c r="S273" s="158">
        <v>0</v>
      </c>
      <c r="T273" s="159">
        <f>S273*H273</f>
        <v>0</v>
      </c>
      <c r="AR273" s="21" t="s">
        <v>83</v>
      </c>
      <c r="AT273" s="21" t="s">
        <v>167</v>
      </c>
      <c r="AU273" s="21" t="s">
        <v>77</v>
      </c>
      <c r="AY273" s="21" t="s">
        <v>165</v>
      </c>
      <c r="BE273" s="160">
        <f>IF(N273="základní",J273,0)</f>
        <v>0</v>
      </c>
      <c r="BF273" s="160">
        <f>IF(N273="snížená",J273,0)</f>
        <v>0</v>
      </c>
      <c r="BG273" s="160">
        <f>IF(N273="zákl. přenesená",J273,0)</f>
        <v>0</v>
      </c>
      <c r="BH273" s="160">
        <f>IF(N273="sníž. přenesená",J273,0)</f>
        <v>0</v>
      </c>
      <c r="BI273" s="160">
        <f>IF(N273="nulová",J273,0)</f>
        <v>0</v>
      </c>
      <c r="BJ273" s="21" t="s">
        <v>16</v>
      </c>
      <c r="BK273" s="160">
        <f>ROUND(I273*H273,2)</f>
        <v>0</v>
      </c>
      <c r="BL273" s="21" t="s">
        <v>83</v>
      </c>
      <c r="BM273" s="21" t="s">
        <v>728</v>
      </c>
    </row>
    <row r="274" spans="2:65" s="1" customFormat="1" ht="25.5" customHeight="1">
      <c r="B274" s="149"/>
      <c r="C274" s="150" t="s">
        <v>729</v>
      </c>
      <c r="D274" s="150" t="s">
        <v>167</v>
      </c>
      <c r="E274" s="151" t="s">
        <v>730</v>
      </c>
      <c r="F274" s="152" t="s">
        <v>731</v>
      </c>
      <c r="G274" s="153" t="s">
        <v>189</v>
      </c>
      <c r="H274" s="154">
        <v>0.11899999999999999</v>
      </c>
      <c r="I274" s="155"/>
      <c r="J274" s="155">
        <f>ROUND(I274*H274,2)</f>
        <v>0</v>
      </c>
      <c r="K274" s="152" t="s">
        <v>5</v>
      </c>
      <c r="L274" s="35"/>
      <c r="M274" s="156" t="s">
        <v>5</v>
      </c>
      <c r="N274" s="157" t="s">
        <v>40</v>
      </c>
      <c r="O274" s="158">
        <v>1.224</v>
      </c>
      <c r="P274" s="158">
        <f>O274*H274</f>
        <v>0.14565599999999998</v>
      </c>
      <c r="Q274" s="158">
        <v>2.45343</v>
      </c>
      <c r="R274" s="158">
        <f>Q274*H274</f>
        <v>0.29195816999999996</v>
      </c>
      <c r="S274" s="158">
        <v>0</v>
      </c>
      <c r="T274" s="159">
        <f>S274*H274</f>
        <v>0</v>
      </c>
      <c r="AR274" s="21" t="s">
        <v>83</v>
      </c>
      <c r="AT274" s="21" t="s">
        <v>167</v>
      </c>
      <c r="AU274" s="21" t="s">
        <v>77</v>
      </c>
      <c r="AY274" s="21" t="s">
        <v>165</v>
      </c>
      <c r="BE274" s="160">
        <f>IF(N274="základní",J274,0)</f>
        <v>0</v>
      </c>
      <c r="BF274" s="160">
        <f>IF(N274="snížená",J274,0)</f>
        <v>0</v>
      </c>
      <c r="BG274" s="160">
        <f>IF(N274="zákl. přenesená",J274,0)</f>
        <v>0</v>
      </c>
      <c r="BH274" s="160">
        <f>IF(N274="sníž. přenesená",J274,0)</f>
        <v>0</v>
      </c>
      <c r="BI274" s="160">
        <f>IF(N274="nulová",J274,0)</f>
        <v>0</v>
      </c>
      <c r="BJ274" s="21" t="s">
        <v>16</v>
      </c>
      <c r="BK274" s="160">
        <f>ROUND(I274*H274,2)</f>
        <v>0</v>
      </c>
      <c r="BL274" s="21" t="s">
        <v>83</v>
      </c>
      <c r="BM274" s="21" t="s">
        <v>732</v>
      </c>
    </row>
    <row r="275" spans="2:65" s="10" customFormat="1" ht="29.85" customHeight="1">
      <c r="B275" s="137"/>
      <c r="D275" s="138" t="s">
        <v>68</v>
      </c>
      <c r="E275" s="147" t="s">
        <v>86</v>
      </c>
      <c r="F275" s="147" t="s">
        <v>733</v>
      </c>
      <c r="J275" s="148">
        <f>BK275</f>
        <v>0</v>
      </c>
      <c r="L275" s="137"/>
      <c r="M275" s="141"/>
      <c r="N275" s="142"/>
      <c r="O275" s="142"/>
      <c r="P275" s="143">
        <f>SUM(P276:P279)</f>
        <v>33.127099999999999</v>
      </c>
      <c r="Q275" s="142"/>
      <c r="R275" s="143">
        <f>SUM(R276:R279)</f>
        <v>11.01943</v>
      </c>
      <c r="S275" s="142"/>
      <c r="T275" s="144">
        <f>SUM(T276:T279)</f>
        <v>0</v>
      </c>
      <c r="AR275" s="138" t="s">
        <v>16</v>
      </c>
      <c r="AT275" s="145" t="s">
        <v>68</v>
      </c>
      <c r="AU275" s="145" t="s">
        <v>16</v>
      </c>
      <c r="AY275" s="138" t="s">
        <v>165</v>
      </c>
      <c r="BK275" s="146">
        <f>SUM(BK276:BK279)</f>
        <v>0</v>
      </c>
    </row>
    <row r="276" spans="2:65" s="1" customFormat="1" ht="25.5" customHeight="1">
      <c r="B276" s="149"/>
      <c r="C276" s="150" t="s">
        <v>734</v>
      </c>
      <c r="D276" s="150" t="s">
        <v>167</v>
      </c>
      <c r="E276" s="151" t="s">
        <v>735</v>
      </c>
      <c r="F276" s="152" t="s">
        <v>736</v>
      </c>
      <c r="G276" s="153" t="s">
        <v>170</v>
      </c>
      <c r="H276" s="154">
        <v>49.15</v>
      </c>
      <c r="I276" s="155"/>
      <c r="J276" s="155">
        <f>ROUND(I276*H276,2)</f>
        <v>0</v>
      </c>
      <c r="K276" s="152" t="s">
        <v>171</v>
      </c>
      <c r="L276" s="35"/>
      <c r="M276" s="156" t="s">
        <v>5</v>
      </c>
      <c r="N276" s="157" t="s">
        <v>40</v>
      </c>
      <c r="O276" s="158">
        <v>2.5999999999999999E-2</v>
      </c>
      <c r="P276" s="158">
        <f>O276*H276</f>
        <v>1.2778999999999998</v>
      </c>
      <c r="Q276" s="158">
        <v>0</v>
      </c>
      <c r="R276" s="158">
        <f>Q276*H276</f>
        <v>0</v>
      </c>
      <c r="S276" s="158">
        <v>0</v>
      </c>
      <c r="T276" s="159">
        <f>S276*H276</f>
        <v>0</v>
      </c>
      <c r="AR276" s="21" t="s">
        <v>83</v>
      </c>
      <c r="AT276" s="21" t="s">
        <v>167</v>
      </c>
      <c r="AU276" s="21" t="s">
        <v>77</v>
      </c>
      <c r="AY276" s="21" t="s">
        <v>165</v>
      </c>
      <c r="BE276" s="160">
        <f>IF(N276="základní",J276,0)</f>
        <v>0</v>
      </c>
      <c r="BF276" s="160">
        <f>IF(N276="snížená",J276,0)</f>
        <v>0</v>
      </c>
      <c r="BG276" s="160">
        <f>IF(N276="zákl. přenesená",J276,0)</f>
        <v>0</v>
      </c>
      <c r="BH276" s="160">
        <f>IF(N276="sníž. přenesená",J276,0)</f>
        <v>0</v>
      </c>
      <c r="BI276" s="160">
        <f>IF(N276="nulová",J276,0)</f>
        <v>0</v>
      </c>
      <c r="BJ276" s="21" t="s">
        <v>16</v>
      </c>
      <c r="BK276" s="160">
        <f>ROUND(I276*H276,2)</f>
        <v>0</v>
      </c>
      <c r="BL276" s="21" t="s">
        <v>83</v>
      </c>
      <c r="BM276" s="21" t="s">
        <v>737</v>
      </c>
    </row>
    <row r="277" spans="2:65" s="1" customFormat="1" ht="51" customHeight="1">
      <c r="B277" s="149"/>
      <c r="C277" s="150" t="s">
        <v>738</v>
      </c>
      <c r="D277" s="150" t="s">
        <v>167</v>
      </c>
      <c r="E277" s="151" t="s">
        <v>739</v>
      </c>
      <c r="F277" s="152" t="s">
        <v>740</v>
      </c>
      <c r="G277" s="153" t="s">
        <v>170</v>
      </c>
      <c r="H277" s="154">
        <v>49.15</v>
      </c>
      <c r="I277" s="155"/>
      <c r="J277" s="155">
        <f>ROUND(I277*H277,2)</f>
        <v>0</v>
      </c>
      <c r="K277" s="152" t="s">
        <v>171</v>
      </c>
      <c r="L277" s="35"/>
      <c r="M277" s="156" t="s">
        <v>5</v>
      </c>
      <c r="N277" s="157" t="s">
        <v>40</v>
      </c>
      <c r="O277" s="158">
        <v>0.64800000000000002</v>
      </c>
      <c r="P277" s="158">
        <f>O277*H277</f>
        <v>31.8492</v>
      </c>
      <c r="Q277" s="158">
        <v>0.10100000000000001</v>
      </c>
      <c r="R277" s="158">
        <f>Q277*H277</f>
        <v>4.9641500000000001</v>
      </c>
      <c r="S277" s="158">
        <v>0</v>
      </c>
      <c r="T277" s="159">
        <f>S277*H277</f>
        <v>0</v>
      </c>
      <c r="AR277" s="21" t="s">
        <v>83</v>
      </c>
      <c r="AT277" s="21" t="s">
        <v>167</v>
      </c>
      <c r="AU277" s="21" t="s">
        <v>77</v>
      </c>
      <c r="AY277" s="21" t="s">
        <v>165</v>
      </c>
      <c r="BE277" s="160">
        <f>IF(N277="základní",J277,0)</f>
        <v>0</v>
      </c>
      <c r="BF277" s="160">
        <f>IF(N277="snížená",J277,0)</f>
        <v>0</v>
      </c>
      <c r="BG277" s="160">
        <f>IF(N277="zákl. přenesená",J277,0)</f>
        <v>0</v>
      </c>
      <c r="BH277" s="160">
        <f>IF(N277="sníž. přenesená",J277,0)</f>
        <v>0</v>
      </c>
      <c r="BI277" s="160">
        <f>IF(N277="nulová",J277,0)</f>
        <v>0</v>
      </c>
      <c r="BJ277" s="21" t="s">
        <v>16</v>
      </c>
      <c r="BK277" s="160">
        <f>ROUND(I277*H277,2)</f>
        <v>0</v>
      </c>
      <c r="BL277" s="21" t="s">
        <v>83</v>
      </c>
      <c r="BM277" s="21" t="s">
        <v>741</v>
      </c>
    </row>
    <row r="278" spans="2:65" s="1" customFormat="1" ht="16.5" customHeight="1">
      <c r="B278" s="149"/>
      <c r="C278" s="169" t="s">
        <v>742</v>
      </c>
      <c r="D278" s="169" t="s">
        <v>297</v>
      </c>
      <c r="E278" s="170" t="s">
        <v>743</v>
      </c>
      <c r="F278" s="171" t="s">
        <v>744</v>
      </c>
      <c r="G278" s="172" t="s">
        <v>170</v>
      </c>
      <c r="H278" s="173">
        <v>54.064999999999998</v>
      </c>
      <c r="I278" s="174"/>
      <c r="J278" s="174">
        <f>ROUND(I278*H278,2)</f>
        <v>0</v>
      </c>
      <c r="K278" s="171" t="s">
        <v>171</v>
      </c>
      <c r="L278" s="175"/>
      <c r="M278" s="176" t="s">
        <v>5</v>
      </c>
      <c r="N278" s="177" t="s">
        <v>40</v>
      </c>
      <c r="O278" s="158">
        <v>0</v>
      </c>
      <c r="P278" s="158">
        <f>O278*H278</f>
        <v>0</v>
      </c>
      <c r="Q278" s="158">
        <v>0.112</v>
      </c>
      <c r="R278" s="158">
        <f>Q278*H278</f>
        <v>6.0552799999999998</v>
      </c>
      <c r="S278" s="158">
        <v>0</v>
      </c>
      <c r="T278" s="159">
        <f>S278*H278</f>
        <v>0</v>
      </c>
      <c r="AR278" s="21" t="s">
        <v>95</v>
      </c>
      <c r="AT278" s="21" t="s">
        <v>297</v>
      </c>
      <c r="AU278" s="21" t="s">
        <v>77</v>
      </c>
      <c r="AY278" s="21" t="s">
        <v>165</v>
      </c>
      <c r="BE278" s="160">
        <f>IF(N278="základní",J278,0)</f>
        <v>0</v>
      </c>
      <c r="BF278" s="160">
        <f>IF(N278="snížená",J278,0)</f>
        <v>0</v>
      </c>
      <c r="BG278" s="160">
        <f>IF(N278="zákl. přenesená",J278,0)</f>
        <v>0</v>
      </c>
      <c r="BH278" s="160">
        <f>IF(N278="sníž. přenesená",J278,0)</f>
        <v>0</v>
      </c>
      <c r="BI278" s="160">
        <f>IF(N278="nulová",J278,0)</f>
        <v>0</v>
      </c>
      <c r="BJ278" s="21" t="s">
        <v>16</v>
      </c>
      <c r="BK278" s="160">
        <f>ROUND(I278*H278,2)</f>
        <v>0</v>
      </c>
      <c r="BL278" s="21" t="s">
        <v>83</v>
      </c>
      <c r="BM278" s="21" t="s">
        <v>745</v>
      </c>
    </row>
    <row r="279" spans="2:65" s="11" customFormat="1">
      <c r="B279" s="161"/>
      <c r="D279" s="162" t="s">
        <v>236</v>
      </c>
      <c r="F279" s="163" t="s">
        <v>746</v>
      </c>
      <c r="H279" s="164">
        <v>54.064999999999998</v>
      </c>
      <c r="L279" s="161"/>
      <c r="M279" s="165"/>
      <c r="N279" s="166"/>
      <c r="O279" s="166"/>
      <c r="P279" s="166"/>
      <c r="Q279" s="166"/>
      <c r="R279" s="166"/>
      <c r="S279" s="166"/>
      <c r="T279" s="167"/>
      <c r="AT279" s="168" t="s">
        <v>236</v>
      </c>
      <c r="AU279" s="168" t="s">
        <v>77</v>
      </c>
      <c r="AV279" s="11" t="s">
        <v>77</v>
      </c>
      <c r="AW279" s="11" t="s">
        <v>6</v>
      </c>
      <c r="AX279" s="11" t="s">
        <v>16</v>
      </c>
      <c r="AY279" s="168" t="s">
        <v>165</v>
      </c>
    </row>
    <row r="280" spans="2:65" s="10" customFormat="1" ht="29.85" customHeight="1">
      <c r="B280" s="137"/>
      <c r="D280" s="138" t="s">
        <v>68</v>
      </c>
      <c r="E280" s="147" t="s">
        <v>89</v>
      </c>
      <c r="F280" s="147" t="s">
        <v>747</v>
      </c>
      <c r="J280" s="148">
        <f>BK280</f>
        <v>0</v>
      </c>
      <c r="L280" s="137"/>
      <c r="M280" s="141"/>
      <c r="N280" s="142"/>
      <c r="O280" s="142"/>
      <c r="P280" s="143">
        <f>P281+P304+P337</f>
        <v>1203.2672639999998</v>
      </c>
      <c r="Q280" s="142"/>
      <c r="R280" s="143">
        <f>R281+R304+R337</f>
        <v>75.012246730000015</v>
      </c>
      <c r="S280" s="142"/>
      <c r="T280" s="144">
        <f>T281+T304+T337</f>
        <v>0</v>
      </c>
      <c r="AR280" s="138" t="s">
        <v>16</v>
      </c>
      <c r="AT280" s="145" t="s">
        <v>68</v>
      </c>
      <c r="AU280" s="145" t="s">
        <v>16</v>
      </c>
      <c r="AY280" s="138" t="s">
        <v>165</v>
      </c>
      <c r="BK280" s="146">
        <f>BK281+BK304+BK337</f>
        <v>0</v>
      </c>
    </row>
    <row r="281" spans="2:65" s="10" customFormat="1" ht="14.85" customHeight="1">
      <c r="B281" s="137"/>
      <c r="D281" s="138" t="s">
        <v>68</v>
      </c>
      <c r="E281" s="147" t="s">
        <v>419</v>
      </c>
      <c r="F281" s="147" t="s">
        <v>748</v>
      </c>
      <c r="J281" s="148">
        <f>BK281</f>
        <v>0</v>
      </c>
      <c r="L281" s="137"/>
      <c r="M281" s="141"/>
      <c r="N281" s="142"/>
      <c r="O281" s="142"/>
      <c r="P281" s="143">
        <f>SUM(P282:P303)</f>
        <v>625.28021699999999</v>
      </c>
      <c r="Q281" s="142"/>
      <c r="R281" s="143">
        <f>SUM(R282:R303)</f>
        <v>21.878243300000005</v>
      </c>
      <c r="S281" s="142"/>
      <c r="T281" s="144">
        <f>SUM(T282:T303)</f>
        <v>0</v>
      </c>
      <c r="AR281" s="138" t="s">
        <v>16</v>
      </c>
      <c r="AT281" s="145" t="s">
        <v>68</v>
      </c>
      <c r="AU281" s="145" t="s">
        <v>77</v>
      </c>
      <c r="AY281" s="138" t="s">
        <v>165</v>
      </c>
      <c r="BK281" s="146">
        <f>SUM(BK282:BK303)</f>
        <v>0</v>
      </c>
    </row>
    <row r="282" spans="2:65" s="1" customFormat="1" ht="25.5" customHeight="1">
      <c r="B282" s="149"/>
      <c r="C282" s="150" t="s">
        <v>749</v>
      </c>
      <c r="D282" s="150" t="s">
        <v>167</v>
      </c>
      <c r="E282" s="151" t="s">
        <v>750</v>
      </c>
      <c r="F282" s="152" t="s">
        <v>751</v>
      </c>
      <c r="G282" s="153" t="s">
        <v>170</v>
      </c>
      <c r="H282" s="154">
        <v>58.98</v>
      </c>
      <c r="I282" s="155"/>
      <c r="J282" s="155">
        <f t="shared" ref="J282:J289" si="70">ROUND(I282*H282,2)</f>
        <v>0</v>
      </c>
      <c r="K282" s="152" t="s">
        <v>171</v>
      </c>
      <c r="L282" s="35"/>
      <c r="M282" s="156" t="s">
        <v>5</v>
      </c>
      <c r="N282" s="157" t="s">
        <v>40</v>
      </c>
      <c r="O282" s="158">
        <v>0.155</v>
      </c>
      <c r="P282" s="158">
        <f t="shared" ref="P282:P289" si="71">O282*H282</f>
        <v>9.1418999999999997</v>
      </c>
      <c r="Q282" s="158">
        <v>1.4E-3</v>
      </c>
      <c r="R282" s="158">
        <f t="shared" ref="R282:R289" si="72">Q282*H282</f>
        <v>8.2571999999999993E-2</v>
      </c>
      <c r="S282" s="158">
        <v>0</v>
      </c>
      <c r="T282" s="159">
        <f t="shared" ref="T282:T289" si="73">S282*H282</f>
        <v>0</v>
      </c>
      <c r="AR282" s="21" t="s">
        <v>83</v>
      </c>
      <c r="AT282" s="21" t="s">
        <v>167</v>
      </c>
      <c r="AU282" s="21" t="s">
        <v>80</v>
      </c>
      <c r="AY282" s="21" t="s">
        <v>165</v>
      </c>
      <c r="BE282" s="160">
        <f t="shared" ref="BE282:BE289" si="74">IF(N282="základní",J282,0)</f>
        <v>0</v>
      </c>
      <c r="BF282" s="160">
        <f t="shared" ref="BF282:BF289" si="75">IF(N282="snížená",J282,0)</f>
        <v>0</v>
      </c>
      <c r="BG282" s="160">
        <f t="shared" ref="BG282:BG289" si="76">IF(N282="zákl. přenesená",J282,0)</f>
        <v>0</v>
      </c>
      <c r="BH282" s="160">
        <f t="shared" ref="BH282:BH289" si="77">IF(N282="sníž. přenesená",J282,0)</f>
        <v>0</v>
      </c>
      <c r="BI282" s="160">
        <f t="shared" ref="BI282:BI289" si="78">IF(N282="nulová",J282,0)</f>
        <v>0</v>
      </c>
      <c r="BJ282" s="21" t="s">
        <v>16</v>
      </c>
      <c r="BK282" s="160">
        <f t="shared" ref="BK282:BK289" si="79">ROUND(I282*H282,2)</f>
        <v>0</v>
      </c>
      <c r="BL282" s="21" t="s">
        <v>83</v>
      </c>
      <c r="BM282" s="21" t="s">
        <v>752</v>
      </c>
    </row>
    <row r="283" spans="2:65" s="1" customFormat="1" ht="38.25" customHeight="1">
      <c r="B283" s="149"/>
      <c r="C283" s="150" t="s">
        <v>753</v>
      </c>
      <c r="D283" s="150" t="s">
        <v>167</v>
      </c>
      <c r="E283" s="151" t="s">
        <v>754</v>
      </c>
      <c r="F283" s="152" t="s">
        <v>755</v>
      </c>
      <c r="G283" s="153" t="s">
        <v>170</v>
      </c>
      <c r="H283" s="154">
        <v>58.98</v>
      </c>
      <c r="I283" s="155"/>
      <c r="J283" s="155">
        <f t="shared" si="70"/>
        <v>0</v>
      </c>
      <c r="K283" s="152" t="s">
        <v>171</v>
      </c>
      <c r="L283" s="35"/>
      <c r="M283" s="156" t="s">
        <v>5</v>
      </c>
      <c r="N283" s="157" t="s">
        <v>40</v>
      </c>
      <c r="O283" s="158">
        <v>0.47</v>
      </c>
      <c r="P283" s="158">
        <f t="shared" si="71"/>
        <v>27.720599999999997</v>
      </c>
      <c r="Q283" s="158">
        <v>1.6279999999999999E-2</v>
      </c>
      <c r="R283" s="158">
        <f t="shared" si="72"/>
        <v>0.96019439999999989</v>
      </c>
      <c r="S283" s="158">
        <v>0</v>
      </c>
      <c r="T283" s="159">
        <f t="shared" si="73"/>
        <v>0</v>
      </c>
      <c r="AR283" s="21" t="s">
        <v>83</v>
      </c>
      <c r="AT283" s="21" t="s">
        <v>167</v>
      </c>
      <c r="AU283" s="21" t="s">
        <v>80</v>
      </c>
      <c r="AY283" s="21" t="s">
        <v>165</v>
      </c>
      <c r="BE283" s="160">
        <f t="shared" si="74"/>
        <v>0</v>
      </c>
      <c r="BF283" s="160">
        <f t="shared" si="75"/>
        <v>0</v>
      </c>
      <c r="BG283" s="160">
        <f t="shared" si="76"/>
        <v>0</v>
      </c>
      <c r="BH283" s="160">
        <f t="shared" si="77"/>
        <v>0</v>
      </c>
      <c r="BI283" s="160">
        <f t="shared" si="78"/>
        <v>0</v>
      </c>
      <c r="BJ283" s="21" t="s">
        <v>16</v>
      </c>
      <c r="BK283" s="160">
        <f t="shared" si="79"/>
        <v>0</v>
      </c>
      <c r="BL283" s="21" t="s">
        <v>83</v>
      </c>
      <c r="BM283" s="21" t="s">
        <v>756</v>
      </c>
    </row>
    <row r="284" spans="2:65" s="1" customFormat="1" ht="25.5" customHeight="1">
      <c r="B284" s="149"/>
      <c r="C284" s="150" t="s">
        <v>757</v>
      </c>
      <c r="D284" s="150" t="s">
        <v>167</v>
      </c>
      <c r="E284" s="151" t="s">
        <v>758</v>
      </c>
      <c r="F284" s="152" t="s">
        <v>759</v>
      </c>
      <c r="G284" s="153" t="s">
        <v>170</v>
      </c>
      <c r="H284" s="154">
        <v>5.2</v>
      </c>
      <c r="I284" s="155"/>
      <c r="J284" s="155">
        <f t="shared" si="70"/>
        <v>0</v>
      </c>
      <c r="K284" s="152" t="s">
        <v>171</v>
      </c>
      <c r="L284" s="35"/>
      <c r="M284" s="156" t="s">
        <v>5</v>
      </c>
      <c r="N284" s="157" t="s">
        <v>40</v>
      </c>
      <c r="O284" s="158">
        <v>0.2</v>
      </c>
      <c r="P284" s="158">
        <f t="shared" si="71"/>
        <v>1.04</v>
      </c>
      <c r="Q284" s="158">
        <v>5.1999999999999998E-3</v>
      </c>
      <c r="R284" s="158">
        <f t="shared" si="72"/>
        <v>2.7039999999999998E-2</v>
      </c>
      <c r="S284" s="158">
        <v>0</v>
      </c>
      <c r="T284" s="159">
        <f t="shared" si="73"/>
        <v>0</v>
      </c>
      <c r="AR284" s="21" t="s">
        <v>83</v>
      </c>
      <c r="AT284" s="21" t="s">
        <v>167</v>
      </c>
      <c r="AU284" s="21" t="s">
        <v>80</v>
      </c>
      <c r="AY284" s="21" t="s">
        <v>165</v>
      </c>
      <c r="BE284" s="160">
        <f t="shared" si="74"/>
        <v>0</v>
      </c>
      <c r="BF284" s="160">
        <f t="shared" si="75"/>
        <v>0</v>
      </c>
      <c r="BG284" s="160">
        <f t="shared" si="76"/>
        <v>0</v>
      </c>
      <c r="BH284" s="160">
        <f t="shared" si="77"/>
        <v>0</v>
      </c>
      <c r="BI284" s="160">
        <f t="shared" si="78"/>
        <v>0</v>
      </c>
      <c r="BJ284" s="21" t="s">
        <v>16</v>
      </c>
      <c r="BK284" s="160">
        <f t="shared" si="79"/>
        <v>0</v>
      </c>
      <c r="BL284" s="21" t="s">
        <v>83</v>
      </c>
      <c r="BM284" s="21" t="s">
        <v>760</v>
      </c>
    </row>
    <row r="285" spans="2:65" s="1" customFormat="1" ht="25.5" customHeight="1">
      <c r="B285" s="149"/>
      <c r="C285" s="150" t="s">
        <v>761</v>
      </c>
      <c r="D285" s="150" t="s">
        <v>167</v>
      </c>
      <c r="E285" s="151" t="s">
        <v>762</v>
      </c>
      <c r="F285" s="152" t="s">
        <v>763</v>
      </c>
      <c r="G285" s="153" t="s">
        <v>170</v>
      </c>
      <c r="H285" s="154">
        <v>5.2</v>
      </c>
      <c r="I285" s="155"/>
      <c r="J285" s="155">
        <f t="shared" si="70"/>
        <v>0</v>
      </c>
      <c r="K285" s="152" t="s">
        <v>171</v>
      </c>
      <c r="L285" s="35"/>
      <c r="M285" s="156" t="s">
        <v>5</v>
      </c>
      <c r="N285" s="157" t="s">
        <v>40</v>
      </c>
      <c r="O285" s="158">
        <v>0.35799999999999998</v>
      </c>
      <c r="P285" s="158">
        <f t="shared" si="71"/>
        <v>1.8615999999999999</v>
      </c>
      <c r="Q285" s="158">
        <v>3.0000000000000001E-3</v>
      </c>
      <c r="R285" s="158">
        <f t="shared" si="72"/>
        <v>1.5600000000000001E-2</v>
      </c>
      <c r="S285" s="158">
        <v>0</v>
      </c>
      <c r="T285" s="159">
        <f t="shared" si="73"/>
        <v>0</v>
      </c>
      <c r="AR285" s="21" t="s">
        <v>83</v>
      </c>
      <c r="AT285" s="21" t="s">
        <v>167</v>
      </c>
      <c r="AU285" s="21" t="s">
        <v>80</v>
      </c>
      <c r="AY285" s="21" t="s">
        <v>165</v>
      </c>
      <c r="BE285" s="160">
        <f t="shared" si="74"/>
        <v>0</v>
      </c>
      <c r="BF285" s="160">
        <f t="shared" si="75"/>
        <v>0</v>
      </c>
      <c r="BG285" s="160">
        <f t="shared" si="76"/>
        <v>0</v>
      </c>
      <c r="BH285" s="160">
        <f t="shared" si="77"/>
        <v>0</v>
      </c>
      <c r="BI285" s="160">
        <f t="shared" si="78"/>
        <v>0</v>
      </c>
      <c r="BJ285" s="21" t="s">
        <v>16</v>
      </c>
      <c r="BK285" s="160">
        <f t="shared" si="79"/>
        <v>0</v>
      </c>
      <c r="BL285" s="21" t="s">
        <v>83</v>
      </c>
      <c r="BM285" s="21" t="s">
        <v>764</v>
      </c>
    </row>
    <row r="286" spans="2:65" s="1" customFormat="1" ht="25.5" customHeight="1">
      <c r="B286" s="149"/>
      <c r="C286" s="150" t="s">
        <v>765</v>
      </c>
      <c r="D286" s="150" t="s">
        <v>167</v>
      </c>
      <c r="E286" s="151" t="s">
        <v>766</v>
      </c>
      <c r="F286" s="152" t="s">
        <v>767</v>
      </c>
      <c r="G286" s="153" t="s">
        <v>175</v>
      </c>
      <c r="H286" s="154">
        <v>4</v>
      </c>
      <c r="I286" s="155"/>
      <c r="J286" s="155">
        <f t="shared" si="70"/>
        <v>0</v>
      </c>
      <c r="K286" s="152" t="s">
        <v>171</v>
      </c>
      <c r="L286" s="35"/>
      <c r="M286" s="156" t="s">
        <v>5</v>
      </c>
      <c r="N286" s="157" t="s">
        <v>40</v>
      </c>
      <c r="O286" s="158">
        <v>0.72499999999999998</v>
      </c>
      <c r="P286" s="158">
        <f t="shared" si="71"/>
        <v>2.9</v>
      </c>
      <c r="Q286" s="158">
        <v>4.0599999999999997E-2</v>
      </c>
      <c r="R286" s="158">
        <f t="shared" si="72"/>
        <v>0.16239999999999999</v>
      </c>
      <c r="S286" s="158">
        <v>0</v>
      </c>
      <c r="T286" s="159">
        <f t="shared" si="73"/>
        <v>0</v>
      </c>
      <c r="AR286" s="21" t="s">
        <v>83</v>
      </c>
      <c r="AT286" s="21" t="s">
        <v>167</v>
      </c>
      <c r="AU286" s="21" t="s">
        <v>80</v>
      </c>
      <c r="AY286" s="21" t="s">
        <v>165</v>
      </c>
      <c r="BE286" s="160">
        <f t="shared" si="74"/>
        <v>0</v>
      </c>
      <c r="BF286" s="160">
        <f t="shared" si="75"/>
        <v>0</v>
      </c>
      <c r="BG286" s="160">
        <f t="shared" si="76"/>
        <v>0</v>
      </c>
      <c r="BH286" s="160">
        <f t="shared" si="77"/>
        <v>0</v>
      </c>
      <c r="BI286" s="160">
        <f t="shared" si="78"/>
        <v>0</v>
      </c>
      <c r="BJ286" s="21" t="s">
        <v>16</v>
      </c>
      <c r="BK286" s="160">
        <f t="shared" si="79"/>
        <v>0</v>
      </c>
      <c r="BL286" s="21" t="s">
        <v>83</v>
      </c>
      <c r="BM286" s="21" t="s">
        <v>768</v>
      </c>
    </row>
    <row r="287" spans="2:65" s="1" customFormat="1" ht="25.5" customHeight="1">
      <c r="B287" s="149"/>
      <c r="C287" s="150" t="s">
        <v>769</v>
      </c>
      <c r="D287" s="150" t="s">
        <v>167</v>
      </c>
      <c r="E287" s="151" t="s">
        <v>770</v>
      </c>
      <c r="F287" s="152" t="s">
        <v>771</v>
      </c>
      <c r="G287" s="153" t="s">
        <v>175</v>
      </c>
      <c r="H287" s="154">
        <v>2</v>
      </c>
      <c r="I287" s="155"/>
      <c r="J287" s="155">
        <f t="shared" si="70"/>
        <v>0</v>
      </c>
      <c r="K287" s="152" t="s">
        <v>171</v>
      </c>
      <c r="L287" s="35"/>
      <c r="M287" s="156" t="s">
        <v>5</v>
      </c>
      <c r="N287" s="157" t="s">
        <v>40</v>
      </c>
      <c r="O287" s="158">
        <v>2.431</v>
      </c>
      <c r="P287" s="158">
        <f t="shared" si="71"/>
        <v>4.8620000000000001</v>
      </c>
      <c r="Q287" s="158">
        <v>0.15409999999999999</v>
      </c>
      <c r="R287" s="158">
        <f t="shared" si="72"/>
        <v>0.30819999999999997</v>
      </c>
      <c r="S287" s="158">
        <v>0</v>
      </c>
      <c r="T287" s="159">
        <f t="shared" si="73"/>
        <v>0</v>
      </c>
      <c r="AR287" s="21" t="s">
        <v>83</v>
      </c>
      <c r="AT287" s="21" t="s">
        <v>167</v>
      </c>
      <c r="AU287" s="21" t="s">
        <v>80</v>
      </c>
      <c r="AY287" s="21" t="s">
        <v>165</v>
      </c>
      <c r="BE287" s="160">
        <f t="shared" si="74"/>
        <v>0</v>
      </c>
      <c r="BF287" s="160">
        <f t="shared" si="75"/>
        <v>0</v>
      </c>
      <c r="BG287" s="160">
        <f t="shared" si="76"/>
        <v>0</v>
      </c>
      <c r="BH287" s="160">
        <f t="shared" si="77"/>
        <v>0</v>
      </c>
      <c r="BI287" s="160">
        <f t="shared" si="78"/>
        <v>0</v>
      </c>
      <c r="BJ287" s="21" t="s">
        <v>16</v>
      </c>
      <c r="BK287" s="160">
        <f t="shared" si="79"/>
        <v>0</v>
      </c>
      <c r="BL287" s="21" t="s">
        <v>83</v>
      </c>
      <c r="BM287" s="21" t="s">
        <v>772</v>
      </c>
    </row>
    <row r="288" spans="2:65" s="1" customFormat="1" ht="38.25" customHeight="1">
      <c r="B288" s="149"/>
      <c r="C288" s="150" t="s">
        <v>773</v>
      </c>
      <c r="D288" s="150" t="s">
        <v>167</v>
      </c>
      <c r="E288" s="151" t="s">
        <v>774</v>
      </c>
      <c r="F288" s="152" t="s">
        <v>775</v>
      </c>
      <c r="G288" s="153" t="s">
        <v>185</v>
      </c>
      <c r="H288" s="154">
        <v>108.125</v>
      </c>
      <c r="I288" s="155"/>
      <c r="J288" s="155">
        <f t="shared" si="70"/>
        <v>0</v>
      </c>
      <c r="K288" s="152" t="s">
        <v>171</v>
      </c>
      <c r="L288" s="35"/>
      <c r="M288" s="156" t="s">
        <v>5</v>
      </c>
      <c r="N288" s="157" t="s">
        <v>40</v>
      </c>
      <c r="O288" s="158">
        <v>9.6000000000000002E-2</v>
      </c>
      <c r="P288" s="158">
        <f t="shared" si="71"/>
        <v>10.38</v>
      </c>
      <c r="Q288" s="158">
        <v>0</v>
      </c>
      <c r="R288" s="158">
        <f t="shared" si="72"/>
        <v>0</v>
      </c>
      <c r="S288" s="158">
        <v>0</v>
      </c>
      <c r="T288" s="159">
        <f t="shared" si="73"/>
        <v>0</v>
      </c>
      <c r="AR288" s="21" t="s">
        <v>83</v>
      </c>
      <c r="AT288" s="21" t="s">
        <v>167</v>
      </c>
      <c r="AU288" s="21" t="s">
        <v>80</v>
      </c>
      <c r="AY288" s="21" t="s">
        <v>165</v>
      </c>
      <c r="BE288" s="160">
        <f t="shared" si="74"/>
        <v>0</v>
      </c>
      <c r="BF288" s="160">
        <f t="shared" si="75"/>
        <v>0</v>
      </c>
      <c r="BG288" s="160">
        <f t="shared" si="76"/>
        <v>0</v>
      </c>
      <c r="BH288" s="160">
        <f t="shared" si="77"/>
        <v>0</v>
      </c>
      <c r="BI288" s="160">
        <f t="shared" si="78"/>
        <v>0</v>
      </c>
      <c r="BJ288" s="21" t="s">
        <v>16</v>
      </c>
      <c r="BK288" s="160">
        <f t="shared" si="79"/>
        <v>0</v>
      </c>
      <c r="BL288" s="21" t="s">
        <v>83</v>
      </c>
      <c r="BM288" s="21" t="s">
        <v>776</v>
      </c>
    </row>
    <row r="289" spans="2:65" s="1" customFormat="1" ht="16.5" customHeight="1">
      <c r="B289" s="149"/>
      <c r="C289" s="169" t="s">
        <v>777</v>
      </c>
      <c r="D289" s="169" t="s">
        <v>297</v>
      </c>
      <c r="E289" s="170" t="s">
        <v>778</v>
      </c>
      <c r="F289" s="171" t="s">
        <v>779</v>
      </c>
      <c r="G289" s="172" t="s">
        <v>185</v>
      </c>
      <c r="H289" s="173">
        <v>113.53100000000001</v>
      </c>
      <c r="I289" s="174"/>
      <c r="J289" s="174">
        <f t="shared" si="70"/>
        <v>0</v>
      </c>
      <c r="K289" s="171" t="s">
        <v>171</v>
      </c>
      <c r="L289" s="175"/>
      <c r="M289" s="176" t="s">
        <v>5</v>
      </c>
      <c r="N289" s="177" t="s">
        <v>40</v>
      </c>
      <c r="O289" s="158">
        <v>0</v>
      </c>
      <c r="P289" s="158">
        <f t="shared" si="71"/>
        <v>0</v>
      </c>
      <c r="Q289" s="158">
        <v>4.0000000000000003E-5</v>
      </c>
      <c r="R289" s="158">
        <f t="shared" si="72"/>
        <v>4.5412400000000002E-3</v>
      </c>
      <c r="S289" s="158">
        <v>0</v>
      </c>
      <c r="T289" s="159">
        <f t="shared" si="73"/>
        <v>0</v>
      </c>
      <c r="AR289" s="21" t="s">
        <v>95</v>
      </c>
      <c r="AT289" s="21" t="s">
        <v>297</v>
      </c>
      <c r="AU289" s="21" t="s">
        <v>80</v>
      </c>
      <c r="AY289" s="21" t="s">
        <v>165</v>
      </c>
      <c r="BE289" s="160">
        <f t="shared" si="74"/>
        <v>0</v>
      </c>
      <c r="BF289" s="160">
        <f t="shared" si="75"/>
        <v>0</v>
      </c>
      <c r="BG289" s="160">
        <f t="shared" si="76"/>
        <v>0</v>
      </c>
      <c r="BH289" s="160">
        <f t="shared" si="77"/>
        <v>0</v>
      </c>
      <c r="BI289" s="160">
        <f t="shared" si="78"/>
        <v>0</v>
      </c>
      <c r="BJ289" s="21" t="s">
        <v>16</v>
      </c>
      <c r="BK289" s="160">
        <f t="shared" si="79"/>
        <v>0</v>
      </c>
      <c r="BL289" s="21" t="s">
        <v>83</v>
      </c>
      <c r="BM289" s="21" t="s">
        <v>780</v>
      </c>
    </row>
    <row r="290" spans="2:65" s="11" customFormat="1">
      <c r="B290" s="161"/>
      <c r="D290" s="162" t="s">
        <v>236</v>
      </c>
      <c r="F290" s="163" t="s">
        <v>781</v>
      </c>
      <c r="H290" s="164">
        <v>113.53100000000001</v>
      </c>
      <c r="L290" s="161"/>
      <c r="M290" s="165"/>
      <c r="N290" s="166"/>
      <c r="O290" s="166"/>
      <c r="P290" s="166"/>
      <c r="Q290" s="166"/>
      <c r="R290" s="166"/>
      <c r="S290" s="166"/>
      <c r="T290" s="167"/>
      <c r="AT290" s="168" t="s">
        <v>236</v>
      </c>
      <c r="AU290" s="168" t="s">
        <v>80</v>
      </c>
      <c r="AV290" s="11" t="s">
        <v>77</v>
      </c>
      <c r="AW290" s="11" t="s">
        <v>6</v>
      </c>
      <c r="AX290" s="11" t="s">
        <v>16</v>
      </c>
      <c r="AY290" s="168" t="s">
        <v>165</v>
      </c>
    </row>
    <row r="291" spans="2:65" s="1" customFormat="1" ht="25.5" customHeight="1">
      <c r="B291" s="149"/>
      <c r="C291" s="150" t="s">
        <v>782</v>
      </c>
      <c r="D291" s="150" t="s">
        <v>167</v>
      </c>
      <c r="E291" s="151" t="s">
        <v>783</v>
      </c>
      <c r="F291" s="152" t="s">
        <v>784</v>
      </c>
      <c r="G291" s="153" t="s">
        <v>185</v>
      </c>
      <c r="H291" s="154">
        <v>244.66800000000001</v>
      </c>
      <c r="I291" s="155"/>
      <c r="J291" s="155">
        <f>ROUND(I291*H291,2)</f>
        <v>0</v>
      </c>
      <c r="K291" s="152" t="s">
        <v>171</v>
      </c>
      <c r="L291" s="35"/>
      <c r="M291" s="156" t="s">
        <v>5</v>
      </c>
      <c r="N291" s="157" t="s">
        <v>40</v>
      </c>
      <c r="O291" s="158">
        <v>0.11</v>
      </c>
      <c r="P291" s="158">
        <f>O291*H291</f>
        <v>26.91348</v>
      </c>
      <c r="Q291" s="158">
        <v>0</v>
      </c>
      <c r="R291" s="158">
        <f>Q291*H291</f>
        <v>0</v>
      </c>
      <c r="S291" s="158">
        <v>0</v>
      </c>
      <c r="T291" s="159">
        <f>S291*H291</f>
        <v>0</v>
      </c>
      <c r="AR291" s="21" t="s">
        <v>83</v>
      </c>
      <c r="AT291" s="21" t="s">
        <v>167</v>
      </c>
      <c r="AU291" s="21" t="s">
        <v>80</v>
      </c>
      <c r="AY291" s="21" t="s">
        <v>165</v>
      </c>
      <c r="BE291" s="160">
        <f>IF(N291="základní",J291,0)</f>
        <v>0</v>
      </c>
      <c r="BF291" s="160">
        <f>IF(N291="snížená",J291,0)</f>
        <v>0</v>
      </c>
      <c r="BG291" s="160">
        <f>IF(N291="zákl. přenesená",J291,0)</f>
        <v>0</v>
      </c>
      <c r="BH291" s="160">
        <f>IF(N291="sníž. přenesená",J291,0)</f>
        <v>0</v>
      </c>
      <c r="BI291" s="160">
        <f>IF(N291="nulová",J291,0)</f>
        <v>0</v>
      </c>
      <c r="BJ291" s="21" t="s">
        <v>16</v>
      </c>
      <c r="BK291" s="160">
        <f>ROUND(I291*H291,2)</f>
        <v>0</v>
      </c>
      <c r="BL291" s="21" t="s">
        <v>83</v>
      </c>
      <c r="BM291" s="21" t="s">
        <v>785</v>
      </c>
    </row>
    <row r="292" spans="2:65" s="1" customFormat="1" ht="16.5" customHeight="1">
      <c r="B292" s="149"/>
      <c r="C292" s="169" t="s">
        <v>786</v>
      </c>
      <c r="D292" s="169" t="s">
        <v>297</v>
      </c>
      <c r="E292" s="170" t="s">
        <v>787</v>
      </c>
      <c r="F292" s="171" t="s">
        <v>788</v>
      </c>
      <c r="G292" s="172" t="s">
        <v>185</v>
      </c>
      <c r="H292" s="173">
        <v>256.90100000000001</v>
      </c>
      <c r="I292" s="174"/>
      <c r="J292" s="174">
        <f>ROUND(I292*H292,2)</f>
        <v>0</v>
      </c>
      <c r="K292" s="171" t="s">
        <v>171</v>
      </c>
      <c r="L292" s="175"/>
      <c r="M292" s="176" t="s">
        <v>5</v>
      </c>
      <c r="N292" s="177" t="s">
        <v>40</v>
      </c>
      <c r="O292" s="158">
        <v>0</v>
      </c>
      <c r="P292" s="158">
        <f>O292*H292</f>
        <v>0</v>
      </c>
      <c r="Q292" s="158">
        <v>3.0000000000000001E-5</v>
      </c>
      <c r="R292" s="158">
        <f>Q292*H292</f>
        <v>7.7070300000000001E-3</v>
      </c>
      <c r="S292" s="158">
        <v>0</v>
      </c>
      <c r="T292" s="159">
        <f>S292*H292</f>
        <v>0</v>
      </c>
      <c r="AR292" s="21" t="s">
        <v>95</v>
      </c>
      <c r="AT292" s="21" t="s">
        <v>297</v>
      </c>
      <c r="AU292" s="21" t="s">
        <v>80</v>
      </c>
      <c r="AY292" s="21" t="s">
        <v>165</v>
      </c>
      <c r="BE292" s="160">
        <f>IF(N292="základní",J292,0)</f>
        <v>0</v>
      </c>
      <c r="BF292" s="160">
        <f>IF(N292="snížená",J292,0)</f>
        <v>0</v>
      </c>
      <c r="BG292" s="160">
        <f>IF(N292="zákl. přenesená",J292,0)</f>
        <v>0</v>
      </c>
      <c r="BH292" s="160">
        <f>IF(N292="sníž. přenesená",J292,0)</f>
        <v>0</v>
      </c>
      <c r="BI292" s="160">
        <f>IF(N292="nulová",J292,0)</f>
        <v>0</v>
      </c>
      <c r="BJ292" s="21" t="s">
        <v>16</v>
      </c>
      <c r="BK292" s="160">
        <f>ROUND(I292*H292,2)</f>
        <v>0</v>
      </c>
      <c r="BL292" s="21" t="s">
        <v>83</v>
      </c>
      <c r="BM292" s="21" t="s">
        <v>789</v>
      </c>
    </row>
    <row r="293" spans="2:65" s="11" customFormat="1">
      <c r="B293" s="161"/>
      <c r="D293" s="162" t="s">
        <v>236</v>
      </c>
      <c r="F293" s="163" t="s">
        <v>790</v>
      </c>
      <c r="H293" s="164">
        <v>256.90100000000001</v>
      </c>
      <c r="L293" s="161"/>
      <c r="M293" s="165"/>
      <c r="N293" s="166"/>
      <c r="O293" s="166"/>
      <c r="P293" s="166"/>
      <c r="Q293" s="166"/>
      <c r="R293" s="166"/>
      <c r="S293" s="166"/>
      <c r="T293" s="167"/>
      <c r="AT293" s="168" t="s">
        <v>236</v>
      </c>
      <c r="AU293" s="168" t="s">
        <v>80</v>
      </c>
      <c r="AV293" s="11" t="s">
        <v>77</v>
      </c>
      <c r="AW293" s="11" t="s">
        <v>6</v>
      </c>
      <c r="AX293" s="11" t="s">
        <v>16</v>
      </c>
      <c r="AY293" s="168" t="s">
        <v>165</v>
      </c>
    </row>
    <row r="294" spans="2:65" s="1" customFormat="1" ht="16.5" customHeight="1">
      <c r="B294" s="149"/>
      <c r="C294" s="150" t="s">
        <v>791</v>
      </c>
      <c r="D294" s="150" t="s">
        <v>167</v>
      </c>
      <c r="E294" s="151" t="s">
        <v>792</v>
      </c>
      <c r="F294" s="152" t="s">
        <v>793</v>
      </c>
      <c r="G294" s="153" t="s">
        <v>170</v>
      </c>
      <c r="H294" s="154">
        <v>9.9</v>
      </c>
      <c r="I294" s="155"/>
      <c r="J294" s="155">
        <f t="shared" ref="J294:J303" si="80">ROUND(I294*H294,2)</f>
        <v>0</v>
      </c>
      <c r="K294" s="152" t="s">
        <v>171</v>
      </c>
      <c r="L294" s="35"/>
      <c r="M294" s="156" t="s">
        <v>5</v>
      </c>
      <c r="N294" s="157" t="s">
        <v>40</v>
      </c>
      <c r="O294" s="158">
        <v>1.355</v>
      </c>
      <c r="P294" s="158">
        <f t="shared" ref="P294:P303" si="81">O294*H294</f>
        <v>13.4145</v>
      </c>
      <c r="Q294" s="158">
        <v>3.3579999999999999E-2</v>
      </c>
      <c r="R294" s="158">
        <f t="shared" ref="R294:R303" si="82">Q294*H294</f>
        <v>0.33244200000000002</v>
      </c>
      <c r="S294" s="158">
        <v>0</v>
      </c>
      <c r="T294" s="159">
        <f t="shared" ref="T294:T303" si="83">S294*H294</f>
        <v>0</v>
      </c>
      <c r="AR294" s="21" t="s">
        <v>83</v>
      </c>
      <c r="AT294" s="21" t="s">
        <v>167</v>
      </c>
      <c r="AU294" s="21" t="s">
        <v>80</v>
      </c>
      <c r="AY294" s="21" t="s">
        <v>165</v>
      </c>
      <c r="BE294" s="160">
        <f t="shared" ref="BE294:BE303" si="84">IF(N294="základní",J294,0)</f>
        <v>0</v>
      </c>
      <c r="BF294" s="160">
        <f t="shared" ref="BF294:BF303" si="85">IF(N294="snížená",J294,0)</f>
        <v>0</v>
      </c>
      <c r="BG294" s="160">
        <f t="shared" ref="BG294:BG303" si="86">IF(N294="zákl. přenesená",J294,0)</f>
        <v>0</v>
      </c>
      <c r="BH294" s="160">
        <f t="shared" ref="BH294:BH303" si="87">IF(N294="sníž. přenesená",J294,0)</f>
        <v>0</v>
      </c>
      <c r="BI294" s="160">
        <f t="shared" ref="BI294:BI303" si="88">IF(N294="nulová",J294,0)</f>
        <v>0</v>
      </c>
      <c r="BJ294" s="21" t="s">
        <v>16</v>
      </c>
      <c r="BK294" s="160">
        <f t="shared" ref="BK294:BK303" si="89">ROUND(I294*H294,2)</f>
        <v>0</v>
      </c>
      <c r="BL294" s="21" t="s">
        <v>83</v>
      </c>
      <c r="BM294" s="21" t="s">
        <v>794</v>
      </c>
    </row>
    <row r="295" spans="2:65" s="1" customFormat="1" ht="25.5" customHeight="1">
      <c r="B295" s="149"/>
      <c r="C295" s="150" t="s">
        <v>795</v>
      </c>
      <c r="D295" s="150" t="s">
        <v>167</v>
      </c>
      <c r="E295" s="151" t="s">
        <v>796</v>
      </c>
      <c r="F295" s="152" t="s">
        <v>797</v>
      </c>
      <c r="G295" s="153" t="s">
        <v>170</v>
      </c>
      <c r="H295" s="154">
        <v>829.41700000000003</v>
      </c>
      <c r="I295" s="155"/>
      <c r="J295" s="155">
        <f t="shared" si="80"/>
        <v>0</v>
      </c>
      <c r="K295" s="152" t="s">
        <v>171</v>
      </c>
      <c r="L295" s="35"/>
      <c r="M295" s="156" t="s">
        <v>5</v>
      </c>
      <c r="N295" s="157" t="s">
        <v>40</v>
      </c>
      <c r="O295" s="158">
        <v>0.104</v>
      </c>
      <c r="P295" s="158">
        <f t="shared" si="81"/>
        <v>86.259367999999995</v>
      </c>
      <c r="Q295" s="158">
        <v>2.5999999999999998E-4</v>
      </c>
      <c r="R295" s="158">
        <f t="shared" si="82"/>
        <v>0.21564841999999998</v>
      </c>
      <c r="S295" s="158">
        <v>0</v>
      </c>
      <c r="T295" s="159">
        <f t="shared" si="83"/>
        <v>0</v>
      </c>
      <c r="AR295" s="21" t="s">
        <v>83</v>
      </c>
      <c r="AT295" s="21" t="s">
        <v>167</v>
      </c>
      <c r="AU295" s="21" t="s">
        <v>80</v>
      </c>
      <c r="AY295" s="21" t="s">
        <v>165</v>
      </c>
      <c r="BE295" s="160">
        <f t="shared" si="84"/>
        <v>0</v>
      </c>
      <c r="BF295" s="160">
        <f t="shared" si="85"/>
        <v>0</v>
      </c>
      <c r="BG295" s="160">
        <f t="shared" si="86"/>
        <v>0</v>
      </c>
      <c r="BH295" s="160">
        <f t="shared" si="87"/>
        <v>0</v>
      </c>
      <c r="BI295" s="160">
        <f t="shared" si="88"/>
        <v>0</v>
      </c>
      <c r="BJ295" s="21" t="s">
        <v>16</v>
      </c>
      <c r="BK295" s="160">
        <f t="shared" si="89"/>
        <v>0</v>
      </c>
      <c r="BL295" s="21" t="s">
        <v>83</v>
      </c>
      <c r="BM295" s="21" t="s">
        <v>798</v>
      </c>
    </row>
    <row r="296" spans="2:65" s="1" customFormat="1" ht="25.5" customHeight="1">
      <c r="B296" s="149"/>
      <c r="C296" s="150" t="s">
        <v>799</v>
      </c>
      <c r="D296" s="150" t="s">
        <v>167</v>
      </c>
      <c r="E296" s="151" t="s">
        <v>800</v>
      </c>
      <c r="F296" s="152" t="s">
        <v>801</v>
      </c>
      <c r="G296" s="153" t="s">
        <v>170</v>
      </c>
      <c r="H296" s="154">
        <v>829.41700000000003</v>
      </c>
      <c r="I296" s="155"/>
      <c r="J296" s="155">
        <f t="shared" si="80"/>
        <v>0</v>
      </c>
      <c r="K296" s="152" t="s">
        <v>171</v>
      </c>
      <c r="L296" s="35"/>
      <c r="M296" s="156" t="s">
        <v>5</v>
      </c>
      <c r="N296" s="157" t="s">
        <v>40</v>
      </c>
      <c r="O296" s="158">
        <v>0.11700000000000001</v>
      </c>
      <c r="P296" s="158">
        <f t="shared" si="81"/>
        <v>97.041789000000009</v>
      </c>
      <c r="Q296" s="158">
        <v>7.3499999999999998E-3</v>
      </c>
      <c r="R296" s="158">
        <f t="shared" si="82"/>
        <v>6.0962149500000002</v>
      </c>
      <c r="S296" s="158">
        <v>0</v>
      </c>
      <c r="T296" s="159">
        <f t="shared" si="83"/>
        <v>0</v>
      </c>
      <c r="AR296" s="21" t="s">
        <v>83</v>
      </c>
      <c r="AT296" s="21" t="s">
        <v>167</v>
      </c>
      <c r="AU296" s="21" t="s">
        <v>80</v>
      </c>
      <c r="AY296" s="21" t="s">
        <v>165</v>
      </c>
      <c r="BE296" s="160">
        <f t="shared" si="84"/>
        <v>0</v>
      </c>
      <c r="BF296" s="160">
        <f t="shared" si="85"/>
        <v>0</v>
      </c>
      <c r="BG296" s="160">
        <f t="shared" si="86"/>
        <v>0</v>
      </c>
      <c r="BH296" s="160">
        <f t="shared" si="87"/>
        <v>0</v>
      </c>
      <c r="BI296" s="160">
        <f t="shared" si="88"/>
        <v>0</v>
      </c>
      <c r="BJ296" s="21" t="s">
        <v>16</v>
      </c>
      <c r="BK296" s="160">
        <f t="shared" si="89"/>
        <v>0</v>
      </c>
      <c r="BL296" s="21" t="s">
        <v>83</v>
      </c>
      <c r="BM296" s="21" t="s">
        <v>802</v>
      </c>
    </row>
    <row r="297" spans="2:65" s="1" customFormat="1" ht="38.25" customHeight="1">
      <c r="B297" s="149"/>
      <c r="C297" s="150" t="s">
        <v>803</v>
      </c>
      <c r="D297" s="150" t="s">
        <v>167</v>
      </c>
      <c r="E297" s="151" t="s">
        <v>804</v>
      </c>
      <c r="F297" s="152" t="s">
        <v>805</v>
      </c>
      <c r="G297" s="153" t="s">
        <v>170</v>
      </c>
      <c r="H297" s="154">
        <v>757.85199999999998</v>
      </c>
      <c r="I297" s="155"/>
      <c r="J297" s="155">
        <f t="shared" si="80"/>
        <v>0</v>
      </c>
      <c r="K297" s="152" t="s">
        <v>171</v>
      </c>
      <c r="L297" s="35"/>
      <c r="M297" s="156" t="s">
        <v>5</v>
      </c>
      <c r="N297" s="157" t="s">
        <v>40</v>
      </c>
      <c r="O297" s="158">
        <v>0.37</v>
      </c>
      <c r="P297" s="158">
        <f t="shared" si="81"/>
        <v>280.40523999999999</v>
      </c>
      <c r="Q297" s="158">
        <v>1.6279999999999999E-2</v>
      </c>
      <c r="R297" s="158">
        <f t="shared" si="82"/>
        <v>12.337830559999999</v>
      </c>
      <c r="S297" s="158">
        <v>0</v>
      </c>
      <c r="T297" s="159">
        <f t="shared" si="83"/>
        <v>0</v>
      </c>
      <c r="AR297" s="21" t="s">
        <v>83</v>
      </c>
      <c r="AT297" s="21" t="s">
        <v>167</v>
      </c>
      <c r="AU297" s="21" t="s">
        <v>80</v>
      </c>
      <c r="AY297" s="21" t="s">
        <v>165</v>
      </c>
      <c r="BE297" s="160">
        <f t="shared" si="84"/>
        <v>0</v>
      </c>
      <c r="BF297" s="160">
        <f t="shared" si="85"/>
        <v>0</v>
      </c>
      <c r="BG297" s="160">
        <f t="shared" si="86"/>
        <v>0</v>
      </c>
      <c r="BH297" s="160">
        <f t="shared" si="87"/>
        <v>0</v>
      </c>
      <c r="BI297" s="160">
        <f t="shared" si="88"/>
        <v>0</v>
      </c>
      <c r="BJ297" s="21" t="s">
        <v>16</v>
      </c>
      <c r="BK297" s="160">
        <f t="shared" si="89"/>
        <v>0</v>
      </c>
      <c r="BL297" s="21" t="s">
        <v>83</v>
      </c>
      <c r="BM297" s="21" t="s">
        <v>806</v>
      </c>
    </row>
    <row r="298" spans="2:65" s="1" customFormat="1" ht="25.5" customHeight="1">
      <c r="B298" s="149"/>
      <c r="C298" s="150" t="s">
        <v>807</v>
      </c>
      <c r="D298" s="150" t="s">
        <v>167</v>
      </c>
      <c r="E298" s="151" t="s">
        <v>808</v>
      </c>
      <c r="F298" s="152" t="s">
        <v>809</v>
      </c>
      <c r="G298" s="153" t="s">
        <v>170</v>
      </c>
      <c r="H298" s="154">
        <v>60.8</v>
      </c>
      <c r="I298" s="155"/>
      <c r="J298" s="155">
        <f t="shared" si="80"/>
        <v>0</v>
      </c>
      <c r="K298" s="152" t="s">
        <v>171</v>
      </c>
      <c r="L298" s="35"/>
      <c r="M298" s="156" t="s">
        <v>5</v>
      </c>
      <c r="N298" s="157" t="s">
        <v>40</v>
      </c>
      <c r="O298" s="158">
        <v>0.26</v>
      </c>
      <c r="P298" s="158">
        <f t="shared" si="81"/>
        <v>15.808</v>
      </c>
      <c r="Q298" s="158">
        <v>1.3650000000000001E-2</v>
      </c>
      <c r="R298" s="158">
        <f t="shared" si="82"/>
        <v>0.82991999999999999</v>
      </c>
      <c r="S298" s="158">
        <v>0</v>
      </c>
      <c r="T298" s="159">
        <f t="shared" si="83"/>
        <v>0</v>
      </c>
      <c r="AR298" s="21" t="s">
        <v>83</v>
      </c>
      <c r="AT298" s="21" t="s">
        <v>167</v>
      </c>
      <c r="AU298" s="21" t="s">
        <v>80</v>
      </c>
      <c r="AY298" s="21" t="s">
        <v>165</v>
      </c>
      <c r="BE298" s="160">
        <f t="shared" si="84"/>
        <v>0</v>
      </c>
      <c r="BF298" s="160">
        <f t="shared" si="85"/>
        <v>0</v>
      </c>
      <c r="BG298" s="160">
        <f t="shared" si="86"/>
        <v>0</v>
      </c>
      <c r="BH298" s="160">
        <f t="shared" si="87"/>
        <v>0</v>
      </c>
      <c r="BI298" s="160">
        <f t="shared" si="88"/>
        <v>0</v>
      </c>
      <c r="BJ298" s="21" t="s">
        <v>16</v>
      </c>
      <c r="BK298" s="160">
        <f t="shared" si="89"/>
        <v>0</v>
      </c>
      <c r="BL298" s="21" t="s">
        <v>83</v>
      </c>
      <c r="BM298" s="21" t="s">
        <v>810</v>
      </c>
    </row>
    <row r="299" spans="2:65" s="1" customFormat="1" ht="25.5" customHeight="1">
      <c r="B299" s="149"/>
      <c r="C299" s="150" t="s">
        <v>811</v>
      </c>
      <c r="D299" s="150" t="s">
        <v>167</v>
      </c>
      <c r="E299" s="151" t="s">
        <v>812</v>
      </c>
      <c r="F299" s="152" t="s">
        <v>813</v>
      </c>
      <c r="G299" s="153" t="s">
        <v>170</v>
      </c>
      <c r="H299" s="154">
        <v>50</v>
      </c>
      <c r="I299" s="155"/>
      <c r="J299" s="155">
        <f t="shared" si="80"/>
        <v>0</v>
      </c>
      <c r="K299" s="152" t="s">
        <v>171</v>
      </c>
      <c r="L299" s="35"/>
      <c r="M299" s="156" t="s">
        <v>5</v>
      </c>
      <c r="N299" s="157" t="s">
        <v>40</v>
      </c>
      <c r="O299" s="158">
        <v>0.14899999999999999</v>
      </c>
      <c r="P299" s="158">
        <f t="shared" si="81"/>
        <v>7.4499999999999993</v>
      </c>
      <c r="Q299" s="158">
        <v>5.1999999999999998E-3</v>
      </c>
      <c r="R299" s="158">
        <f t="shared" si="82"/>
        <v>0.26</v>
      </c>
      <c r="S299" s="158">
        <v>0</v>
      </c>
      <c r="T299" s="159">
        <f t="shared" si="83"/>
        <v>0</v>
      </c>
      <c r="AR299" s="21" t="s">
        <v>83</v>
      </c>
      <c r="AT299" s="21" t="s">
        <v>167</v>
      </c>
      <c r="AU299" s="21" t="s">
        <v>80</v>
      </c>
      <c r="AY299" s="21" t="s">
        <v>165</v>
      </c>
      <c r="BE299" s="160">
        <f t="shared" si="84"/>
        <v>0</v>
      </c>
      <c r="BF299" s="160">
        <f t="shared" si="85"/>
        <v>0</v>
      </c>
      <c r="BG299" s="160">
        <f t="shared" si="86"/>
        <v>0</v>
      </c>
      <c r="BH299" s="160">
        <f t="shared" si="87"/>
        <v>0</v>
      </c>
      <c r="BI299" s="160">
        <f t="shared" si="88"/>
        <v>0</v>
      </c>
      <c r="BJ299" s="21" t="s">
        <v>16</v>
      </c>
      <c r="BK299" s="160">
        <f t="shared" si="89"/>
        <v>0</v>
      </c>
      <c r="BL299" s="21" t="s">
        <v>83</v>
      </c>
      <c r="BM299" s="21" t="s">
        <v>814</v>
      </c>
    </row>
    <row r="300" spans="2:65" s="1" customFormat="1" ht="25.5" customHeight="1">
      <c r="B300" s="149"/>
      <c r="C300" s="150" t="s">
        <v>815</v>
      </c>
      <c r="D300" s="150" t="s">
        <v>167</v>
      </c>
      <c r="E300" s="151" t="s">
        <v>816</v>
      </c>
      <c r="F300" s="152" t="s">
        <v>817</v>
      </c>
      <c r="G300" s="153" t="s">
        <v>170</v>
      </c>
      <c r="H300" s="154">
        <v>11.914999999999999</v>
      </c>
      <c r="I300" s="155"/>
      <c r="J300" s="155">
        <f t="shared" si="80"/>
        <v>0</v>
      </c>
      <c r="K300" s="152" t="s">
        <v>171</v>
      </c>
      <c r="L300" s="35"/>
      <c r="M300" s="156" t="s">
        <v>5</v>
      </c>
      <c r="N300" s="157" t="s">
        <v>40</v>
      </c>
      <c r="O300" s="158">
        <v>0.36</v>
      </c>
      <c r="P300" s="158">
        <f t="shared" si="81"/>
        <v>4.2893999999999997</v>
      </c>
      <c r="Q300" s="158">
        <v>4.3800000000000002E-3</v>
      </c>
      <c r="R300" s="158">
        <f t="shared" si="82"/>
        <v>5.2187699999999997E-2</v>
      </c>
      <c r="S300" s="158">
        <v>0</v>
      </c>
      <c r="T300" s="159">
        <f t="shared" si="83"/>
        <v>0</v>
      </c>
      <c r="AR300" s="21" t="s">
        <v>83</v>
      </c>
      <c r="AT300" s="21" t="s">
        <v>167</v>
      </c>
      <c r="AU300" s="21" t="s">
        <v>80</v>
      </c>
      <c r="AY300" s="21" t="s">
        <v>165</v>
      </c>
      <c r="BE300" s="160">
        <f t="shared" si="84"/>
        <v>0</v>
      </c>
      <c r="BF300" s="160">
        <f t="shared" si="85"/>
        <v>0</v>
      </c>
      <c r="BG300" s="160">
        <f t="shared" si="86"/>
        <v>0</v>
      </c>
      <c r="BH300" s="160">
        <f t="shared" si="87"/>
        <v>0</v>
      </c>
      <c r="BI300" s="160">
        <f t="shared" si="88"/>
        <v>0</v>
      </c>
      <c r="BJ300" s="21" t="s">
        <v>16</v>
      </c>
      <c r="BK300" s="160">
        <f t="shared" si="89"/>
        <v>0</v>
      </c>
      <c r="BL300" s="21" t="s">
        <v>83</v>
      </c>
      <c r="BM300" s="21" t="s">
        <v>818</v>
      </c>
    </row>
    <row r="301" spans="2:65" s="1" customFormat="1" ht="16.5" customHeight="1">
      <c r="B301" s="149"/>
      <c r="C301" s="150" t="s">
        <v>819</v>
      </c>
      <c r="D301" s="150" t="s">
        <v>167</v>
      </c>
      <c r="E301" s="151" t="s">
        <v>820</v>
      </c>
      <c r="F301" s="152" t="s">
        <v>821</v>
      </c>
      <c r="G301" s="153" t="s">
        <v>170</v>
      </c>
      <c r="H301" s="154">
        <v>61.914999999999999</v>
      </c>
      <c r="I301" s="155"/>
      <c r="J301" s="155">
        <f t="shared" si="80"/>
        <v>0</v>
      </c>
      <c r="K301" s="152" t="s">
        <v>171</v>
      </c>
      <c r="L301" s="35"/>
      <c r="M301" s="156" t="s">
        <v>5</v>
      </c>
      <c r="N301" s="157" t="s">
        <v>40</v>
      </c>
      <c r="O301" s="158">
        <v>0.27200000000000002</v>
      </c>
      <c r="P301" s="158">
        <f t="shared" si="81"/>
        <v>16.840880000000002</v>
      </c>
      <c r="Q301" s="158">
        <v>3.0000000000000001E-3</v>
      </c>
      <c r="R301" s="158">
        <f t="shared" si="82"/>
        <v>0.18574499999999999</v>
      </c>
      <c r="S301" s="158">
        <v>0</v>
      </c>
      <c r="T301" s="159">
        <f t="shared" si="83"/>
        <v>0</v>
      </c>
      <c r="AR301" s="21" t="s">
        <v>83</v>
      </c>
      <c r="AT301" s="21" t="s">
        <v>167</v>
      </c>
      <c r="AU301" s="21" t="s">
        <v>80</v>
      </c>
      <c r="AY301" s="21" t="s">
        <v>165</v>
      </c>
      <c r="BE301" s="160">
        <f t="shared" si="84"/>
        <v>0</v>
      </c>
      <c r="BF301" s="160">
        <f t="shared" si="85"/>
        <v>0</v>
      </c>
      <c r="BG301" s="160">
        <f t="shared" si="86"/>
        <v>0</v>
      </c>
      <c r="BH301" s="160">
        <f t="shared" si="87"/>
        <v>0</v>
      </c>
      <c r="BI301" s="160">
        <f t="shared" si="88"/>
        <v>0</v>
      </c>
      <c r="BJ301" s="21" t="s">
        <v>16</v>
      </c>
      <c r="BK301" s="160">
        <f t="shared" si="89"/>
        <v>0</v>
      </c>
      <c r="BL301" s="21" t="s">
        <v>83</v>
      </c>
      <c r="BM301" s="21" t="s">
        <v>822</v>
      </c>
    </row>
    <row r="302" spans="2:65" s="1" customFormat="1" ht="25.5" customHeight="1">
      <c r="B302" s="149"/>
      <c r="C302" s="150" t="s">
        <v>823</v>
      </c>
      <c r="D302" s="150" t="s">
        <v>167</v>
      </c>
      <c r="E302" s="151" t="s">
        <v>824</v>
      </c>
      <c r="F302" s="152" t="s">
        <v>825</v>
      </c>
      <c r="G302" s="153" t="s">
        <v>170</v>
      </c>
      <c r="H302" s="154">
        <v>359.26</v>
      </c>
      <c r="I302" s="155"/>
      <c r="J302" s="155">
        <f t="shared" si="80"/>
        <v>0</v>
      </c>
      <c r="K302" s="152" t="s">
        <v>171</v>
      </c>
      <c r="L302" s="35"/>
      <c r="M302" s="156" t="s">
        <v>5</v>
      </c>
      <c r="N302" s="157" t="s">
        <v>40</v>
      </c>
      <c r="O302" s="158">
        <v>0.04</v>
      </c>
      <c r="P302" s="158">
        <f t="shared" si="81"/>
        <v>14.3704</v>
      </c>
      <c r="Q302" s="158">
        <v>0</v>
      </c>
      <c r="R302" s="158">
        <f t="shared" si="82"/>
        <v>0</v>
      </c>
      <c r="S302" s="158">
        <v>0</v>
      </c>
      <c r="T302" s="159">
        <f t="shared" si="83"/>
        <v>0</v>
      </c>
      <c r="AR302" s="21" t="s">
        <v>83</v>
      </c>
      <c r="AT302" s="21" t="s">
        <v>167</v>
      </c>
      <c r="AU302" s="21" t="s">
        <v>80</v>
      </c>
      <c r="AY302" s="21" t="s">
        <v>165</v>
      </c>
      <c r="BE302" s="160">
        <f t="shared" si="84"/>
        <v>0</v>
      </c>
      <c r="BF302" s="160">
        <f t="shared" si="85"/>
        <v>0</v>
      </c>
      <c r="BG302" s="160">
        <f t="shared" si="86"/>
        <v>0</v>
      </c>
      <c r="BH302" s="160">
        <f t="shared" si="87"/>
        <v>0</v>
      </c>
      <c r="BI302" s="160">
        <f t="shared" si="88"/>
        <v>0</v>
      </c>
      <c r="BJ302" s="21" t="s">
        <v>16</v>
      </c>
      <c r="BK302" s="160">
        <f t="shared" si="89"/>
        <v>0</v>
      </c>
      <c r="BL302" s="21" t="s">
        <v>83</v>
      </c>
      <c r="BM302" s="21" t="s">
        <v>826</v>
      </c>
    </row>
    <row r="303" spans="2:65" s="1" customFormat="1" ht="25.5" customHeight="1">
      <c r="B303" s="149"/>
      <c r="C303" s="150" t="s">
        <v>827</v>
      </c>
      <c r="D303" s="150" t="s">
        <v>167</v>
      </c>
      <c r="E303" s="151" t="s">
        <v>828</v>
      </c>
      <c r="F303" s="152" t="s">
        <v>829</v>
      </c>
      <c r="G303" s="153" t="s">
        <v>170</v>
      </c>
      <c r="H303" s="154">
        <v>76.350999999999999</v>
      </c>
      <c r="I303" s="155"/>
      <c r="J303" s="155">
        <f t="shared" si="80"/>
        <v>0</v>
      </c>
      <c r="K303" s="152" t="s">
        <v>171</v>
      </c>
      <c r="L303" s="35"/>
      <c r="M303" s="156" t="s">
        <v>5</v>
      </c>
      <c r="N303" s="157" t="s">
        <v>40</v>
      </c>
      <c r="O303" s="158">
        <v>0.06</v>
      </c>
      <c r="P303" s="158">
        <f t="shared" si="81"/>
        <v>4.5810599999999999</v>
      </c>
      <c r="Q303" s="158">
        <v>0</v>
      </c>
      <c r="R303" s="158">
        <f t="shared" si="82"/>
        <v>0</v>
      </c>
      <c r="S303" s="158">
        <v>0</v>
      </c>
      <c r="T303" s="159">
        <f t="shared" si="83"/>
        <v>0</v>
      </c>
      <c r="AR303" s="21" t="s">
        <v>83</v>
      </c>
      <c r="AT303" s="21" t="s">
        <v>167</v>
      </c>
      <c r="AU303" s="21" t="s">
        <v>80</v>
      </c>
      <c r="AY303" s="21" t="s">
        <v>165</v>
      </c>
      <c r="BE303" s="160">
        <f t="shared" si="84"/>
        <v>0</v>
      </c>
      <c r="BF303" s="160">
        <f t="shared" si="85"/>
        <v>0</v>
      </c>
      <c r="BG303" s="160">
        <f t="shared" si="86"/>
        <v>0</v>
      </c>
      <c r="BH303" s="160">
        <f t="shared" si="87"/>
        <v>0</v>
      </c>
      <c r="BI303" s="160">
        <f t="shared" si="88"/>
        <v>0</v>
      </c>
      <c r="BJ303" s="21" t="s">
        <v>16</v>
      </c>
      <c r="BK303" s="160">
        <f t="shared" si="89"/>
        <v>0</v>
      </c>
      <c r="BL303" s="21" t="s">
        <v>83</v>
      </c>
      <c r="BM303" s="21" t="s">
        <v>830</v>
      </c>
    </row>
    <row r="304" spans="2:65" s="10" customFormat="1" ht="22.35" customHeight="1">
      <c r="B304" s="137"/>
      <c r="D304" s="138" t="s">
        <v>68</v>
      </c>
      <c r="E304" s="147" t="s">
        <v>423</v>
      </c>
      <c r="F304" s="147" t="s">
        <v>831</v>
      </c>
      <c r="J304" s="148">
        <f>BK304</f>
        <v>0</v>
      </c>
      <c r="L304" s="137"/>
      <c r="M304" s="141"/>
      <c r="N304" s="142"/>
      <c r="O304" s="142"/>
      <c r="P304" s="143">
        <f>SUM(P305:P336)</f>
        <v>449.98430599999989</v>
      </c>
      <c r="Q304" s="142"/>
      <c r="R304" s="143">
        <f>SUM(R305:R336)</f>
        <v>10.039796680000002</v>
      </c>
      <c r="S304" s="142"/>
      <c r="T304" s="144">
        <f>SUM(T305:T336)</f>
        <v>0</v>
      </c>
      <c r="AR304" s="138" t="s">
        <v>16</v>
      </c>
      <c r="AT304" s="145" t="s">
        <v>68</v>
      </c>
      <c r="AU304" s="145" t="s">
        <v>77</v>
      </c>
      <c r="AY304" s="138" t="s">
        <v>165</v>
      </c>
      <c r="BK304" s="146">
        <f>SUM(BK305:BK336)</f>
        <v>0</v>
      </c>
    </row>
    <row r="305" spans="2:65" s="1" customFormat="1" ht="25.5" customHeight="1">
      <c r="B305" s="149"/>
      <c r="C305" s="150" t="s">
        <v>832</v>
      </c>
      <c r="D305" s="150" t="s">
        <v>167</v>
      </c>
      <c r="E305" s="151" t="s">
        <v>833</v>
      </c>
      <c r="F305" s="152" t="s">
        <v>834</v>
      </c>
      <c r="G305" s="153" t="s">
        <v>170</v>
      </c>
      <c r="H305" s="154">
        <v>6</v>
      </c>
      <c r="I305" s="155"/>
      <c r="J305" s="155">
        <f>ROUND(I305*H305,2)</f>
        <v>0</v>
      </c>
      <c r="K305" s="152" t="s">
        <v>171</v>
      </c>
      <c r="L305" s="35"/>
      <c r="M305" s="156" t="s">
        <v>5</v>
      </c>
      <c r="N305" s="157" t="s">
        <v>40</v>
      </c>
      <c r="O305" s="158">
        <v>9.5000000000000001E-2</v>
      </c>
      <c r="P305" s="158">
        <f>O305*H305</f>
        <v>0.57000000000000006</v>
      </c>
      <c r="Q305" s="158">
        <v>2.5999999999999998E-4</v>
      </c>
      <c r="R305" s="158">
        <f>Q305*H305</f>
        <v>1.5599999999999998E-3</v>
      </c>
      <c r="S305" s="158">
        <v>0</v>
      </c>
      <c r="T305" s="159">
        <f>S305*H305</f>
        <v>0</v>
      </c>
      <c r="AR305" s="21" t="s">
        <v>83</v>
      </c>
      <c r="AT305" s="21" t="s">
        <v>167</v>
      </c>
      <c r="AU305" s="21" t="s">
        <v>80</v>
      </c>
      <c r="AY305" s="21" t="s">
        <v>165</v>
      </c>
      <c r="BE305" s="160">
        <f>IF(N305="základní",J305,0)</f>
        <v>0</v>
      </c>
      <c r="BF305" s="160">
        <f>IF(N305="snížená",J305,0)</f>
        <v>0</v>
      </c>
      <c r="BG305" s="160">
        <f>IF(N305="zákl. přenesená",J305,0)</f>
        <v>0</v>
      </c>
      <c r="BH305" s="160">
        <f>IF(N305="sníž. přenesená",J305,0)</f>
        <v>0</v>
      </c>
      <c r="BI305" s="160">
        <f>IF(N305="nulová",J305,0)</f>
        <v>0</v>
      </c>
      <c r="BJ305" s="21" t="s">
        <v>16</v>
      </c>
      <c r="BK305" s="160">
        <f>ROUND(I305*H305,2)</f>
        <v>0</v>
      </c>
      <c r="BL305" s="21" t="s">
        <v>83</v>
      </c>
      <c r="BM305" s="21" t="s">
        <v>835</v>
      </c>
    </row>
    <row r="306" spans="2:65" s="1" customFormat="1" ht="25.5" customHeight="1">
      <c r="B306" s="149"/>
      <c r="C306" s="150" t="s">
        <v>836</v>
      </c>
      <c r="D306" s="150" t="s">
        <v>167</v>
      </c>
      <c r="E306" s="151" t="s">
        <v>837</v>
      </c>
      <c r="F306" s="152" t="s">
        <v>838</v>
      </c>
      <c r="G306" s="153" t="s">
        <v>170</v>
      </c>
      <c r="H306" s="154">
        <v>6</v>
      </c>
      <c r="I306" s="155"/>
      <c r="J306" s="155">
        <f>ROUND(I306*H306,2)</f>
        <v>0</v>
      </c>
      <c r="K306" s="152" t="s">
        <v>171</v>
      </c>
      <c r="L306" s="35"/>
      <c r="M306" s="156" t="s">
        <v>5</v>
      </c>
      <c r="N306" s="157" t="s">
        <v>40</v>
      </c>
      <c r="O306" s="158">
        <v>1.4</v>
      </c>
      <c r="P306" s="158">
        <f>O306*H306</f>
        <v>8.3999999999999986</v>
      </c>
      <c r="Q306" s="158">
        <v>9.4699999999999993E-3</v>
      </c>
      <c r="R306" s="158">
        <f>Q306*H306</f>
        <v>5.6819999999999996E-2</v>
      </c>
      <c r="S306" s="158">
        <v>0</v>
      </c>
      <c r="T306" s="159">
        <f>S306*H306</f>
        <v>0</v>
      </c>
      <c r="AR306" s="21" t="s">
        <v>83</v>
      </c>
      <c r="AT306" s="21" t="s">
        <v>167</v>
      </c>
      <c r="AU306" s="21" t="s">
        <v>80</v>
      </c>
      <c r="AY306" s="21" t="s">
        <v>165</v>
      </c>
      <c r="BE306" s="160">
        <f>IF(N306="základní",J306,0)</f>
        <v>0</v>
      </c>
      <c r="BF306" s="160">
        <f>IF(N306="snížená",J306,0)</f>
        <v>0</v>
      </c>
      <c r="BG306" s="160">
        <f>IF(N306="zákl. přenesená",J306,0)</f>
        <v>0</v>
      </c>
      <c r="BH306" s="160">
        <f>IF(N306="sníž. přenesená",J306,0)</f>
        <v>0</v>
      </c>
      <c r="BI306" s="160">
        <f>IF(N306="nulová",J306,0)</f>
        <v>0</v>
      </c>
      <c r="BJ306" s="21" t="s">
        <v>16</v>
      </c>
      <c r="BK306" s="160">
        <f>ROUND(I306*H306,2)</f>
        <v>0</v>
      </c>
      <c r="BL306" s="21" t="s">
        <v>83</v>
      </c>
      <c r="BM306" s="21" t="s">
        <v>839</v>
      </c>
    </row>
    <row r="307" spans="2:65" s="1" customFormat="1" ht="25.5" customHeight="1">
      <c r="B307" s="149"/>
      <c r="C307" s="169" t="s">
        <v>840</v>
      </c>
      <c r="D307" s="169" t="s">
        <v>297</v>
      </c>
      <c r="E307" s="170" t="s">
        <v>841</v>
      </c>
      <c r="F307" s="171" t="s">
        <v>842</v>
      </c>
      <c r="G307" s="172" t="s">
        <v>170</v>
      </c>
      <c r="H307" s="173">
        <v>6.12</v>
      </c>
      <c r="I307" s="174"/>
      <c r="J307" s="174">
        <f>ROUND(I307*H307,2)</f>
        <v>0</v>
      </c>
      <c r="K307" s="171" t="s">
        <v>171</v>
      </c>
      <c r="L307" s="175"/>
      <c r="M307" s="176" t="s">
        <v>5</v>
      </c>
      <c r="N307" s="177" t="s">
        <v>40</v>
      </c>
      <c r="O307" s="158">
        <v>0</v>
      </c>
      <c r="P307" s="158">
        <f>O307*H307</f>
        <v>0</v>
      </c>
      <c r="Q307" s="158">
        <v>1.35E-2</v>
      </c>
      <c r="R307" s="158">
        <f>Q307*H307</f>
        <v>8.2619999999999999E-2</v>
      </c>
      <c r="S307" s="158">
        <v>0</v>
      </c>
      <c r="T307" s="159">
        <f>S307*H307</f>
        <v>0</v>
      </c>
      <c r="AR307" s="21" t="s">
        <v>95</v>
      </c>
      <c r="AT307" s="21" t="s">
        <v>297</v>
      </c>
      <c r="AU307" s="21" t="s">
        <v>80</v>
      </c>
      <c r="AY307" s="21" t="s">
        <v>165</v>
      </c>
      <c r="BE307" s="160">
        <f>IF(N307="základní",J307,0)</f>
        <v>0</v>
      </c>
      <c r="BF307" s="160">
        <f>IF(N307="snížená",J307,0)</f>
        <v>0</v>
      </c>
      <c r="BG307" s="160">
        <f>IF(N307="zákl. přenesená",J307,0)</f>
        <v>0</v>
      </c>
      <c r="BH307" s="160">
        <f>IF(N307="sníž. přenesená",J307,0)</f>
        <v>0</v>
      </c>
      <c r="BI307" s="160">
        <f>IF(N307="nulová",J307,0)</f>
        <v>0</v>
      </c>
      <c r="BJ307" s="21" t="s">
        <v>16</v>
      </c>
      <c r="BK307" s="160">
        <f>ROUND(I307*H307,2)</f>
        <v>0</v>
      </c>
      <c r="BL307" s="21" t="s">
        <v>83</v>
      </c>
      <c r="BM307" s="21" t="s">
        <v>843</v>
      </c>
    </row>
    <row r="308" spans="2:65" s="11" customFormat="1">
      <c r="B308" s="161"/>
      <c r="D308" s="162" t="s">
        <v>236</v>
      </c>
      <c r="F308" s="163" t="s">
        <v>844</v>
      </c>
      <c r="H308" s="164">
        <v>6.12</v>
      </c>
      <c r="L308" s="161"/>
      <c r="M308" s="165"/>
      <c r="N308" s="166"/>
      <c r="O308" s="166"/>
      <c r="P308" s="166"/>
      <c r="Q308" s="166"/>
      <c r="R308" s="166"/>
      <c r="S308" s="166"/>
      <c r="T308" s="167"/>
      <c r="AT308" s="168" t="s">
        <v>236</v>
      </c>
      <c r="AU308" s="168" t="s">
        <v>80</v>
      </c>
      <c r="AV308" s="11" t="s">
        <v>77</v>
      </c>
      <c r="AW308" s="11" t="s">
        <v>6</v>
      </c>
      <c r="AX308" s="11" t="s">
        <v>16</v>
      </c>
      <c r="AY308" s="168" t="s">
        <v>165</v>
      </c>
    </row>
    <row r="309" spans="2:65" s="1" customFormat="1" ht="25.5" customHeight="1">
      <c r="B309" s="149"/>
      <c r="C309" s="150" t="s">
        <v>845</v>
      </c>
      <c r="D309" s="150" t="s">
        <v>167</v>
      </c>
      <c r="E309" s="151" t="s">
        <v>846</v>
      </c>
      <c r="F309" s="152" t="s">
        <v>847</v>
      </c>
      <c r="G309" s="153" t="s">
        <v>170</v>
      </c>
      <c r="H309" s="154">
        <v>6</v>
      </c>
      <c r="I309" s="155"/>
      <c r="J309" s="155">
        <f t="shared" ref="J309:J316" si="90">ROUND(I309*H309,2)</f>
        <v>0</v>
      </c>
      <c r="K309" s="152" t="s">
        <v>171</v>
      </c>
      <c r="L309" s="35"/>
      <c r="M309" s="156" t="s">
        <v>5</v>
      </c>
      <c r="N309" s="157" t="s">
        <v>40</v>
      </c>
      <c r="O309" s="158">
        <v>1.6E-2</v>
      </c>
      <c r="P309" s="158">
        <f t="shared" ref="P309:P316" si="91">O309*H309</f>
        <v>9.6000000000000002E-2</v>
      </c>
      <c r="Q309" s="158">
        <v>9.0000000000000006E-5</v>
      </c>
      <c r="R309" s="158">
        <f t="shared" ref="R309:R316" si="92">Q309*H309</f>
        <v>5.4000000000000001E-4</v>
      </c>
      <c r="S309" s="158">
        <v>0</v>
      </c>
      <c r="T309" s="159">
        <f t="shared" ref="T309:T316" si="93">S309*H309</f>
        <v>0</v>
      </c>
      <c r="AR309" s="21" t="s">
        <v>83</v>
      </c>
      <c r="AT309" s="21" t="s">
        <v>167</v>
      </c>
      <c r="AU309" s="21" t="s">
        <v>80</v>
      </c>
      <c r="AY309" s="21" t="s">
        <v>165</v>
      </c>
      <c r="BE309" s="160">
        <f t="shared" ref="BE309:BE316" si="94">IF(N309="základní",J309,0)</f>
        <v>0</v>
      </c>
      <c r="BF309" s="160">
        <f t="shared" ref="BF309:BF316" si="95">IF(N309="snížená",J309,0)</f>
        <v>0</v>
      </c>
      <c r="BG309" s="160">
        <f t="shared" ref="BG309:BG316" si="96">IF(N309="zákl. přenesená",J309,0)</f>
        <v>0</v>
      </c>
      <c r="BH309" s="160">
        <f t="shared" ref="BH309:BH316" si="97">IF(N309="sníž. přenesená",J309,0)</f>
        <v>0</v>
      </c>
      <c r="BI309" s="160">
        <f t="shared" ref="BI309:BI316" si="98">IF(N309="nulová",J309,0)</f>
        <v>0</v>
      </c>
      <c r="BJ309" s="21" t="s">
        <v>16</v>
      </c>
      <c r="BK309" s="160">
        <f t="shared" ref="BK309:BK316" si="99">ROUND(I309*H309,2)</f>
        <v>0</v>
      </c>
      <c r="BL309" s="21" t="s">
        <v>83</v>
      </c>
      <c r="BM309" s="21" t="s">
        <v>848</v>
      </c>
    </row>
    <row r="310" spans="2:65" s="1" customFormat="1" ht="38.25" customHeight="1">
      <c r="B310" s="149"/>
      <c r="C310" s="150" t="s">
        <v>849</v>
      </c>
      <c r="D310" s="150" t="s">
        <v>167</v>
      </c>
      <c r="E310" s="151" t="s">
        <v>850</v>
      </c>
      <c r="F310" s="152" t="s">
        <v>851</v>
      </c>
      <c r="G310" s="153" t="s">
        <v>170</v>
      </c>
      <c r="H310" s="154">
        <v>6</v>
      </c>
      <c r="I310" s="155"/>
      <c r="J310" s="155">
        <f t="shared" si="90"/>
        <v>0</v>
      </c>
      <c r="K310" s="152" t="s">
        <v>171</v>
      </c>
      <c r="L310" s="35"/>
      <c r="M310" s="156" t="s">
        <v>5</v>
      </c>
      <c r="N310" s="157" t="s">
        <v>40</v>
      </c>
      <c r="O310" s="158">
        <v>0.28499999999999998</v>
      </c>
      <c r="P310" s="158">
        <f t="shared" si="91"/>
        <v>1.71</v>
      </c>
      <c r="Q310" s="158">
        <v>2.6800000000000001E-3</v>
      </c>
      <c r="R310" s="158">
        <f t="shared" si="92"/>
        <v>1.6080000000000001E-2</v>
      </c>
      <c r="S310" s="158">
        <v>0</v>
      </c>
      <c r="T310" s="159">
        <f t="shared" si="93"/>
        <v>0</v>
      </c>
      <c r="AR310" s="21" t="s">
        <v>83</v>
      </c>
      <c r="AT310" s="21" t="s">
        <v>167</v>
      </c>
      <c r="AU310" s="21" t="s">
        <v>80</v>
      </c>
      <c r="AY310" s="21" t="s">
        <v>165</v>
      </c>
      <c r="BE310" s="160">
        <f t="shared" si="94"/>
        <v>0</v>
      </c>
      <c r="BF310" s="160">
        <f t="shared" si="95"/>
        <v>0</v>
      </c>
      <c r="BG310" s="160">
        <f t="shared" si="96"/>
        <v>0</v>
      </c>
      <c r="BH310" s="160">
        <f t="shared" si="97"/>
        <v>0</v>
      </c>
      <c r="BI310" s="160">
        <f t="shared" si="98"/>
        <v>0</v>
      </c>
      <c r="BJ310" s="21" t="s">
        <v>16</v>
      </c>
      <c r="BK310" s="160">
        <f t="shared" si="99"/>
        <v>0</v>
      </c>
      <c r="BL310" s="21" t="s">
        <v>83</v>
      </c>
      <c r="BM310" s="21" t="s">
        <v>852</v>
      </c>
    </row>
    <row r="311" spans="2:65" s="1" customFormat="1" ht="25.5" customHeight="1">
      <c r="B311" s="149"/>
      <c r="C311" s="150" t="s">
        <v>853</v>
      </c>
      <c r="D311" s="150" t="s">
        <v>167</v>
      </c>
      <c r="E311" s="151" t="s">
        <v>854</v>
      </c>
      <c r="F311" s="152" t="s">
        <v>855</v>
      </c>
      <c r="G311" s="153" t="s">
        <v>170</v>
      </c>
      <c r="H311" s="154">
        <v>359.95800000000003</v>
      </c>
      <c r="I311" s="155"/>
      <c r="J311" s="155">
        <f t="shared" si="90"/>
        <v>0</v>
      </c>
      <c r="K311" s="152" t="s">
        <v>171</v>
      </c>
      <c r="L311" s="35"/>
      <c r="M311" s="156" t="s">
        <v>5</v>
      </c>
      <c r="N311" s="157" t="s">
        <v>40</v>
      </c>
      <c r="O311" s="158">
        <v>7.3999999999999996E-2</v>
      </c>
      <c r="P311" s="158">
        <f t="shared" si="91"/>
        <v>26.636892</v>
      </c>
      <c r="Q311" s="158">
        <v>2.5999999999999998E-4</v>
      </c>
      <c r="R311" s="158">
        <f t="shared" si="92"/>
        <v>9.3589080000000005E-2</v>
      </c>
      <c r="S311" s="158">
        <v>0</v>
      </c>
      <c r="T311" s="159">
        <f t="shared" si="93"/>
        <v>0</v>
      </c>
      <c r="AR311" s="21" t="s">
        <v>83</v>
      </c>
      <c r="AT311" s="21" t="s">
        <v>167</v>
      </c>
      <c r="AU311" s="21" t="s">
        <v>80</v>
      </c>
      <c r="AY311" s="21" t="s">
        <v>165</v>
      </c>
      <c r="BE311" s="160">
        <f t="shared" si="94"/>
        <v>0</v>
      </c>
      <c r="BF311" s="160">
        <f t="shared" si="95"/>
        <v>0</v>
      </c>
      <c r="BG311" s="160">
        <f t="shared" si="96"/>
        <v>0</v>
      </c>
      <c r="BH311" s="160">
        <f t="shared" si="97"/>
        <v>0</v>
      </c>
      <c r="BI311" s="160">
        <f t="shared" si="98"/>
        <v>0</v>
      </c>
      <c r="BJ311" s="21" t="s">
        <v>16</v>
      </c>
      <c r="BK311" s="160">
        <f t="shared" si="99"/>
        <v>0</v>
      </c>
      <c r="BL311" s="21" t="s">
        <v>83</v>
      </c>
      <c r="BM311" s="21" t="s">
        <v>856</v>
      </c>
    </row>
    <row r="312" spans="2:65" s="1" customFormat="1" ht="25.5" customHeight="1">
      <c r="B312" s="149"/>
      <c r="C312" s="150" t="s">
        <v>857</v>
      </c>
      <c r="D312" s="150" t="s">
        <v>167</v>
      </c>
      <c r="E312" s="151" t="s">
        <v>858</v>
      </c>
      <c r="F312" s="152" t="s">
        <v>859</v>
      </c>
      <c r="G312" s="153" t="s">
        <v>170</v>
      </c>
      <c r="H312" s="154">
        <v>207.785</v>
      </c>
      <c r="I312" s="155"/>
      <c r="J312" s="155">
        <f t="shared" si="90"/>
        <v>0</v>
      </c>
      <c r="K312" s="152" t="s">
        <v>171</v>
      </c>
      <c r="L312" s="35"/>
      <c r="M312" s="156" t="s">
        <v>5</v>
      </c>
      <c r="N312" s="157" t="s">
        <v>40</v>
      </c>
      <c r="O312" s="158">
        <v>0.33</v>
      </c>
      <c r="P312" s="158">
        <f t="shared" si="91"/>
        <v>68.569050000000004</v>
      </c>
      <c r="Q312" s="158">
        <v>4.3800000000000002E-3</v>
      </c>
      <c r="R312" s="158">
        <f t="shared" si="92"/>
        <v>0.91009830000000003</v>
      </c>
      <c r="S312" s="158">
        <v>0</v>
      </c>
      <c r="T312" s="159">
        <f t="shared" si="93"/>
        <v>0</v>
      </c>
      <c r="AR312" s="21" t="s">
        <v>83</v>
      </c>
      <c r="AT312" s="21" t="s">
        <v>167</v>
      </c>
      <c r="AU312" s="21" t="s">
        <v>80</v>
      </c>
      <c r="AY312" s="21" t="s">
        <v>165</v>
      </c>
      <c r="BE312" s="160">
        <f t="shared" si="94"/>
        <v>0</v>
      </c>
      <c r="BF312" s="160">
        <f t="shared" si="95"/>
        <v>0</v>
      </c>
      <c r="BG312" s="160">
        <f t="shared" si="96"/>
        <v>0</v>
      </c>
      <c r="BH312" s="160">
        <f t="shared" si="97"/>
        <v>0</v>
      </c>
      <c r="BI312" s="160">
        <f t="shared" si="98"/>
        <v>0</v>
      </c>
      <c r="BJ312" s="21" t="s">
        <v>16</v>
      </c>
      <c r="BK312" s="160">
        <f t="shared" si="99"/>
        <v>0</v>
      </c>
      <c r="BL312" s="21" t="s">
        <v>83</v>
      </c>
      <c r="BM312" s="21" t="s">
        <v>860</v>
      </c>
    </row>
    <row r="313" spans="2:65" s="1" customFormat="1" ht="25.5" customHeight="1">
      <c r="B313" s="149"/>
      <c r="C313" s="150" t="s">
        <v>861</v>
      </c>
      <c r="D313" s="150" t="s">
        <v>167</v>
      </c>
      <c r="E313" s="151" t="s">
        <v>862</v>
      </c>
      <c r="F313" s="152" t="s">
        <v>863</v>
      </c>
      <c r="G313" s="153" t="s">
        <v>170</v>
      </c>
      <c r="H313" s="154">
        <v>207.785</v>
      </c>
      <c r="I313" s="155"/>
      <c r="J313" s="155">
        <f t="shared" si="90"/>
        <v>0</v>
      </c>
      <c r="K313" s="152" t="s">
        <v>171</v>
      </c>
      <c r="L313" s="35"/>
      <c r="M313" s="156" t="s">
        <v>5</v>
      </c>
      <c r="N313" s="157" t="s">
        <v>40</v>
      </c>
      <c r="O313" s="158">
        <v>0.34</v>
      </c>
      <c r="P313" s="158">
        <f t="shared" si="91"/>
        <v>70.646900000000002</v>
      </c>
      <c r="Q313" s="158">
        <v>2.3630000000000002E-2</v>
      </c>
      <c r="R313" s="158">
        <f t="shared" si="92"/>
        <v>4.90995955</v>
      </c>
      <c r="S313" s="158">
        <v>0</v>
      </c>
      <c r="T313" s="159">
        <f t="shared" si="93"/>
        <v>0</v>
      </c>
      <c r="AR313" s="21" t="s">
        <v>83</v>
      </c>
      <c r="AT313" s="21" t="s">
        <v>167</v>
      </c>
      <c r="AU313" s="21" t="s">
        <v>80</v>
      </c>
      <c r="AY313" s="21" t="s">
        <v>165</v>
      </c>
      <c r="BE313" s="160">
        <f t="shared" si="94"/>
        <v>0</v>
      </c>
      <c r="BF313" s="160">
        <f t="shared" si="95"/>
        <v>0</v>
      </c>
      <c r="BG313" s="160">
        <f t="shared" si="96"/>
        <v>0</v>
      </c>
      <c r="BH313" s="160">
        <f t="shared" si="97"/>
        <v>0</v>
      </c>
      <c r="BI313" s="160">
        <f t="shared" si="98"/>
        <v>0</v>
      </c>
      <c r="BJ313" s="21" t="s">
        <v>16</v>
      </c>
      <c r="BK313" s="160">
        <f t="shared" si="99"/>
        <v>0</v>
      </c>
      <c r="BL313" s="21" t="s">
        <v>83</v>
      </c>
      <c r="BM313" s="21" t="s">
        <v>864</v>
      </c>
    </row>
    <row r="314" spans="2:65" s="1" customFormat="1" ht="38.25" customHeight="1">
      <c r="B314" s="149"/>
      <c r="C314" s="150" t="s">
        <v>865</v>
      </c>
      <c r="D314" s="150" t="s">
        <v>167</v>
      </c>
      <c r="E314" s="151" t="s">
        <v>866</v>
      </c>
      <c r="F314" s="152" t="s">
        <v>867</v>
      </c>
      <c r="G314" s="153" t="s">
        <v>170</v>
      </c>
      <c r="H314" s="154">
        <v>327.8</v>
      </c>
      <c r="I314" s="155"/>
      <c r="J314" s="155">
        <f t="shared" si="90"/>
        <v>0</v>
      </c>
      <c r="K314" s="152" t="s">
        <v>171</v>
      </c>
      <c r="L314" s="35"/>
      <c r="M314" s="156" t="s">
        <v>5</v>
      </c>
      <c r="N314" s="157" t="s">
        <v>40</v>
      </c>
      <c r="O314" s="158">
        <v>0.245</v>
      </c>
      <c r="P314" s="158">
        <f t="shared" si="91"/>
        <v>80.311000000000007</v>
      </c>
      <c r="Q314" s="158">
        <v>2.6800000000000001E-3</v>
      </c>
      <c r="R314" s="158">
        <f t="shared" si="92"/>
        <v>0.87850400000000006</v>
      </c>
      <c r="S314" s="158">
        <v>0</v>
      </c>
      <c r="T314" s="159">
        <f t="shared" si="93"/>
        <v>0</v>
      </c>
      <c r="AR314" s="21" t="s">
        <v>83</v>
      </c>
      <c r="AT314" s="21" t="s">
        <v>167</v>
      </c>
      <c r="AU314" s="21" t="s">
        <v>80</v>
      </c>
      <c r="AY314" s="21" t="s">
        <v>165</v>
      </c>
      <c r="BE314" s="160">
        <f t="shared" si="94"/>
        <v>0</v>
      </c>
      <c r="BF314" s="160">
        <f t="shared" si="95"/>
        <v>0</v>
      </c>
      <c r="BG314" s="160">
        <f t="shared" si="96"/>
        <v>0</v>
      </c>
      <c r="BH314" s="160">
        <f t="shared" si="97"/>
        <v>0</v>
      </c>
      <c r="BI314" s="160">
        <f t="shared" si="98"/>
        <v>0</v>
      </c>
      <c r="BJ314" s="21" t="s">
        <v>16</v>
      </c>
      <c r="BK314" s="160">
        <f t="shared" si="99"/>
        <v>0</v>
      </c>
      <c r="BL314" s="21" t="s">
        <v>83</v>
      </c>
      <c r="BM314" s="21" t="s">
        <v>868</v>
      </c>
    </row>
    <row r="315" spans="2:65" s="1" customFormat="1" ht="25.5" customHeight="1">
      <c r="B315" s="149"/>
      <c r="C315" s="150" t="s">
        <v>869</v>
      </c>
      <c r="D315" s="150" t="s">
        <v>167</v>
      </c>
      <c r="E315" s="151" t="s">
        <v>783</v>
      </c>
      <c r="F315" s="152" t="s">
        <v>784</v>
      </c>
      <c r="G315" s="153" t="s">
        <v>185</v>
      </c>
      <c r="H315" s="154">
        <v>135.196</v>
      </c>
      <c r="I315" s="155"/>
      <c r="J315" s="155">
        <f t="shared" si="90"/>
        <v>0</v>
      </c>
      <c r="K315" s="152" t="s">
        <v>171</v>
      </c>
      <c r="L315" s="35"/>
      <c r="M315" s="156" t="s">
        <v>5</v>
      </c>
      <c r="N315" s="157" t="s">
        <v>40</v>
      </c>
      <c r="O315" s="158">
        <v>0.11</v>
      </c>
      <c r="P315" s="158">
        <f t="shared" si="91"/>
        <v>14.871560000000001</v>
      </c>
      <c r="Q315" s="158">
        <v>0</v>
      </c>
      <c r="R315" s="158">
        <f t="shared" si="92"/>
        <v>0</v>
      </c>
      <c r="S315" s="158">
        <v>0</v>
      </c>
      <c r="T315" s="159">
        <f t="shared" si="93"/>
        <v>0</v>
      </c>
      <c r="AR315" s="21" t="s">
        <v>83</v>
      </c>
      <c r="AT315" s="21" t="s">
        <v>167</v>
      </c>
      <c r="AU315" s="21" t="s">
        <v>80</v>
      </c>
      <c r="AY315" s="21" t="s">
        <v>165</v>
      </c>
      <c r="BE315" s="160">
        <f t="shared" si="94"/>
        <v>0</v>
      </c>
      <c r="BF315" s="160">
        <f t="shared" si="95"/>
        <v>0</v>
      </c>
      <c r="BG315" s="160">
        <f t="shared" si="96"/>
        <v>0</v>
      </c>
      <c r="BH315" s="160">
        <f t="shared" si="97"/>
        <v>0</v>
      </c>
      <c r="BI315" s="160">
        <f t="shared" si="98"/>
        <v>0</v>
      </c>
      <c r="BJ315" s="21" t="s">
        <v>16</v>
      </c>
      <c r="BK315" s="160">
        <f t="shared" si="99"/>
        <v>0</v>
      </c>
      <c r="BL315" s="21" t="s">
        <v>83</v>
      </c>
      <c r="BM315" s="21" t="s">
        <v>870</v>
      </c>
    </row>
    <row r="316" spans="2:65" s="1" customFormat="1" ht="16.5" customHeight="1">
      <c r="B316" s="149"/>
      <c r="C316" s="169" t="s">
        <v>871</v>
      </c>
      <c r="D316" s="169" t="s">
        <v>297</v>
      </c>
      <c r="E316" s="170" t="s">
        <v>787</v>
      </c>
      <c r="F316" s="171" t="s">
        <v>788</v>
      </c>
      <c r="G316" s="172" t="s">
        <v>185</v>
      </c>
      <c r="H316" s="173">
        <v>141.95599999999999</v>
      </c>
      <c r="I316" s="174"/>
      <c r="J316" s="174">
        <f t="shared" si="90"/>
        <v>0</v>
      </c>
      <c r="K316" s="171" t="s">
        <v>171</v>
      </c>
      <c r="L316" s="175"/>
      <c r="M316" s="176" t="s">
        <v>5</v>
      </c>
      <c r="N316" s="177" t="s">
        <v>40</v>
      </c>
      <c r="O316" s="158">
        <v>0</v>
      </c>
      <c r="P316" s="158">
        <f t="shared" si="91"/>
        <v>0</v>
      </c>
      <c r="Q316" s="158">
        <v>3.0000000000000001E-5</v>
      </c>
      <c r="R316" s="158">
        <f t="shared" si="92"/>
        <v>4.2586799999999999E-3</v>
      </c>
      <c r="S316" s="158">
        <v>0</v>
      </c>
      <c r="T316" s="159">
        <f t="shared" si="93"/>
        <v>0</v>
      </c>
      <c r="AR316" s="21" t="s">
        <v>95</v>
      </c>
      <c r="AT316" s="21" t="s">
        <v>297</v>
      </c>
      <c r="AU316" s="21" t="s">
        <v>80</v>
      </c>
      <c r="AY316" s="21" t="s">
        <v>165</v>
      </c>
      <c r="BE316" s="160">
        <f t="shared" si="94"/>
        <v>0</v>
      </c>
      <c r="BF316" s="160">
        <f t="shared" si="95"/>
        <v>0</v>
      </c>
      <c r="BG316" s="160">
        <f t="shared" si="96"/>
        <v>0</v>
      </c>
      <c r="BH316" s="160">
        <f t="shared" si="97"/>
        <v>0</v>
      </c>
      <c r="BI316" s="160">
        <f t="shared" si="98"/>
        <v>0</v>
      </c>
      <c r="BJ316" s="21" t="s">
        <v>16</v>
      </c>
      <c r="BK316" s="160">
        <f t="shared" si="99"/>
        <v>0</v>
      </c>
      <c r="BL316" s="21" t="s">
        <v>83</v>
      </c>
      <c r="BM316" s="21" t="s">
        <v>872</v>
      </c>
    </row>
    <row r="317" spans="2:65" s="11" customFormat="1">
      <c r="B317" s="161"/>
      <c r="D317" s="162" t="s">
        <v>236</v>
      </c>
      <c r="F317" s="163" t="s">
        <v>873</v>
      </c>
      <c r="H317" s="164">
        <v>141.95599999999999</v>
      </c>
      <c r="L317" s="161"/>
      <c r="M317" s="165"/>
      <c r="N317" s="166"/>
      <c r="O317" s="166"/>
      <c r="P317" s="166"/>
      <c r="Q317" s="166"/>
      <c r="R317" s="166"/>
      <c r="S317" s="166"/>
      <c r="T317" s="167"/>
      <c r="AT317" s="168" t="s">
        <v>236</v>
      </c>
      <c r="AU317" s="168" t="s">
        <v>80</v>
      </c>
      <c r="AV317" s="11" t="s">
        <v>77</v>
      </c>
      <c r="AW317" s="11" t="s">
        <v>6</v>
      </c>
      <c r="AX317" s="11" t="s">
        <v>16</v>
      </c>
      <c r="AY317" s="168" t="s">
        <v>165</v>
      </c>
    </row>
    <row r="318" spans="2:65" s="1" customFormat="1" ht="38.25" customHeight="1">
      <c r="B318" s="149"/>
      <c r="C318" s="150" t="s">
        <v>874</v>
      </c>
      <c r="D318" s="150" t="s">
        <v>167</v>
      </c>
      <c r="E318" s="151" t="s">
        <v>774</v>
      </c>
      <c r="F318" s="152" t="s">
        <v>775</v>
      </c>
      <c r="G318" s="153" t="s">
        <v>185</v>
      </c>
      <c r="H318" s="154">
        <v>101.30500000000001</v>
      </c>
      <c r="I318" s="155"/>
      <c r="J318" s="155">
        <f>ROUND(I318*H318,2)</f>
        <v>0</v>
      </c>
      <c r="K318" s="152" t="s">
        <v>171</v>
      </c>
      <c r="L318" s="35"/>
      <c r="M318" s="156" t="s">
        <v>5</v>
      </c>
      <c r="N318" s="157" t="s">
        <v>40</v>
      </c>
      <c r="O318" s="158">
        <v>9.6000000000000002E-2</v>
      </c>
      <c r="P318" s="158">
        <f>O318*H318</f>
        <v>9.7252800000000015</v>
      </c>
      <c r="Q318" s="158">
        <v>0</v>
      </c>
      <c r="R318" s="158">
        <f>Q318*H318</f>
        <v>0</v>
      </c>
      <c r="S318" s="158">
        <v>0</v>
      </c>
      <c r="T318" s="159">
        <f>S318*H318</f>
        <v>0</v>
      </c>
      <c r="AR318" s="21" t="s">
        <v>83</v>
      </c>
      <c r="AT318" s="21" t="s">
        <v>167</v>
      </c>
      <c r="AU318" s="21" t="s">
        <v>80</v>
      </c>
      <c r="AY318" s="21" t="s">
        <v>165</v>
      </c>
      <c r="BE318" s="160">
        <f>IF(N318="základní",J318,0)</f>
        <v>0</v>
      </c>
      <c r="BF318" s="160">
        <f>IF(N318="snížená",J318,0)</f>
        <v>0</v>
      </c>
      <c r="BG318" s="160">
        <f>IF(N318="zákl. přenesená",J318,0)</f>
        <v>0</v>
      </c>
      <c r="BH318" s="160">
        <f>IF(N318="sníž. přenesená",J318,0)</f>
        <v>0</v>
      </c>
      <c r="BI318" s="160">
        <f>IF(N318="nulová",J318,0)</f>
        <v>0</v>
      </c>
      <c r="BJ318" s="21" t="s">
        <v>16</v>
      </c>
      <c r="BK318" s="160">
        <f>ROUND(I318*H318,2)</f>
        <v>0</v>
      </c>
      <c r="BL318" s="21" t="s">
        <v>83</v>
      </c>
      <c r="BM318" s="21" t="s">
        <v>875</v>
      </c>
    </row>
    <row r="319" spans="2:65" s="1" customFormat="1" ht="16.5" customHeight="1">
      <c r="B319" s="149"/>
      <c r="C319" s="169" t="s">
        <v>876</v>
      </c>
      <c r="D319" s="169" t="s">
        <v>297</v>
      </c>
      <c r="E319" s="170" t="s">
        <v>778</v>
      </c>
      <c r="F319" s="171" t="s">
        <v>779</v>
      </c>
      <c r="G319" s="172" t="s">
        <v>185</v>
      </c>
      <c r="H319" s="173">
        <v>106.37</v>
      </c>
      <c r="I319" s="174"/>
      <c r="J319" s="174">
        <f>ROUND(I319*H319,2)</f>
        <v>0</v>
      </c>
      <c r="K319" s="171" t="s">
        <v>171</v>
      </c>
      <c r="L319" s="175"/>
      <c r="M319" s="176" t="s">
        <v>5</v>
      </c>
      <c r="N319" s="177" t="s">
        <v>40</v>
      </c>
      <c r="O319" s="158">
        <v>0</v>
      </c>
      <c r="P319" s="158">
        <f>O319*H319</f>
        <v>0</v>
      </c>
      <c r="Q319" s="158">
        <v>4.0000000000000003E-5</v>
      </c>
      <c r="R319" s="158">
        <f>Q319*H319</f>
        <v>4.2548000000000004E-3</v>
      </c>
      <c r="S319" s="158">
        <v>0</v>
      </c>
      <c r="T319" s="159">
        <f>S319*H319</f>
        <v>0</v>
      </c>
      <c r="AR319" s="21" t="s">
        <v>95</v>
      </c>
      <c r="AT319" s="21" t="s">
        <v>297</v>
      </c>
      <c r="AU319" s="21" t="s">
        <v>80</v>
      </c>
      <c r="AY319" s="21" t="s">
        <v>165</v>
      </c>
      <c r="BE319" s="160">
        <f>IF(N319="základní",J319,0)</f>
        <v>0</v>
      </c>
      <c r="BF319" s="160">
        <f>IF(N319="snížená",J319,0)</f>
        <v>0</v>
      </c>
      <c r="BG319" s="160">
        <f>IF(N319="zákl. přenesená",J319,0)</f>
        <v>0</v>
      </c>
      <c r="BH319" s="160">
        <f>IF(N319="sníž. přenesená",J319,0)</f>
        <v>0</v>
      </c>
      <c r="BI319" s="160">
        <f>IF(N319="nulová",J319,0)</f>
        <v>0</v>
      </c>
      <c r="BJ319" s="21" t="s">
        <v>16</v>
      </c>
      <c r="BK319" s="160">
        <f>ROUND(I319*H319,2)</f>
        <v>0</v>
      </c>
      <c r="BL319" s="21" t="s">
        <v>83</v>
      </c>
      <c r="BM319" s="21" t="s">
        <v>877</v>
      </c>
    </row>
    <row r="320" spans="2:65" s="11" customFormat="1">
      <c r="B320" s="161"/>
      <c r="D320" s="162" t="s">
        <v>236</v>
      </c>
      <c r="F320" s="163" t="s">
        <v>878</v>
      </c>
      <c r="H320" s="164">
        <v>106.37</v>
      </c>
      <c r="L320" s="161"/>
      <c r="M320" s="165"/>
      <c r="N320" s="166"/>
      <c r="O320" s="166"/>
      <c r="P320" s="166"/>
      <c r="Q320" s="166"/>
      <c r="R320" s="166"/>
      <c r="S320" s="166"/>
      <c r="T320" s="167"/>
      <c r="AT320" s="168" t="s">
        <v>236</v>
      </c>
      <c r="AU320" s="168" t="s">
        <v>80</v>
      </c>
      <c r="AV320" s="11" t="s">
        <v>77</v>
      </c>
      <c r="AW320" s="11" t="s">
        <v>6</v>
      </c>
      <c r="AX320" s="11" t="s">
        <v>16</v>
      </c>
      <c r="AY320" s="168" t="s">
        <v>165</v>
      </c>
    </row>
    <row r="321" spans="2:65" s="1" customFormat="1" ht="25.5" customHeight="1">
      <c r="B321" s="149"/>
      <c r="C321" s="150" t="s">
        <v>879</v>
      </c>
      <c r="D321" s="150" t="s">
        <v>167</v>
      </c>
      <c r="E321" s="151" t="s">
        <v>880</v>
      </c>
      <c r="F321" s="152" t="s">
        <v>881</v>
      </c>
      <c r="G321" s="153" t="s">
        <v>170</v>
      </c>
      <c r="H321" s="154">
        <v>61.844999999999999</v>
      </c>
      <c r="I321" s="155"/>
      <c r="J321" s="155">
        <f>ROUND(I321*H321,2)</f>
        <v>0</v>
      </c>
      <c r="K321" s="152" t="s">
        <v>171</v>
      </c>
      <c r="L321" s="35"/>
      <c r="M321" s="156" t="s">
        <v>5</v>
      </c>
      <c r="N321" s="157" t="s">
        <v>40</v>
      </c>
      <c r="O321" s="158">
        <v>1.02</v>
      </c>
      <c r="P321" s="158">
        <f>O321*H321</f>
        <v>63.081899999999997</v>
      </c>
      <c r="Q321" s="158">
        <v>8.2500000000000004E-3</v>
      </c>
      <c r="R321" s="158">
        <f>Q321*H321</f>
        <v>0.51022124999999996</v>
      </c>
      <c r="S321" s="158">
        <v>0</v>
      </c>
      <c r="T321" s="159">
        <f>S321*H321</f>
        <v>0</v>
      </c>
      <c r="AR321" s="21" t="s">
        <v>83</v>
      </c>
      <c r="AT321" s="21" t="s">
        <v>167</v>
      </c>
      <c r="AU321" s="21" t="s">
        <v>80</v>
      </c>
      <c r="AY321" s="21" t="s">
        <v>165</v>
      </c>
      <c r="BE321" s="160">
        <f>IF(N321="základní",J321,0)</f>
        <v>0</v>
      </c>
      <c r="BF321" s="160">
        <f>IF(N321="snížená",J321,0)</f>
        <v>0</v>
      </c>
      <c r="BG321" s="160">
        <f>IF(N321="zákl. přenesená",J321,0)</f>
        <v>0</v>
      </c>
      <c r="BH321" s="160">
        <f>IF(N321="sníž. přenesená",J321,0)</f>
        <v>0</v>
      </c>
      <c r="BI321" s="160">
        <f>IF(N321="nulová",J321,0)</f>
        <v>0</v>
      </c>
      <c r="BJ321" s="21" t="s">
        <v>16</v>
      </c>
      <c r="BK321" s="160">
        <f>ROUND(I321*H321,2)</f>
        <v>0</v>
      </c>
      <c r="BL321" s="21" t="s">
        <v>83</v>
      </c>
      <c r="BM321" s="21" t="s">
        <v>882</v>
      </c>
    </row>
    <row r="322" spans="2:65" s="1" customFormat="1" ht="25.5" customHeight="1">
      <c r="B322" s="149"/>
      <c r="C322" s="169" t="s">
        <v>883</v>
      </c>
      <c r="D322" s="169" t="s">
        <v>297</v>
      </c>
      <c r="E322" s="170" t="s">
        <v>884</v>
      </c>
      <c r="F322" s="171" t="s">
        <v>885</v>
      </c>
      <c r="G322" s="172" t="s">
        <v>170</v>
      </c>
      <c r="H322" s="173">
        <v>63.082000000000001</v>
      </c>
      <c r="I322" s="174"/>
      <c r="J322" s="174">
        <f>ROUND(I322*H322,2)</f>
        <v>0</v>
      </c>
      <c r="K322" s="171" t="s">
        <v>171</v>
      </c>
      <c r="L322" s="175"/>
      <c r="M322" s="176" t="s">
        <v>5</v>
      </c>
      <c r="N322" s="177" t="s">
        <v>40</v>
      </c>
      <c r="O322" s="158">
        <v>0</v>
      </c>
      <c r="P322" s="158">
        <f>O322*H322</f>
        <v>0</v>
      </c>
      <c r="Q322" s="158">
        <v>1.8E-3</v>
      </c>
      <c r="R322" s="158">
        <f>Q322*H322</f>
        <v>0.1135476</v>
      </c>
      <c r="S322" s="158">
        <v>0</v>
      </c>
      <c r="T322" s="159">
        <f>S322*H322</f>
        <v>0</v>
      </c>
      <c r="AR322" s="21" t="s">
        <v>95</v>
      </c>
      <c r="AT322" s="21" t="s">
        <v>297</v>
      </c>
      <c r="AU322" s="21" t="s">
        <v>80</v>
      </c>
      <c r="AY322" s="21" t="s">
        <v>165</v>
      </c>
      <c r="BE322" s="160">
        <f>IF(N322="základní",J322,0)</f>
        <v>0</v>
      </c>
      <c r="BF322" s="160">
        <f>IF(N322="snížená",J322,0)</f>
        <v>0</v>
      </c>
      <c r="BG322" s="160">
        <f>IF(N322="zákl. přenesená",J322,0)</f>
        <v>0</v>
      </c>
      <c r="BH322" s="160">
        <f>IF(N322="sníž. přenesená",J322,0)</f>
        <v>0</v>
      </c>
      <c r="BI322" s="160">
        <f>IF(N322="nulová",J322,0)</f>
        <v>0</v>
      </c>
      <c r="BJ322" s="21" t="s">
        <v>16</v>
      </c>
      <c r="BK322" s="160">
        <f>ROUND(I322*H322,2)</f>
        <v>0</v>
      </c>
      <c r="BL322" s="21" t="s">
        <v>83</v>
      </c>
      <c r="BM322" s="21" t="s">
        <v>886</v>
      </c>
    </row>
    <row r="323" spans="2:65" s="11" customFormat="1">
      <c r="B323" s="161"/>
      <c r="D323" s="162" t="s">
        <v>236</v>
      </c>
      <c r="F323" s="163" t="s">
        <v>887</v>
      </c>
      <c r="H323" s="164">
        <v>63.082000000000001</v>
      </c>
      <c r="L323" s="161"/>
      <c r="M323" s="165"/>
      <c r="N323" s="166"/>
      <c r="O323" s="166"/>
      <c r="P323" s="166"/>
      <c r="Q323" s="166"/>
      <c r="R323" s="166"/>
      <c r="S323" s="166"/>
      <c r="T323" s="167"/>
      <c r="AT323" s="168" t="s">
        <v>236</v>
      </c>
      <c r="AU323" s="168" t="s">
        <v>80</v>
      </c>
      <c r="AV323" s="11" t="s">
        <v>77</v>
      </c>
      <c r="AW323" s="11" t="s">
        <v>6</v>
      </c>
      <c r="AX323" s="11" t="s">
        <v>16</v>
      </c>
      <c r="AY323" s="168" t="s">
        <v>165</v>
      </c>
    </row>
    <row r="324" spans="2:65" s="1" customFormat="1" ht="25.5" customHeight="1">
      <c r="B324" s="149"/>
      <c r="C324" s="150" t="s">
        <v>888</v>
      </c>
      <c r="D324" s="150" t="s">
        <v>167</v>
      </c>
      <c r="E324" s="151" t="s">
        <v>889</v>
      </c>
      <c r="F324" s="152" t="s">
        <v>890</v>
      </c>
      <c r="G324" s="153" t="s">
        <v>170</v>
      </c>
      <c r="H324" s="154">
        <v>61.844999999999999</v>
      </c>
      <c r="I324" s="155"/>
      <c r="J324" s="155">
        <f>ROUND(I324*H324,2)</f>
        <v>0</v>
      </c>
      <c r="K324" s="152" t="s">
        <v>171</v>
      </c>
      <c r="L324" s="35"/>
      <c r="M324" s="156" t="s">
        <v>5</v>
      </c>
      <c r="N324" s="157" t="s">
        <v>40</v>
      </c>
      <c r="O324" s="158">
        <v>8.0000000000000002E-3</v>
      </c>
      <c r="P324" s="158">
        <f>O324*H324</f>
        <v>0.49475999999999998</v>
      </c>
      <c r="Q324" s="158">
        <v>6.0000000000000002E-5</v>
      </c>
      <c r="R324" s="158">
        <f>Q324*H324</f>
        <v>3.7106999999999999E-3</v>
      </c>
      <c r="S324" s="158">
        <v>0</v>
      </c>
      <c r="T324" s="159">
        <f>S324*H324</f>
        <v>0</v>
      </c>
      <c r="AR324" s="21" t="s">
        <v>83</v>
      </c>
      <c r="AT324" s="21" t="s">
        <v>167</v>
      </c>
      <c r="AU324" s="21" t="s">
        <v>80</v>
      </c>
      <c r="AY324" s="21" t="s">
        <v>165</v>
      </c>
      <c r="BE324" s="160">
        <f>IF(N324="základní",J324,0)</f>
        <v>0</v>
      </c>
      <c r="BF324" s="160">
        <f>IF(N324="snížená",J324,0)</f>
        <v>0</v>
      </c>
      <c r="BG324" s="160">
        <f>IF(N324="zákl. přenesená",J324,0)</f>
        <v>0</v>
      </c>
      <c r="BH324" s="160">
        <f>IF(N324="sníž. přenesená",J324,0)</f>
        <v>0</v>
      </c>
      <c r="BI324" s="160">
        <f>IF(N324="nulová",J324,0)</f>
        <v>0</v>
      </c>
      <c r="BJ324" s="21" t="s">
        <v>16</v>
      </c>
      <c r="BK324" s="160">
        <f>ROUND(I324*H324,2)</f>
        <v>0</v>
      </c>
      <c r="BL324" s="21" t="s">
        <v>83</v>
      </c>
      <c r="BM324" s="21" t="s">
        <v>891</v>
      </c>
    </row>
    <row r="325" spans="2:65" s="1" customFormat="1" ht="25.5" customHeight="1">
      <c r="B325" s="149"/>
      <c r="C325" s="150" t="s">
        <v>892</v>
      </c>
      <c r="D325" s="150" t="s">
        <v>167</v>
      </c>
      <c r="E325" s="151" t="s">
        <v>893</v>
      </c>
      <c r="F325" s="152" t="s">
        <v>894</v>
      </c>
      <c r="G325" s="153" t="s">
        <v>170</v>
      </c>
      <c r="H325" s="154">
        <v>51.387999999999998</v>
      </c>
      <c r="I325" s="155"/>
      <c r="J325" s="155">
        <f>ROUND(I325*H325,2)</f>
        <v>0</v>
      </c>
      <c r="K325" s="152" t="s">
        <v>171</v>
      </c>
      <c r="L325" s="35"/>
      <c r="M325" s="156" t="s">
        <v>5</v>
      </c>
      <c r="N325" s="157" t="s">
        <v>40</v>
      </c>
      <c r="O325" s="158">
        <v>1.06</v>
      </c>
      <c r="P325" s="158">
        <f>O325*H325</f>
        <v>54.47128</v>
      </c>
      <c r="Q325" s="158">
        <v>9.3799999999999994E-3</v>
      </c>
      <c r="R325" s="158">
        <f>Q325*H325</f>
        <v>0.48201943999999997</v>
      </c>
      <c r="S325" s="158">
        <v>0</v>
      </c>
      <c r="T325" s="159">
        <f>S325*H325</f>
        <v>0</v>
      </c>
      <c r="AR325" s="21" t="s">
        <v>83</v>
      </c>
      <c r="AT325" s="21" t="s">
        <v>167</v>
      </c>
      <c r="AU325" s="21" t="s">
        <v>80</v>
      </c>
      <c r="AY325" s="21" t="s">
        <v>165</v>
      </c>
      <c r="BE325" s="160">
        <f>IF(N325="základní",J325,0)</f>
        <v>0</v>
      </c>
      <c r="BF325" s="160">
        <f>IF(N325="snížená",J325,0)</f>
        <v>0</v>
      </c>
      <c r="BG325" s="160">
        <f>IF(N325="zákl. přenesená",J325,0)</f>
        <v>0</v>
      </c>
      <c r="BH325" s="160">
        <f>IF(N325="sníž. přenesená",J325,0)</f>
        <v>0</v>
      </c>
      <c r="BI325" s="160">
        <f>IF(N325="nulová",J325,0)</f>
        <v>0</v>
      </c>
      <c r="BJ325" s="21" t="s">
        <v>16</v>
      </c>
      <c r="BK325" s="160">
        <f>ROUND(I325*H325,2)</f>
        <v>0</v>
      </c>
      <c r="BL325" s="21" t="s">
        <v>83</v>
      </c>
      <c r="BM325" s="21" t="s">
        <v>895</v>
      </c>
    </row>
    <row r="326" spans="2:65" s="1" customFormat="1" ht="25.5" customHeight="1">
      <c r="B326" s="149"/>
      <c r="C326" s="169" t="s">
        <v>896</v>
      </c>
      <c r="D326" s="169" t="s">
        <v>297</v>
      </c>
      <c r="E326" s="170" t="s">
        <v>841</v>
      </c>
      <c r="F326" s="171" t="s">
        <v>842</v>
      </c>
      <c r="G326" s="172" t="s">
        <v>170</v>
      </c>
      <c r="H326" s="173">
        <v>52.415999999999997</v>
      </c>
      <c r="I326" s="174"/>
      <c r="J326" s="174">
        <f>ROUND(I326*H326,2)</f>
        <v>0</v>
      </c>
      <c r="K326" s="171" t="s">
        <v>171</v>
      </c>
      <c r="L326" s="175"/>
      <c r="M326" s="176" t="s">
        <v>5</v>
      </c>
      <c r="N326" s="177" t="s">
        <v>40</v>
      </c>
      <c r="O326" s="158">
        <v>0</v>
      </c>
      <c r="P326" s="158">
        <f>O326*H326</f>
        <v>0</v>
      </c>
      <c r="Q326" s="158">
        <v>1.35E-2</v>
      </c>
      <c r="R326" s="158">
        <f>Q326*H326</f>
        <v>0.70761599999999991</v>
      </c>
      <c r="S326" s="158">
        <v>0</v>
      </c>
      <c r="T326" s="159">
        <f>S326*H326</f>
        <v>0</v>
      </c>
      <c r="AR326" s="21" t="s">
        <v>95</v>
      </c>
      <c r="AT326" s="21" t="s">
        <v>297</v>
      </c>
      <c r="AU326" s="21" t="s">
        <v>80</v>
      </c>
      <c r="AY326" s="21" t="s">
        <v>165</v>
      </c>
      <c r="BE326" s="160">
        <f>IF(N326="základní",J326,0)</f>
        <v>0</v>
      </c>
      <c r="BF326" s="160">
        <f>IF(N326="snížená",J326,0)</f>
        <v>0</v>
      </c>
      <c r="BG326" s="160">
        <f>IF(N326="zákl. přenesená",J326,0)</f>
        <v>0</v>
      </c>
      <c r="BH326" s="160">
        <f>IF(N326="sníž. přenesená",J326,0)</f>
        <v>0</v>
      </c>
      <c r="BI326" s="160">
        <f>IF(N326="nulová",J326,0)</f>
        <v>0</v>
      </c>
      <c r="BJ326" s="21" t="s">
        <v>16</v>
      </c>
      <c r="BK326" s="160">
        <f>ROUND(I326*H326,2)</f>
        <v>0</v>
      </c>
      <c r="BL326" s="21" t="s">
        <v>83</v>
      </c>
      <c r="BM326" s="21" t="s">
        <v>897</v>
      </c>
    </row>
    <row r="327" spans="2:65" s="11" customFormat="1">
      <c r="B327" s="161"/>
      <c r="D327" s="162" t="s">
        <v>236</v>
      </c>
      <c r="F327" s="163" t="s">
        <v>898</v>
      </c>
      <c r="H327" s="164">
        <v>52.415999999999997</v>
      </c>
      <c r="L327" s="161"/>
      <c r="M327" s="165"/>
      <c r="N327" s="166"/>
      <c r="O327" s="166"/>
      <c r="P327" s="166"/>
      <c r="Q327" s="166"/>
      <c r="R327" s="166"/>
      <c r="S327" s="166"/>
      <c r="T327" s="167"/>
      <c r="AT327" s="168" t="s">
        <v>236</v>
      </c>
      <c r="AU327" s="168" t="s">
        <v>80</v>
      </c>
      <c r="AV327" s="11" t="s">
        <v>77</v>
      </c>
      <c r="AW327" s="11" t="s">
        <v>6</v>
      </c>
      <c r="AX327" s="11" t="s">
        <v>16</v>
      </c>
      <c r="AY327" s="168" t="s">
        <v>165</v>
      </c>
    </row>
    <row r="328" spans="2:65" s="1" customFormat="1" ht="25.5" customHeight="1">
      <c r="B328" s="149"/>
      <c r="C328" s="150" t="s">
        <v>899</v>
      </c>
      <c r="D328" s="150" t="s">
        <v>167</v>
      </c>
      <c r="E328" s="151" t="s">
        <v>900</v>
      </c>
      <c r="F328" s="152" t="s">
        <v>901</v>
      </c>
      <c r="G328" s="153" t="s">
        <v>170</v>
      </c>
      <c r="H328" s="154">
        <v>37.799999999999997</v>
      </c>
      <c r="I328" s="155"/>
      <c r="J328" s="155">
        <f>ROUND(I328*H328,2)</f>
        <v>0</v>
      </c>
      <c r="K328" s="152" t="s">
        <v>171</v>
      </c>
      <c r="L328" s="35"/>
      <c r="M328" s="156" t="s">
        <v>5</v>
      </c>
      <c r="N328" s="157" t="s">
        <v>40</v>
      </c>
      <c r="O328" s="158">
        <v>1.1000000000000001</v>
      </c>
      <c r="P328" s="158">
        <f>O328*H328</f>
        <v>41.58</v>
      </c>
      <c r="Q328" s="158">
        <v>9.4999999999999998E-3</v>
      </c>
      <c r="R328" s="158">
        <f>Q328*H328</f>
        <v>0.35909999999999997</v>
      </c>
      <c r="S328" s="158">
        <v>0</v>
      </c>
      <c r="T328" s="159">
        <f>S328*H328</f>
        <v>0</v>
      </c>
      <c r="AR328" s="21" t="s">
        <v>83</v>
      </c>
      <c r="AT328" s="21" t="s">
        <v>167</v>
      </c>
      <c r="AU328" s="21" t="s">
        <v>80</v>
      </c>
      <c r="AY328" s="21" t="s">
        <v>165</v>
      </c>
      <c r="BE328" s="160">
        <f>IF(N328="základní",J328,0)</f>
        <v>0</v>
      </c>
      <c r="BF328" s="160">
        <f>IF(N328="snížená",J328,0)</f>
        <v>0</v>
      </c>
      <c r="BG328" s="160">
        <f>IF(N328="zákl. přenesená",J328,0)</f>
        <v>0</v>
      </c>
      <c r="BH328" s="160">
        <f>IF(N328="sníž. přenesená",J328,0)</f>
        <v>0</v>
      </c>
      <c r="BI328" s="160">
        <f>IF(N328="nulová",J328,0)</f>
        <v>0</v>
      </c>
      <c r="BJ328" s="21" t="s">
        <v>16</v>
      </c>
      <c r="BK328" s="160">
        <f>ROUND(I328*H328,2)</f>
        <v>0</v>
      </c>
      <c r="BL328" s="21" t="s">
        <v>83</v>
      </c>
      <c r="BM328" s="21" t="s">
        <v>902</v>
      </c>
    </row>
    <row r="329" spans="2:65" s="1" customFormat="1" ht="25.5" customHeight="1">
      <c r="B329" s="149"/>
      <c r="C329" s="169" t="s">
        <v>903</v>
      </c>
      <c r="D329" s="169" t="s">
        <v>297</v>
      </c>
      <c r="E329" s="170" t="s">
        <v>904</v>
      </c>
      <c r="F329" s="171" t="s">
        <v>905</v>
      </c>
      <c r="G329" s="172" t="s">
        <v>170</v>
      </c>
      <c r="H329" s="173">
        <v>38.555999999999997</v>
      </c>
      <c r="I329" s="174"/>
      <c r="J329" s="174">
        <f>ROUND(I329*H329,2)</f>
        <v>0</v>
      </c>
      <c r="K329" s="171" t="s">
        <v>171</v>
      </c>
      <c r="L329" s="175"/>
      <c r="M329" s="176" t="s">
        <v>5</v>
      </c>
      <c r="N329" s="177" t="s">
        <v>40</v>
      </c>
      <c r="O329" s="158">
        <v>0</v>
      </c>
      <c r="P329" s="158">
        <f>O329*H329</f>
        <v>0</v>
      </c>
      <c r="Q329" s="158">
        <v>2.1000000000000001E-2</v>
      </c>
      <c r="R329" s="158">
        <f>Q329*H329</f>
        <v>0.80967599999999995</v>
      </c>
      <c r="S329" s="158">
        <v>0</v>
      </c>
      <c r="T329" s="159">
        <f>S329*H329</f>
        <v>0</v>
      </c>
      <c r="AR329" s="21" t="s">
        <v>95</v>
      </c>
      <c r="AT329" s="21" t="s">
        <v>297</v>
      </c>
      <c r="AU329" s="21" t="s">
        <v>80</v>
      </c>
      <c r="AY329" s="21" t="s">
        <v>165</v>
      </c>
      <c r="BE329" s="160">
        <f>IF(N329="základní",J329,0)</f>
        <v>0</v>
      </c>
      <c r="BF329" s="160">
        <f>IF(N329="snížená",J329,0)</f>
        <v>0</v>
      </c>
      <c r="BG329" s="160">
        <f>IF(N329="zákl. přenesená",J329,0)</f>
        <v>0</v>
      </c>
      <c r="BH329" s="160">
        <f>IF(N329="sníž. přenesená",J329,0)</f>
        <v>0</v>
      </c>
      <c r="BI329" s="160">
        <f>IF(N329="nulová",J329,0)</f>
        <v>0</v>
      </c>
      <c r="BJ329" s="21" t="s">
        <v>16</v>
      </c>
      <c r="BK329" s="160">
        <f>ROUND(I329*H329,2)</f>
        <v>0</v>
      </c>
      <c r="BL329" s="21" t="s">
        <v>83</v>
      </c>
      <c r="BM329" s="21" t="s">
        <v>906</v>
      </c>
    </row>
    <row r="330" spans="2:65" s="11" customFormat="1">
      <c r="B330" s="161"/>
      <c r="D330" s="162" t="s">
        <v>236</v>
      </c>
      <c r="F330" s="163" t="s">
        <v>907</v>
      </c>
      <c r="H330" s="164">
        <v>38.555999999999997</v>
      </c>
      <c r="L330" s="161"/>
      <c r="M330" s="165"/>
      <c r="N330" s="166"/>
      <c r="O330" s="166"/>
      <c r="P330" s="166"/>
      <c r="Q330" s="166"/>
      <c r="R330" s="166"/>
      <c r="S330" s="166"/>
      <c r="T330" s="167"/>
      <c r="AT330" s="168" t="s">
        <v>236</v>
      </c>
      <c r="AU330" s="168" t="s">
        <v>80</v>
      </c>
      <c r="AV330" s="11" t="s">
        <v>77</v>
      </c>
      <c r="AW330" s="11" t="s">
        <v>6</v>
      </c>
      <c r="AX330" s="11" t="s">
        <v>16</v>
      </c>
      <c r="AY330" s="168" t="s">
        <v>165</v>
      </c>
    </row>
    <row r="331" spans="2:65" s="1" customFormat="1" ht="25.5" customHeight="1">
      <c r="B331" s="149"/>
      <c r="C331" s="150" t="s">
        <v>908</v>
      </c>
      <c r="D331" s="150" t="s">
        <v>167</v>
      </c>
      <c r="E331" s="151" t="s">
        <v>909</v>
      </c>
      <c r="F331" s="152" t="s">
        <v>910</v>
      </c>
      <c r="G331" s="153" t="s">
        <v>170</v>
      </c>
      <c r="H331" s="154">
        <v>3.24</v>
      </c>
      <c r="I331" s="155"/>
      <c r="J331" s="155">
        <f>ROUND(I331*H331,2)</f>
        <v>0</v>
      </c>
      <c r="K331" s="152" t="s">
        <v>171</v>
      </c>
      <c r="L331" s="35"/>
      <c r="M331" s="156" t="s">
        <v>5</v>
      </c>
      <c r="N331" s="157" t="s">
        <v>40</v>
      </c>
      <c r="O331" s="158">
        <v>1.08</v>
      </c>
      <c r="P331" s="158">
        <f>O331*H331</f>
        <v>3.4992000000000005</v>
      </c>
      <c r="Q331" s="158">
        <v>9.4400000000000005E-3</v>
      </c>
      <c r="R331" s="158">
        <f>Q331*H331</f>
        <v>3.0585600000000004E-2</v>
      </c>
      <c r="S331" s="158">
        <v>0</v>
      </c>
      <c r="T331" s="159">
        <f>S331*H331</f>
        <v>0</v>
      </c>
      <c r="AR331" s="21" t="s">
        <v>83</v>
      </c>
      <c r="AT331" s="21" t="s">
        <v>167</v>
      </c>
      <c r="AU331" s="21" t="s">
        <v>80</v>
      </c>
      <c r="AY331" s="21" t="s">
        <v>165</v>
      </c>
      <c r="BE331" s="160">
        <f>IF(N331="základní",J331,0)</f>
        <v>0</v>
      </c>
      <c r="BF331" s="160">
        <f>IF(N331="snížená",J331,0)</f>
        <v>0</v>
      </c>
      <c r="BG331" s="160">
        <f>IF(N331="zákl. přenesená",J331,0)</f>
        <v>0</v>
      </c>
      <c r="BH331" s="160">
        <f>IF(N331="sníž. přenesená",J331,0)</f>
        <v>0</v>
      </c>
      <c r="BI331" s="160">
        <f>IF(N331="nulová",J331,0)</f>
        <v>0</v>
      </c>
      <c r="BJ331" s="21" t="s">
        <v>16</v>
      </c>
      <c r="BK331" s="160">
        <f>ROUND(I331*H331,2)</f>
        <v>0</v>
      </c>
      <c r="BL331" s="21" t="s">
        <v>83</v>
      </c>
      <c r="BM331" s="21" t="s">
        <v>911</v>
      </c>
    </row>
    <row r="332" spans="2:65" s="1" customFormat="1" ht="25.5" customHeight="1">
      <c r="B332" s="149"/>
      <c r="C332" s="169" t="s">
        <v>912</v>
      </c>
      <c r="D332" s="169" t="s">
        <v>297</v>
      </c>
      <c r="E332" s="170" t="s">
        <v>913</v>
      </c>
      <c r="F332" s="171" t="s">
        <v>914</v>
      </c>
      <c r="G332" s="172" t="s">
        <v>170</v>
      </c>
      <c r="H332" s="173">
        <v>3.3050000000000002</v>
      </c>
      <c r="I332" s="174"/>
      <c r="J332" s="174">
        <f>ROUND(I332*H332,2)</f>
        <v>0</v>
      </c>
      <c r="K332" s="171" t="s">
        <v>171</v>
      </c>
      <c r="L332" s="175"/>
      <c r="M332" s="176" t="s">
        <v>5</v>
      </c>
      <c r="N332" s="177" t="s">
        <v>40</v>
      </c>
      <c r="O332" s="158">
        <v>0</v>
      </c>
      <c r="P332" s="158">
        <f>O332*H332</f>
        <v>0</v>
      </c>
      <c r="Q332" s="158">
        <v>1.7999999999999999E-2</v>
      </c>
      <c r="R332" s="158">
        <f>Q332*H332</f>
        <v>5.9490000000000001E-2</v>
      </c>
      <c r="S332" s="158">
        <v>0</v>
      </c>
      <c r="T332" s="159">
        <f>S332*H332</f>
        <v>0</v>
      </c>
      <c r="AR332" s="21" t="s">
        <v>95</v>
      </c>
      <c r="AT332" s="21" t="s">
        <v>297</v>
      </c>
      <c r="AU332" s="21" t="s">
        <v>80</v>
      </c>
      <c r="AY332" s="21" t="s">
        <v>165</v>
      </c>
      <c r="BE332" s="160">
        <f>IF(N332="základní",J332,0)</f>
        <v>0</v>
      </c>
      <c r="BF332" s="160">
        <f>IF(N332="snížená",J332,0)</f>
        <v>0</v>
      </c>
      <c r="BG332" s="160">
        <f>IF(N332="zákl. přenesená",J332,0)</f>
        <v>0</v>
      </c>
      <c r="BH332" s="160">
        <f>IF(N332="sníž. přenesená",J332,0)</f>
        <v>0</v>
      </c>
      <c r="BI332" s="160">
        <f>IF(N332="nulová",J332,0)</f>
        <v>0</v>
      </c>
      <c r="BJ332" s="21" t="s">
        <v>16</v>
      </c>
      <c r="BK332" s="160">
        <f>ROUND(I332*H332,2)</f>
        <v>0</v>
      </c>
      <c r="BL332" s="21" t="s">
        <v>83</v>
      </c>
      <c r="BM332" s="21" t="s">
        <v>915</v>
      </c>
    </row>
    <row r="333" spans="2:65" s="11" customFormat="1">
      <c r="B333" s="161"/>
      <c r="D333" s="162" t="s">
        <v>236</v>
      </c>
      <c r="F333" s="163" t="s">
        <v>916</v>
      </c>
      <c r="H333" s="164">
        <v>3.3050000000000002</v>
      </c>
      <c r="L333" s="161"/>
      <c r="M333" s="165"/>
      <c r="N333" s="166"/>
      <c r="O333" s="166"/>
      <c r="P333" s="166"/>
      <c r="Q333" s="166"/>
      <c r="R333" s="166"/>
      <c r="S333" s="166"/>
      <c r="T333" s="167"/>
      <c r="AT333" s="168" t="s">
        <v>236</v>
      </c>
      <c r="AU333" s="168" t="s">
        <v>80</v>
      </c>
      <c r="AV333" s="11" t="s">
        <v>77</v>
      </c>
      <c r="AW333" s="11" t="s">
        <v>6</v>
      </c>
      <c r="AX333" s="11" t="s">
        <v>16</v>
      </c>
      <c r="AY333" s="168" t="s">
        <v>165</v>
      </c>
    </row>
    <row r="334" spans="2:65" s="1" customFormat="1" ht="25.5" customHeight="1">
      <c r="B334" s="149"/>
      <c r="C334" s="150" t="s">
        <v>917</v>
      </c>
      <c r="D334" s="150" t="s">
        <v>167</v>
      </c>
      <c r="E334" s="151" t="s">
        <v>918</v>
      </c>
      <c r="F334" s="152" t="s">
        <v>919</v>
      </c>
      <c r="G334" s="153" t="s">
        <v>170</v>
      </c>
      <c r="H334" s="154">
        <v>92.427999999999997</v>
      </c>
      <c r="I334" s="155"/>
      <c r="J334" s="155">
        <f>ROUND(I334*H334,2)</f>
        <v>0</v>
      </c>
      <c r="K334" s="152" t="s">
        <v>171</v>
      </c>
      <c r="L334" s="35"/>
      <c r="M334" s="156" t="s">
        <v>5</v>
      </c>
      <c r="N334" s="157" t="s">
        <v>40</v>
      </c>
      <c r="O334" s="158">
        <v>8.0000000000000002E-3</v>
      </c>
      <c r="P334" s="158">
        <f>O334*H334</f>
        <v>0.73942399999999997</v>
      </c>
      <c r="Q334" s="158">
        <v>6.0000000000000002E-5</v>
      </c>
      <c r="R334" s="158">
        <f>Q334*H334</f>
        <v>5.5456799999999999E-3</v>
      </c>
      <c r="S334" s="158">
        <v>0</v>
      </c>
      <c r="T334" s="159">
        <f>S334*H334</f>
        <v>0</v>
      </c>
      <c r="AR334" s="21" t="s">
        <v>83</v>
      </c>
      <c r="AT334" s="21" t="s">
        <v>167</v>
      </c>
      <c r="AU334" s="21" t="s">
        <v>80</v>
      </c>
      <c r="AY334" s="21" t="s">
        <v>165</v>
      </c>
      <c r="BE334" s="160">
        <f>IF(N334="základní",J334,0)</f>
        <v>0</v>
      </c>
      <c r="BF334" s="160">
        <f>IF(N334="snížená",J334,0)</f>
        <v>0</v>
      </c>
      <c r="BG334" s="160">
        <f>IF(N334="zákl. přenesená",J334,0)</f>
        <v>0</v>
      </c>
      <c r="BH334" s="160">
        <f>IF(N334="sníž. přenesená",J334,0)</f>
        <v>0</v>
      </c>
      <c r="BI334" s="160">
        <f>IF(N334="nulová",J334,0)</f>
        <v>0</v>
      </c>
      <c r="BJ334" s="21" t="s">
        <v>16</v>
      </c>
      <c r="BK334" s="160">
        <f>ROUND(I334*H334,2)</f>
        <v>0</v>
      </c>
      <c r="BL334" s="21" t="s">
        <v>83</v>
      </c>
      <c r="BM334" s="21" t="s">
        <v>920</v>
      </c>
    </row>
    <row r="335" spans="2:65" s="1" customFormat="1" ht="25.5" customHeight="1">
      <c r="B335" s="149"/>
      <c r="C335" s="150" t="s">
        <v>921</v>
      </c>
      <c r="D335" s="150" t="s">
        <v>167</v>
      </c>
      <c r="E335" s="151" t="s">
        <v>828</v>
      </c>
      <c r="F335" s="152" t="s">
        <v>829</v>
      </c>
      <c r="G335" s="153" t="s">
        <v>170</v>
      </c>
      <c r="H335" s="154">
        <v>76.350999999999999</v>
      </c>
      <c r="I335" s="155"/>
      <c r="J335" s="155">
        <f>ROUND(I335*H335,2)</f>
        <v>0</v>
      </c>
      <c r="K335" s="152" t="s">
        <v>171</v>
      </c>
      <c r="L335" s="35"/>
      <c r="M335" s="156" t="s">
        <v>5</v>
      </c>
      <c r="N335" s="157" t="s">
        <v>40</v>
      </c>
      <c r="O335" s="158">
        <v>0.06</v>
      </c>
      <c r="P335" s="158">
        <f>O335*H335</f>
        <v>4.5810599999999999</v>
      </c>
      <c r="Q335" s="158">
        <v>0</v>
      </c>
      <c r="R335" s="158">
        <f>Q335*H335</f>
        <v>0</v>
      </c>
      <c r="S335" s="158">
        <v>0</v>
      </c>
      <c r="T335" s="159">
        <f>S335*H335</f>
        <v>0</v>
      </c>
      <c r="AR335" s="21" t="s">
        <v>83</v>
      </c>
      <c r="AT335" s="21" t="s">
        <v>167</v>
      </c>
      <c r="AU335" s="21" t="s">
        <v>80</v>
      </c>
      <c r="AY335" s="21" t="s">
        <v>165</v>
      </c>
      <c r="BE335" s="160">
        <f>IF(N335="základní",J335,0)</f>
        <v>0</v>
      </c>
      <c r="BF335" s="160">
        <f>IF(N335="snížená",J335,0)</f>
        <v>0</v>
      </c>
      <c r="BG335" s="160">
        <f>IF(N335="zákl. přenesená",J335,0)</f>
        <v>0</v>
      </c>
      <c r="BH335" s="160">
        <f>IF(N335="sníž. přenesená",J335,0)</f>
        <v>0</v>
      </c>
      <c r="BI335" s="160">
        <f>IF(N335="nulová",J335,0)</f>
        <v>0</v>
      </c>
      <c r="BJ335" s="21" t="s">
        <v>16</v>
      </c>
      <c r="BK335" s="160">
        <f>ROUND(I335*H335,2)</f>
        <v>0</v>
      </c>
      <c r="BL335" s="21" t="s">
        <v>83</v>
      </c>
      <c r="BM335" s="21" t="s">
        <v>922</v>
      </c>
    </row>
    <row r="336" spans="2:65" s="1" customFormat="1" ht="16.5" customHeight="1">
      <c r="B336" s="149"/>
      <c r="C336" s="150" t="s">
        <v>923</v>
      </c>
      <c r="D336" s="150" t="s">
        <v>167</v>
      </c>
      <c r="E336" s="151" t="s">
        <v>924</v>
      </c>
      <c r="F336" s="152" t="s">
        <v>925</v>
      </c>
      <c r="G336" s="153" t="s">
        <v>170</v>
      </c>
      <c r="H336" s="154">
        <v>333.8</v>
      </c>
      <c r="I336" s="155"/>
      <c r="J336" s="155">
        <f>ROUND(I336*H336,2)</f>
        <v>0</v>
      </c>
      <c r="K336" s="152" t="s">
        <v>5</v>
      </c>
      <c r="L336" s="35"/>
      <c r="M336" s="156" t="s">
        <v>5</v>
      </c>
      <c r="N336" s="157" t="s">
        <v>40</v>
      </c>
      <c r="O336" s="158">
        <v>0</v>
      </c>
      <c r="P336" s="158">
        <f>O336*H336</f>
        <v>0</v>
      </c>
      <c r="Q336" s="158">
        <v>0</v>
      </c>
      <c r="R336" s="158">
        <f>Q336*H336</f>
        <v>0</v>
      </c>
      <c r="S336" s="158">
        <v>0</v>
      </c>
      <c r="T336" s="159">
        <f>S336*H336</f>
        <v>0</v>
      </c>
      <c r="AR336" s="21" t="s">
        <v>83</v>
      </c>
      <c r="AT336" s="21" t="s">
        <v>167</v>
      </c>
      <c r="AU336" s="21" t="s">
        <v>80</v>
      </c>
      <c r="AY336" s="21" t="s">
        <v>165</v>
      </c>
      <c r="BE336" s="160">
        <f>IF(N336="základní",J336,0)</f>
        <v>0</v>
      </c>
      <c r="BF336" s="160">
        <f>IF(N336="snížená",J336,0)</f>
        <v>0</v>
      </c>
      <c r="BG336" s="160">
        <f>IF(N336="zákl. přenesená",J336,0)</f>
        <v>0</v>
      </c>
      <c r="BH336" s="160">
        <f>IF(N336="sníž. přenesená",J336,0)</f>
        <v>0</v>
      </c>
      <c r="BI336" s="160">
        <f>IF(N336="nulová",J336,0)</f>
        <v>0</v>
      </c>
      <c r="BJ336" s="21" t="s">
        <v>16</v>
      </c>
      <c r="BK336" s="160">
        <f>ROUND(I336*H336,2)</f>
        <v>0</v>
      </c>
      <c r="BL336" s="21" t="s">
        <v>83</v>
      </c>
      <c r="BM336" s="21" t="s">
        <v>926</v>
      </c>
    </row>
    <row r="337" spans="2:65" s="10" customFormat="1" ht="22.35" customHeight="1">
      <c r="B337" s="137"/>
      <c r="D337" s="138" t="s">
        <v>68</v>
      </c>
      <c r="E337" s="147" t="s">
        <v>427</v>
      </c>
      <c r="F337" s="147" t="s">
        <v>927</v>
      </c>
      <c r="J337" s="148">
        <f>BK337</f>
        <v>0</v>
      </c>
      <c r="L337" s="137"/>
      <c r="M337" s="141"/>
      <c r="N337" s="142"/>
      <c r="O337" s="142"/>
      <c r="P337" s="143">
        <f>SUM(P338:P343)</f>
        <v>128.00274100000001</v>
      </c>
      <c r="Q337" s="142"/>
      <c r="R337" s="143">
        <f>SUM(R338:R343)</f>
        <v>43.094206750000005</v>
      </c>
      <c r="S337" s="142"/>
      <c r="T337" s="144">
        <f>SUM(T338:T343)</f>
        <v>0</v>
      </c>
      <c r="AR337" s="138" t="s">
        <v>16</v>
      </c>
      <c r="AT337" s="145" t="s">
        <v>68</v>
      </c>
      <c r="AU337" s="145" t="s">
        <v>77</v>
      </c>
      <c r="AY337" s="138" t="s">
        <v>165</v>
      </c>
      <c r="BK337" s="146">
        <f>SUM(BK338:BK343)</f>
        <v>0</v>
      </c>
    </row>
    <row r="338" spans="2:65" s="1" customFormat="1" ht="25.5" customHeight="1">
      <c r="B338" s="149"/>
      <c r="C338" s="150" t="s">
        <v>928</v>
      </c>
      <c r="D338" s="150" t="s">
        <v>167</v>
      </c>
      <c r="E338" s="151" t="s">
        <v>929</v>
      </c>
      <c r="F338" s="152" t="s">
        <v>930</v>
      </c>
      <c r="G338" s="153" t="s">
        <v>189</v>
      </c>
      <c r="H338" s="154">
        <v>18.943000000000001</v>
      </c>
      <c r="I338" s="155"/>
      <c r="J338" s="155">
        <f t="shared" ref="J338:J343" si="100">ROUND(I338*H338,2)</f>
        <v>0</v>
      </c>
      <c r="K338" s="152" t="s">
        <v>171</v>
      </c>
      <c r="L338" s="35"/>
      <c r="M338" s="156" t="s">
        <v>5</v>
      </c>
      <c r="N338" s="157" t="s">
        <v>40</v>
      </c>
      <c r="O338" s="158">
        <v>3.2130000000000001</v>
      </c>
      <c r="P338" s="158">
        <f t="shared" ref="P338:P343" si="101">O338*H338</f>
        <v>60.863859000000005</v>
      </c>
      <c r="Q338" s="158">
        <v>2.2563399999999998</v>
      </c>
      <c r="R338" s="158">
        <f t="shared" ref="R338:R343" si="102">Q338*H338</f>
        <v>42.741848619999999</v>
      </c>
      <c r="S338" s="158">
        <v>0</v>
      </c>
      <c r="T338" s="159">
        <f t="shared" ref="T338:T343" si="103">S338*H338</f>
        <v>0</v>
      </c>
      <c r="AR338" s="21" t="s">
        <v>83</v>
      </c>
      <c r="AT338" s="21" t="s">
        <v>167</v>
      </c>
      <c r="AU338" s="21" t="s">
        <v>80</v>
      </c>
      <c r="AY338" s="21" t="s">
        <v>165</v>
      </c>
      <c r="BE338" s="160">
        <f t="shared" ref="BE338:BE343" si="104">IF(N338="základní",J338,0)</f>
        <v>0</v>
      </c>
      <c r="BF338" s="160">
        <f t="shared" ref="BF338:BF343" si="105">IF(N338="snížená",J338,0)</f>
        <v>0</v>
      </c>
      <c r="BG338" s="160">
        <f t="shared" ref="BG338:BG343" si="106">IF(N338="zákl. přenesená",J338,0)</f>
        <v>0</v>
      </c>
      <c r="BH338" s="160">
        <f t="shared" ref="BH338:BH343" si="107">IF(N338="sníž. přenesená",J338,0)</f>
        <v>0</v>
      </c>
      <c r="BI338" s="160">
        <f t="shared" ref="BI338:BI343" si="108">IF(N338="nulová",J338,0)</f>
        <v>0</v>
      </c>
      <c r="BJ338" s="21" t="s">
        <v>16</v>
      </c>
      <c r="BK338" s="160">
        <f t="shared" ref="BK338:BK343" si="109">ROUND(I338*H338,2)</f>
        <v>0</v>
      </c>
      <c r="BL338" s="21" t="s">
        <v>83</v>
      </c>
      <c r="BM338" s="21" t="s">
        <v>931</v>
      </c>
    </row>
    <row r="339" spans="2:65" s="1" customFormat="1" ht="25.5" customHeight="1">
      <c r="B339" s="149"/>
      <c r="C339" s="150" t="s">
        <v>932</v>
      </c>
      <c r="D339" s="150" t="s">
        <v>167</v>
      </c>
      <c r="E339" s="151" t="s">
        <v>933</v>
      </c>
      <c r="F339" s="152" t="s">
        <v>934</v>
      </c>
      <c r="G339" s="153" t="s">
        <v>189</v>
      </c>
      <c r="H339" s="154">
        <v>18.943000000000001</v>
      </c>
      <c r="I339" s="155"/>
      <c r="J339" s="155">
        <f t="shared" si="100"/>
        <v>0</v>
      </c>
      <c r="K339" s="152" t="s">
        <v>171</v>
      </c>
      <c r="L339" s="35"/>
      <c r="M339" s="156" t="s">
        <v>5</v>
      </c>
      <c r="N339" s="157" t="s">
        <v>40</v>
      </c>
      <c r="O339" s="158">
        <v>2.7</v>
      </c>
      <c r="P339" s="158">
        <f t="shared" si="101"/>
        <v>51.146100000000004</v>
      </c>
      <c r="Q339" s="158">
        <v>0</v>
      </c>
      <c r="R339" s="158">
        <f t="shared" si="102"/>
        <v>0</v>
      </c>
      <c r="S339" s="158">
        <v>0</v>
      </c>
      <c r="T339" s="159">
        <f t="shared" si="103"/>
        <v>0</v>
      </c>
      <c r="AR339" s="21" t="s">
        <v>83</v>
      </c>
      <c r="AT339" s="21" t="s">
        <v>167</v>
      </c>
      <c r="AU339" s="21" t="s">
        <v>80</v>
      </c>
      <c r="AY339" s="21" t="s">
        <v>165</v>
      </c>
      <c r="BE339" s="160">
        <f t="shared" si="104"/>
        <v>0</v>
      </c>
      <c r="BF339" s="160">
        <f t="shared" si="105"/>
        <v>0</v>
      </c>
      <c r="BG339" s="160">
        <f t="shared" si="106"/>
        <v>0</v>
      </c>
      <c r="BH339" s="160">
        <f t="shared" si="107"/>
        <v>0</v>
      </c>
      <c r="BI339" s="160">
        <f t="shared" si="108"/>
        <v>0</v>
      </c>
      <c r="BJ339" s="21" t="s">
        <v>16</v>
      </c>
      <c r="BK339" s="160">
        <f t="shared" si="109"/>
        <v>0</v>
      </c>
      <c r="BL339" s="21" t="s">
        <v>83</v>
      </c>
      <c r="BM339" s="21" t="s">
        <v>935</v>
      </c>
    </row>
    <row r="340" spans="2:65" s="1" customFormat="1" ht="25.5" customHeight="1">
      <c r="B340" s="149"/>
      <c r="C340" s="150" t="s">
        <v>936</v>
      </c>
      <c r="D340" s="150" t="s">
        <v>167</v>
      </c>
      <c r="E340" s="151" t="s">
        <v>937</v>
      </c>
      <c r="F340" s="152" t="s">
        <v>938</v>
      </c>
      <c r="G340" s="153" t="s">
        <v>189</v>
      </c>
      <c r="H340" s="154">
        <v>18.943000000000001</v>
      </c>
      <c r="I340" s="155"/>
      <c r="J340" s="155">
        <f t="shared" si="100"/>
        <v>0</v>
      </c>
      <c r="K340" s="152" t="s">
        <v>171</v>
      </c>
      <c r="L340" s="35"/>
      <c r="M340" s="156" t="s">
        <v>5</v>
      </c>
      <c r="N340" s="157" t="s">
        <v>40</v>
      </c>
      <c r="O340" s="158">
        <v>0.03</v>
      </c>
      <c r="P340" s="158">
        <f t="shared" si="101"/>
        <v>0.56829000000000007</v>
      </c>
      <c r="Q340" s="158">
        <v>9.1E-4</v>
      </c>
      <c r="R340" s="158">
        <f t="shared" si="102"/>
        <v>1.7238130000000001E-2</v>
      </c>
      <c r="S340" s="158">
        <v>0</v>
      </c>
      <c r="T340" s="159">
        <f t="shared" si="103"/>
        <v>0</v>
      </c>
      <c r="AR340" s="21" t="s">
        <v>83</v>
      </c>
      <c r="AT340" s="21" t="s">
        <v>167</v>
      </c>
      <c r="AU340" s="21" t="s">
        <v>80</v>
      </c>
      <c r="AY340" s="21" t="s">
        <v>165</v>
      </c>
      <c r="BE340" s="160">
        <f t="shared" si="104"/>
        <v>0</v>
      </c>
      <c r="BF340" s="160">
        <f t="shared" si="105"/>
        <v>0</v>
      </c>
      <c r="BG340" s="160">
        <f t="shared" si="106"/>
        <v>0</v>
      </c>
      <c r="BH340" s="160">
        <f t="shared" si="107"/>
        <v>0</v>
      </c>
      <c r="BI340" s="160">
        <f t="shared" si="108"/>
        <v>0</v>
      </c>
      <c r="BJ340" s="21" t="s">
        <v>16</v>
      </c>
      <c r="BK340" s="160">
        <f t="shared" si="109"/>
        <v>0</v>
      </c>
      <c r="BL340" s="21" t="s">
        <v>83</v>
      </c>
      <c r="BM340" s="21" t="s">
        <v>939</v>
      </c>
    </row>
    <row r="341" spans="2:65" s="1" customFormat="1" ht="16.5" customHeight="1">
      <c r="B341" s="149"/>
      <c r="C341" s="150" t="s">
        <v>940</v>
      </c>
      <c r="D341" s="150" t="s">
        <v>167</v>
      </c>
      <c r="E341" s="151" t="s">
        <v>941</v>
      </c>
      <c r="F341" s="152" t="s">
        <v>942</v>
      </c>
      <c r="G341" s="153" t="s">
        <v>170</v>
      </c>
      <c r="H341" s="154">
        <v>154.46</v>
      </c>
      <c r="I341" s="155"/>
      <c r="J341" s="155">
        <f t="shared" si="100"/>
        <v>0</v>
      </c>
      <c r="K341" s="152" t="s">
        <v>171</v>
      </c>
      <c r="L341" s="35"/>
      <c r="M341" s="156" t="s">
        <v>5</v>
      </c>
      <c r="N341" s="157" t="s">
        <v>40</v>
      </c>
      <c r="O341" s="158">
        <v>2.5000000000000001E-2</v>
      </c>
      <c r="P341" s="158">
        <f t="shared" si="101"/>
        <v>3.8615000000000004</v>
      </c>
      <c r="Q341" s="158">
        <v>6.9999999999999999E-4</v>
      </c>
      <c r="R341" s="158">
        <f t="shared" si="102"/>
        <v>0.10812200000000001</v>
      </c>
      <c r="S341" s="158">
        <v>0</v>
      </c>
      <c r="T341" s="159">
        <f t="shared" si="103"/>
        <v>0</v>
      </c>
      <c r="AR341" s="21" t="s">
        <v>83</v>
      </c>
      <c r="AT341" s="21" t="s">
        <v>167</v>
      </c>
      <c r="AU341" s="21" t="s">
        <v>80</v>
      </c>
      <c r="AY341" s="21" t="s">
        <v>165</v>
      </c>
      <c r="BE341" s="160">
        <f t="shared" si="104"/>
        <v>0</v>
      </c>
      <c r="BF341" s="160">
        <f t="shared" si="105"/>
        <v>0</v>
      </c>
      <c r="BG341" s="160">
        <f t="shared" si="106"/>
        <v>0</v>
      </c>
      <c r="BH341" s="160">
        <f t="shared" si="107"/>
        <v>0</v>
      </c>
      <c r="BI341" s="160">
        <f t="shared" si="108"/>
        <v>0</v>
      </c>
      <c r="BJ341" s="21" t="s">
        <v>16</v>
      </c>
      <c r="BK341" s="160">
        <f t="shared" si="109"/>
        <v>0</v>
      </c>
      <c r="BL341" s="21" t="s">
        <v>83</v>
      </c>
      <c r="BM341" s="21" t="s">
        <v>943</v>
      </c>
    </row>
    <row r="342" spans="2:65" s="1" customFormat="1" ht="25.5" customHeight="1">
      <c r="B342" s="149"/>
      <c r="C342" s="150" t="s">
        <v>944</v>
      </c>
      <c r="D342" s="150" t="s">
        <v>167</v>
      </c>
      <c r="E342" s="151" t="s">
        <v>945</v>
      </c>
      <c r="F342" s="152" t="s">
        <v>946</v>
      </c>
      <c r="G342" s="153" t="s">
        <v>185</v>
      </c>
      <c r="H342" s="154">
        <v>304.3</v>
      </c>
      <c r="I342" s="155"/>
      <c r="J342" s="155">
        <f t="shared" si="100"/>
        <v>0</v>
      </c>
      <c r="K342" s="152" t="s">
        <v>171</v>
      </c>
      <c r="L342" s="35"/>
      <c r="M342" s="156" t="s">
        <v>5</v>
      </c>
      <c r="N342" s="157" t="s">
        <v>40</v>
      </c>
      <c r="O342" s="158">
        <v>3.5000000000000003E-2</v>
      </c>
      <c r="P342" s="158">
        <f t="shared" si="101"/>
        <v>10.650500000000001</v>
      </c>
      <c r="Q342" s="158">
        <v>6.0000000000000002E-5</v>
      </c>
      <c r="R342" s="158">
        <f t="shared" si="102"/>
        <v>1.8258E-2</v>
      </c>
      <c r="S342" s="158">
        <v>0</v>
      </c>
      <c r="T342" s="159">
        <f t="shared" si="103"/>
        <v>0</v>
      </c>
      <c r="AR342" s="21" t="s">
        <v>83</v>
      </c>
      <c r="AT342" s="21" t="s">
        <v>167</v>
      </c>
      <c r="AU342" s="21" t="s">
        <v>80</v>
      </c>
      <c r="AY342" s="21" t="s">
        <v>165</v>
      </c>
      <c r="BE342" s="160">
        <f t="shared" si="104"/>
        <v>0</v>
      </c>
      <c r="BF342" s="160">
        <f t="shared" si="105"/>
        <v>0</v>
      </c>
      <c r="BG342" s="160">
        <f t="shared" si="106"/>
        <v>0</v>
      </c>
      <c r="BH342" s="160">
        <f t="shared" si="107"/>
        <v>0</v>
      </c>
      <c r="BI342" s="160">
        <f t="shared" si="108"/>
        <v>0</v>
      </c>
      <c r="BJ342" s="21" t="s">
        <v>16</v>
      </c>
      <c r="BK342" s="160">
        <f t="shared" si="109"/>
        <v>0</v>
      </c>
      <c r="BL342" s="21" t="s">
        <v>83</v>
      </c>
      <c r="BM342" s="21" t="s">
        <v>947</v>
      </c>
    </row>
    <row r="343" spans="2:65" s="1" customFormat="1" ht="16.5" customHeight="1">
      <c r="B343" s="149"/>
      <c r="C343" s="150" t="s">
        <v>948</v>
      </c>
      <c r="D343" s="150" t="s">
        <v>167</v>
      </c>
      <c r="E343" s="151" t="s">
        <v>949</v>
      </c>
      <c r="F343" s="152" t="s">
        <v>950</v>
      </c>
      <c r="G343" s="153" t="s">
        <v>189</v>
      </c>
      <c r="H343" s="154">
        <v>0.497</v>
      </c>
      <c r="I343" s="155"/>
      <c r="J343" s="155">
        <f t="shared" si="100"/>
        <v>0</v>
      </c>
      <c r="K343" s="152" t="s">
        <v>171</v>
      </c>
      <c r="L343" s="35"/>
      <c r="M343" s="156" t="s">
        <v>5</v>
      </c>
      <c r="N343" s="157" t="s">
        <v>40</v>
      </c>
      <c r="O343" s="158">
        <v>1.8360000000000001</v>
      </c>
      <c r="P343" s="158">
        <f t="shared" si="101"/>
        <v>0.91249200000000008</v>
      </c>
      <c r="Q343" s="158">
        <v>0.42</v>
      </c>
      <c r="R343" s="158">
        <f t="shared" si="102"/>
        <v>0.20873999999999998</v>
      </c>
      <c r="S343" s="158">
        <v>0</v>
      </c>
      <c r="T343" s="159">
        <f t="shared" si="103"/>
        <v>0</v>
      </c>
      <c r="AR343" s="21" t="s">
        <v>83</v>
      </c>
      <c r="AT343" s="21" t="s">
        <v>167</v>
      </c>
      <c r="AU343" s="21" t="s">
        <v>80</v>
      </c>
      <c r="AY343" s="21" t="s">
        <v>165</v>
      </c>
      <c r="BE343" s="160">
        <f t="shared" si="104"/>
        <v>0</v>
      </c>
      <c r="BF343" s="160">
        <f t="shared" si="105"/>
        <v>0</v>
      </c>
      <c r="BG343" s="160">
        <f t="shared" si="106"/>
        <v>0</v>
      </c>
      <c r="BH343" s="160">
        <f t="shared" si="107"/>
        <v>0</v>
      </c>
      <c r="BI343" s="160">
        <f t="shared" si="108"/>
        <v>0</v>
      </c>
      <c r="BJ343" s="21" t="s">
        <v>16</v>
      </c>
      <c r="BK343" s="160">
        <f t="shared" si="109"/>
        <v>0</v>
      </c>
      <c r="BL343" s="21" t="s">
        <v>83</v>
      </c>
      <c r="BM343" s="21" t="s">
        <v>951</v>
      </c>
    </row>
    <row r="344" spans="2:65" s="10" customFormat="1" ht="29.85" customHeight="1">
      <c r="B344" s="137"/>
      <c r="D344" s="138" t="s">
        <v>68</v>
      </c>
      <c r="E344" s="147" t="s">
        <v>197</v>
      </c>
      <c r="F344" s="147" t="s">
        <v>952</v>
      </c>
      <c r="J344" s="148">
        <f>BK344</f>
        <v>0</v>
      </c>
      <c r="L344" s="137"/>
      <c r="M344" s="141"/>
      <c r="N344" s="142"/>
      <c r="O344" s="142"/>
      <c r="P344" s="143">
        <f>P345+P349+P357+P360+P368+P370+P397</f>
        <v>657.55331999999999</v>
      </c>
      <c r="Q344" s="142"/>
      <c r="R344" s="143">
        <f>R345+R349+R357+R360+R368+R370+R397</f>
        <v>3.5365389</v>
      </c>
      <c r="S344" s="142"/>
      <c r="T344" s="144">
        <f>T345+T349+T357+T360+T368+T370+T397</f>
        <v>35.442190000000004</v>
      </c>
      <c r="AR344" s="138" t="s">
        <v>16</v>
      </c>
      <c r="AT344" s="145" t="s">
        <v>68</v>
      </c>
      <c r="AU344" s="145" t="s">
        <v>16</v>
      </c>
      <c r="AY344" s="138" t="s">
        <v>165</v>
      </c>
      <c r="BK344" s="146">
        <f>BK345+BK349+BK357+BK360+BK368+BK370+BK397</f>
        <v>0</v>
      </c>
    </row>
    <row r="345" spans="2:65" s="10" customFormat="1" ht="14.85" customHeight="1">
      <c r="B345" s="137"/>
      <c r="D345" s="138" t="s">
        <v>68</v>
      </c>
      <c r="E345" s="147" t="s">
        <v>537</v>
      </c>
      <c r="F345" s="147" t="s">
        <v>953</v>
      </c>
      <c r="J345" s="148">
        <f>BK345</f>
        <v>0</v>
      </c>
      <c r="L345" s="137"/>
      <c r="M345" s="141"/>
      <c r="N345" s="142"/>
      <c r="O345" s="142"/>
      <c r="P345" s="143">
        <f>SUM(P346:P348)</f>
        <v>3.9200000000000004</v>
      </c>
      <c r="Q345" s="142"/>
      <c r="R345" s="143">
        <f>SUM(R346:R348)</f>
        <v>3.4733999999999998</v>
      </c>
      <c r="S345" s="142"/>
      <c r="T345" s="144">
        <f>SUM(T346:T348)</f>
        <v>0</v>
      </c>
      <c r="AR345" s="138" t="s">
        <v>16</v>
      </c>
      <c r="AT345" s="145" t="s">
        <v>68</v>
      </c>
      <c r="AU345" s="145" t="s">
        <v>77</v>
      </c>
      <c r="AY345" s="138" t="s">
        <v>165</v>
      </c>
      <c r="BK345" s="146">
        <f>SUM(BK346:BK348)</f>
        <v>0</v>
      </c>
    </row>
    <row r="346" spans="2:65" s="1" customFormat="1" ht="38.25" customHeight="1">
      <c r="B346" s="149"/>
      <c r="C346" s="150" t="s">
        <v>954</v>
      </c>
      <c r="D346" s="150" t="s">
        <v>167</v>
      </c>
      <c r="E346" s="151" t="s">
        <v>955</v>
      </c>
      <c r="F346" s="152" t="s">
        <v>956</v>
      </c>
      <c r="G346" s="153" t="s">
        <v>185</v>
      </c>
      <c r="H346" s="154">
        <v>28</v>
      </c>
      <c r="I346" s="155"/>
      <c r="J346" s="155">
        <f>ROUND(I346*H346,2)</f>
        <v>0</v>
      </c>
      <c r="K346" s="152" t="s">
        <v>171</v>
      </c>
      <c r="L346" s="35"/>
      <c r="M346" s="156" t="s">
        <v>5</v>
      </c>
      <c r="N346" s="157" t="s">
        <v>40</v>
      </c>
      <c r="O346" s="158">
        <v>0.14000000000000001</v>
      </c>
      <c r="P346" s="158">
        <f>O346*H346</f>
        <v>3.9200000000000004</v>
      </c>
      <c r="Q346" s="158">
        <v>0.10095</v>
      </c>
      <c r="R346" s="158">
        <f>Q346*H346</f>
        <v>2.8266</v>
      </c>
      <c r="S346" s="158">
        <v>0</v>
      </c>
      <c r="T346" s="159">
        <f>S346*H346</f>
        <v>0</v>
      </c>
      <c r="AR346" s="21" t="s">
        <v>83</v>
      </c>
      <c r="AT346" s="21" t="s">
        <v>167</v>
      </c>
      <c r="AU346" s="21" t="s">
        <v>80</v>
      </c>
      <c r="AY346" s="21" t="s">
        <v>165</v>
      </c>
      <c r="BE346" s="160">
        <f>IF(N346="základní",J346,0)</f>
        <v>0</v>
      </c>
      <c r="BF346" s="160">
        <f>IF(N346="snížená",J346,0)</f>
        <v>0</v>
      </c>
      <c r="BG346" s="160">
        <f>IF(N346="zákl. přenesená",J346,0)</f>
        <v>0</v>
      </c>
      <c r="BH346" s="160">
        <f>IF(N346="sníž. přenesená",J346,0)</f>
        <v>0</v>
      </c>
      <c r="BI346" s="160">
        <f>IF(N346="nulová",J346,0)</f>
        <v>0</v>
      </c>
      <c r="BJ346" s="21" t="s">
        <v>16</v>
      </c>
      <c r="BK346" s="160">
        <f>ROUND(I346*H346,2)</f>
        <v>0</v>
      </c>
      <c r="BL346" s="21" t="s">
        <v>83</v>
      </c>
      <c r="BM346" s="21" t="s">
        <v>957</v>
      </c>
    </row>
    <row r="347" spans="2:65" s="1" customFormat="1" ht="16.5" customHeight="1">
      <c r="B347" s="149"/>
      <c r="C347" s="169" t="s">
        <v>958</v>
      </c>
      <c r="D347" s="169" t="s">
        <v>297</v>
      </c>
      <c r="E347" s="170" t="s">
        <v>959</v>
      </c>
      <c r="F347" s="171" t="s">
        <v>960</v>
      </c>
      <c r="G347" s="172" t="s">
        <v>185</v>
      </c>
      <c r="H347" s="173">
        <v>29.4</v>
      </c>
      <c r="I347" s="174"/>
      <c r="J347" s="174">
        <f>ROUND(I347*H347,2)</f>
        <v>0</v>
      </c>
      <c r="K347" s="171" t="s">
        <v>171</v>
      </c>
      <c r="L347" s="175"/>
      <c r="M347" s="176" t="s">
        <v>5</v>
      </c>
      <c r="N347" s="177" t="s">
        <v>40</v>
      </c>
      <c r="O347" s="158">
        <v>0</v>
      </c>
      <c r="P347" s="158">
        <f>O347*H347</f>
        <v>0</v>
      </c>
      <c r="Q347" s="158">
        <v>2.1999999999999999E-2</v>
      </c>
      <c r="R347" s="158">
        <f>Q347*H347</f>
        <v>0.64679999999999993</v>
      </c>
      <c r="S347" s="158">
        <v>0</v>
      </c>
      <c r="T347" s="159">
        <f>S347*H347</f>
        <v>0</v>
      </c>
      <c r="AR347" s="21" t="s">
        <v>95</v>
      </c>
      <c r="AT347" s="21" t="s">
        <v>297</v>
      </c>
      <c r="AU347" s="21" t="s">
        <v>80</v>
      </c>
      <c r="AY347" s="21" t="s">
        <v>165</v>
      </c>
      <c r="BE347" s="160">
        <f>IF(N347="základní",J347,0)</f>
        <v>0</v>
      </c>
      <c r="BF347" s="160">
        <f>IF(N347="snížená",J347,0)</f>
        <v>0</v>
      </c>
      <c r="BG347" s="160">
        <f>IF(N347="zákl. přenesená",J347,0)</f>
        <v>0</v>
      </c>
      <c r="BH347" s="160">
        <f>IF(N347="sníž. přenesená",J347,0)</f>
        <v>0</v>
      </c>
      <c r="BI347" s="160">
        <f>IF(N347="nulová",J347,0)</f>
        <v>0</v>
      </c>
      <c r="BJ347" s="21" t="s">
        <v>16</v>
      </c>
      <c r="BK347" s="160">
        <f>ROUND(I347*H347,2)</f>
        <v>0</v>
      </c>
      <c r="BL347" s="21" t="s">
        <v>83</v>
      </c>
      <c r="BM347" s="21" t="s">
        <v>961</v>
      </c>
    </row>
    <row r="348" spans="2:65" s="11" customFormat="1">
      <c r="B348" s="161"/>
      <c r="D348" s="162" t="s">
        <v>236</v>
      </c>
      <c r="F348" s="163" t="s">
        <v>962</v>
      </c>
      <c r="H348" s="164">
        <v>29.4</v>
      </c>
      <c r="L348" s="161"/>
      <c r="M348" s="165"/>
      <c r="N348" s="166"/>
      <c r="O348" s="166"/>
      <c r="P348" s="166"/>
      <c r="Q348" s="166"/>
      <c r="R348" s="166"/>
      <c r="S348" s="166"/>
      <c r="T348" s="167"/>
      <c r="AT348" s="168" t="s">
        <v>236</v>
      </c>
      <c r="AU348" s="168" t="s">
        <v>80</v>
      </c>
      <c r="AV348" s="11" t="s">
        <v>77</v>
      </c>
      <c r="AW348" s="11" t="s">
        <v>6</v>
      </c>
      <c r="AX348" s="11" t="s">
        <v>16</v>
      </c>
      <c r="AY348" s="168" t="s">
        <v>165</v>
      </c>
    </row>
    <row r="349" spans="2:65" s="10" customFormat="1" ht="22.35" customHeight="1">
      <c r="B349" s="137"/>
      <c r="D349" s="138" t="s">
        <v>68</v>
      </c>
      <c r="E349" s="147" t="s">
        <v>539</v>
      </c>
      <c r="F349" s="147" t="s">
        <v>963</v>
      </c>
      <c r="J349" s="148">
        <f>BK349</f>
        <v>0</v>
      </c>
      <c r="L349" s="137"/>
      <c r="M349" s="141"/>
      <c r="N349" s="142"/>
      <c r="O349" s="142"/>
      <c r="P349" s="143">
        <f>SUM(P350:P356)</f>
        <v>0</v>
      </c>
      <c r="Q349" s="142"/>
      <c r="R349" s="143">
        <f>SUM(R350:R356)</f>
        <v>0</v>
      </c>
      <c r="S349" s="142"/>
      <c r="T349" s="144">
        <f>SUM(T350:T356)</f>
        <v>0</v>
      </c>
      <c r="AR349" s="138" t="s">
        <v>16</v>
      </c>
      <c r="AT349" s="145" t="s">
        <v>68</v>
      </c>
      <c r="AU349" s="145" t="s">
        <v>77</v>
      </c>
      <c r="AY349" s="138" t="s">
        <v>165</v>
      </c>
      <c r="BK349" s="146">
        <f>SUM(BK350:BK356)</f>
        <v>0</v>
      </c>
    </row>
    <row r="350" spans="2:65" s="1" customFormat="1" ht="16.5" customHeight="1">
      <c r="B350" s="149"/>
      <c r="C350" s="150" t="s">
        <v>964</v>
      </c>
      <c r="D350" s="150" t="s">
        <v>167</v>
      </c>
      <c r="E350" s="151" t="s">
        <v>965</v>
      </c>
      <c r="F350" s="152" t="s">
        <v>966</v>
      </c>
      <c r="G350" s="153" t="s">
        <v>286</v>
      </c>
      <c r="H350" s="154">
        <v>1</v>
      </c>
      <c r="I350" s="155"/>
      <c r="J350" s="155">
        <f t="shared" ref="J350:J356" si="110">ROUND(I350*H350,2)</f>
        <v>0</v>
      </c>
      <c r="K350" s="152" t="s">
        <v>5</v>
      </c>
      <c r="L350" s="35"/>
      <c r="M350" s="156" t="s">
        <v>5</v>
      </c>
      <c r="N350" s="157" t="s">
        <v>40</v>
      </c>
      <c r="O350" s="158">
        <v>0</v>
      </c>
      <c r="P350" s="158">
        <f t="shared" ref="P350:P356" si="111">O350*H350</f>
        <v>0</v>
      </c>
      <c r="Q350" s="158">
        <v>0</v>
      </c>
      <c r="R350" s="158">
        <f t="shared" ref="R350:R356" si="112">Q350*H350</f>
        <v>0</v>
      </c>
      <c r="S350" s="158">
        <v>0</v>
      </c>
      <c r="T350" s="159">
        <f t="shared" ref="T350:T356" si="113">S350*H350</f>
        <v>0</v>
      </c>
      <c r="AR350" s="21" t="s">
        <v>83</v>
      </c>
      <c r="AT350" s="21" t="s">
        <v>167</v>
      </c>
      <c r="AU350" s="21" t="s">
        <v>80</v>
      </c>
      <c r="AY350" s="21" t="s">
        <v>165</v>
      </c>
      <c r="BE350" s="160">
        <f t="shared" ref="BE350:BE356" si="114">IF(N350="základní",J350,0)</f>
        <v>0</v>
      </c>
      <c r="BF350" s="160">
        <f t="shared" ref="BF350:BF356" si="115">IF(N350="snížená",J350,0)</f>
        <v>0</v>
      </c>
      <c r="BG350" s="160">
        <f t="shared" ref="BG350:BG356" si="116">IF(N350="zákl. přenesená",J350,0)</f>
        <v>0</v>
      </c>
      <c r="BH350" s="160">
        <f t="shared" ref="BH350:BH356" si="117">IF(N350="sníž. přenesená",J350,0)</f>
        <v>0</v>
      </c>
      <c r="BI350" s="160">
        <f t="shared" ref="BI350:BI356" si="118">IF(N350="nulová",J350,0)</f>
        <v>0</v>
      </c>
      <c r="BJ350" s="21" t="s">
        <v>16</v>
      </c>
      <c r="BK350" s="160">
        <f t="shared" ref="BK350:BK356" si="119">ROUND(I350*H350,2)</f>
        <v>0</v>
      </c>
      <c r="BL350" s="21" t="s">
        <v>83</v>
      </c>
      <c r="BM350" s="21" t="s">
        <v>967</v>
      </c>
    </row>
    <row r="351" spans="2:65" s="1" customFormat="1" ht="63.75" customHeight="1">
      <c r="B351" s="149"/>
      <c r="C351" s="169" t="s">
        <v>968</v>
      </c>
      <c r="D351" s="169" t="s">
        <v>297</v>
      </c>
      <c r="E351" s="170" t="s">
        <v>969</v>
      </c>
      <c r="F351" s="171" t="s">
        <v>970</v>
      </c>
      <c r="G351" s="172" t="s">
        <v>971</v>
      </c>
      <c r="H351" s="173">
        <v>7</v>
      </c>
      <c r="I351" s="174"/>
      <c r="J351" s="174">
        <f t="shared" si="110"/>
        <v>0</v>
      </c>
      <c r="K351" s="171" t="s">
        <v>5</v>
      </c>
      <c r="L351" s="175"/>
      <c r="M351" s="176" t="s">
        <v>5</v>
      </c>
      <c r="N351" s="177" t="s">
        <v>40</v>
      </c>
      <c r="O351" s="158">
        <v>0</v>
      </c>
      <c r="P351" s="158">
        <f t="shared" si="111"/>
        <v>0</v>
      </c>
      <c r="Q351" s="158">
        <v>0</v>
      </c>
      <c r="R351" s="158">
        <f t="shared" si="112"/>
        <v>0</v>
      </c>
      <c r="S351" s="158">
        <v>0</v>
      </c>
      <c r="T351" s="159">
        <f t="shared" si="113"/>
        <v>0</v>
      </c>
      <c r="AR351" s="21" t="s">
        <v>95</v>
      </c>
      <c r="AT351" s="21" t="s">
        <v>297</v>
      </c>
      <c r="AU351" s="21" t="s">
        <v>80</v>
      </c>
      <c r="AY351" s="21" t="s">
        <v>165</v>
      </c>
      <c r="BE351" s="160">
        <f t="shared" si="114"/>
        <v>0</v>
      </c>
      <c r="BF351" s="160">
        <f t="shared" si="115"/>
        <v>0</v>
      </c>
      <c r="BG351" s="160">
        <f t="shared" si="116"/>
        <v>0</v>
      </c>
      <c r="BH351" s="160">
        <f t="shared" si="117"/>
        <v>0</v>
      </c>
      <c r="BI351" s="160">
        <f t="shared" si="118"/>
        <v>0</v>
      </c>
      <c r="BJ351" s="21" t="s">
        <v>16</v>
      </c>
      <c r="BK351" s="160">
        <f t="shared" si="119"/>
        <v>0</v>
      </c>
      <c r="BL351" s="21" t="s">
        <v>83</v>
      </c>
      <c r="BM351" s="21" t="s">
        <v>972</v>
      </c>
    </row>
    <row r="352" spans="2:65" s="1" customFormat="1" ht="25.5" customHeight="1">
      <c r="B352" s="149"/>
      <c r="C352" s="169" t="s">
        <v>973</v>
      </c>
      <c r="D352" s="169" t="s">
        <v>297</v>
      </c>
      <c r="E352" s="170" t="s">
        <v>974</v>
      </c>
      <c r="F352" s="171" t="s">
        <v>975</v>
      </c>
      <c r="G352" s="172" t="s">
        <v>976</v>
      </c>
      <c r="H352" s="173">
        <v>32</v>
      </c>
      <c r="I352" s="174"/>
      <c r="J352" s="174">
        <f t="shared" si="110"/>
        <v>0</v>
      </c>
      <c r="K352" s="171" t="s">
        <v>5</v>
      </c>
      <c r="L352" s="175"/>
      <c r="M352" s="176" t="s">
        <v>5</v>
      </c>
      <c r="N352" s="177" t="s">
        <v>40</v>
      </c>
      <c r="O352" s="158">
        <v>0</v>
      </c>
      <c r="P352" s="158">
        <f t="shared" si="111"/>
        <v>0</v>
      </c>
      <c r="Q352" s="158">
        <v>0</v>
      </c>
      <c r="R352" s="158">
        <f t="shared" si="112"/>
        <v>0</v>
      </c>
      <c r="S352" s="158">
        <v>0</v>
      </c>
      <c r="T352" s="159">
        <f t="shared" si="113"/>
        <v>0</v>
      </c>
      <c r="AR352" s="21" t="s">
        <v>95</v>
      </c>
      <c r="AT352" s="21" t="s">
        <v>297</v>
      </c>
      <c r="AU352" s="21" t="s">
        <v>80</v>
      </c>
      <c r="AY352" s="21" t="s">
        <v>165</v>
      </c>
      <c r="BE352" s="160">
        <f t="shared" si="114"/>
        <v>0</v>
      </c>
      <c r="BF352" s="160">
        <f t="shared" si="115"/>
        <v>0</v>
      </c>
      <c r="BG352" s="160">
        <f t="shared" si="116"/>
        <v>0</v>
      </c>
      <c r="BH352" s="160">
        <f t="shared" si="117"/>
        <v>0</v>
      </c>
      <c r="BI352" s="160">
        <f t="shared" si="118"/>
        <v>0</v>
      </c>
      <c r="BJ352" s="21" t="s">
        <v>16</v>
      </c>
      <c r="BK352" s="160">
        <f t="shared" si="119"/>
        <v>0</v>
      </c>
      <c r="BL352" s="21" t="s">
        <v>83</v>
      </c>
      <c r="BM352" s="21" t="s">
        <v>977</v>
      </c>
    </row>
    <row r="353" spans="2:65" s="1" customFormat="1" ht="25.5" customHeight="1">
      <c r="B353" s="149"/>
      <c r="C353" s="169" t="s">
        <v>978</v>
      </c>
      <c r="D353" s="169" t="s">
        <v>297</v>
      </c>
      <c r="E353" s="170" t="s">
        <v>979</v>
      </c>
      <c r="F353" s="171" t="s">
        <v>980</v>
      </c>
      <c r="G353" s="172" t="s">
        <v>971</v>
      </c>
      <c r="H353" s="173">
        <v>1</v>
      </c>
      <c r="I353" s="174"/>
      <c r="J353" s="174">
        <f t="shared" si="110"/>
        <v>0</v>
      </c>
      <c r="K353" s="171" t="s">
        <v>5</v>
      </c>
      <c r="L353" s="175"/>
      <c r="M353" s="176" t="s">
        <v>5</v>
      </c>
      <c r="N353" s="177" t="s">
        <v>40</v>
      </c>
      <c r="O353" s="158">
        <v>0</v>
      </c>
      <c r="P353" s="158">
        <f t="shared" si="111"/>
        <v>0</v>
      </c>
      <c r="Q353" s="158">
        <v>0</v>
      </c>
      <c r="R353" s="158">
        <f t="shared" si="112"/>
        <v>0</v>
      </c>
      <c r="S353" s="158">
        <v>0</v>
      </c>
      <c r="T353" s="159">
        <f t="shared" si="113"/>
        <v>0</v>
      </c>
      <c r="AR353" s="21" t="s">
        <v>95</v>
      </c>
      <c r="AT353" s="21" t="s">
        <v>297</v>
      </c>
      <c r="AU353" s="21" t="s">
        <v>80</v>
      </c>
      <c r="AY353" s="21" t="s">
        <v>165</v>
      </c>
      <c r="BE353" s="160">
        <f t="shared" si="114"/>
        <v>0</v>
      </c>
      <c r="BF353" s="160">
        <f t="shared" si="115"/>
        <v>0</v>
      </c>
      <c r="BG353" s="160">
        <f t="shared" si="116"/>
        <v>0</v>
      </c>
      <c r="BH353" s="160">
        <f t="shared" si="117"/>
        <v>0</v>
      </c>
      <c r="BI353" s="160">
        <f t="shared" si="118"/>
        <v>0</v>
      </c>
      <c r="BJ353" s="21" t="s">
        <v>16</v>
      </c>
      <c r="BK353" s="160">
        <f t="shared" si="119"/>
        <v>0</v>
      </c>
      <c r="BL353" s="21" t="s">
        <v>83</v>
      </c>
      <c r="BM353" s="21" t="s">
        <v>981</v>
      </c>
    </row>
    <row r="354" spans="2:65" s="1" customFormat="1" ht="25.5" customHeight="1">
      <c r="B354" s="149"/>
      <c r="C354" s="169" t="s">
        <v>982</v>
      </c>
      <c r="D354" s="169" t="s">
        <v>297</v>
      </c>
      <c r="E354" s="170" t="s">
        <v>983</v>
      </c>
      <c r="F354" s="171" t="s">
        <v>984</v>
      </c>
      <c r="G354" s="172" t="s">
        <v>971</v>
      </c>
      <c r="H354" s="173">
        <v>1</v>
      </c>
      <c r="I354" s="174"/>
      <c r="J354" s="174">
        <f t="shared" si="110"/>
        <v>0</v>
      </c>
      <c r="K354" s="171" t="s">
        <v>5</v>
      </c>
      <c r="L354" s="175"/>
      <c r="M354" s="176" t="s">
        <v>5</v>
      </c>
      <c r="N354" s="177" t="s">
        <v>40</v>
      </c>
      <c r="O354" s="158">
        <v>0</v>
      </c>
      <c r="P354" s="158">
        <f t="shared" si="111"/>
        <v>0</v>
      </c>
      <c r="Q354" s="158">
        <v>0</v>
      </c>
      <c r="R354" s="158">
        <f t="shared" si="112"/>
        <v>0</v>
      </c>
      <c r="S354" s="158">
        <v>0</v>
      </c>
      <c r="T354" s="159">
        <f t="shared" si="113"/>
        <v>0</v>
      </c>
      <c r="AR354" s="21" t="s">
        <v>95</v>
      </c>
      <c r="AT354" s="21" t="s">
        <v>297</v>
      </c>
      <c r="AU354" s="21" t="s">
        <v>80</v>
      </c>
      <c r="AY354" s="21" t="s">
        <v>165</v>
      </c>
      <c r="BE354" s="160">
        <f t="shared" si="114"/>
        <v>0</v>
      </c>
      <c r="BF354" s="160">
        <f t="shared" si="115"/>
        <v>0</v>
      </c>
      <c r="BG354" s="160">
        <f t="shared" si="116"/>
        <v>0</v>
      </c>
      <c r="BH354" s="160">
        <f t="shared" si="117"/>
        <v>0</v>
      </c>
      <c r="BI354" s="160">
        <f t="shared" si="118"/>
        <v>0</v>
      </c>
      <c r="BJ354" s="21" t="s">
        <v>16</v>
      </c>
      <c r="BK354" s="160">
        <f t="shared" si="119"/>
        <v>0</v>
      </c>
      <c r="BL354" s="21" t="s">
        <v>83</v>
      </c>
      <c r="BM354" s="21" t="s">
        <v>985</v>
      </c>
    </row>
    <row r="355" spans="2:65" s="1" customFormat="1" ht="16.5" customHeight="1">
      <c r="B355" s="149"/>
      <c r="C355" s="169" t="s">
        <v>986</v>
      </c>
      <c r="D355" s="169" t="s">
        <v>297</v>
      </c>
      <c r="E355" s="170" t="s">
        <v>987</v>
      </c>
      <c r="F355" s="171" t="s">
        <v>988</v>
      </c>
      <c r="G355" s="172" t="s">
        <v>971</v>
      </c>
      <c r="H355" s="173">
        <v>1</v>
      </c>
      <c r="I355" s="174"/>
      <c r="J355" s="174">
        <f t="shared" si="110"/>
        <v>0</v>
      </c>
      <c r="K355" s="171" t="s">
        <v>5</v>
      </c>
      <c r="L355" s="175"/>
      <c r="M355" s="176" t="s">
        <v>5</v>
      </c>
      <c r="N355" s="177" t="s">
        <v>40</v>
      </c>
      <c r="O355" s="158">
        <v>0</v>
      </c>
      <c r="P355" s="158">
        <f t="shared" si="111"/>
        <v>0</v>
      </c>
      <c r="Q355" s="158">
        <v>0</v>
      </c>
      <c r="R355" s="158">
        <f t="shared" si="112"/>
        <v>0</v>
      </c>
      <c r="S355" s="158">
        <v>0</v>
      </c>
      <c r="T355" s="159">
        <f t="shared" si="113"/>
        <v>0</v>
      </c>
      <c r="AR355" s="21" t="s">
        <v>95</v>
      </c>
      <c r="AT355" s="21" t="s">
        <v>297</v>
      </c>
      <c r="AU355" s="21" t="s">
        <v>80</v>
      </c>
      <c r="AY355" s="21" t="s">
        <v>165</v>
      </c>
      <c r="BE355" s="160">
        <f t="shared" si="114"/>
        <v>0</v>
      </c>
      <c r="BF355" s="160">
        <f t="shared" si="115"/>
        <v>0</v>
      </c>
      <c r="BG355" s="160">
        <f t="shared" si="116"/>
        <v>0</v>
      </c>
      <c r="BH355" s="160">
        <f t="shared" si="117"/>
        <v>0</v>
      </c>
      <c r="BI355" s="160">
        <f t="shared" si="118"/>
        <v>0</v>
      </c>
      <c r="BJ355" s="21" t="s">
        <v>16</v>
      </c>
      <c r="BK355" s="160">
        <f t="shared" si="119"/>
        <v>0</v>
      </c>
      <c r="BL355" s="21" t="s">
        <v>83</v>
      </c>
      <c r="BM355" s="21" t="s">
        <v>989</v>
      </c>
    </row>
    <row r="356" spans="2:65" s="1" customFormat="1" ht="16.5" customHeight="1">
      <c r="B356" s="149"/>
      <c r="C356" s="150" t="s">
        <v>990</v>
      </c>
      <c r="D356" s="150" t="s">
        <v>167</v>
      </c>
      <c r="E356" s="151" t="s">
        <v>991</v>
      </c>
      <c r="F356" s="152" t="s">
        <v>992</v>
      </c>
      <c r="G356" s="153" t="s">
        <v>286</v>
      </c>
      <c r="H356" s="154">
        <v>1</v>
      </c>
      <c r="I356" s="155"/>
      <c r="J356" s="155">
        <f t="shared" si="110"/>
        <v>0</v>
      </c>
      <c r="K356" s="152" t="s">
        <v>5</v>
      </c>
      <c r="L356" s="35"/>
      <c r="M356" s="156" t="s">
        <v>5</v>
      </c>
      <c r="N356" s="157" t="s">
        <v>40</v>
      </c>
      <c r="O356" s="158">
        <v>0</v>
      </c>
      <c r="P356" s="158">
        <f t="shared" si="111"/>
        <v>0</v>
      </c>
      <c r="Q356" s="158">
        <v>0</v>
      </c>
      <c r="R356" s="158">
        <f t="shared" si="112"/>
        <v>0</v>
      </c>
      <c r="S356" s="158">
        <v>0</v>
      </c>
      <c r="T356" s="159">
        <f t="shared" si="113"/>
        <v>0</v>
      </c>
      <c r="AR356" s="21" t="s">
        <v>83</v>
      </c>
      <c r="AT356" s="21" t="s">
        <v>167</v>
      </c>
      <c r="AU356" s="21" t="s">
        <v>80</v>
      </c>
      <c r="AY356" s="21" t="s">
        <v>165</v>
      </c>
      <c r="BE356" s="160">
        <f t="shared" si="114"/>
        <v>0</v>
      </c>
      <c r="BF356" s="160">
        <f t="shared" si="115"/>
        <v>0</v>
      </c>
      <c r="BG356" s="160">
        <f t="shared" si="116"/>
        <v>0</v>
      </c>
      <c r="BH356" s="160">
        <f t="shared" si="117"/>
        <v>0</v>
      </c>
      <c r="BI356" s="160">
        <f t="shared" si="118"/>
        <v>0</v>
      </c>
      <c r="BJ356" s="21" t="s">
        <v>16</v>
      </c>
      <c r="BK356" s="160">
        <f t="shared" si="119"/>
        <v>0</v>
      </c>
      <c r="BL356" s="21" t="s">
        <v>83</v>
      </c>
      <c r="BM356" s="21" t="s">
        <v>993</v>
      </c>
    </row>
    <row r="357" spans="2:65" s="10" customFormat="1" ht="22.35" customHeight="1">
      <c r="B357" s="137"/>
      <c r="D357" s="138" t="s">
        <v>68</v>
      </c>
      <c r="E357" s="147" t="s">
        <v>544</v>
      </c>
      <c r="F357" s="147" t="s">
        <v>994</v>
      </c>
      <c r="J357" s="148">
        <f>BK357</f>
        <v>0</v>
      </c>
      <c r="L357" s="137"/>
      <c r="M357" s="141"/>
      <c r="N357" s="142"/>
      <c r="O357" s="142"/>
      <c r="P357" s="143">
        <f>SUM(P358:P359)</f>
        <v>0</v>
      </c>
      <c r="Q357" s="142"/>
      <c r="R357" s="143">
        <f>SUM(R358:R359)</f>
        <v>0</v>
      </c>
      <c r="S357" s="142"/>
      <c r="T357" s="144">
        <f>SUM(T358:T359)</f>
        <v>0</v>
      </c>
      <c r="AR357" s="138" t="s">
        <v>16</v>
      </c>
      <c r="AT357" s="145" t="s">
        <v>68</v>
      </c>
      <c r="AU357" s="145" t="s">
        <v>77</v>
      </c>
      <c r="AY357" s="138" t="s">
        <v>165</v>
      </c>
      <c r="BK357" s="146">
        <f>SUM(BK358:BK359)</f>
        <v>0</v>
      </c>
    </row>
    <row r="358" spans="2:65" s="1" customFormat="1" ht="16.5" customHeight="1">
      <c r="B358" s="149"/>
      <c r="C358" s="150" t="s">
        <v>995</v>
      </c>
      <c r="D358" s="150" t="s">
        <v>167</v>
      </c>
      <c r="E358" s="151" t="s">
        <v>996</v>
      </c>
      <c r="F358" s="152" t="s">
        <v>997</v>
      </c>
      <c r="G358" s="153" t="s">
        <v>175</v>
      </c>
      <c r="H358" s="154">
        <v>2</v>
      </c>
      <c r="I358" s="155"/>
      <c r="J358" s="155">
        <f>ROUND(I358*H358,2)</f>
        <v>0</v>
      </c>
      <c r="K358" s="152" t="s">
        <v>5</v>
      </c>
      <c r="L358" s="35"/>
      <c r="M358" s="156" t="s">
        <v>5</v>
      </c>
      <c r="N358" s="157" t="s">
        <v>40</v>
      </c>
      <c r="O358" s="158">
        <v>0</v>
      </c>
      <c r="P358" s="158">
        <f>O358*H358</f>
        <v>0</v>
      </c>
      <c r="Q358" s="158">
        <v>0</v>
      </c>
      <c r="R358" s="158">
        <f>Q358*H358</f>
        <v>0</v>
      </c>
      <c r="S358" s="158">
        <v>0</v>
      </c>
      <c r="T358" s="159">
        <f>S358*H358</f>
        <v>0</v>
      </c>
      <c r="AR358" s="21" t="s">
        <v>83</v>
      </c>
      <c r="AT358" s="21" t="s">
        <v>167</v>
      </c>
      <c r="AU358" s="21" t="s">
        <v>80</v>
      </c>
      <c r="AY358" s="21" t="s">
        <v>165</v>
      </c>
      <c r="BE358" s="160">
        <f>IF(N358="základní",J358,0)</f>
        <v>0</v>
      </c>
      <c r="BF358" s="160">
        <f>IF(N358="snížená",J358,0)</f>
        <v>0</v>
      </c>
      <c r="BG358" s="160">
        <f>IF(N358="zákl. přenesená",J358,0)</f>
        <v>0</v>
      </c>
      <c r="BH358" s="160">
        <f>IF(N358="sníž. přenesená",J358,0)</f>
        <v>0</v>
      </c>
      <c r="BI358" s="160">
        <f>IF(N358="nulová",J358,0)</f>
        <v>0</v>
      </c>
      <c r="BJ358" s="21" t="s">
        <v>16</v>
      </c>
      <c r="BK358" s="160">
        <f>ROUND(I358*H358,2)</f>
        <v>0</v>
      </c>
      <c r="BL358" s="21" t="s">
        <v>83</v>
      </c>
      <c r="BM358" s="21" t="s">
        <v>998</v>
      </c>
    </row>
    <row r="359" spans="2:65" s="1" customFormat="1" ht="140.25" customHeight="1">
      <c r="B359" s="149"/>
      <c r="C359" s="150" t="s">
        <v>999</v>
      </c>
      <c r="D359" s="150" t="s">
        <v>167</v>
      </c>
      <c r="E359" s="151" t="s">
        <v>1000</v>
      </c>
      <c r="F359" s="152" t="s">
        <v>1001</v>
      </c>
      <c r="G359" s="153" t="s">
        <v>286</v>
      </c>
      <c r="H359" s="154">
        <v>1</v>
      </c>
      <c r="I359" s="155"/>
      <c r="J359" s="155">
        <f>ROUND(I359*H359,2)</f>
        <v>0</v>
      </c>
      <c r="K359" s="152" t="s">
        <v>5</v>
      </c>
      <c r="L359" s="35"/>
      <c r="M359" s="156" t="s">
        <v>5</v>
      </c>
      <c r="N359" s="157" t="s">
        <v>40</v>
      </c>
      <c r="O359" s="158">
        <v>0</v>
      </c>
      <c r="P359" s="158">
        <f>O359*H359</f>
        <v>0</v>
      </c>
      <c r="Q359" s="158">
        <v>0</v>
      </c>
      <c r="R359" s="158">
        <f>Q359*H359</f>
        <v>0</v>
      </c>
      <c r="S359" s="158">
        <v>0</v>
      </c>
      <c r="T359" s="159">
        <f>S359*H359</f>
        <v>0</v>
      </c>
      <c r="AR359" s="21" t="s">
        <v>83</v>
      </c>
      <c r="AT359" s="21" t="s">
        <v>167</v>
      </c>
      <c r="AU359" s="21" t="s">
        <v>80</v>
      </c>
      <c r="AY359" s="21" t="s">
        <v>165</v>
      </c>
      <c r="BE359" s="160">
        <f>IF(N359="základní",J359,0)</f>
        <v>0</v>
      </c>
      <c r="BF359" s="160">
        <f>IF(N359="snížená",J359,0)</f>
        <v>0</v>
      </c>
      <c r="BG359" s="160">
        <f>IF(N359="zákl. přenesená",J359,0)</f>
        <v>0</v>
      </c>
      <c r="BH359" s="160">
        <f>IF(N359="sníž. přenesená",J359,0)</f>
        <v>0</v>
      </c>
      <c r="BI359" s="160">
        <f>IF(N359="nulová",J359,0)</f>
        <v>0</v>
      </c>
      <c r="BJ359" s="21" t="s">
        <v>16</v>
      </c>
      <c r="BK359" s="160">
        <f>ROUND(I359*H359,2)</f>
        <v>0</v>
      </c>
      <c r="BL359" s="21" t="s">
        <v>83</v>
      </c>
      <c r="BM359" s="21" t="s">
        <v>1002</v>
      </c>
    </row>
    <row r="360" spans="2:65" s="10" customFormat="1" ht="22.35" customHeight="1">
      <c r="B360" s="137"/>
      <c r="D360" s="138" t="s">
        <v>68</v>
      </c>
      <c r="E360" s="147" t="s">
        <v>546</v>
      </c>
      <c r="F360" s="147" t="s">
        <v>1003</v>
      </c>
      <c r="J360" s="148">
        <f>BK360</f>
        <v>0</v>
      </c>
      <c r="L360" s="137"/>
      <c r="M360" s="141"/>
      <c r="N360" s="142"/>
      <c r="O360" s="142"/>
      <c r="P360" s="143">
        <f>SUM(P361:P367)</f>
        <v>146.58929999999998</v>
      </c>
      <c r="Q360" s="142"/>
      <c r="R360" s="143">
        <f>SUM(R361:R367)</f>
        <v>4.5965399999999997E-2</v>
      </c>
      <c r="S360" s="142"/>
      <c r="T360" s="144">
        <f>SUM(T361:T367)</f>
        <v>0</v>
      </c>
      <c r="AR360" s="138" t="s">
        <v>16</v>
      </c>
      <c r="AT360" s="145" t="s">
        <v>68</v>
      </c>
      <c r="AU360" s="145" t="s">
        <v>77</v>
      </c>
      <c r="AY360" s="138" t="s">
        <v>165</v>
      </c>
      <c r="BK360" s="146">
        <f>SUM(BK361:BK367)</f>
        <v>0</v>
      </c>
    </row>
    <row r="361" spans="2:65" s="1" customFormat="1" ht="38.25" customHeight="1">
      <c r="B361" s="149"/>
      <c r="C361" s="150" t="s">
        <v>1004</v>
      </c>
      <c r="D361" s="150" t="s">
        <v>167</v>
      </c>
      <c r="E361" s="151" t="s">
        <v>1005</v>
      </c>
      <c r="F361" s="152" t="s">
        <v>1006</v>
      </c>
      <c r="G361" s="153" t="s">
        <v>170</v>
      </c>
      <c r="H361" s="154">
        <v>419.4</v>
      </c>
      <c r="I361" s="155"/>
      <c r="J361" s="155">
        <f t="shared" ref="J361:J367" si="120">ROUND(I361*H361,2)</f>
        <v>0</v>
      </c>
      <c r="K361" s="152" t="s">
        <v>171</v>
      </c>
      <c r="L361" s="35"/>
      <c r="M361" s="156" t="s">
        <v>5</v>
      </c>
      <c r="N361" s="157" t="s">
        <v>40</v>
      </c>
      <c r="O361" s="158">
        <v>0.11</v>
      </c>
      <c r="P361" s="158">
        <f t="shared" ref="P361:P367" si="121">O361*H361</f>
        <v>46.134</v>
      </c>
      <c r="Q361" s="158">
        <v>0</v>
      </c>
      <c r="R361" s="158">
        <f t="shared" ref="R361:R367" si="122">Q361*H361</f>
        <v>0</v>
      </c>
      <c r="S361" s="158">
        <v>0</v>
      </c>
      <c r="T361" s="159">
        <f t="shared" ref="T361:T367" si="123">S361*H361</f>
        <v>0</v>
      </c>
      <c r="AR361" s="21" t="s">
        <v>83</v>
      </c>
      <c r="AT361" s="21" t="s">
        <v>167</v>
      </c>
      <c r="AU361" s="21" t="s">
        <v>80</v>
      </c>
      <c r="AY361" s="21" t="s">
        <v>165</v>
      </c>
      <c r="BE361" s="160">
        <f t="shared" ref="BE361:BE367" si="124">IF(N361="základní",J361,0)</f>
        <v>0</v>
      </c>
      <c r="BF361" s="160">
        <f t="shared" ref="BF361:BF367" si="125">IF(N361="snížená",J361,0)</f>
        <v>0</v>
      </c>
      <c r="BG361" s="160">
        <f t="shared" ref="BG361:BG367" si="126">IF(N361="zákl. přenesená",J361,0)</f>
        <v>0</v>
      </c>
      <c r="BH361" s="160">
        <f t="shared" ref="BH361:BH367" si="127">IF(N361="sníž. přenesená",J361,0)</f>
        <v>0</v>
      </c>
      <c r="BI361" s="160">
        <f t="shared" ref="BI361:BI367" si="128">IF(N361="nulová",J361,0)</f>
        <v>0</v>
      </c>
      <c r="BJ361" s="21" t="s">
        <v>16</v>
      </c>
      <c r="BK361" s="160">
        <f t="shared" ref="BK361:BK367" si="129">ROUND(I361*H361,2)</f>
        <v>0</v>
      </c>
      <c r="BL361" s="21" t="s">
        <v>83</v>
      </c>
      <c r="BM361" s="21" t="s">
        <v>1007</v>
      </c>
    </row>
    <row r="362" spans="2:65" s="1" customFormat="1" ht="38.25" customHeight="1">
      <c r="B362" s="149"/>
      <c r="C362" s="150" t="s">
        <v>1008</v>
      </c>
      <c r="D362" s="150" t="s">
        <v>167</v>
      </c>
      <c r="E362" s="151" t="s">
        <v>1009</v>
      </c>
      <c r="F362" s="152" t="s">
        <v>1010</v>
      </c>
      <c r="G362" s="153" t="s">
        <v>170</v>
      </c>
      <c r="H362" s="154">
        <v>39004.199999999997</v>
      </c>
      <c r="I362" s="155"/>
      <c r="J362" s="155">
        <f t="shared" si="120"/>
        <v>0</v>
      </c>
      <c r="K362" s="152" t="s">
        <v>171</v>
      </c>
      <c r="L362" s="35"/>
      <c r="M362" s="156" t="s">
        <v>5</v>
      </c>
      <c r="N362" s="157" t="s">
        <v>40</v>
      </c>
      <c r="O362" s="158">
        <v>0</v>
      </c>
      <c r="P362" s="158">
        <f t="shared" si="121"/>
        <v>0</v>
      </c>
      <c r="Q362" s="158">
        <v>0</v>
      </c>
      <c r="R362" s="158">
        <f t="shared" si="122"/>
        <v>0</v>
      </c>
      <c r="S362" s="158">
        <v>0</v>
      </c>
      <c r="T362" s="159">
        <f t="shared" si="123"/>
        <v>0</v>
      </c>
      <c r="AR362" s="21" t="s">
        <v>83</v>
      </c>
      <c r="AT362" s="21" t="s">
        <v>167</v>
      </c>
      <c r="AU362" s="21" t="s">
        <v>80</v>
      </c>
      <c r="AY362" s="21" t="s">
        <v>165</v>
      </c>
      <c r="BE362" s="160">
        <f t="shared" si="124"/>
        <v>0</v>
      </c>
      <c r="BF362" s="160">
        <f t="shared" si="125"/>
        <v>0</v>
      </c>
      <c r="BG362" s="160">
        <f t="shared" si="126"/>
        <v>0</v>
      </c>
      <c r="BH362" s="160">
        <f t="shared" si="127"/>
        <v>0</v>
      </c>
      <c r="BI362" s="160">
        <f t="shared" si="128"/>
        <v>0</v>
      </c>
      <c r="BJ362" s="21" t="s">
        <v>16</v>
      </c>
      <c r="BK362" s="160">
        <f t="shared" si="129"/>
        <v>0</v>
      </c>
      <c r="BL362" s="21" t="s">
        <v>83</v>
      </c>
      <c r="BM362" s="21" t="s">
        <v>1011</v>
      </c>
    </row>
    <row r="363" spans="2:65" s="1" customFormat="1" ht="38.25" customHeight="1">
      <c r="B363" s="149"/>
      <c r="C363" s="150" t="s">
        <v>1012</v>
      </c>
      <c r="D363" s="150" t="s">
        <v>167</v>
      </c>
      <c r="E363" s="151" t="s">
        <v>1013</v>
      </c>
      <c r="F363" s="152" t="s">
        <v>1014</v>
      </c>
      <c r="G363" s="153" t="s">
        <v>170</v>
      </c>
      <c r="H363" s="154">
        <v>419.4</v>
      </c>
      <c r="I363" s="155"/>
      <c r="J363" s="155">
        <f t="shared" si="120"/>
        <v>0</v>
      </c>
      <c r="K363" s="152" t="s">
        <v>171</v>
      </c>
      <c r="L363" s="35"/>
      <c r="M363" s="156" t="s">
        <v>5</v>
      </c>
      <c r="N363" s="157" t="s">
        <v>40</v>
      </c>
      <c r="O363" s="158">
        <v>6.9000000000000006E-2</v>
      </c>
      <c r="P363" s="158">
        <f t="shared" si="121"/>
        <v>28.938600000000001</v>
      </c>
      <c r="Q363" s="158">
        <v>0</v>
      </c>
      <c r="R363" s="158">
        <f t="shared" si="122"/>
        <v>0</v>
      </c>
      <c r="S363" s="158">
        <v>0</v>
      </c>
      <c r="T363" s="159">
        <f t="shared" si="123"/>
        <v>0</v>
      </c>
      <c r="AR363" s="21" t="s">
        <v>83</v>
      </c>
      <c r="AT363" s="21" t="s">
        <v>167</v>
      </c>
      <c r="AU363" s="21" t="s">
        <v>80</v>
      </c>
      <c r="AY363" s="21" t="s">
        <v>165</v>
      </c>
      <c r="BE363" s="160">
        <f t="shared" si="124"/>
        <v>0</v>
      </c>
      <c r="BF363" s="160">
        <f t="shared" si="125"/>
        <v>0</v>
      </c>
      <c r="BG363" s="160">
        <f t="shared" si="126"/>
        <v>0</v>
      </c>
      <c r="BH363" s="160">
        <f t="shared" si="127"/>
        <v>0</v>
      </c>
      <c r="BI363" s="160">
        <f t="shared" si="128"/>
        <v>0</v>
      </c>
      <c r="BJ363" s="21" t="s">
        <v>16</v>
      </c>
      <c r="BK363" s="160">
        <f t="shared" si="129"/>
        <v>0</v>
      </c>
      <c r="BL363" s="21" t="s">
        <v>83</v>
      </c>
      <c r="BM363" s="21" t="s">
        <v>1015</v>
      </c>
    </row>
    <row r="364" spans="2:65" s="1" customFormat="1" ht="25.5" customHeight="1">
      <c r="B364" s="149"/>
      <c r="C364" s="150" t="s">
        <v>1016</v>
      </c>
      <c r="D364" s="150" t="s">
        <v>167</v>
      </c>
      <c r="E364" s="151" t="s">
        <v>1017</v>
      </c>
      <c r="F364" s="152" t="s">
        <v>1018</v>
      </c>
      <c r="G364" s="153" t="s">
        <v>170</v>
      </c>
      <c r="H364" s="154">
        <v>419.4</v>
      </c>
      <c r="I364" s="155"/>
      <c r="J364" s="155">
        <f t="shared" si="120"/>
        <v>0</v>
      </c>
      <c r="K364" s="152" t="s">
        <v>171</v>
      </c>
      <c r="L364" s="35"/>
      <c r="M364" s="156" t="s">
        <v>5</v>
      </c>
      <c r="N364" s="157" t="s">
        <v>40</v>
      </c>
      <c r="O364" s="158">
        <v>4.9000000000000002E-2</v>
      </c>
      <c r="P364" s="158">
        <f t="shared" si="121"/>
        <v>20.550599999999999</v>
      </c>
      <c r="Q364" s="158">
        <v>0</v>
      </c>
      <c r="R364" s="158">
        <f t="shared" si="122"/>
        <v>0</v>
      </c>
      <c r="S364" s="158">
        <v>0</v>
      </c>
      <c r="T364" s="159">
        <f t="shared" si="123"/>
        <v>0</v>
      </c>
      <c r="AR364" s="21" t="s">
        <v>83</v>
      </c>
      <c r="AT364" s="21" t="s">
        <v>167</v>
      </c>
      <c r="AU364" s="21" t="s">
        <v>80</v>
      </c>
      <c r="AY364" s="21" t="s">
        <v>165</v>
      </c>
      <c r="BE364" s="160">
        <f t="shared" si="124"/>
        <v>0</v>
      </c>
      <c r="BF364" s="160">
        <f t="shared" si="125"/>
        <v>0</v>
      </c>
      <c r="BG364" s="160">
        <f t="shared" si="126"/>
        <v>0</v>
      </c>
      <c r="BH364" s="160">
        <f t="shared" si="127"/>
        <v>0</v>
      </c>
      <c r="BI364" s="160">
        <f t="shared" si="128"/>
        <v>0</v>
      </c>
      <c r="BJ364" s="21" t="s">
        <v>16</v>
      </c>
      <c r="BK364" s="160">
        <f t="shared" si="129"/>
        <v>0</v>
      </c>
      <c r="BL364" s="21" t="s">
        <v>83</v>
      </c>
      <c r="BM364" s="21" t="s">
        <v>1019</v>
      </c>
    </row>
    <row r="365" spans="2:65" s="1" customFormat="1" ht="25.5" customHeight="1">
      <c r="B365" s="149"/>
      <c r="C365" s="150" t="s">
        <v>1020</v>
      </c>
      <c r="D365" s="150" t="s">
        <v>167</v>
      </c>
      <c r="E365" s="151" t="s">
        <v>1021</v>
      </c>
      <c r="F365" s="152" t="s">
        <v>1022</v>
      </c>
      <c r="G365" s="153" t="s">
        <v>170</v>
      </c>
      <c r="H365" s="154">
        <v>39004.199999999997</v>
      </c>
      <c r="I365" s="155"/>
      <c r="J365" s="155">
        <f t="shared" si="120"/>
        <v>0</v>
      </c>
      <c r="K365" s="152" t="s">
        <v>171</v>
      </c>
      <c r="L365" s="35"/>
      <c r="M365" s="156" t="s">
        <v>5</v>
      </c>
      <c r="N365" s="157" t="s">
        <v>40</v>
      </c>
      <c r="O365" s="158">
        <v>0</v>
      </c>
      <c r="P365" s="158">
        <f t="shared" si="121"/>
        <v>0</v>
      </c>
      <c r="Q365" s="158">
        <v>0</v>
      </c>
      <c r="R365" s="158">
        <f t="shared" si="122"/>
        <v>0</v>
      </c>
      <c r="S365" s="158">
        <v>0</v>
      </c>
      <c r="T365" s="159">
        <f t="shared" si="123"/>
        <v>0</v>
      </c>
      <c r="AR365" s="21" t="s">
        <v>83</v>
      </c>
      <c r="AT365" s="21" t="s">
        <v>167</v>
      </c>
      <c r="AU365" s="21" t="s">
        <v>80</v>
      </c>
      <c r="AY365" s="21" t="s">
        <v>165</v>
      </c>
      <c r="BE365" s="160">
        <f t="shared" si="124"/>
        <v>0</v>
      </c>
      <c r="BF365" s="160">
        <f t="shared" si="125"/>
        <v>0</v>
      </c>
      <c r="BG365" s="160">
        <f t="shared" si="126"/>
        <v>0</v>
      </c>
      <c r="BH365" s="160">
        <f t="shared" si="127"/>
        <v>0</v>
      </c>
      <c r="BI365" s="160">
        <f t="shared" si="128"/>
        <v>0</v>
      </c>
      <c r="BJ365" s="21" t="s">
        <v>16</v>
      </c>
      <c r="BK365" s="160">
        <f t="shared" si="129"/>
        <v>0</v>
      </c>
      <c r="BL365" s="21" t="s">
        <v>83</v>
      </c>
      <c r="BM365" s="21" t="s">
        <v>1023</v>
      </c>
    </row>
    <row r="366" spans="2:65" s="1" customFormat="1" ht="25.5" customHeight="1">
      <c r="B366" s="149"/>
      <c r="C366" s="150" t="s">
        <v>1024</v>
      </c>
      <c r="D366" s="150" t="s">
        <v>167</v>
      </c>
      <c r="E366" s="151" t="s">
        <v>1025</v>
      </c>
      <c r="F366" s="152" t="s">
        <v>1026</v>
      </c>
      <c r="G366" s="153" t="s">
        <v>170</v>
      </c>
      <c r="H366" s="154">
        <v>419.4</v>
      </c>
      <c r="I366" s="155"/>
      <c r="J366" s="155">
        <f t="shared" si="120"/>
        <v>0</v>
      </c>
      <c r="K366" s="152" t="s">
        <v>171</v>
      </c>
      <c r="L366" s="35"/>
      <c r="M366" s="156" t="s">
        <v>5</v>
      </c>
      <c r="N366" s="157" t="s">
        <v>40</v>
      </c>
      <c r="O366" s="158">
        <v>3.3000000000000002E-2</v>
      </c>
      <c r="P366" s="158">
        <f t="shared" si="121"/>
        <v>13.840199999999999</v>
      </c>
      <c r="Q366" s="158">
        <v>0</v>
      </c>
      <c r="R366" s="158">
        <f t="shared" si="122"/>
        <v>0</v>
      </c>
      <c r="S366" s="158">
        <v>0</v>
      </c>
      <c r="T366" s="159">
        <f t="shared" si="123"/>
        <v>0</v>
      </c>
      <c r="AR366" s="21" t="s">
        <v>83</v>
      </c>
      <c r="AT366" s="21" t="s">
        <v>167</v>
      </c>
      <c r="AU366" s="21" t="s">
        <v>80</v>
      </c>
      <c r="AY366" s="21" t="s">
        <v>165</v>
      </c>
      <c r="BE366" s="160">
        <f t="shared" si="124"/>
        <v>0</v>
      </c>
      <c r="BF366" s="160">
        <f t="shared" si="125"/>
        <v>0</v>
      </c>
      <c r="BG366" s="160">
        <f t="shared" si="126"/>
        <v>0</v>
      </c>
      <c r="BH366" s="160">
        <f t="shared" si="127"/>
        <v>0</v>
      </c>
      <c r="BI366" s="160">
        <f t="shared" si="128"/>
        <v>0</v>
      </c>
      <c r="BJ366" s="21" t="s">
        <v>16</v>
      </c>
      <c r="BK366" s="160">
        <f t="shared" si="129"/>
        <v>0</v>
      </c>
      <c r="BL366" s="21" t="s">
        <v>83</v>
      </c>
      <c r="BM366" s="21" t="s">
        <v>1027</v>
      </c>
    </row>
    <row r="367" spans="2:65" s="1" customFormat="1" ht="25.5" customHeight="1">
      <c r="B367" s="149"/>
      <c r="C367" s="150" t="s">
        <v>1028</v>
      </c>
      <c r="D367" s="150" t="s">
        <v>167</v>
      </c>
      <c r="E367" s="151" t="s">
        <v>1029</v>
      </c>
      <c r="F367" s="152" t="s">
        <v>1030</v>
      </c>
      <c r="G367" s="153" t="s">
        <v>170</v>
      </c>
      <c r="H367" s="154">
        <v>353.58</v>
      </c>
      <c r="I367" s="155"/>
      <c r="J367" s="155">
        <f t="shared" si="120"/>
        <v>0</v>
      </c>
      <c r="K367" s="152" t="s">
        <v>171</v>
      </c>
      <c r="L367" s="35"/>
      <c r="M367" s="156" t="s">
        <v>5</v>
      </c>
      <c r="N367" s="157" t="s">
        <v>40</v>
      </c>
      <c r="O367" s="158">
        <v>0.105</v>
      </c>
      <c r="P367" s="158">
        <f t="shared" si="121"/>
        <v>37.125899999999994</v>
      </c>
      <c r="Q367" s="158">
        <v>1.2999999999999999E-4</v>
      </c>
      <c r="R367" s="158">
        <f t="shared" si="122"/>
        <v>4.5965399999999997E-2</v>
      </c>
      <c r="S367" s="158">
        <v>0</v>
      </c>
      <c r="T367" s="159">
        <f t="shared" si="123"/>
        <v>0</v>
      </c>
      <c r="AR367" s="21" t="s">
        <v>83</v>
      </c>
      <c r="AT367" s="21" t="s">
        <v>167</v>
      </c>
      <c r="AU367" s="21" t="s">
        <v>80</v>
      </c>
      <c r="AY367" s="21" t="s">
        <v>165</v>
      </c>
      <c r="BE367" s="160">
        <f t="shared" si="124"/>
        <v>0</v>
      </c>
      <c r="BF367" s="160">
        <f t="shared" si="125"/>
        <v>0</v>
      </c>
      <c r="BG367" s="160">
        <f t="shared" si="126"/>
        <v>0</v>
      </c>
      <c r="BH367" s="160">
        <f t="shared" si="127"/>
        <v>0</v>
      </c>
      <c r="BI367" s="160">
        <f t="shared" si="128"/>
        <v>0</v>
      </c>
      <c r="BJ367" s="21" t="s">
        <v>16</v>
      </c>
      <c r="BK367" s="160">
        <f t="shared" si="129"/>
        <v>0</v>
      </c>
      <c r="BL367" s="21" t="s">
        <v>83</v>
      </c>
      <c r="BM367" s="21" t="s">
        <v>1031</v>
      </c>
    </row>
    <row r="368" spans="2:65" s="10" customFormat="1" ht="22.35" customHeight="1">
      <c r="B368" s="137"/>
      <c r="D368" s="138" t="s">
        <v>68</v>
      </c>
      <c r="E368" s="147" t="s">
        <v>551</v>
      </c>
      <c r="F368" s="147" t="s">
        <v>1032</v>
      </c>
      <c r="J368" s="148">
        <f>BK368</f>
        <v>0</v>
      </c>
      <c r="L368" s="137"/>
      <c r="M368" s="141"/>
      <c r="N368" s="142"/>
      <c r="O368" s="142"/>
      <c r="P368" s="143">
        <f>P369</f>
        <v>128.43600000000001</v>
      </c>
      <c r="Q368" s="142"/>
      <c r="R368" s="143">
        <f>R369</f>
        <v>1.668E-2</v>
      </c>
      <c r="S368" s="142"/>
      <c r="T368" s="144">
        <f>T369</f>
        <v>0</v>
      </c>
      <c r="AR368" s="138" t="s">
        <v>16</v>
      </c>
      <c r="AT368" s="145" t="s">
        <v>68</v>
      </c>
      <c r="AU368" s="145" t="s">
        <v>77</v>
      </c>
      <c r="AY368" s="138" t="s">
        <v>165</v>
      </c>
      <c r="BK368" s="146">
        <f>BK369</f>
        <v>0</v>
      </c>
    </row>
    <row r="369" spans="2:65" s="1" customFormat="1" ht="25.5" customHeight="1">
      <c r="B369" s="149"/>
      <c r="C369" s="150" t="s">
        <v>1033</v>
      </c>
      <c r="D369" s="150" t="s">
        <v>167</v>
      </c>
      <c r="E369" s="151" t="s">
        <v>1034</v>
      </c>
      <c r="F369" s="152" t="s">
        <v>1035</v>
      </c>
      <c r="G369" s="153" t="s">
        <v>170</v>
      </c>
      <c r="H369" s="154">
        <v>417</v>
      </c>
      <c r="I369" s="155"/>
      <c r="J369" s="155">
        <f>ROUND(I369*H369,2)</f>
        <v>0</v>
      </c>
      <c r="K369" s="152" t="s">
        <v>171</v>
      </c>
      <c r="L369" s="35"/>
      <c r="M369" s="156" t="s">
        <v>5</v>
      </c>
      <c r="N369" s="157" t="s">
        <v>40</v>
      </c>
      <c r="O369" s="158">
        <v>0.308</v>
      </c>
      <c r="P369" s="158">
        <f>O369*H369</f>
        <v>128.43600000000001</v>
      </c>
      <c r="Q369" s="158">
        <v>4.0000000000000003E-5</v>
      </c>
      <c r="R369" s="158">
        <f>Q369*H369</f>
        <v>1.668E-2</v>
      </c>
      <c r="S369" s="158">
        <v>0</v>
      </c>
      <c r="T369" s="159">
        <f>S369*H369</f>
        <v>0</v>
      </c>
      <c r="AR369" s="21" t="s">
        <v>83</v>
      </c>
      <c r="AT369" s="21" t="s">
        <v>167</v>
      </c>
      <c r="AU369" s="21" t="s">
        <v>80</v>
      </c>
      <c r="AY369" s="21" t="s">
        <v>165</v>
      </c>
      <c r="BE369" s="160">
        <f>IF(N369="základní",J369,0)</f>
        <v>0</v>
      </c>
      <c r="BF369" s="160">
        <f>IF(N369="snížená",J369,0)</f>
        <v>0</v>
      </c>
      <c r="BG369" s="160">
        <f>IF(N369="zákl. přenesená",J369,0)</f>
        <v>0</v>
      </c>
      <c r="BH369" s="160">
        <f>IF(N369="sníž. přenesená",J369,0)</f>
        <v>0</v>
      </c>
      <c r="BI369" s="160">
        <f>IF(N369="nulová",J369,0)</f>
        <v>0</v>
      </c>
      <c r="BJ369" s="21" t="s">
        <v>16</v>
      </c>
      <c r="BK369" s="160">
        <f>ROUND(I369*H369,2)</f>
        <v>0</v>
      </c>
      <c r="BL369" s="21" t="s">
        <v>83</v>
      </c>
      <c r="BM369" s="21" t="s">
        <v>1036</v>
      </c>
    </row>
    <row r="370" spans="2:65" s="10" customFormat="1" ht="22.35" customHeight="1">
      <c r="B370" s="137"/>
      <c r="D370" s="138" t="s">
        <v>68</v>
      </c>
      <c r="E370" s="147" t="s">
        <v>553</v>
      </c>
      <c r="F370" s="147" t="s">
        <v>1037</v>
      </c>
      <c r="J370" s="148">
        <f>BK370</f>
        <v>0</v>
      </c>
      <c r="L370" s="137"/>
      <c r="M370" s="141"/>
      <c r="N370" s="142"/>
      <c r="O370" s="142"/>
      <c r="P370" s="143">
        <f>SUM(P371:P396)</f>
        <v>378.60802000000001</v>
      </c>
      <c r="Q370" s="142"/>
      <c r="R370" s="143">
        <f>SUM(R371:R396)</f>
        <v>4.9350000000000002E-4</v>
      </c>
      <c r="S370" s="142"/>
      <c r="T370" s="144">
        <f>SUM(T371:T396)</f>
        <v>35.442190000000004</v>
      </c>
      <c r="AR370" s="138" t="s">
        <v>16</v>
      </c>
      <c r="AT370" s="145" t="s">
        <v>68</v>
      </c>
      <c r="AU370" s="145" t="s">
        <v>77</v>
      </c>
      <c r="AY370" s="138" t="s">
        <v>165</v>
      </c>
      <c r="BK370" s="146">
        <f>SUM(BK371:BK396)</f>
        <v>0</v>
      </c>
    </row>
    <row r="371" spans="2:65" s="1" customFormat="1" ht="25.5" customHeight="1">
      <c r="B371" s="149"/>
      <c r="C371" s="150" t="s">
        <v>1038</v>
      </c>
      <c r="D371" s="150" t="s">
        <v>167</v>
      </c>
      <c r="E371" s="151" t="s">
        <v>1039</v>
      </c>
      <c r="F371" s="152" t="s">
        <v>1040</v>
      </c>
      <c r="G371" s="153" t="s">
        <v>189</v>
      </c>
      <c r="H371" s="154">
        <v>7.6999999999999999E-2</v>
      </c>
      <c r="I371" s="155"/>
      <c r="J371" s="155">
        <f t="shared" ref="J371:J396" si="130">ROUND(I371*H371,2)</f>
        <v>0</v>
      </c>
      <c r="K371" s="152" t="s">
        <v>171</v>
      </c>
      <c r="L371" s="35"/>
      <c r="M371" s="156" t="s">
        <v>5</v>
      </c>
      <c r="N371" s="157" t="s">
        <v>40</v>
      </c>
      <c r="O371" s="158">
        <v>10.88</v>
      </c>
      <c r="P371" s="158">
        <f t="shared" ref="P371:P396" si="131">O371*H371</f>
        <v>0.83776000000000006</v>
      </c>
      <c r="Q371" s="158">
        <v>0</v>
      </c>
      <c r="R371" s="158">
        <f t="shared" ref="R371:R396" si="132">Q371*H371</f>
        <v>0</v>
      </c>
      <c r="S371" s="158">
        <v>2.2000000000000002</v>
      </c>
      <c r="T371" s="159">
        <f t="shared" ref="T371:T396" si="133">S371*H371</f>
        <v>0.16940000000000002</v>
      </c>
      <c r="AR371" s="21" t="s">
        <v>83</v>
      </c>
      <c r="AT371" s="21" t="s">
        <v>167</v>
      </c>
      <c r="AU371" s="21" t="s">
        <v>80</v>
      </c>
      <c r="AY371" s="21" t="s">
        <v>165</v>
      </c>
      <c r="BE371" s="160">
        <f t="shared" ref="BE371:BE396" si="134">IF(N371="základní",J371,0)</f>
        <v>0</v>
      </c>
      <c r="BF371" s="160">
        <f t="shared" ref="BF371:BF396" si="135">IF(N371="snížená",J371,0)</f>
        <v>0</v>
      </c>
      <c r="BG371" s="160">
        <f t="shared" ref="BG371:BG396" si="136">IF(N371="zákl. přenesená",J371,0)</f>
        <v>0</v>
      </c>
      <c r="BH371" s="160">
        <f t="shared" ref="BH371:BH396" si="137">IF(N371="sníž. přenesená",J371,0)</f>
        <v>0</v>
      </c>
      <c r="BI371" s="160">
        <f t="shared" ref="BI371:BI396" si="138">IF(N371="nulová",J371,0)</f>
        <v>0</v>
      </c>
      <c r="BJ371" s="21" t="s">
        <v>16</v>
      </c>
      <c r="BK371" s="160">
        <f t="shared" ref="BK371:BK396" si="139">ROUND(I371*H371,2)</f>
        <v>0</v>
      </c>
      <c r="BL371" s="21" t="s">
        <v>83</v>
      </c>
      <c r="BM371" s="21" t="s">
        <v>1041</v>
      </c>
    </row>
    <row r="372" spans="2:65" s="1" customFormat="1" ht="25.5" customHeight="1">
      <c r="B372" s="149"/>
      <c r="C372" s="150" t="s">
        <v>1042</v>
      </c>
      <c r="D372" s="150" t="s">
        <v>167</v>
      </c>
      <c r="E372" s="151" t="s">
        <v>1043</v>
      </c>
      <c r="F372" s="152" t="s">
        <v>1044</v>
      </c>
      <c r="G372" s="153" t="s">
        <v>189</v>
      </c>
      <c r="H372" s="154">
        <v>0.25800000000000001</v>
      </c>
      <c r="I372" s="155"/>
      <c r="J372" s="155">
        <f t="shared" si="130"/>
        <v>0</v>
      </c>
      <c r="K372" s="152" t="s">
        <v>171</v>
      </c>
      <c r="L372" s="35"/>
      <c r="M372" s="156" t="s">
        <v>5</v>
      </c>
      <c r="N372" s="157" t="s">
        <v>40</v>
      </c>
      <c r="O372" s="158">
        <v>9.07</v>
      </c>
      <c r="P372" s="158">
        <f t="shared" si="131"/>
        <v>2.3400600000000003</v>
      </c>
      <c r="Q372" s="158">
        <v>0</v>
      </c>
      <c r="R372" s="158">
        <f t="shared" si="132"/>
        <v>0</v>
      </c>
      <c r="S372" s="158">
        <v>2.2000000000000002</v>
      </c>
      <c r="T372" s="159">
        <f t="shared" si="133"/>
        <v>0.5676000000000001</v>
      </c>
      <c r="AR372" s="21" t="s">
        <v>83</v>
      </c>
      <c r="AT372" s="21" t="s">
        <v>167</v>
      </c>
      <c r="AU372" s="21" t="s">
        <v>80</v>
      </c>
      <c r="AY372" s="21" t="s">
        <v>165</v>
      </c>
      <c r="BE372" s="160">
        <f t="shared" si="134"/>
        <v>0</v>
      </c>
      <c r="BF372" s="160">
        <f t="shared" si="135"/>
        <v>0</v>
      </c>
      <c r="BG372" s="160">
        <f t="shared" si="136"/>
        <v>0</v>
      </c>
      <c r="BH372" s="160">
        <f t="shared" si="137"/>
        <v>0</v>
      </c>
      <c r="BI372" s="160">
        <f t="shared" si="138"/>
        <v>0</v>
      </c>
      <c r="BJ372" s="21" t="s">
        <v>16</v>
      </c>
      <c r="BK372" s="160">
        <f t="shared" si="139"/>
        <v>0</v>
      </c>
      <c r="BL372" s="21" t="s">
        <v>83</v>
      </c>
      <c r="BM372" s="21" t="s">
        <v>1045</v>
      </c>
    </row>
    <row r="373" spans="2:65" s="1" customFormat="1" ht="25.5" customHeight="1">
      <c r="B373" s="149"/>
      <c r="C373" s="150" t="s">
        <v>1046</v>
      </c>
      <c r="D373" s="150" t="s">
        <v>167</v>
      </c>
      <c r="E373" s="151" t="s">
        <v>1047</v>
      </c>
      <c r="F373" s="152" t="s">
        <v>1048</v>
      </c>
      <c r="G373" s="153" t="s">
        <v>189</v>
      </c>
      <c r="H373" s="154">
        <v>7.6999999999999999E-2</v>
      </c>
      <c r="I373" s="155"/>
      <c r="J373" s="155">
        <f t="shared" si="130"/>
        <v>0</v>
      </c>
      <c r="K373" s="152" t="s">
        <v>171</v>
      </c>
      <c r="L373" s="35"/>
      <c r="M373" s="156" t="s">
        <v>5</v>
      </c>
      <c r="N373" s="157" t="s">
        <v>40</v>
      </c>
      <c r="O373" s="158">
        <v>4.8280000000000003</v>
      </c>
      <c r="P373" s="158">
        <f t="shared" si="131"/>
        <v>0.37175600000000003</v>
      </c>
      <c r="Q373" s="158">
        <v>0</v>
      </c>
      <c r="R373" s="158">
        <f t="shared" si="132"/>
        <v>0</v>
      </c>
      <c r="S373" s="158">
        <v>4.3999999999999997E-2</v>
      </c>
      <c r="T373" s="159">
        <f t="shared" si="133"/>
        <v>3.388E-3</v>
      </c>
      <c r="AR373" s="21" t="s">
        <v>83</v>
      </c>
      <c r="AT373" s="21" t="s">
        <v>167</v>
      </c>
      <c r="AU373" s="21" t="s">
        <v>80</v>
      </c>
      <c r="AY373" s="21" t="s">
        <v>165</v>
      </c>
      <c r="BE373" s="160">
        <f t="shared" si="134"/>
        <v>0</v>
      </c>
      <c r="BF373" s="160">
        <f t="shared" si="135"/>
        <v>0</v>
      </c>
      <c r="BG373" s="160">
        <f t="shared" si="136"/>
        <v>0</v>
      </c>
      <c r="BH373" s="160">
        <f t="shared" si="137"/>
        <v>0</v>
      </c>
      <c r="BI373" s="160">
        <f t="shared" si="138"/>
        <v>0</v>
      </c>
      <c r="BJ373" s="21" t="s">
        <v>16</v>
      </c>
      <c r="BK373" s="160">
        <f t="shared" si="139"/>
        <v>0</v>
      </c>
      <c r="BL373" s="21" t="s">
        <v>83</v>
      </c>
      <c r="BM373" s="21" t="s">
        <v>1049</v>
      </c>
    </row>
    <row r="374" spans="2:65" s="1" customFormat="1" ht="25.5" customHeight="1">
      <c r="B374" s="149"/>
      <c r="C374" s="150" t="s">
        <v>1050</v>
      </c>
      <c r="D374" s="150" t="s">
        <v>167</v>
      </c>
      <c r="E374" s="151" t="s">
        <v>1051</v>
      </c>
      <c r="F374" s="152" t="s">
        <v>1052</v>
      </c>
      <c r="G374" s="153" t="s">
        <v>189</v>
      </c>
      <c r="H374" s="154">
        <v>0.25800000000000001</v>
      </c>
      <c r="I374" s="155"/>
      <c r="J374" s="155">
        <f t="shared" si="130"/>
        <v>0</v>
      </c>
      <c r="K374" s="152" t="s">
        <v>171</v>
      </c>
      <c r="L374" s="35"/>
      <c r="M374" s="156" t="s">
        <v>5</v>
      </c>
      <c r="N374" s="157" t="s">
        <v>40</v>
      </c>
      <c r="O374" s="158">
        <v>4.0289999999999999</v>
      </c>
      <c r="P374" s="158">
        <f t="shared" si="131"/>
        <v>1.039482</v>
      </c>
      <c r="Q374" s="158">
        <v>0</v>
      </c>
      <c r="R374" s="158">
        <f t="shared" si="132"/>
        <v>0</v>
      </c>
      <c r="S374" s="158">
        <v>2.9000000000000001E-2</v>
      </c>
      <c r="T374" s="159">
        <f t="shared" si="133"/>
        <v>7.4820000000000008E-3</v>
      </c>
      <c r="AR374" s="21" t="s">
        <v>83</v>
      </c>
      <c r="AT374" s="21" t="s">
        <v>167</v>
      </c>
      <c r="AU374" s="21" t="s">
        <v>80</v>
      </c>
      <c r="AY374" s="21" t="s">
        <v>165</v>
      </c>
      <c r="BE374" s="160">
        <f t="shared" si="134"/>
        <v>0</v>
      </c>
      <c r="BF374" s="160">
        <f t="shared" si="135"/>
        <v>0</v>
      </c>
      <c r="BG374" s="160">
        <f t="shared" si="136"/>
        <v>0</v>
      </c>
      <c r="BH374" s="160">
        <f t="shared" si="137"/>
        <v>0</v>
      </c>
      <c r="BI374" s="160">
        <f t="shared" si="138"/>
        <v>0</v>
      </c>
      <c r="BJ374" s="21" t="s">
        <v>16</v>
      </c>
      <c r="BK374" s="160">
        <f t="shared" si="139"/>
        <v>0</v>
      </c>
      <c r="BL374" s="21" t="s">
        <v>83</v>
      </c>
      <c r="BM374" s="21" t="s">
        <v>1053</v>
      </c>
    </row>
    <row r="375" spans="2:65" s="1" customFormat="1" ht="25.5" customHeight="1">
      <c r="B375" s="149"/>
      <c r="C375" s="150" t="s">
        <v>1054</v>
      </c>
      <c r="D375" s="150" t="s">
        <v>167</v>
      </c>
      <c r="E375" s="151" t="s">
        <v>1055</v>
      </c>
      <c r="F375" s="152" t="s">
        <v>1056</v>
      </c>
      <c r="G375" s="153" t="s">
        <v>189</v>
      </c>
      <c r="H375" s="154">
        <v>0.45100000000000001</v>
      </c>
      <c r="I375" s="155"/>
      <c r="J375" s="155">
        <f t="shared" si="130"/>
        <v>0</v>
      </c>
      <c r="K375" s="152" t="s">
        <v>171</v>
      </c>
      <c r="L375" s="35"/>
      <c r="M375" s="156" t="s">
        <v>5</v>
      </c>
      <c r="N375" s="157" t="s">
        <v>40</v>
      </c>
      <c r="O375" s="158">
        <v>1.1000000000000001</v>
      </c>
      <c r="P375" s="158">
        <f t="shared" si="131"/>
        <v>0.49610000000000004</v>
      </c>
      <c r="Q375" s="158">
        <v>0</v>
      </c>
      <c r="R375" s="158">
        <f t="shared" si="132"/>
        <v>0</v>
      </c>
      <c r="S375" s="158">
        <v>1.4</v>
      </c>
      <c r="T375" s="159">
        <f t="shared" si="133"/>
        <v>0.63139999999999996</v>
      </c>
      <c r="AR375" s="21" t="s">
        <v>83</v>
      </c>
      <c r="AT375" s="21" t="s">
        <v>167</v>
      </c>
      <c r="AU375" s="21" t="s">
        <v>80</v>
      </c>
      <c r="AY375" s="21" t="s">
        <v>165</v>
      </c>
      <c r="BE375" s="160">
        <f t="shared" si="134"/>
        <v>0</v>
      </c>
      <c r="BF375" s="160">
        <f t="shared" si="135"/>
        <v>0</v>
      </c>
      <c r="BG375" s="160">
        <f t="shared" si="136"/>
        <v>0</v>
      </c>
      <c r="BH375" s="160">
        <f t="shared" si="137"/>
        <v>0</v>
      </c>
      <c r="BI375" s="160">
        <f t="shared" si="138"/>
        <v>0</v>
      </c>
      <c r="BJ375" s="21" t="s">
        <v>16</v>
      </c>
      <c r="BK375" s="160">
        <f t="shared" si="139"/>
        <v>0</v>
      </c>
      <c r="BL375" s="21" t="s">
        <v>83</v>
      </c>
      <c r="BM375" s="21" t="s">
        <v>1057</v>
      </c>
    </row>
    <row r="376" spans="2:65" s="1" customFormat="1" ht="25.5" customHeight="1">
      <c r="B376" s="149"/>
      <c r="C376" s="150" t="s">
        <v>1058</v>
      </c>
      <c r="D376" s="150" t="s">
        <v>167</v>
      </c>
      <c r="E376" s="151" t="s">
        <v>1059</v>
      </c>
      <c r="F376" s="152" t="s">
        <v>1060</v>
      </c>
      <c r="G376" s="153" t="s">
        <v>170</v>
      </c>
      <c r="H376" s="154">
        <v>105</v>
      </c>
      <c r="I376" s="155"/>
      <c r="J376" s="155">
        <f t="shared" si="130"/>
        <v>0</v>
      </c>
      <c r="K376" s="152" t="s">
        <v>171</v>
      </c>
      <c r="L376" s="35"/>
      <c r="M376" s="156" t="s">
        <v>5</v>
      </c>
      <c r="N376" s="157" t="s">
        <v>40</v>
      </c>
      <c r="O376" s="158">
        <v>0.224</v>
      </c>
      <c r="P376" s="158">
        <f t="shared" si="131"/>
        <v>23.52</v>
      </c>
      <c r="Q376" s="158">
        <v>0</v>
      </c>
      <c r="R376" s="158">
        <f t="shared" si="132"/>
        <v>0</v>
      </c>
      <c r="S376" s="158">
        <v>3.3000000000000002E-2</v>
      </c>
      <c r="T376" s="159">
        <f t="shared" si="133"/>
        <v>3.4650000000000003</v>
      </c>
      <c r="AR376" s="21" t="s">
        <v>83</v>
      </c>
      <c r="AT376" s="21" t="s">
        <v>167</v>
      </c>
      <c r="AU376" s="21" t="s">
        <v>80</v>
      </c>
      <c r="AY376" s="21" t="s">
        <v>165</v>
      </c>
      <c r="BE376" s="160">
        <f t="shared" si="134"/>
        <v>0</v>
      </c>
      <c r="BF376" s="160">
        <f t="shared" si="135"/>
        <v>0</v>
      </c>
      <c r="BG376" s="160">
        <f t="shared" si="136"/>
        <v>0</v>
      </c>
      <c r="BH376" s="160">
        <f t="shared" si="137"/>
        <v>0</v>
      </c>
      <c r="BI376" s="160">
        <f t="shared" si="138"/>
        <v>0</v>
      </c>
      <c r="BJ376" s="21" t="s">
        <v>16</v>
      </c>
      <c r="BK376" s="160">
        <f t="shared" si="139"/>
        <v>0</v>
      </c>
      <c r="BL376" s="21" t="s">
        <v>83</v>
      </c>
      <c r="BM376" s="21" t="s">
        <v>1061</v>
      </c>
    </row>
    <row r="377" spans="2:65" s="1" customFormat="1" ht="38.25" customHeight="1">
      <c r="B377" s="149"/>
      <c r="C377" s="150" t="s">
        <v>1062</v>
      </c>
      <c r="D377" s="150" t="s">
        <v>167</v>
      </c>
      <c r="E377" s="151" t="s">
        <v>1063</v>
      </c>
      <c r="F377" s="152" t="s">
        <v>1064</v>
      </c>
      <c r="G377" s="153" t="s">
        <v>175</v>
      </c>
      <c r="H377" s="154">
        <v>21</v>
      </c>
      <c r="I377" s="155"/>
      <c r="J377" s="155">
        <f t="shared" si="130"/>
        <v>0</v>
      </c>
      <c r="K377" s="152" t="s">
        <v>171</v>
      </c>
      <c r="L377" s="35"/>
      <c r="M377" s="156" t="s">
        <v>5</v>
      </c>
      <c r="N377" s="157" t="s">
        <v>40</v>
      </c>
      <c r="O377" s="158">
        <v>0.47</v>
      </c>
      <c r="P377" s="158">
        <f t="shared" si="131"/>
        <v>9.8699999999999992</v>
      </c>
      <c r="Q377" s="158">
        <v>0</v>
      </c>
      <c r="R377" s="158">
        <f t="shared" si="132"/>
        <v>0</v>
      </c>
      <c r="S377" s="158">
        <v>5.5E-2</v>
      </c>
      <c r="T377" s="159">
        <f t="shared" si="133"/>
        <v>1.155</v>
      </c>
      <c r="AR377" s="21" t="s">
        <v>83</v>
      </c>
      <c r="AT377" s="21" t="s">
        <v>167</v>
      </c>
      <c r="AU377" s="21" t="s">
        <v>80</v>
      </c>
      <c r="AY377" s="21" t="s">
        <v>165</v>
      </c>
      <c r="BE377" s="160">
        <f t="shared" si="134"/>
        <v>0</v>
      </c>
      <c r="BF377" s="160">
        <f t="shared" si="135"/>
        <v>0</v>
      </c>
      <c r="BG377" s="160">
        <f t="shared" si="136"/>
        <v>0</v>
      </c>
      <c r="BH377" s="160">
        <f t="shared" si="137"/>
        <v>0</v>
      </c>
      <c r="BI377" s="160">
        <f t="shared" si="138"/>
        <v>0</v>
      </c>
      <c r="BJ377" s="21" t="s">
        <v>16</v>
      </c>
      <c r="BK377" s="160">
        <f t="shared" si="139"/>
        <v>0</v>
      </c>
      <c r="BL377" s="21" t="s">
        <v>83</v>
      </c>
      <c r="BM377" s="21" t="s">
        <v>1065</v>
      </c>
    </row>
    <row r="378" spans="2:65" s="1" customFormat="1" ht="25.5" customHeight="1">
      <c r="B378" s="149"/>
      <c r="C378" s="150" t="s">
        <v>1066</v>
      </c>
      <c r="D378" s="150" t="s">
        <v>167</v>
      </c>
      <c r="E378" s="151" t="s">
        <v>1067</v>
      </c>
      <c r="F378" s="152" t="s">
        <v>1068</v>
      </c>
      <c r="G378" s="153" t="s">
        <v>170</v>
      </c>
      <c r="H378" s="154">
        <v>1.6</v>
      </c>
      <c r="I378" s="155"/>
      <c r="J378" s="155">
        <f t="shared" si="130"/>
        <v>0</v>
      </c>
      <c r="K378" s="152" t="s">
        <v>171</v>
      </c>
      <c r="L378" s="35"/>
      <c r="M378" s="156" t="s">
        <v>5</v>
      </c>
      <c r="N378" s="157" t="s">
        <v>40</v>
      </c>
      <c r="O378" s="158">
        <v>0.93899999999999995</v>
      </c>
      <c r="P378" s="158">
        <f t="shared" si="131"/>
        <v>1.5024</v>
      </c>
      <c r="Q378" s="158">
        <v>0</v>
      </c>
      <c r="R378" s="158">
        <f t="shared" si="132"/>
        <v>0</v>
      </c>
      <c r="S378" s="158">
        <v>7.5999999999999998E-2</v>
      </c>
      <c r="T378" s="159">
        <f t="shared" si="133"/>
        <v>0.1216</v>
      </c>
      <c r="AR378" s="21" t="s">
        <v>83</v>
      </c>
      <c r="AT378" s="21" t="s">
        <v>167</v>
      </c>
      <c r="AU378" s="21" t="s">
        <v>80</v>
      </c>
      <c r="AY378" s="21" t="s">
        <v>165</v>
      </c>
      <c r="BE378" s="160">
        <f t="shared" si="134"/>
        <v>0</v>
      </c>
      <c r="BF378" s="160">
        <f t="shared" si="135"/>
        <v>0</v>
      </c>
      <c r="BG378" s="160">
        <f t="shared" si="136"/>
        <v>0</v>
      </c>
      <c r="BH378" s="160">
        <f t="shared" si="137"/>
        <v>0</v>
      </c>
      <c r="BI378" s="160">
        <f t="shared" si="138"/>
        <v>0</v>
      </c>
      <c r="BJ378" s="21" t="s">
        <v>16</v>
      </c>
      <c r="BK378" s="160">
        <f t="shared" si="139"/>
        <v>0</v>
      </c>
      <c r="BL378" s="21" t="s">
        <v>83</v>
      </c>
      <c r="BM378" s="21" t="s">
        <v>1069</v>
      </c>
    </row>
    <row r="379" spans="2:65" s="1" customFormat="1" ht="25.5" customHeight="1">
      <c r="B379" s="149"/>
      <c r="C379" s="150" t="s">
        <v>1070</v>
      </c>
      <c r="D379" s="150" t="s">
        <v>167</v>
      </c>
      <c r="E379" s="151" t="s">
        <v>1071</v>
      </c>
      <c r="F379" s="152" t="s">
        <v>1072</v>
      </c>
      <c r="G379" s="153" t="s">
        <v>170</v>
      </c>
      <c r="H379" s="154">
        <v>2.52</v>
      </c>
      <c r="I379" s="155"/>
      <c r="J379" s="155">
        <f t="shared" si="130"/>
        <v>0</v>
      </c>
      <c r="K379" s="152" t="s">
        <v>171</v>
      </c>
      <c r="L379" s="35"/>
      <c r="M379" s="156" t="s">
        <v>5</v>
      </c>
      <c r="N379" s="157" t="s">
        <v>40</v>
      </c>
      <c r="O379" s="158">
        <v>1.5</v>
      </c>
      <c r="P379" s="158">
        <f t="shared" si="131"/>
        <v>3.7800000000000002</v>
      </c>
      <c r="Q379" s="158">
        <v>0</v>
      </c>
      <c r="R379" s="158">
        <f t="shared" si="132"/>
        <v>0</v>
      </c>
      <c r="S379" s="158">
        <v>7.2999999999999995E-2</v>
      </c>
      <c r="T379" s="159">
        <f t="shared" si="133"/>
        <v>0.18395999999999998</v>
      </c>
      <c r="AR379" s="21" t="s">
        <v>83</v>
      </c>
      <c r="AT379" s="21" t="s">
        <v>167</v>
      </c>
      <c r="AU379" s="21" t="s">
        <v>80</v>
      </c>
      <c r="AY379" s="21" t="s">
        <v>165</v>
      </c>
      <c r="BE379" s="160">
        <f t="shared" si="134"/>
        <v>0</v>
      </c>
      <c r="BF379" s="160">
        <f t="shared" si="135"/>
        <v>0</v>
      </c>
      <c r="BG379" s="160">
        <f t="shared" si="136"/>
        <v>0</v>
      </c>
      <c r="BH379" s="160">
        <f t="shared" si="137"/>
        <v>0</v>
      </c>
      <c r="BI379" s="160">
        <f t="shared" si="138"/>
        <v>0</v>
      </c>
      <c r="BJ379" s="21" t="s">
        <v>16</v>
      </c>
      <c r="BK379" s="160">
        <f t="shared" si="139"/>
        <v>0</v>
      </c>
      <c r="BL379" s="21" t="s">
        <v>83</v>
      </c>
      <c r="BM379" s="21" t="s">
        <v>1073</v>
      </c>
    </row>
    <row r="380" spans="2:65" s="1" customFormat="1" ht="25.5" customHeight="1">
      <c r="B380" s="149"/>
      <c r="C380" s="150" t="s">
        <v>1074</v>
      </c>
      <c r="D380" s="150" t="s">
        <v>167</v>
      </c>
      <c r="E380" s="151" t="s">
        <v>1075</v>
      </c>
      <c r="F380" s="152" t="s">
        <v>1076</v>
      </c>
      <c r="G380" s="153" t="s">
        <v>170</v>
      </c>
      <c r="H380" s="154">
        <v>2.16</v>
      </c>
      <c r="I380" s="155"/>
      <c r="J380" s="155">
        <f t="shared" si="130"/>
        <v>0</v>
      </c>
      <c r="K380" s="152" t="s">
        <v>171</v>
      </c>
      <c r="L380" s="35"/>
      <c r="M380" s="156" t="s">
        <v>5</v>
      </c>
      <c r="N380" s="157" t="s">
        <v>40</v>
      </c>
      <c r="O380" s="158">
        <v>0.91</v>
      </c>
      <c r="P380" s="158">
        <f t="shared" si="131"/>
        <v>1.9656000000000002</v>
      </c>
      <c r="Q380" s="158">
        <v>0</v>
      </c>
      <c r="R380" s="158">
        <f t="shared" si="132"/>
        <v>0</v>
      </c>
      <c r="S380" s="158">
        <v>5.8999999999999997E-2</v>
      </c>
      <c r="T380" s="159">
        <f t="shared" si="133"/>
        <v>0.12744</v>
      </c>
      <c r="AR380" s="21" t="s">
        <v>83</v>
      </c>
      <c r="AT380" s="21" t="s">
        <v>167</v>
      </c>
      <c r="AU380" s="21" t="s">
        <v>80</v>
      </c>
      <c r="AY380" s="21" t="s">
        <v>165</v>
      </c>
      <c r="BE380" s="160">
        <f t="shared" si="134"/>
        <v>0</v>
      </c>
      <c r="BF380" s="160">
        <f t="shared" si="135"/>
        <v>0</v>
      </c>
      <c r="BG380" s="160">
        <f t="shared" si="136"/>
        <v>0</v>
      </c>
      <c r="BH380" s="160">
        <f t="shared" si="137"/>
        <v>0</v>
      </c>
      <c r="BI380" s="160">
        <f t="shared" si="138"/>
        <v>0</v>
      </c>
      <c r="BJ380" s="21" t="s">
        <v>16</v>
      </c>
      <c r="BK380" s="160">
        <f t="shared" si="139"/>
        <v>0</v>
      </c>
      <c r="BL380" s="21" t="s">
        <v>83</v>
      </c>
      <c r="BM380" s="21" t="s">
        <v>1077</v>
      </c>
    </row>
    <row r="381" spans="2:65" s="1" customFormat="1" ht="25.5" customHeight="1">
      <c r="B381" s="149"/>
      <c r="C381" s="150" t="s">
        <v>1078</v>
      </c>
      <c r="D381" s="150" t="s">
        <v>167</v>
      </c>
      <c r="E381" s="151" t="s">
        <v>1079</v>
      </c>
      <c r="F381" s="152" t="s">
        <v>1080</v>
      </c>
      <c r="G381" s="153" t="s">
        <v>170</v>
      </c>
      <c r="H381" s="154">
        <v>37.619999999999997</v>
      </c>
      <c r="I381" s="155"/>
      <c r="J381" s="155">
        <f t="shared" si="130"/>
        <v>0</v>
      </c>
      <c r="K381" s="152" t="s">
        <v>171</v>
      </c>
      <c r="L381" s="35"/>
      <c r="M381" s="156" t="s">
        <v>5</v>
      </c>
      <c r="N381" s="157" t="s">
        <v>40</v>
      </c>
      <c r="O381" s="158">
        <v>0.65</v>
      </c>
      <c r="P381" s="158">
        <f t="shared" si="131"/>
        <v>24.452999999999999</v>
      </c>
      <c r="Q381" s="158">
        <v>0</v>
      </c>
      <c r="R381" s="158">
        <f t="shared" si="132"/>
        <v>0</v>
      </c>
      <c r="S381" s="158">
        <v>5.0999999999999997E-2</v>
      </c>
      <c r="T381" s="159">
        <f t="shared" si="133"/>
        <v>1.9186199999999998</v>
      </c>
      <c r="AR381" s="21" t="s">
        <v>83</v>
      </c>
      <c r="AT381" s="21" t="s">
        <v>167</v>
      </c>
      <c r="AU381" s="21" t="s">
        <v>80</v>
      </c>
      <c r="AY381" s="21" t="s">
        <v>165</v>
      </c>
      <c r="BE381" s="160">
        <f t="shared" si="134"/>
        <v>0</v>
      </c>
      <c r="BF381" s="160">
        <f t="shared" si="135"/>
        <v>0</v>
      </c>
      <c r="BG381" s="160">
        <f t="shared" si="136"/>
        <v>0</v>
      </c>
      <c r="BH381" s="160">
        <f t="shared" si="137"/>
        <v>0</v>
      </c>
      <c r="BI381" s="160">
        <f t="shared" si="138"/>
        <v>0</v>
      </c>
      <c r="BJ381" s="21" t="s">
        <v>16</v>
      </c>
      <c r="BK381" s="160">
        <f t="shared" si="139"/>
        <v>0</v>
      </c>
      <c r="BL381" s="21" t="s">
        <v>83</v>
      </c>
      <c r="BM381" s="21" t="s">
        <v>1081</v>
      </c>
    </row>
    <row r="382" spans="2:65" s="1" customFormat="1" ht="25.5" customHeight="1">
      <c r="B382" s="149"/>
      <c r="C382" s="150" t="s">
        <v>1082</v>
      </c>
      <c r="D382" s="150" t="s">
        <v>167</v>
      </c>
      <c r="E382" s="151" t="s">
        <v>1083</v>
      </c>
      <c r="F382" s="152" t="s">
        <v>1084</v>
      </c>
      <c r="G382" s="153" t="s">
        <v>175</v>
      </c>
      <c r="H382" s="154">
        <v>1</v>
      </c>
      <c r="I382" s="155"/>
      <c r="J382" s="155">
        <f t="shared" si="130"/>
        <v>0</v>
      </c>
      <c r="K382" s="152" t="s">
        <v>171</v>
      </c>
      <c r="L382" s="35"/>
      <c r="M382" s="156" t="s">
        <v>5</v>
      </c>
      <c r="N382" s="157" t="s">
        <v>40</v>
      </c>
      <c r="O382" s="158">
        <v>1.96</v>
      </c>
      <c r="P382" s="158">
        <f t="shared" si="131"/>
        <v>1.96</v>
      </c>
      <c r="Q382" s="158">
        <v>0</v>
      </c>
      <c r="R382" s="158">
        <f t="shared" si="132"/>
        <v>0</v>
      </c>
      <c r="S382" s="158">
        <v>9.2999999999999999E-2</v>
      </c>
      <c r="T382" s="159">
        <f t="shared" si="133"/>
        <v>9.2999999999999999E-2</v>
      </c>
      <c r="AR382" s="21" t="s">
        <v>83</v>
      </c>
      <c r="AT382" s="21" t="s">
        <v>167</v>
      </c>
      <c r="AU382" s="21" t="s">
        <v>80</v>
      </c>
      <c r="AY382" s="21" t="s">
        <v>165</v>
      </c>
      <c r="BE382" s="160">
        <f t="shared" si="134"/>
        <v>0</v>
      </c>
      <c r="BF382" s="160">
        <f t="shared" si="135"/>
        <v>0</v>
      </c>
      <c r="BG382" s="160">
        <f t="shared" si="136"/>
        <v>0</v>
      </c>
      <c r="BH382" s="160">
        <f t="shared" si="137"/>
        <v>0</v>
      </c>
      <c r="BI382" s="160">
        <f t="shared" si="138"/>
        <v>0</v>
      </c>
      <c r="BJ382" s="21" t="s">
        <v>16</v>
      </c>
      <c r="BK382" s="160">
        <f t="shared" si="139"/>
        <v>0</v>
      </c>
      <c r="BL382" s="21" t="s">
        <v>83</v>
      </c>
      <c r="BM382" s="21" t="s">
        <v>1085</v>
      </c>
    </row>
    <row r="383" spans="2:65" s="1" customFormat="1" ht="25.5" customHeight="1">
      <c r="B383" s="149"/>
      <c r="C383" s="150" t="s">
        <v>1086</v>
      </c>
      <c r="D383" s="150" t="s">
        <v>167</v>
      </c>
      <c r="E383" s="151" t="s">
        <v>1087</v>
      </c>
      <c r="F383" s="152" t="s">
        <v>1088</v>
      </c>
      <c r="G383" s="153" t="s">
        <v>175</v>
      </c>
      <c r="H383" s="154">
        <v>1</v>
      </c>
      <c r="I383" s="155"/>
      <c r="J383" s="155">
        <f t="shared" si="130"/>
        <v>0</v>
      </c>
      <c r="K383" s="152" t="s">
        <v>171</v>
      </c>
      <c r="L383" s="35"/>
      <c r="M383" s="156" t="s">
        <v>5</v>
      </c>
      <c r="N383" s="157" t="s">
        <v>40</v>
      </c>
      <c r="O383" s="158">
        <v>5.75</v>
      </c>
      <c r="P383" s="158">
        <f t="shared" si="131"/>
        <v>5.75</v>
      </c>
      <c r="Q383" s="158">
        <v>0</v>
      </c>
      <c r="R383" s="158">
        <f t="shared" si="132"/>
        <v>0</v>
      </c>
      <c r="S383" s="158">
        <v>0.28000000000000003</v>
      </c>
      <c r="T383" s="159">
        <f t="shared" si="133"/>
        <v>0.28000000000000003</v>
      </c>
      <c r="AR383" s="21" t="s">
        <v>83</v>
      </c>
      <c r="AT383" s="21" t="s">
        <v>167</v>
      </c>
      <c r="AU383" s="21" t="s">
        <v>80</v>
      </c>
      <c r="AY383" s="21" t="s">
        <v>165</v>
      </c>
      <c r="BE383" s="160">
        <f t="shared" si="134"/>
        <v>0</v>
      </c>
      <c r="BF383" s="160">
        <f t="shared" si="135"/>
        <v>0</v>
      </c>
      <c r="BG383" s="160">
        <f t="shared" si="136"/>
        <v>0</v>
      </c>
      <c r="BH383" s="160">
        <f t="shared" si="137"/>
        <v>0</v>
      </c>
      <c r="BI383" s="160">
        <f t="shared" si="138"/>
        <v>0</v>
      </c>
      <c r="BJ383" s="21" t="s">
        <v>16</v>
      </c>
      <c r="BK383" s="160">
        <f t="shared" si="139"/>
        <v>0</v>
      </c>
      <c r="BL383" s="21" t="s">
        <v>83</v>
      </c>
      <c r="BM383" s="21" t="s">
        <v>1089</v>
      </c>
    </row>
    <row r="384" spans="2:65" s="1" customFormat="1" ht="25.5" customHeight="1">
      <c r="B384" s="149"/>
      <c r="C384" s="150" t="s">
        <v>1090</v>
      </c>
      <c r="D384" s="150" t="s">
        <v>167</v>
      </c>
      <c r="E384" s="151" t="s">
        <v>1091</v>
      </c>
      <c r="F384" s="152" t="s">
        <v>1092</v>
      </c>
      <c r="G384" s="153" t="s">
        <v>185</v>
      </c>
      <c r="H384" s="154">
        <v>1.6</v>
      </c>
      <c r="I384" s="155"/>
      <c r="J384" s="155">
        <f t="shared" si="130"/>
        <v>0</v>
      </c>
      <c r="K384" s="152" t="s">
        <v>171</v>
      </c>
      <c r="L384" s="35"/>
      <c r="M384" s="156" t="s">
        <v>5</v>
      </c>
      <c r="N384" s="157" t="s">
        <v>40</v>
      </c>
      <c r="O384" s="158">
        <v>2.4590000000000001</v>
      </c>
      <c r="P384" s="158">
        <f t="shared" si="131"/>
        <v>3.9344000000000001</v>
      </c>
      <c r="Q384" s="158">
        <v>8.0000000000000007E-5</v>
      </c>
      <c r="R384" s="158">
        <f t="shared" si="132"/>
        <v>1.2800000000000002E-4</v>
      </c>
      <c r="S384" s="158">
        <v>0</v>
      </c>
      <c r="T384" s="159">
        <f t="shared" si="133"/>
        <v>0</v>
      </c>
      <c r="AR384" s="21" t="s">
        <v>83</v>
      </c>
      <c r="AT384" s="21" t="s">
        <v>167</v>
      </c>
      <c r="AU384" s="21" t="s">
        <v>80</v>
      </c>
      <c r="AY384" s="21" t="s">
        <v>165</v>
      </c>
      <c r="BE384" s="160">
        <f t="shared" si="134"/>
        <v>0</v>
      </c>
      <c r="BF384" s="160">
        <f t="shared" si="135"/>
        <v>0</v>
      </c>
      <c r="BG384" s="160">
        <f t="shared" si="136"/>
        <v>0</v>
      </c>
      <c r="BH384" s="160">
        <f t="shared" si="137"/>
        <v>0</v>
      </c>
      <c r="BI384" s="160">
        <f t="shared" si="138"/>
        <v>0</v>
      </c>
      <c r="BJ384" s="21" t="s">
        <v>16</v>
      </c>
      <c r="BK384" s="160">
        <f t="shared" si="139"/>
        <v>0</v>
      </c>
      <c r="BL384" s="21" t="s">
        <v>83</v>
      </c>
      <c r="BM384" s="21" t="s">
        <v>1093</v>
      </c>
    </row>
    <row r="385" spans="2:65" s="1" customFormat="1" ht="25.5" customHeight="1">
      <c r="B385" s="149"/>
      <c r="C385" s="150" t="s">
        <v>1094</v>
      </c>
      <c r="D385" s="150" t="s">
        <v>167</v>
      </c>
      <c r="E385" s="151" t="s">
        <v>1095</v>
      </c>
      <c r="F385" s="152" t="s">
        <v>1096</v>
      </c>
      <c r="G385" s="153" t="s">
        <v>185</v>
      </c>
      <c r="H385" s="154">
        <v>1.6</v>
      </c>
      <c r="I385" s="155"/>
      <c r="J385" s="155">
        <f t="shared" si="130"/>
        <v>0</v>
      </c>
      <c r="K385" s="152" t="s">
        <v>171</v>
      </c>
      <c r="L385" s="35"/>
      <c r="M385" s="156" t="s">
        <v>5</v>
      </c>
      <c r="N385" s="157" t="s">
        <v>40</v>
      </c>
      <c r="O385" s="158">
        <v>4.4939999999999998</v>
      </c>
      <c r="P385" s="158">
        <f t="shared" si="131"/>
        <v>7.1904000000000003</v>
      </c>
      <c r="Q385" s="158">
        <v>2.0000000000000001E-4</v>
      </c>
      <c r="R385" s="158">
        <f t="shared" si="132"/>
        <v>3.2000000000000003E-4</v>
      </c>
      <c r="S385" s="158">
        <v>0</v>
      </c>
      <c r="T385" s="159">
        <f t="shared" si="133"/>
        <v>0</v>
      </c>
      <c r="AR385" s="21" t="s">
        <v>83</v>
      </c>
      <c r="AT385" s="21" t="s">
        <v>167</v>
      </c>
      <c r="AU385" s="21" t="s">
        <v>80</v>
      </c>
      <c r="AY385" s="21" t="s">
        <v>165</v>
      </c>
      <c r="BE385" s="160">
        <f t="shared" si="134"/>
        <v>0</v>
      </c>
      <c r="BF385" s="160">
        <f t="shared" si="135"/>
        <v>0</v>
      </c>
      <c r="BG385" s="160">
        <f t="shared" si="136"/>
        <v>0</v>
      </c>
      <c r="BH385" s="160">
        <f t="shared" si="137"/>
        <v>0</v>
      </c>
      <c r="BI385" s="160">
        <f t="shared" si="138"/>
        <v>0</v>
      </c>
      <c r="BJ385" s="21" t="s">
        <v>16</v>
      </c>
      <c r="BK385" s="160">
        <f t="shared" si="139"/>
        <v>0</v>
      </c>
      <c r="BL385" s="21" t="s">
        <v>83</v>
      </c>
      <c r="BM385" s="21" t="s">
        <v>1097</v>
      </c>
    </row>
    <row r="386" spans="2:65" s="1" customFormat="1" ht="25.5" customHeight="1">
      <c r="B386" s="149"/>
      <c r="C386" s="150" t="s">
        <v>1098</v>
      </c>
      <c r="D386" s="150" t="s">
        <v>167</v>
      </c>
      <c r="E386" s="151" t="s">
        <v>1099</v>
      </c>
      <c r="F386" s="152" t="s">
        <v>1100</v>
      </c>
      <c r="G386" s="153" t="s">
        <v>185</v>
      </c>
      <c r="H386" s="154">
        <v>4.55</v>
      </c>
      <c r="I386" s="155"/>
      <c r="J386" s="155">
        <f t="shared" si="130"/>
        <v>0</v>
      </c>
      <c r="K386" s="152" t="s">
        <v>171</v>
      </c>
      <c r="L386" s="35"/>
      <c r="M386" s="156" t="s">
        <v>5</v>
      </c>
      <c r="N386" s="157" t="s">
        <v>40</v>
      </c>
      <c r="O386" s="158">
        <v>0.51100000000000001</v>
      </c>
      <c r="P386" s="158">
        <f t="shared" si="131"/>
        <v>2.3250500000000001</v>
      </c>
      <c r="Q386" s="158">
        <v>0</v>
      </c>
      <c r="R386" s="158">
        <f t="shared" si="132"/>
        <v>0</v>
      </c>
      <c r="S386" s="158">
        <v>0</v>
      </c>
      <c r="T386" s="159">
        <f t="shared" si="133"/>
        <v>0</v>
      </c>
      <c r="AR386" s="21" t="s">
        <v>83</v>
      </c>
      <c r="AT386" s="21" t="s">
        <v>167</v>
      </c>
      <c r="AU386" s="21" t="s">
        <v>80</v>
      </c>
      <c r="AY386" s="21" t="s">
        <v>165</v>
      </c>
      <c r="BE386" s="160">
        <f t="shared" si="134"/>
        <v>0</v>
      </c>
      <c r="BF386" s="160">
        <f t="shared" si="135"/>
        <v>0</v>
      </c>
      <c r="BG386" s="160">
        <f t="shared" si="136"/>
        <v>0</v>
      </c>
      <c r="BH386" s="160">
        <f t="shared" si="137"/>
        <v>0</v>
      </c>
      <c r="BI386" s="160">
        <f t="shared" si="138"/>
        <v>0</v>
      </c>
      <c r="BJ386" s="21" t="s">
        <v>16</v>
      </c>
      <c r="BK386" s="160">
        <f t="shared" si="139"/>
        <v>0</v>
      </c>
      <c r="BL386" s="21" t="s">
        <v>83</v>
      </c>
      <c r="BM386" s="21" t="s">
        <v>1101</v>
      </c>
    </row>
    <row r="387" spans="2:65" s="1" customFormat="1" ht="25.5" customHeight="1">
      <c r="B387" s="149"/>
      <c r="C387" s="150" t="s">
        <v>1102</v>
      </c>
      <c r="D387" s="150" t="s">
        <v>167</v>
      </c>
      <c r="E387" s="151" t="s">
        <v>1103</v>
      </c>
      <c r="F387" s="152" t="s">
        <v>1104</v>
      </c>
      <c r="G387" s="153" t="s">
        <v>185</v>
      </c>
      <c r="H387" s="154">
        <v>4.55</v>
      </c>
      <c r="I387" s="155"/>
      <c r="J387" s="155">
        <f t="shared" si="130"/>
        <v>0</v>
      </c>
      <c r="K387" s="152" t="s">
        <v>171</v>
      </c>
      <c r="L387" s="35"/>
      <c r="M387" s="156" t="s">
        <v>5</v>
      </c>
      <c r="N387" s="157" t="s">
        <v>40</v>
      </c>
      <c r="O387" s="158">
        <v>0.83399999999999996</v>
      </c>
      <c r="P387" s="158">
        <f t="shared" si="131"/>
        <v>3.7946999999999997</v>
      </c>
      <c r="Q387" s="158">
        <v>1.0000000000000001E-5</v>
      </c>
      <c r="R387" s="158">
        <f t="shared" si="132"/>
        <v>4.5500000000000001E-5</v>
      </c>
      <c r="S387" s="158">
        <v>0</v>
      </c>
      <c r="T387" s="159">
        <f t="shared" si="133"/>
        <v>0</v>
      </c>
      <c r="AR387" s="21" t="s">
        <v>83</v>
      </c>
      <c r="AT387" s="21" t="s">
        <v>167</v>
      </c>
      <c r="AU387" s="21" t="s">
        <v>80</v>
      </c>
      <c r="AY387" s="21" t="s">
        <v>165</v>
      </c>
      <c r="BE387" s="160">
        <f t="shared" si="134"/>
        <v>0</v>
      </c>
      <c r="BF387" s="160">
        <f t="shared" si="135"/>
        <v>0</v>
      </c>
      <c r="BG387" s="160">
        <f t="shared" si="136"/>
        <v>0</v>
      </c>
      <c r="BH387" s="160">
        <f t="shared" si="137"/>
        <v>0</v>
      </c>
      <c r="BI387" s="160">
        <f t="shared" si="138"/>
        <v>0</v>
      </c>
      <c r="BJ387" s="21" t="s">
        <v>16</v>
      </c>
      <c r="BK387" s="160">
        <f t="shared" si="139"/>
        <v>0</v>
      </c>
      <c r="BL387" s="21" t="s">
        <v>83</v>
      </c>
      <c r="BM387" s="21" t="s">
        <v>1105</v>
      </c>
    </row>
    <row r="388" spans="2:65" s="1" customFormat="1" ht="89.25" customHeight="1">
      <c r="B388" s="149"/>
      <c r="C388" s="150" t="s">
        <v>1106</v>
      </c>
      <c r="D388" s="150" t="s">
        <v>167</v>
      </c>
      <c r="E388" s="151" t="s">
        <v>1107</v>
      </c>
      <c r="F388" s="152" t="s">
        <v>1108</v>
      </c>
      <c r="G388" s="153" t="s">
        <v>185</v>
      </c>
      <c r="H388" s="154">
        <v>22</v>
      </c>
      <c r="I388" s="155"/>
      <c r="J388" s="155">
        <f t="shared" si="130"/>
        <v>0</v>
      </c>
      <c r="K388" s="152" t="s">
        <v>5</v>
      </c>
      <c r="L388" s="35"/>
      <c r="M388" s="156" t="s">
        <v>5</v>
      </c>
      <c r="N388" s="157" t="s">
        <v>40</v>
      </c>
      <c r="O388" s="158">
        <v>0</v>
      </c>
      <c r="P388" s="158">
        <f t="shared" si="131"/>
        <v>0</v>
      </c>
      <c r="Q388" s="158">
        <v>0</v>
      </c>
      <c r="R388" s="158">
        <f t="shared" si="132"/>
        <v>0</v>
      </c>
      <c r="S388" s="158">
        <v>0</v>
      </c>
      <c r="T388" s="159">
        <f t="shared" si="133"/>
        <v>0</v>
      </c>
      <c r="AR388" s="21" t="s">
        <v>83</v>
      </c>
      <c r="AT388" s="21" t="s">
        <v>167</v>
      </c>
      <c r="AU388" s="21" t="s">
        <v>80</v>
      </c>
      <c r="AY388" s="21" t="s">
        <v>165</v>
      </c>
      <c r="BE388" s="160">
        <f t="shared" si="134"/>
        <v>0</v>
      </c>
      <c r="BF388" s="160">
        <f t="shared" si="135"/>
        <v>0</v>
      </c>
      <c r="BG388" s="160">
        <f t="shared" si="136"/>
        <v>0</v>
      </c>
      <c r="BH388" s="160">
        <f t="shared" si="137"/>
        <v>0</v>
      </c>
      <c r="BI388" s="160">
        <f t="shared" si="138"/>
        <v>0</v>
      </c>
      <c r="BJ388" s="21" t="s">
        <v>16</v>
      </c>
      <c r="BK388" s="160">
        <f t="shared" si="139"/>
        <v>0</v>
      </c>
      <c r="BL388" s="21" t="s">
        <v>83</v>
      </c>
      <c r="BM388" s="21" t="s">
        <v>1109</v>
      </c>
    </row>
    <row r="389" spans="2:65" s="1" customFormat="1" ht="16.5" customHeight="1">
      <c r="B389" s="149"/>
      <c r="C389" s="150" t="s">
        <v>1110</v>
      </c>
      <c r="D389" s="150" t="s">
        <v>167</v>
      </c>
      <c r="E389" s="151" t="s">
        <v>1111</v>
      </c>
      <c r="F389" s="152" t="s">
        <v>1112</v>
      </c>
      <c r="G389" s="153" t="s">
        <v>170</v>
      </c>
      <c r="H389" s="154">
        <v>30.6</v>
      </c>
      <c r="I389" s="155"/>
      <c r="J389" s="155">
        <f t="shared" si="130"/>
        <v>0</v>
      </c>
      <c r="K389" s="152" t="s">
        <v>5</v>
      </c>
      <c r="L389" s="35"/>
      <c r="M389" s="156" t="s">
        <v>5</v>
      </c>
      <c r="N389" s="157" t="s">
        <v>40</v>
      </c>
      <c r="O389" s="158">
        <v>8.5</v>
      </c>
      <c r="P389" s="158">
        <f t="shared" si="131"/>
        <v>260.10000000000002</v>
      </c>
      <c r="Q389" s="158">
        <v>0</v>
      </c>
      <c r="R389" s="158">
        <f t="shared" si="132"/>
        <v>0</v>
      </c>
      <c r="S389" s="158">
        <v>0.6</v>
      </c>
      <c r="T389" s="159">
        <f t="shared" si="133"/>
        <v>18.36</v>
      </c>
      <c r="AR389" s="21" t="s">
        <v>83</v>
      </c>
      <c r="AT389" s="21" t="s">
        <v>167</v>
      </c>
      <c r="AU389" s="21" t="s">
        <v>80</v>
      </c>
      <c r="AY389" s="21" t="s">
        <v>165</v>
      </c>
      <c r="BE389" s="160">
        <f t="shared" si="134"/>
        <v>0</v>
      </c>
      <c r="BF389" s="160">
        <f t="shared" si="135"/>
        <v>0</v>
      </c>
      <c r="BG389" s="160">
        <f t="shared" si="136"/>
        <v>0</v>
      </c>
      <c r="BH389" s="160">
        <f t="shared" si="137"/>
        <v>0</v>
      </c>
      <c r="BI389" s="160">
        <f t="shared" si="138"/>
        <v>0</v>
      </c>
      <c r="BJ389" s="21" t="s">
        <v>16</v>
      </c>
      <c r="BK389" s="160">
        <f t="shared" si="139"/>
        <v>0</v>
      </c>
      <c r="BL389" s="21" t="s">
        <v>83</v>
      </c>
      <c r="BM389" s="21" t="s">
        <v>1113</v>
      </c>
    </row>
    <row r="390" spans="2:65" s="1" customFormat="1" ht="25.5" customHeight="1">
      <c r="B390" s="149"/>
      <c r="C390" s="150" t="s">
        <v>1114</v>
      </c>
      <c r="D390" s="150" t="s">
        <v>167</v>
      </c>
      <c r="E390" s="151" t="s">
        <v>1115</v>
      </c>
      <c r="F390" s="152" t="s">
        <v>1116</v>
      </c>
      <c r="G390" s="153" t="s">
        <v>170</v>
      </c>
      <c r="H390" s="154">
        <v>14.57</v>
      </c>
      <c r="I390" s="155"/>
      <c r="J390" s="155">
        <f t="shared" si="130"/>
        <v>0</v>
      </c>
      <c r="K390" s="152" t="s">
        <v>171</v>
      </c>
      <c r="L390" s="35"/>
      <c r="M390" s="156" t="s">
        <v>5</v>
      </c>
      <c r="N390" s="157" t="s">
        <v>40</v>
      </c>
      <c r="O390" s="158">
        <v>0.28399999999999997</v>
      </c>
      <c r="P390" s="158">
        <f t="shared" si="131"/>
        <v>4.13788</v>
      </c>
      <c r="Q390" s="158">
        <v>0</v>
      </c>
      <c r="R390" s="158">
        <f t="shared" si="132"/>
        <v>0</v>
      </c>
      <c r="S390" s="158">
        <v>0.26100000000000001</v>
      </c>
      <c r="T390" s="159">
        <f t="shared" si="133"/>
        <v>3.8027700000000002</v>
      </c>
      <c r="AR390" s="21" t="s">
        <v>83</v>
      </c>
      <c r="AT390" s="21" t="s">
        <v>167</v>
      </c>
      <c r="AU390" s="21" t="s">
        <v>80</v>
      </c>
      <c r="AY390" s="21" t="s">
        <v>165</v>
      </c>
      <c r="BE390" s="160">
        <f t="shared" si="134"/>
        <v>0</v>
      </c>
      <c r="BF390" s="160">
        <f t="shared" si="135"/>
        <v>0</v>
      </c>
      <c r="BG390" s="160">
        <f t="shared" si="136"/>
        <v>0</v>
      </c>
      <c r="BH390" s="160">
        <f t="shared" si="137"/>
        <v>0</v>
      </c>
      <c r="BI390" s="160">
        <f t="shared" si="138"/>
        <v>0</v>
      </c>
      <c r="BJ390" s="21" t="s">
        <v>16</v>
      </c>
      <c r="BK390" s="160">
        <f t="shared" si="139"/>
        <v>0</v>
      </c>
      <c r="BL390" s="21" t="s">
        <v>83</v>
      </c>
      <c r="BM390" s="21" t="s">
        <v>1117</v>
      </c>
    </row>
    <row r="391" spans="2:65" s="1" customFormat="1" ht="38.25" customHeight="1">
      <c r="B391" s="149"/>
      <c r="C391" s="150" t="s">
        <v>1118</v>
      </c>
      <c r="D391" s="150" t="s">
        <v>167</v>
      </c>
      <c r="E391" s="151" t="s">
        <v>1119</v>
      </c>
      <c r="F391" s="152" t="s">
        <v>1120</v>
      </c>
      <c r="G391" s="153" t="s">
        <v>189</v>
      </c>
      <c r="H391" s="154">
        <v>1.2789999999999999</v>
      </c>
      <c r="I391" s="155"/>
      <c r="J391" s="155">
        <f t="shared" si="130"/>
        <v>0</v>
      </c>
      <c r="K391" s="152" t="s">
        <v>171</v>
      </c>
      <c r="L391" s="35"/>
      <c r="M391" s="156" t="s">
        <v>5</v>
      </c>
      <c r="N391" s="157" t="s">
        <v>40</v>
      </c>
      <c r="O391" s="158">
        <v>3.6080000000000001</v>
      </c>
      <c r="P391" s="158">
        <f t="shared" si="131"/>
        <v>4.6146319999999994</v>
      </c>
      <c r="Q391" s="158">
        <v>0</v>
      </c>
      <c r="R391" s="158">
        <f t="shared" si="132"/>
        <v>0</v>
      </c>
      <c r="S391" s="158">
        <v>1.8</v>
      </c>
      <c r="T391" s="159">
        <f t="shared" si="133"/>
        <v>2.3022</v>
      </c>
      <c r="AR391" s="21" t="s">
        <v>83</v>
      </c>
      <c r="AT391" s="21" t="s">
        <v>167</v>
      </c>
      <c r="AU391" s="21" t="s">
        <v>80</v>
      </c>
      <c r="AY391" s="21" t="s">
        <v>165</v>
      </c>
      <c r="BE391" s="160">
        <f t="shared" si="134"/>
        <v>0</v>
      </c>
      <c r="BF391" s="160">
        <f t="shared" si="135"/>
        <v>0</v>
      </c>
      <c r="BG391" s="160">
        <f t="shared" si="136"/>
        <v>0</v>
      </c>
      <c r="BH391" s="160">
        <f t="shared" si="137"/>
        <v>0</v>
      </c>
      <c r="BI391" s="160">
        <f t="shared" si="138"/>
        <v>0</v>
      </c>
      <c r="BJ391" s="21" t="s">
        <v>16</v>
      </c>
      <c r="BK391" s="160">
        <f t="shared" si="139"/>
        <v>0</v>
      </c>
      <c r="BL391" s="21" t="s">
        <v>83</v>
      </c>
      <c r="BM391" s="21" t="s">
        <v>1121</v>
      </c>
    </row>
    <row r="392" spans="2:65" s="1" customFormat="1" ht="38.25" customHeight="1">
      <c r="B392" s="149"/>
      <c r="C392" s="150" t="s">
        <v>1122</v>
      </c>
      <c r="D392" s="150" t="s">
        <v>167</v>
      </c>
      <c r="E392" s="151" t="s">
        <v>1123</v>
      </c>
      <c r="F392" s="152" t="s">
        <v>1124</v>
      </c>
      <c r="G392" s="153" t="s">
        <v>185</v>
      </c>
      <c r="H392" s="154">
        <v>3.1</v>
      </c>
      <c r="I392" s="155"/>
      <c r="J392" s="155">
        <f t="shared" si="130"/>
        <v>0</v>
      </c>
      <c r="K392" s="152" t="s">
        <v>171</v>
      </c>
      <c r="L392" s="35"/>
      <c r="M392" s="156" t="s">
        <v>5</v>
      </c>
      <c r="N392" s="157" t="s">
        <v>40</v>
      </c>
      <c r="O392" s="158">
        <v>0.71499999999999997</v>
      </c>
      <c r="P392" s="158">
        <f t="shared" si="131"/>
        <v>2.2164999999999999</v>
      </c>
      <c r="Q392" s="158">
        <v>0</v>
      </c>
      <c r="R392" s="158">
        <f t="shared" si="132"/>
        <v>0</v>
      </c>
      <c r="S392" s="158">
        <v>4.2000000000000003E-2</v>
      </c>
      <c r="T392" s="159">
        <f t="shared" si="133"/>
        <v>0.13020000000000001</v>
      </c>
      <c r="AR392" s="21" t="s">
        <v>83</v>
      </c>
      <c r="AT392" s="21" t="s">
        <v>167</v>
      </c>
      <c r="AU392" s="21" t="s">
        <v>80</v>
      </c>
      <c r="AY392" s="21" t="s">
        <v>165</v>
      </c>
      <c r="BE392" s="160">
        <f t="shared" si="134"/>
        <v>0</v>
      </c>
      <c r="BF392" s="160">
        <f t="shared" si="135"/>
        <v>0</v>
      </c>
      <c r="BG392" s="160">
        <f t="shared" si="136"/>
        <v>0</v>
      </c>
      <c r="BH392" s="160">
        <f t="shared" si="137"/>
        <v>0</v>
      </c>
      <c r="BI392" s="160">
        <f t="shared" si="138"/>
        <v>0</v>
      </c>
      <c r="BJ392" s="21" t="s">
        <v>16</v>
      </c>
      <c r="BK392" s="160">
        <f t="shared" si="139"/>
        <v>0</v>
      </c>
      <c r="BL392" s="21" t="s">
        <v>83</v>
      </c>
      <c r="BM392" s="21" t="s">
        <v>1125</v>
      </c>
    </row>
    <row r="393" spans="2:65" s="1" customFormat="1" ht="25.5" customHeight="1">
      <c r="B393" s="149"/>
      <c r="C393" s="150" t="s">
        <v>1126</v>
      </c>
      <c r="D393" s="150" t="s">
        <v>167</v>
      </c>
      <c r="E393" s="151" t="s">
        <v>1127</v>
      </c>
      <c r="F393" s="152" t="s">
        <v>1128</v>
      </c>
      <c r="G393" s="153" t="s">
        <v>170</v>
      </c>
      <c r="H393" s="154">
        <v>50</v>
      </c>
      <c r="I393" s="155"/>
      <c r="J393" s="155">
        <f t="shared" si="130"/>
        <v>0</v>
      </c>
      <c r="K393" s="152" t="s">
        <v>171</v>
      </c>
      <c r="L393" s="35"/>
      <c r="M393" s="156" t="s">
        <v>5</v>
      </c>
      <c r="N393" s="157" t="s">
        <v>40</v>
      </c>
      <c r="O393" s="158">
        <v>0.03</v>
      </c>
      <c r="P393" s="158">
        <f t="shared" si="131"/>
        <v>1.5</v>
      </c>
      <c r="Q393" s="158">
        <v>0</v>
      </c>
      <c r="R393" s="158">
        <f t="shared" si="132"/>
        <v>0</v>
      </c>
      <c r="S393" s="158">
        <v>4.0000000000000001E-3</v>
      </c>
      <c r="T393" s="159">
        <f t="shared" si="133"/>
        <v>0.2</v>
      </c>
      <c r="AR393" s="21" t="s">
        <v>83</v>
      </c>
      <c r="AT393" s="21" t="s">
        <v>167</v>
      </c>
      <c r="AU393" s="21" t="s">
        <v>80</v>
      </c>
      <c r="AY393" s="21" t="s">
        <v>165</v>
      </c>
      <c r="BE393" s="160">
        <f t="shared" si="134"/>
        <v>0</v>
      </c>
      <c r="BF393" s="160">
        <f t="shared" si="135"/>
        <v>0</v>
      </c>
      <c r="BG393" s="160">
        <f t="shared" si="136"/>
        <v>0</v>
      </c>
      <c r="BH393" s="160">
        <f t="shared" si="137"/>
        <v>0</v>
      </c>
      <c r="BI393" s="160">
        <f t="shared" si="138"/>
        <v>0</v>
      </c>
      <c r="BJ393" s="21" t="s">
        <v>16</v>
      </c>
      <c r="BK393" s="160">
        <f t="shared" si="139"/>
        <v>0</v>
      </c>
      <c r="BL393" s="21" t="s">
        <v>83</v>
      </c>
      <c r="BM393" s="21" t="s">
        <v>1129</v>
      </c>
    </row>
    <row r="394" spans="2:65" s="1" customFormat="1" ht="25.5" customHeight="1">
      <c r="B394" s="149"/>
      <c r="C394" s="150" t="s">
        <v>1130</v>
      </c>
      <c r="D394" s="150" t="s">
        <v>167</v>
      </c>
      <c r="E394" s="151" t="s">
        <v>1131</v>
      </c>
      <c r="F394" s="152" t="s">
        <v>1132</v>
      </c>
      <c r="G394" s="153" t="s">
        <v>170</v>
      </c>
      <c r="H394" s="154">
        <v>41.354999999999997</v>
      </c>
      <c r="I394" s="155"/>
      <c r="J394" s="155">
        <f t="shared" si="130"/>
        <v>0</v>
      </c>
      <c r="K394" s="152" t="s">
        <v>171</v>
      </c>
      <c r="L394" s="35"/>
      <c r="M394" s="156" t="s">
        <v>5</v>
      </c>
      <c r="N394" s="157" t="s">
        <v>40</v>
      </c>
      <c r="O394" s="158">
        <v>0.26</v>
      </c>
      <c r="P394" s="158">
        <f t="shared" si="131"/>
        <v>10.7523</v>
      </c>
      <c r="Q394" s="158">
        <v>0</v>
      </c>
      <c r="R394" s="158">
        <f t="shared" si="132"/>
        <v>0</v>
      </c>
      <c r="S394" s="158">
        <v>4.5999999999999999E-2</v>
      </c>
      <c r="T394" s="159">
        <f t="shared" si="133"/>
        <v>1.9023299999999999</v>
      </c>
      <c r="AR394" s="21" t="s">
        <v>83</v>
      </c>
      <c r="AT394" s="21" t="s">
        <v>167</v>
      </c>
      <c r="AU394" s="21" t="s">
        <v>80</v>
      </c>
      <c r="AY394" s="21" t="s">
        <v>165</v>
      </c>
      <c r="BE394" s="160">
        <f t="shared" si="134"/>
        <v>0</v>
      </c>
      <c r="BF394" s="160">
        <f t="shared" si="135"/>
        <v>0</v>
      </c>
      <c r="BG394" s="160">
        <f t="shared" si="136"/>
        <v>0</v>
      </c>
      <c r="BH394" s="160">
        <f t="shared" si="137"/>
        <v>0</v>
      </c>
      <c r="BI394" s="160">
        <f t="shared" si="138"/>
        <v>0</v>
      </c>
      <c r="BJ394" s="21" t="s">
        <v>16</v>
      </c>
      <c r="BK394" s="160">
        <f t="shared" si="139"/>
        <v>0</v>
      </c>
      <c r="BL394" s="21" t="s">
        <v>83</v>
      </c>
      <c r="BM394" s="21" t="s">
        <v>1133</v>
      </c>
    </row>
    <row r="395" spans="2:65" s="1" customFormat="1" ht="25.5" customHeight="1">
      <c r="B395" s="149"/>
      <c r="C395" s="150" t="s">
        <v>1134</v>
      </c>
      <c r="D395" s="150" t="s">
        <v>167</v>
      </c>
      <c r="E395" s="151" t="s">
        <v>1135</v>
      </c>
      <c r="F395" s="152" t="s">
        <v>1136</v>
      </c>
      <c r="G395" s="153" t="s">
        <v>170</v>
      </c>
      <c r="H395" s="154">
        <v>5.2</v>
      </c>
      <c r="I395" s="155"/>
      <c r="J395" s="155">
        <f t="shared" si="130"/>
        <v>0</v>
      </c>
      <c r="K395" s="152" t="s">
        <v>171</v>
      </c>
      <c r="L395" s="35"/>
      <c r="M395" s="156" t="s">
        <v>5</v>
      </c>
      <c r="N395" s="157" t="s">
        <v>40</v>
      </c>
      <c r="O395" s="158">
        <v>0.03</v>
      </c>
      <c r="P395" s="158">
        <f t="shared" si="131"/>
        <v>0.156</v>
      </c>
      <c r="Q395" s="158">
        <v>0</v>
      </c>
      <c r="R395" s="158">
        <f t="shared" si="132"/>
        <v>0</v>
      </c>
      <c r="S395" s="158">
        <v>4.0000000000000001E-3</v>
      </c>
      <c r="T395" s="159">
        <f t="shared" si="133"/>
        <v>2.0800000000000003E-2</v>
      </c>
      <c r="AR395" s="21" t="s">
        <v>83</v>
      </c>
      <c r="AT395" s="21" t="s">
        <v>167</v>
      </c>
      <c r="AU395" s="21" t="s">
        <v>80</v>
      </c>
      <c r="AY395" s="21" t="s">
        <v>165</v>
      </c>
      <c r="BE395" s="160">
        <f t="shared" si="134"/>
        <v>0</v>
      </c>
      <c r="BF395" s="160">
        <f t="shared" si="135"/>
        <v>0</v>
      </c>
      <c r="BG395" s="160">
        <f t="shared" si="136"/>
        <v>0</v>
      </c>
      <c r="BH395" s="160">
        <f t="shared" si="137"/>
        <v>0</v>
      </c>
      <c r="BI395" s="160">
        <f t="shared" si="138"/>
        <v>0</v>
      </c>
      <c r="BJ395" s="21" t="s">
        <v>16</v>
      </c>
      <c r="BK395" s="160">
        <f t="shared" si="139"/>
        <v>0</v>
      </c>
      <c r="BL395" s="21" t="s">
        <v>83</v>
      </c>
      <c r="BM395" s="21" t="s">
        <v>1137</v>
      </c>
    </row>
    <row r="396" spans="2:65" s="1" customFormat="1" ht="16.5" customHeight="1">
      <c r="B396" s="149"/>
      <c r="C396" s="150" t="s">
        <v>1138</v>
      </c>
      <c r="D396" s="150" t="s">
        <v>167</v>
      </c>
      <c r="E396" s="151" t="s">
        <v>1139</v>
      </c>
      <c r="F396" s="152" t="s">
        <v>1140</v>
      </c>
      <c r="G396" s="153" t="s">
        <v>286</v>
      </c>
      <c r="H396" s="154">
        <v>1</v>
      </c>
      <c r="I396" s="155"/>
      <c r="J396" s="155">
        <f t="shared" si="130"/>
        <v>0</v>
      </c>
      <c r="K396" s="152" t="s">
        <v>5</v>
      </c>
      <c r="L396" s="35"/>
      <c r="M396" s="156" t="s">
        <v>5</v>
      </c>
      <c r="N396" s="157" t="s">
        <v>40</v>
      </c>
      <c r="O396" s="158">
        <v>0</v>
      </c>
      <c r="P396" s="158">
        <f t="shared" si="131"/>
        <v>0</v>
      </c>
      <c r="Q396" s="158">
        <v>0</v>
      </c>
      <c r="R396" s="158">
        <f t="shared" si="132"/>
        <v>0</v>
      </c>
      <c r="S396" s="158">
        <v>0</v>
      </c>
      <c r="T396" s="159">
        <f t="shared" si="133"/>
        <v>0</v>
      </c>
      <c r="AR396" s="21" t="s">
        <v>83</v>
      </c>
      <c r="AT396" s="21" t="s">
        <v>167</v>
      </c>
      <c r="AU396" s="21" t="s">
        <v>80</v>
      </c>
      <c r="AY396" s="21" t="s">
        <v>165</v>
      </c>
      <c r="BE396" s="160">
        <f t="shared" si="134"/>
        <v>0</v>
      </c>
      <c r="BF396" s="160">
        <f t="shared" si="135"/>
        <v>0</v>
      </c>
      <c r="BG396" s="160">
        <f t="shared" si="136"/>
        <v>0</v>
      </c>
      <c r="BH396" s="160">
        <f t="shared" si="137"/>
        <v>0</v>
      </c>
      <c r="BI396" s="160">
        <f t="shared" si="138"/>
        <v>0</v>
      </c>
      <c r="BJ396" s="21" t="s">
        <v>16</v>
      </c>
      <c r="BK396" s="160">
        <f t="shared" si="139"/>
        <v>0</v>
      </c>
      <c r="BL396" s="21" t="s">
        <v>83</v>
      </c>
      <c r="BM396" s="21" t="s">
        <v>1141</v>
      </c>
    </row>
    <row r="397" spans="2:65" s="10" customFormat="1" ht="22.35" customHeight="1">
      <c r="B397" s="137"/>
      <c r="D397" s="138" t="s">
        <v>68</v>
      </c>
      <c r="E397" s="147" t="s">
        <v>558</v>
      </c>
      <c r="F397" s="147" t="s">
        <v>1142</v>
      </c>
      <c r="J397" s="148">
        <f>BK397</f>
        <v>0</v>
      </c>
      <c r="L397" s="137"/>
      <c r="M397" s="141"/>
      <c r="N397" s="142"/>
      <c r="O397" s="142"/>
      <c r="P397" s="143">
        <f>P398</f>
        <v>0</v>
      </c>
      <c r="Q397" s="142"/>
      <c r="R397" s="143">
        <f>R398</f>
        <v>0</v>
      </c>
      <c r="S397" s="142"/>
      <c r="T397" s="144">
        <f>T398</f>
        <v>0</v>
      </c>
      <c r="AR397" s="138" t="s">
        <v>16</v>
      </c>
      <c r="AT397" s="145" t="s">
        <v>68</v>
      </c>
      <c r="AU397" s="145" t="s">
        <v>77</v>
      </c>
      <c r="AY397" s="138" t="s">
        <v>165</v>
      </c>
      <c r="BK397" s="146">
        <f>BK398</f>
        <v>0</v>
      </c>
    </row>
    <row r="398" spans="2:65" s="1" customFormat="1" ht="16.5" customHeight="1">
      <c r="B398" s="149"/>
      <c r="C398" s="150" t="s">
        <v>1143</v>
      </c>
      <c r="D398" s="150" t="s">
        <v>167</v>
      </c>
      <c r="E398" s="151" t="s">
        <v>1144</v>
      </c>
      <c r="F398" s="152" t="s">
        <v>1145</v>
      </c>
      <c r="G398" s="153" t="s">
        <v>1146</v>
      </c>
      <c r="H398" s="154">
        <v>100</v>
      </c>
      <c r="I398" s="155"/>
      <c r="J398" s="155">
        <f>ROUND(I398*H398,2)</f>
        <v>0</v>
      </c>
      <c r="K398" s="152" t="s">
        <v>5</v>
      </c>
      <c r="L398" s="35"/>
      <c r="M398" s="156" t="s">
        <v>5</v>
      </c>
      <c r="N398" s="157" t="s">
        <v>40</v>
      </c>
      <c r="O398" s="158">
        <v>0</v>
      </c>
      <c r="P398" s="158">
        <f>O398*H398</f>
        <v>0</v>
      </c>
      <c r="Q398" s="158">
        <v>0</v>
      </c>
      <c r="R398" s="158">
        <f>Q398*H398</f>
        <v>0</v>
      </c>
      <c r="S398" s="158">
        <v>0</v>
      </c>
      <c r="T398" s="159">
        <f>S398*H398</f>
        <v>0</v>
      </c>
      <c r="AR398" s="21" t="s">
        <v>83</v>
      </c>
      <c r="AT398" s="21" t="s">
        <v>167</v>
      </c>
      <c r="AU398" s="21" t="s">
        <v>80</v>
      </c>
      <c r="AY398" s="21" t="s">
        <v>165</v>
      </c>
      <c r="BE398" s="160">
        <f>IF(N398="základní",J398,0)</f>
        <v>0</v>
      </c>
      <c r="BF398" s="160">
        <f>IF(N398="snížená",J398,0)</f>
        <v>0</v>
      </c>
      <c r="BG398" s="160">
        <f>IF(N398="zákl. přenesená",J398,0)</f>
        <v>0</v>
      </c>
      <c r="BH398" s="160">
        <f>IF(N398="sníž. přenesená",J398,0)</f>
        <v>0</v>
      </c>
      <c r="BI398" s="160">
        <f>IF(N398="nulová",J398,0)</f>
        <v>0</v>
      </c>
      <c r="BJ398" s="21" t="s">
        <v>16</v>
      </c>
      <c r="BK398" s="160">
        <f>ROUND(I398*H398,2)</f>
        <v>0</v>
      </c>
      <c r="BL398" s="21" t="s">
        <v>83</v>
      </c>
      <c r="BM398" s="21" t="s">
        <v>1147</v>
      </c>
    </row>
    <row r="399" spans="2:65" s="10" customFormat="1" ht="29.85" customHeight="1">
      <c r="B399" s="137"/>
      <c r="D399" s="138" t="s">
        <v>68</v>
      </c>
      <c r="E399" s="147" t="s">
        <v>1148</v>
      </c>
      <c r="F399" s="147" t="s">
        <v>1149</v>
      </c>
      <c r="J399" s="148">
        <f>BK399</f>
        <v>0</v>
      </c>
      <c r="L399" s="137"/>
      <c r="M399" s="141"/>
      <c r="N399" s="142"/>
      <c r="O399" s="142"/>
      <c r="P399" s="143">
        <f>SUM(P400:P408)</f>
        <v>307.27370499999995</v>
      </c>
      <c r="Q399" s="142"/>
      <c r="R399" s="143">
        <f>SUM(R400:R408)</f>
        <v>0</v>
      </c>
      <c r="S399" s="142"/>
      <c r="T399" s="144">
        <f>SUM(T400:T408)</f>
        <v>0</v>
      </c>
      <c r="AR399" s="138" t="s">
        <v>16</v>
      </c>
      <c r="AT399" s="145" t="s">
        <v>68</v>
      </c>
      <c r="AU399" s="145" t="s">
        <v>16</v>
      </c>
      <c r="AY399" s="138" t="s">
        <v>165</v>
      </c>
      <c r="BK399" s="146">
        <f>SUM(BK400:BK408)</f>
        <v>0</v>
      </c>
    </row>
    <row r="400" spans="2:65" s="1" customFormat="1" ht="38.25" customHeight="1">
      <c r="B400" s="149"/>
      <c r="C400" s="150" t="s">
        <v>1150</v>
      </c>
      <c r="D400" s="150" t="s">
        <v>167</v>
      </c>
      <c r="E400" s="151" t="s">
        <v>1151</v>
      </c>
      <c r="F400" s="152" t="s">
        <v>1152</v>
      </c>
      <c r="G400" s="153" t="s">
        <v>245</v>
      </c>
      <c r="H400" s="154">
        <v>68.358999999999995</v>
      </c>
      <c r="I400" s="155"/>
      <c r="J400" s="155">
        <f>ROUND(I400*H400,2)</f>
        <v>0</v>
      </c>
      <c r="K400" s="152" t="s">
        <v>171</v>
      </c>
      <c r="L400" s="35"/>
      <c r="M400" s="156" t="s">
        <v>5</v>
      </c>
      <c r="N400" s="157" t="s">
        <v>40</v>
      </c>
      <c r="O400" s="158">
        <v>4.25</v>
      </c>
      <c r="P400" s="158">
        <f>O400*H400</f>
        <v>290.52574999999996</v>
      </c>
      <c r="Q400" s="158">
        <v>0</v>
      </c>
      <c r="R400" s="158">
        <f>Q400*H400</f>
        <v>0</v>
      </c>
      <c r="S400" s="158">
        <v>0</v>
      </c>
      <c r="T400" s="159">
        <f>S400*H400</f>
        <v>0</v>
      </c>
      <c r="AR400" s="21" t="s">
        <v>83</v>
      </c>
      <c r="AT400" s="21" t="s">
        <v>167</v>
      </c>
      <c r="AU400" s="21" t="s">
        <v>77</v>
      </c>
      <c r="AY400" s="21" t="s">
        <v>165</v>
      </c>
      <c r="BE400" s="160">
        <f>IF(N400="základní",J400,0)</f>
        <v>0</v>
      </c>
      <c r="BF400" s="160">
        <f>IF(N400="snížená",J400,0)</f>
        <v>0</v>
      </c>
      <c r="BG400" s="160">
        <f>IF(N400="zákl. přenesená",J400,0)</f>
        <v>0</v>
      </c>
      <c r="BH400" s="160">
        <f>IF(N400="sníž. přenesená",J400,0)</f>
        <v>0</v>
      </c>
      <c r="BI400" s="160">
        <f>IF(N400="nulová",J400,0)</f>
        <v>0</v>
      </c>
      <c r="BJ400" s="21" t="s">
        <v>16</v>
      </c>
      <c r="BK400" s="160">
        <f>ROUND(I400*H400,2)</f>
        <v>0</v>
      </c>
      <c r="BL400" s="21" t="s">
        <v>83</v>
      </c>
      <c r="BM400" s="21" t="s">
        <v>1153</v>
      </c>
    </row>
    <row r="401" spans="2:65" s="1" customFormat="1" ht="25.5" customHeight="1">
      <c r="B401" s="149"/>
      <c r="C401" s="150" t="s">
        <v>1154</v>
      </c>
      <c r="D401" s="150" t="s">
        <v>167</v>
      </c>
      <c r="E401" s="151" t="s">
        <v>1155</v>
      </c>
      <c r="F401" s="152" t="s">
        <v>1156</v>
      </c>
      <c r="G401" s="153" t="s">
        <v>245</v>
      </c>
      <c r="H401" s="154">
        <v>68.358999999999995</v>
      </c>
      <c r="I401" s="155"/>
      <c r="J401" s="155">
        <f>ROUND(I401*H401,2)</f>
        <v>0</v>
      </c>
      <c r="K401" s="152" t="s">
        <v>171</v>
      </c>
      <c r="L401" s="35"/>
      <c r="M401" s="156" t="s">
        <v>5</v>
      </c>
      <c r="N401" s="157" t="s">
        <v>40</v>
      </c>
      <c r="O401" s="158">
        <v>0.125</v>
      </c>
      <c r="P401" s="158">
        <f>O401*H401</f>
        <v>8.5448749999999993</v>
      </c>
      <c r="Q401" s="158">
        <v>0</v>
      </c>
      <c r="R401" s="158">
        <f>Q401*H401</f>
        <v>0</v>
      </c>
      <c r="S401" s="158">
        <v>0</v>
      </c>
      <c r="T401" s="159">
        <f>S401*H401</f>
        <v>0</v>
      </c>
      <c r="AR401" s="21" t="s">
        <v>83</v>
      </c>
      <c r="AT401" s="21" t="s">
        <v>167</v>
      </c>
      <c r="AU401" s="21" t="s">
        <v>77</v>
      </c>
      <c r="AY401" s="21" t="s">
        <v>165</v>
      </c>
      <c r="BE401" s="160">
        <f>IF(N401="základní",J401,0)</f>
        <v>0</v>
      </c>
      <c r="BF401" s="160">
        <f>IF(N401="snížená",J401,0)</f>
        <v>0</v>
      </c>
      <c r="BG401" s="160">
        <f>IF(N401="zákl. přenesená",J401,0)</f>
        <v>0</v>
      </c>
      <c r="BH401" s="160">
        <f>IF(N401="sníž. přenesená",J401,0)</f>
        <v>0</v>
      </c>
      <c r="BI401" s="160">
        <f>IF(N401="nulová",J401,0)</f>
        <v>0</v>
      </c>
      <c r="BJ401" s="21" t="s">
        <v>16</v>
      </c>
      <c r="BK401" s="160">
        <f>ROUND(I401*H401,2)</f>
        <v>0</v>
      </c>
      <c r="BL401" s="21" t="s">
        <v>83</v>
      </c>
      <c r="BM401" s="21" t="s">
        <v>1157</v>
      </c>
    </row>
    <row r="402" spans="2:65" s="1" customFormat="1" ht="25.5" customHeight="1">
      <c r="B402" s="149"/>
      <c r="C402" s="150" t="s">
        <v>1158</v>
      </c>
      <c r="D402" s="150" t="s">
        <v>167</v>
      </c>
      <c r="E402" s="151" t="s">
        <v>1159</v>
      </c>
      <c r="F402" s="152" t="s">
        <v>1160</v>
      </c>
      <c r="G402" s="153" t="s">
        <v>245</v>
      </c>
      <c r="H402" s="154">
        <v>1367.18</v>
      </c>
      <c r="I402" s="155"/>
      <c r="J402" s="155">
        <f>ROUND(I402*H402,2)</f>
        <v>0</v>
      </c>
      <c r="K402" s="152" t="s">
        <v>171</v>
      </c>
      <c r="L402" s="35"/>
      <c r="M402" s="156" t="s">
        <v>5</v>
      </c>
      <c r="N402" s="157" t="s">
        <v>40</v>
      </c>
      <c r="O402" s="158">
        <v>6.0000000000000001E-3</v>
      </c>
      <c r="P402" s="158">
        <f>O402*H402</f>
        <v>8.2030799999999999</v>
      </c>
      <c r="Q402" s="158">
        <v>0</v>
      </c>
      <c r="R402" s="158">
        <f>Q402*H402</f>
        <v>0</v>
      </c>
      <c r="S402" s="158">
        <v>0</v>
      </c>
      <c r="T402" s="159">
        <f>S402*H402</f>
        <v>0</v>
      </c>
      <c r="AR402" s="21" t="s">
        <v>83</v>
      </c>
      <c r="AT402" s="21" t="s">
        <v>167</v>
      </c>
      <c r="AU402" s="21" t="s">
        <v>77</v>
      </c>
      <c r="AY402" s="21" t="s">
        <v>165</v>
      </c>
      <c r="BE402" s="160">
        <f>IF(N402="základní",J402,0)</f>
        <v>0</v>
      </c>
      <c r="BF402" s="160">
        <f>IF(N402="snížená",J402,0)</f>
        <v>0</v>
      </c>
      <c r="BG402" s="160">
        <f>IF(N402="zákl. přenesená",J402,0)</f>
        <v>0</v>
      </c>
      <c r="BH402" s="160">
        <f>IF(N402="sníž. přenesená",J402,0)</f>
        <v>0</v>
      </c>
      <c r="BI402" s="160">
        <f>IF(N402="nulová",J402,0)</f>
        <v>0</v>
      </c>
      <c r="BJ402" s="21" t="s">
        <v>16</v>
      </c>
      <c r="BK402" s="160">
        <f>ROUND(I402*H402,2)</f>
        <v>0</v>
      </c>
      <c r="BL402" s="21" t="s">
        <v>83</v>
      </c>
      <c r="BM402" s="21" t="s">
        <v>1161</v>
      </c>
    </row>
    <row r="403" spans="2:65" s="11" customFormat="1">
      <c r="B403" s="161"/>
      <c r="D403" s="162" t="s">
        <v>236</v>
      </c>
      <c r="F403" s="163" t="s">
        <v>1162</v>
      </c>
      <c r="H403" s="164">
        <v>1367.18</v>
      </c>
      <c r="L403" s="161"/>
      <c r="M403" s="165"/>
      <c r="N403" s="166"/>
      <c r="O403" s="166"/>
      <c r="P403" s="166"/>
      <c r="Q403" s="166"/>
      <c r="R403" s="166"/>
      <c r="S403" s="166"/>
      <c r="T403" s="167"/>
      <c r="AT403" s="168" t="s">
        <v>236</v>
      </c>
      <c r="AU403" s="168" t="s">
        <v>77</v>
      </c>
      <c r="AV403" s="11" t="s">
        <v>77</v>
      </c>
      <c r="AW403" s="11" t="s">
        <v>6</v>
      </c>
      <c r="AX403" s="11" t="s">
        <v>16</v>
      </c>
      <c r="AY403" s="168" t="s">
        <v>165</v>
      </c>
    </row>
    <row r="404" spans="2:65" s="1" customFormat="1" ht="25.5" customHeight="1">
      <c r="B404" s="149"/>
      <c r="C404" s="150" t="s">
        <v>1163</v>
      </c>
      <c r="D404" s="150" t="s">
        <v>167</v>
      </c>
      <c r="E404" s="151" t="s">
        <v>1164</v>
      </c>
      <c r="F404" s="152" t="s">
        <v>1165</v>
      </c>
      <c r="G404" s="153" t="s">
        <v>245</v>
      </c>
      <c r="H404" s="154">
        <v>32.615000000000002</v>
      </c>
      <c r="I404" s="155"/>
      <c r="J404" s="155">
        <f>ROUND(I404*H404,2)</f>
        <v>0</v>
      </c>
      <c r="K404" s="152" t="s">
        <v>171</v>
      </c>
      <c r="L404" s="35"/>
      <c r="M404" s="156" t="s">
        <v>5</v>
      </c>
      <c r="N404" s="157" t="s">
        <v>40</v>
      </c>
      <c r="O404" s="158">
        <v>0</v>
      </c>
      <c r="P404" s="158">
        <f>O404*H404</f>
        <v>0</v>
      </c>
      <c r="Q404" s="158">
        <v>0</v>
      </c>
      <c r="R404" s="158">
        <f>Q404*H404</f>
        <v>0</v>
      </c>
      <c r="S404" s="158">
        <v>0</v>
      </c>
      <c r="T404" s="159">
        <f>S404*H404</f>
        <v>0</v>
      </c>
      <c r="AR404" s="21" t="s">
        <v>83</v>
      </c>
      <c r="AT404" s="21" t="s">
        <v>167</v>
      </c>
      <c r="AU404" s="21" t="s">
        <v>77</v>
      </c>
      <c r="AY404" s="21" t="s">
        <v>165</v>
      </c>
      <c r="BE404" s="160">
        <f>IF(N404="základní",J404,0)</f>
        <v>0</v>
      </c>
      <c r="BF404" s="160">
        <f>IF(N404="snížená",J404,0)</f>
        <v>0</v>
      </c>
      <c r="BG404" s="160">
        <f>IF(N404="zákl. přenesená",J404,0)</f>
        <v>0</v>
      </c>
      <c r="BH404" s="160">
        <f>IF(N404="sníž. přenesená",J404,0)</f>
        <v>0</v>
      </c>
      <c r="BI404" s="160">
        <f>IF(N404="nulová",J404,0)</f>
        <v>0</v>
      </c>
      <c r="BJ404" s="21" t="s">
        <v>16</v>
      </c>
      <c r="BK404" s="160">
        <f>ROUND(I404*H404,2)</f>
        <v>0</v>
      </c>
      <c r="BL404" s="21" t="s">
        <v>83</v>
      </c>
      <c r="BM404" s="21" t="s">
        <v>1166</v>
      </c>
    </row>
    <row r="405" spans="2:65" s="1" customFormat="1" ht="25.5" customHeight="1">
      <c r="B405" s="149"/>
      <c r="C405" s="150" t="s">
        <v>1167</v>
      </c>
      <c r="D405" s="150" t="s">
        <v>167</v>
      </c>
      <c r="E405" s="151" t="s">
        <v>1168</v>
      </c>
      <c r="F405" s="152" t="s">
        <v>1169</v>
      </c>
      <c r="G405" s="153" t="s">
        <v>245</v>
      </c>
      <c r="H405" s="154">
        <v>19.48</v>
      </c>
      <c r="I405" s="155"/>
      <c r="J405" s="155">
        <f>ROUND(I405*H405,2)</f>
        <v>0</v>
      </c>
      <c r="K405" s="152" t="s">
        <v>171</v>
      </c>
      <c r="L405" s="35"/>
      <c r="M405" s="156" t="s">
        <v>5</v>
      </c>
      <c r="N405" s="157" t="s">
        <v>40</v>
      </c>
      <c r="O405" s="158">
        <v>0</v>
      </c>
      <c r="P405" s="158">
        <f>O405*H405</f>
        <v>0</v>
      </c>
      <c r="Q405" s="158">
        <v>0</v>
      </c>
      <c r="R405" s="158">
        <f>Q405*H405</f>
        <v>0</v>
      </c>
      <c r="S405" s="158">
        <v>0</v>
      </c>
      <c r="T405" s="159">
        <f>S405*H405</f>
        <v>0</v>
      </c>
      <c r="AR405" s="21" t="s">
        <v>83</v>
      </c>
      <c r="AT405" s="21" t="s">
        <v>167</v>
      </c>
      <c r="AU405" s="21" t="s">
        <v>77</v>
      </c>
      <c r="AY405" s="21" t="s">
        <v>165</v>
      </c>
      <c r="BE405" s="160">
        <f>IF(N405="základní",J405,0)</f>
        <v>0</v>
      </c>
      <c r="BF405" s="160">
        <f>IF(N405="snížená",J405,0)</f>
        <v>0</v>
      </c>
      <c r="BG405" s="160">
        <f>IF(N405="zákl. přenesená",J405,0)</f>
        <v>0</v>
      </c>
      <c r="BH405" s="160">
        <f>IF(N405="sníž. přenesená",J405,0)</f>
        <v>0</v>
      </c>
      <c r="BI405" s="160">
        <f>IF(N405="nulová",J405,0)</f>
        <v>0</v>
      </c>
      <c r="BJ405" s="21" t="s">
        <v>16</v>
      </c>
      <c r="BK405" s="160">
        <f>ROUND(I405*H405,2)</f>
        <v>0</v>
      </c>
      <c r="BL405" s="21" t="s">
        <v>83</v>
      </c>
      <c r="BM405" s="21" t="s">
        <v>1170</v>
      </c>
    </row>
    <row r="406" spans="2:65" s="1" customFormat="1" ht="25.5" customHeight="1">
      <c r="B406" s="149"/>
      <c r="C406" s="150" t="s">
        <v>1171</v>
      </c>
      <c r="D406" s="150" t="s">
        <v>167</v>
      </c>
      <c r="E406" s="151" t="s">
        <v>1172</v>
      </c>
      <c r="F406" s="152" t="s">
        <v>1173</v>
      </c>
      <c r="G406" s="153" t="s">
        <v>245</v>
      </c>
      <c r="H406" s="154">
        <v>3.93</v>
      </c>
      <c r="I406" s="155"/>
      <c r="J406" s="155">
        <f>ROUND(I406*H406,2)</f>
        <v>0</v>
      </c>
      <c r="K406" s="152" t="s">
        <v>171</v>
      </c>
      <c r="L406" s="35"/>
      <c r="M406" s="156" t="s">
        <v>5</v>
      </c>
      <c r="N406" s="157" t="s">
        <v>40</v>
      </c>
      <c r="O406" s="158">
        <v>0</v>
      </c>
      <c r="P406" s="158">
        <f>O406*H406</f>
        <v>0</v>
      </c>
      <c r="Q406" s="158">
        <v>0</v>
      </c>
      <c r="R406" s="158">
        <f>Q406*H406</f>
        <v>0</v>
      </c>
      <c r="S406" s="158">
        <v>0</v>
      </c>
      <c r="T406" s="159">
        <f>S406*H406</f>
        <v>0</v>
      </c>
      <c r="AR406" s="21" t="s">
        <v>83</v>
      </c>
      <c r="AT406" s="21" t="s">
        <v>167</v>
      </c>
      <c r="AU406" s="21" t="s">
        <v>77</v>
      </c>
      <c r="AY406" s="21" t="s">
        <v>165</v>
      </c>
      <c r="BE406" s="160">
        <f>IF(N406="základní",J406,0)</f>
        <v>0</v>
      </c>
      <c r="BF406" s="160">
        <f>IF(N406="snížená",J406,0)</f>
        <v>0</v>
      </c>
      <c r="BG406" s="160">
        <f>IF(N406="zákl. přenesená",J406,0)</f>
        <v>0</v>
      </c>
      <c r="BH406" s="160">
        <f>IF(N406="sníž. přenesená",J406,0)</f>
        <v>0</v>
      </c>
      <c r="BI406" s="160">
        <f>IF(N406="nulová",J406,0)</f>
        <v>0</v>
      </c>
      <c r="BJ406" s="21" t="s">
        <v>16</v>
      </c>
      <c r="BK406" s="160">
        <f>ROUND(I406*H406,2)</f>
        <v>0</v>
      </c>
      <c r="BL406" s="21" t="s">
        <v>83</v>
      </c>
      <c r="BM406" s="21" t="s">
        <v>1174</v>
      </c>
    </row>
    <row r="407" spans="2:65" s="1" customFormat="1" ht="25.5" customHeight="1">
      <c r="B407" s="149"/>
      <c r="C407" s="150" t="s">
        <v>1175</v>
      </c>
      <c r="D407" s="150" t="s">
        <v>167</v>
      </c>
      <c r="E407" s="151" t="s">
        <v>1176</v>
      </c>
      <c r="F407" s="152" t="s">
        <v>1177</v>
      </c>
      <c r="G407" s="153" t="s">
        <v>245</v>
      </c>
      <c r="H407" s="154">
        <v>3.4649999999999999</v>
      </c>
      <c r="I407" s="155"/>
      <c r="J407" s="155">
        <f>ROUND(I407*H407,2)</f>
        <v>0</v>
      </c>
      <c r="K407" s="152" t="s">
        <v>171</v>
      </c>
      <c r="L407" s="35"/>
      <c r="M407" s="156" t="s">
        <v>5</v>
      </c>
      <c r="N407" s="157" t="s">
        <v>40</v>
      </c>
      <c r="O407" s="158">
        <v>0</v>
      </c>
      <c r="P407" s="158">
        <f>O407*H407</f>
        <v>0</v>
      </c>
      <c r="Q407" s="158">
        <v>0</v>
      </c>
      <c r="R407" s="158">
        <f>Q407*H407</f>
        <v>0</v>
      </c>
      <c r="S407" s="158">
        <v>0</v>
      </c>
      <c r="T407" s="159">
        <f>S407*H407</f>
        <v>0</v>
      </c>
      <c r="AR407" s="21" t="s">
        <v>83</v>
      </c>
      <c r="AT407" s="21" t="s">
        <v>167</v>
      </c>
      <c r="AU407" s="21" t="s">
        <v>77</v>
      </c>
      <c r="AY407" s="21" t="s">
        <v>165</v>
      </c>
      <c r="BE407" s="160">
        <f>IF(N407="základní",J407,0)</f>
        <v>0</v>
      </c>
      <c r="BF407" s="160">
        <f>IF(N407="snížená",J407,0)</f>
        <v>0</v>
      </c>
      <c r="BG407" s="160">
        <f>IF(N407="zákl. přenesená",J407,0)</f>
        <v>0</v>
      </c>
      <c r="BH407" s="160">
        <f>IF(N407="sníž. přenesená",J407,0)</f>
        <v>0</v>
      </c>
      <c r="BI407" s="160">
        <f>IF(N407="nulová",J407,0)</f>
        <v>0</v>
      </c>
      <c r="BJ407" s="21" t="s">
        <v>16</v>
      </c>
      <c r="BK407" s="160">
        <f>ROUND(I407*H407,2)</f>
        <v>0</v>
      </c>
      <c r="BL407" s="21" t="s">
        <v>83</v>
      </c>
      <c r="BM407" s="21" t="s">
        <v>1178</v>
      </c>
    </row>
    <row r="408" spans="2:65" s="1" customFormat="1" ht="38.25" customHeight="1">
      <c r="B408" s="149"/>
      <c r="C408" s="150" t="s">
        <v>1179</v>
      </c>
      <c r="D408" s="150" t="s">
        <v>167</v>
      </c>
      <c r="E408" s="151" t="s">
        <v>1180</v>
      </c>
      <c r="F408" s="152" t="s">
        <v>1181</v>
      </c>
      <c r="G408" s="153" t="s">
        <v>245</v>
      </c>
      <c r="H408" s="154">
        <v>8.8689999999999998</v>
      </c>
      <c r="I408" s="155"/>
      <c r="J408" s="155">
        <f>ROUND(I408*H408,2)</f>
        <v>0</v>
      </c>
      <c r="K408" s="152" t="s">
        <v>171</v>
      </c>
      <c r="L408" s="35"/>
      <c r="M408" s="156" t="s">
        <v>5</v>
      </c>
      <c r="N408" s="157" t="s">
        <v>40</v>
      </c>
      <c r="O408" s="158">
        <v>0</v>
      </c>
      <c r="P408" s="158">
        <f>O408*H408</f>
        <v>0</v>
      </c>
      <c r="Q408" s="158">
        <v>0</v>
      </c>
      <c r="R408" s="158">
        <f>Q408*H408</f>
        <v>0</v>
      </c>
      <c r="S408" s="158">
        <v>0</v>
      </c>
      <c r="T408" s="159">
        <f>S408*H408</f>
        <v>0</v>
      </c>
      <c r="AR408" s="21" t="s">
        <v>83</v>
      </c>
      <c r="AT408" s="21" t="s">
        <v>167</v>
      </c>
      <c r="AU408" s="21" t="s">
        <v>77</v>
      </c>
      <c r="AY408" s="21" t="s">
        <v>165</v>
      </c>
      <c r="BE408" s="160">
        <f>IF(N408="základní",J408,0)</f>
        <v>0</v>
      </c>
      <c r="BF408" s="160">
        <f>IF(N408="snížená",J408,0)</f>
        <v>0</v>
      </c>
      <c r="BG408" s="160">
        <f>IF(N408="zákl. přenesená",J408,0)</f>
        <v>0</v>
      </c>
      <c r="BH408" s="160">
        <f>IF(N408="sníž. přenesená",J408,0)</f>
        <v>0</v>
      </c>
      <c r="BI408" s="160">
        <f>IF(N408="nulová",J408,0)</f>
        <v>0</v>
      </c>
      <c r="BJ408" s="21" t="s">
        <v>16</v>
      </c>
      <c r="BK408" s="160">
        <f>ROUND(I408*H408,2)</f>
        <v>0</v>
      </c>
      <c r="BL408" s="21" t="s">
        <v>83</v>
      </c>
      <c r="BM408" s="21" t="s">
        <v>1182</v>
      </c>
    </row>
    <row r="409" spans="2:65" s="10" customFormat="1" ht="29.85" customHeight="1">
      <c r="B409" s="137"/>
      <c r="D409" s="138" t="s">
        <v>68</v>
      </c>
      <c r="E409" s="147" t="s">
        <v>1183</v>
      </c>
      <c r="F409" s="147" t="s">
        <v>1184</v>
      </c>
      <c r="J409" s="148">
        <f>BK409</f>
        <v>0</v>
      </c>
      <c r="L409" s="137"/>
      <c r="M409" s="141"/>
      <c r="N409" s="142"/>
      <c r="O409" s="142"/>
      <c r="P409" s="143">
        <f>P410</f>
        <v>3677.0381199999997</v>
      </c>
      <c r="Q409" s="142"/>
      <c r="R409" s="143">
        <f>R410</f>
        <v>0</v>
      </c>
      <c r="S409" s="142"/>
      <c r="T409" s="144">
        <f>T410</f>
        <v>0</v>
      </c>
      <c r="AR409" s="138" t="s">
        <v>16</v>
      </c>
      <c r="AT409" s="145" t="s">
        <v>68</v>
      </c>
      <c r="AU409" s="145" t="s">
        <v>16</v>
      </c>
      <c r="AY409" s="138" t="s">
        <v>165</v>
      </c>
      <c r="BK409" s="146">
        <f>BK410</f>
        <v>0</v>
      </c>
    </row>
    <row r="410" spans="2:65" s="1" customFormat="1" ht="38.25" customHeight="1">
      <c r="B410" s="149"/>
      <c r="C410" s="150" t="s">
        <v>1185</v>
      </c>
      <c r="D410" s="150" t="s">
        <v>167</v>
      </c>
      <c r="E410" s="151" t="s">
        <v>1186</v>
      </c>
      <c r="F410" s="152" t="s">
        <v>1187</v>
      </c>
      <c r="G410" s="153" t="s">
        <v>245</v>
      </c>
      <c r="H410" s="154">
        <v>890.32399999999996</v>
      </c>
      <c r="I410" s="155"/>
      <c r="J410" s="155">
        <f>ROUND(I410*H410,2)</f>
        <v>0</v>
      </c>
      <c r="K410" s="152" t="s">
        <v>171</v>
      </c>
      <c r="L410" s="35"/>
      <c r="M410" s="156" t="s">
        <v>5</v>
      </c>
      <c r="N410" s="157" t="s">
        <v>40</v>
      </c>
      <c r="O410" s="158">
        <v>4.13</v>
      </c>
      <c r="P410" s="158">
        <f>O410*H410</f>
        <v>3677.0381199999997</v>
      </c>
      <c r="Q410" s="158">
        <v>0</v>
      </c>
      <c r="R410" s="158">
        <f>Q410*H410</f>
        <v>0</v>
      </c>
      <c r="S410" s="158">
        <v>0</v>
      </c>
      <c r="T410" s="159">
        <f>S410*H410</f>
        <v>0</v>
      </c>
      <c r="AR410" s="21" t="s">
        <v>83</v>
      </c>
      <c r="AT410" s="21" t="s">
        <v>167</v>
      </c>
      <c r="AU410" s="21" t="s">
        <v>77</v>
      </c>
      <c r="AY410" s="21" t="s">
        <v>165</v>
      </c>
      <c r="BE410" s="160">
        <f>IF(N410="základní",J410,0)</f>
        <v>0</v>
      </c>
      <c r="BF410" s="160">
        <f>IF(N410="snížená",J410,0)</f>
        <v>0</v>
      </c>
      <c r="BG410" s="160">
        <f>IF(N410="zákl. přenesená",J410,0)</f>
        <v>0</v>
      </c>
      <c r="BH410" s="160">
        <f>IF(N410="sníž. přenesená",J410,0)</f>
        <v>0</v>
      </c>
      <c r="BI410" s="160">
        <f>IF(N410="nulová",J410,0)</f>
        <v>0</v>
      </c>
      <c r="BJ410" s="21" t="s">
        <v>16</v>
      </c>
      <c r="BK410" s="160">
        <f>ROUND(I410*H410,2)</f>
        <v>0</v>
      </c>
      <c r="BL410" s="21" t="s">
        <v>83</v>
      </c>
      <c r="BM410" s="21" t="s">
        <v>1188</v>
      </c>
    </row>
    <row r="411" spans="2:65" s="10" customFormat="1" ht="37.35" customHeight="1">
      <c r="B411" s="137"/>
      <c r="D411" s="138" t="s">
        <v>68</v>
      </c>
      <c r="E411" s="139" t="s">
        <v>1189</v>
      </c>
      <c r="F411" s="139" t="s">
        <v>1190</v>
      </c>
      <c r="J411" s="140">
        <f>BK411</f>
        <v>0</v>
      </c>
      <c r="L411" s="137"/>
      <c r="M411" s="141"/>
      <c r="N411" s="142"/>
      <c r="O411" s="142"/>
      <c r="P411" s="143">
        <f>P412+P434+P470+P503+P507+P523+P539+P579+P602+P609+P630+P639+P641</f>
        <v>1281.5190120000002</v>
      </c>
      <c r="Q411" s="142"/>
      <c r="R411" s="143">
        <f>R412+R434+R470+R503+R507+R523+R539+R579+R602+R609+R630+R639+R641</f>
        <v>18.825399660000002</v>
      </c>
      <c r="S411" s="142"/>
      <c r="T411" s="144">
        <f>T412+T434+T470+T503+T507+T523+T539+T579+T602+T609+T630+T639+T641</f>
        <v>0.30108541999999999</v>
      </c>
      <c r="AR411" s="138" t="s">
        <v>77</v>
      </c>
      <c r="AT411" s="145" t="s">
        <v>68</v>
      </c>
      <c r="AU411" s="145" t="s">
        <v>69</v>
      </c>
      <c r="AY411" s="138" t="s">
        <v>165</v>
      </c>
      <c r="BK411" s="146">
        <f>BK412+BK434+BK470+BK503+BK507+BK523+BK539+BK579+BK602+BK609+BK630+BK639+BK641</f>
        <v>0</v>
      </c>
    </row>
    <row r="412" spans="2:65" s="10" customFormat="1" ht="19.899999999999999" customHeight="1">
      <c r="B412" s="137"/>
      <c r="D412" s="138" t="s">
        <v>68</v>
      </c>
      <c r="E412" s="147" t="s">
        <v>1191</v>
      </c>
      <c r="F412" s="147" t="s">
        <v>1192</v>
      </c>
      <c r="J412" s="148">
        <f>BK412</f>
        <v>0</v>
      </c>
      <c r="L412" s="137"/>
      <c r="M412" s="141"/>
      <c r="N412" s="142"/>
      <c r="O412" s="142"/>
      <c r="P412" s="143">
        <f>SUM(P413:P433)</f>
        <v>66.756394999999998</v>
      </c>
      <c r="Q412" s="142"/>
      <c r="R412" s="143">
        <f>SUM(R413:R433)</f>
        <v>1.9539943200000001</v>
      </c>
      <c r="S412" s="142"/>
      <c r="T412" s="144">
        <f>SUM(T413:T433)</f>
        <v>5.1520000000000003E-3</v>
      </c>
      <c r="AR412" s="138" t="s">
        <v>77</v>
      </c>
      <c r="AT412" s="145" t="s">
        <v>68</v>
      </c>
      <c r="AU412" s="145" t="s">
        <v>16</v>
      </c>
      <c r="AY412" s="138" t="s">
        <v>165</v>
      </c>
      <c r="BK412" s="146">
        <f>SUM(BK413:BK433)</f>
        <v>0</v>
      </c>
    </row>
    <row r="413" spans="2:65" s="1" customFormat="1" ht="25.5" customHeight="1">
      <c r="B413" s="149"/>
      <c r="C413" s="150" t="s">
        <v>1193</v>
      </c>
      <c r="D413" s="150" t="s">
        <v>167</v>
      </c>
      <c r="E413" s="151" t="s">
        <v>1194</v>
      </c>
      <c r="F413" s="152" t="s">
        <v>1195</v>
      </c>
      <c r="G413" s="153" t="s">
        <v>170</v>
      </c>
      <c r="H413" s="154">
        <v>187.97</v>
      </c>
      <c r="I413" s="155"/>
      <c r="J413" s="155">
        <f>ROUND(I413*H413,2)</f>
        <v>0</v>
      </c>
      <c r="K413" s="152" t="s">
        <v>171</v>
      </c>
      <c r="L413" s="35"/>
      <c r="M413" s="156" t="s">
        <v>5</v>
      </c>
      <c r="N413" s="157" t="s">
        <v>40</v>
      </c>
      <c r="O413" s="158">
        <v>2.4E-2</v>
      </c>
      <c r="P413" s="158">
        <f>O413*H413</f>
        <v>4.5112800000000002</v>
      </c>
      <c r="Q413" s="158">
        <v>0</v>
      </c>
      <c r="R413" s="158">
        <f>Q413*H413</f>
        <v>0</v>
      </c>
      <c r="S413" s="158">
        <v>0</v>
      </c>
      <c r="T413" s="159">
        <f>S413*H413</f>
        <v>0</v>
      </c>
      <c r="AR413" s="21" t="s">
        <v>224</v>
      </c>
      <c r="AT413" s="21" t="s">
        <v>167</v>
      </c>
      <c r="AU413" s="21" t="s">
        <v>77</v>
      </c>
      <c r="AY413" s="21" t="s">
        <v>165</v>
      </c>
      <c r="BE413" s="160">
        <f>IF(N413="základní",J413,0)</f>
        <v>0</v>
      </c>
      <c r="BF413" s="160">
        <f>IF(N413="snížená",J413,0)</f>
        <v>0</v>
      </c>
      <c r="BG413" s="160">
        <f>IF(N413="zákl. přenesená",J413,0)</f>
        <v>0</v>
      </c>
      <c r="BH413" s="160">
        <f>IF(N413="sníž. přenesená",J413,0)</f>
        <v>0</v>
      </c>
      <c r="BI413" s="160">
        <f>IF(N413="nulová",J413,0)</f>
        <v>0</v>
      </c>
      <c r="BJ413" s="21" t="s">
        <v>16</v>
      </c>
      <c r="BK413" s="160">
        <f>ROUND(I413*H413,2)</f>
        <v>0</v>
      </c>
      <c r="BL413" s="21" t="s">
        <v>224</v>
      </c>
      <c r="BM413" s="21" t="s">
        <v>1196</v>
      </c>
    </row>
    <row r="414" spans="2:65" s="1" customFormat="1" ht="16.5" customHeight="1">
      <c r="B414" s="149"/>
      <c r="C414" s="169" t="s">
        <v>1197</v>
      </c>
      <c r="D414" s="169" t="s">
        <v>297</v>
      </c>
      <c r="E414" s="170" t="s">
        <v>1198</v>
      </c>
      <c r="F414" s="171" t="s">
        <v>1199</v>
      </c>
      <c r="G414" s="172" t="s">
        <v>245</v>
      </c>
      <c r="H414" s="173">
        <v>5.6000000000000001E-2</v>
      </c>
      <c r="I414" s="174"/>
      <c r="J414" s="174">
        <f>ROUND(I414*H414,2)</f>
        <v>0</v>
      </c>
      <c r="K414" s="171" t="s">
        <v>171</v>
      </c>
      <c r="L414" s="175"/>
      <c r="M414" s="176" t="s">
        <v>5</v>
      </c>
      <c r="N414" s="177" t="s">
        <v>40</v>
      </c>
      <c r="O414" s="158">
        <v>0</v>
      </c>
      <c r="P414" s="158">
        <f>O414*H414</f>
        <v>0</v>
      </c>
      <c r="Q414" s="158">
        <v>1</v>
      </c>
      <c r="R414" s="158">
        <f>Q414*H414</f>
        <v>5.6000000000000001E-2</v>
      </c>
      <c r="S414" s="158">
        <v>0</v>
      </c>
      <c r="T414" s="159">
        <f>S414*H414</f>
        <v>0</v>
      </c>
      <c r="AR414" s="21" t="s">
        <v>292</v>
      </c>
      <c r="AT414" s="21" t="s">
        <v>297</v>
      </c>
      <c r="AU414" s="21" t="s">
        <v>77</v>
      </c>
      <c r="AY414" s="21" t="s">
        <v>165</v>
      </c>
      <c r="BE414" s="160">
        <f>IF(N414="základní",J414,0)</f>
        <v>0</v>
      </c>
      <c r="BF414" s="160">
        <f>IF(N414="snížená",J414,0)</f>
        <v>0</v>
      </c>
      <c r="BG414" s="160">
        <f>IF(N414="zákl. přenesená",J414,0)</f>
        <v>0</v>
      </c>
      <c r="BH414" s="160">
        <f>IF(N414="sníž. přenesená",J414,0)</f>
        <v>0</v>
      </c>
      <c r="BI414" s="160">
        <f>IF(N414="nulová",J414,0)</f>
        <v>0</v>
      </c>
      <c r="BJ414" s="21" t="s">
        <v>16</v>
      </c>
      <c r="BK414" s="160">
        <f>ROUND(I414*H414,2)</f>
        <v>0</v>
      </c>
      <c r="BL414" s="21" t="s">
        <v>224</v>
      </c>
      <c r="BM414" s="21" t="s">
        <v>1200</v>
      </c>
    </row>
    <row r="415" spans="2:65" s="11" customFormat="1">
      <c r="B415" s="161"/>
      <c r="D415" s="162" t="s">
        <v>236</v>
      </c>
      <c r="F415" s="163" t="s">
        <v>1201</v>
      </c>
      <c r="H415" s="164">
        <v>5.6000000000000001E-2</v>
      </c>
      <c r="L415" s="161"/>
      <c r="M415" s="165"/>
      <c r="N415" s="166"/>
      <c r="O415" s="166"/>
      <c r="P415" s="166"/>
      <c r="Q415" s="166"/>
      <c r="R415" s="166"/>
      <c r="S415" s="166"/>
      <c r="T415" s="167"/>
      <c r="AT415" s="168" t="s">
        <v>236</v>
      </c>
      <c r="AU415" s="168" t="s">
        <v>77</v>
      </c>
      <c r="AV415" s="11" t="s">
        <v>77</v>
      </c>
      <c r="AW415" s="11" t="s">
        <v>6</v>
      </c>
      <c r="AX415" s="11" t="s">
        <v>16</v>
      </c>
      <c r="AY415" s="168" t="s">
        <v>165</v>
      </c>
    </row>
    <row r="416" spans="2:65" s="1" customFormat="1" ht="25.5" customHeight="1">
      <c r="B416" s="149"/>
      <c r="C416" s="150" t="s">
        <v>1202</v>
      </c>
      <c r="D416" s="150" t="s">
        <v>167</v>
      </c>
      <c r="E416" s="151" t="s">
        <v>1203</v>
      </c>
      <c r="F416" s="152" t="s">
        <v>1204</v>
      </c>
      <c r="G416" s="153" t="s">
        <v>170</v>
      </c>
      <c r="H416" s="154">
        <v>47.534999999999997</v>
      </c>
      <c r="I416" s="155"/>
      <c r="J416" s="155">
        <f>ROUND(I416*H416,2)</f>
        <v>0</v>
      </c>
      <c r="K416" s="152" t="s">
        <v>171</v>
      </c>
      <c r="L416" s="35"/>
      <c r="M416" s="156" t="s">
        <v>5</v>
      </c>
      <c r="N416" s="157" t="s">
        <v>40</v>
      </c>
      <c r="O416" s="158">
        <v>5.3999999999999999E-2</v>
      </c>
      <c r="P416" s="158">
        <f>O416*H416</f>
        <v>2.5668899999999999</v>
      </c>
      <c r="Q416" s="158">
        <v>0</v>
      </c>
      <c r="R416" s="158">
        <f>Q416*H416</f>
        <v>0</v>
      </c>
      <c r="S416" s="158">
        <v>0</v>
      </c>
      <c r="T416" s="159">
        <f>S416*H416</f>
        <v>0</v>
      </c>
      <c r="AR416" s="21" t="s">
        <v>224</v>
      </c>
      <c r="AT416" s="21" t="s">
        <v>167</v>
      </c>
      <c r="AU416" s="21" t="s">
        <v>77</v>
      </c>
      <c r="AY416" s="21" t="s">
        <v>165</v>
      </c>
      <c r="BE416" s="160">
        <f>IF(N416="základní",J416,0)</f>
        <v>0</v>
      </c>
      <c r="BF416" s="160">
        <f>IF(N416="snížená",J416,0)</f>
        <v>0</v>
      </c>
      <c r="BG416" s="160">
        <f>IF(N416="zákl. přenesená",J416,0)</f>
        <v>0</v>
      </c>
      <c r="BH416" s="160">
        <f>IF(N416="sníž. přenesená",J416,0)</f>
        <v>0</v>
      </c>
      <c r="BI416" s="160">
        <f>IF(N416="nulová",J416,0)</f>
        <v>0</v>
      </c>
      <c r="BJ416" s="21" t="s">
        <v>16</v>
      </c>
      <c r="BK416" s="160">
        <f>ROUND(I416*H416,2)</f>
        <v>0</v>
      </c>
      <c r="BL416" s="21" t="s">
        <v>224</v>
      </c>
      <c r="BM416" s="21" t="s">
        <v>1205</v>
      </c>
    </row>
    <row r="417" spans="2:65" s="1" customFormat="1" ht="16.5" customHeight="1">
      <c r="B417" s="149"/>
      <c r="C417" s="169" t="s">
        <v>1206</v>
      </c>
      <c r="D417" s="169" t="s">
        <v>297</v>
      </c>
      <c r="E417" s="170" t="s">
        <v>1198</v>
      </c>
      <c r="F417" s="171" t="s">
        <v>1199</v>
      </c>
      <c r="G417" s="172" t="s">
        <v>245</v>
      </c>
      <c r="H417" s="173">
        <v>1.7000000000000001E-2</v>
      </c>
      <c r="I417" s="174"/>
      <c r="J417" s="174">
        <f>ROUND(I417*H417,2)</f>
        <v>0</v>
      </c>
      <c r="K417" s="171" t="s">
        <v>171</v>
      </c>
      <c r="L417" s="175"/>
      <c r="M417" s="176" t="s">
        <v>5</v>
      </c>
      <c r="N417" s="177" t="s">
        <v>40</v>
      </c>
      <c r="O417" s="158">
        <v>0</v>
      </c>
      <c r="P417" s="158">
        <f>O417*H417</f>
        <v>0</v>
      </c>
      <c r="Q417" s="158">
        <v>1</v>
      </c>
      <c r="R417" s="158">
        <f>Q417*H417</f>
        <v>1.7000000000000001E-2</v>
      </c>
      <c r="S417" s="158">
        <v>0</v>
      </c>
      <c r="T417" s="159">
        <f>S417*H417</f>
        <v>0</v>
      </c>
      <c r="AR417" s="21" t="s">
        <v>292</v>
      </c>
      <c r="AT417" s="21" t="s">
        <v>297</v>
      </c>
      <c r="AU417" s="21" t="s">
        <v>77</v>
      </c>
      <c r="AY417" s="21" t="s">
        <v>165</v>
      </c>
      <c r="BE417" s="160">
        <f>IF(N417="základní",J417,0)</f>
        <v>0</v>
      </c>
      <c r="BF417" s="160">
        <f>IF(N417="snížená",J417,0)</f>
        <v>0</v>
      </c>
      <c r="BG417" s="160">
        <f>IF(N417="zákl. přenesená",J417,0)</f>
        <v>0</v>
      </c>
      <c r="BH417" s="160">
        <f>IF(N417="sníž. přenesená",J417,0)</f>
        <v>0</v>
      </c>
      <c r="BI417" s="160">
        <f>IF(N417="nulová",J417,0)</f>
        <v>0</v>
      </c>
      <c r="BJ417" s="21" t="s">
        <v>16</v>
      </c>
      <c r="BK417" s="160">
        <f>ROUND(I417*H417,2)</f>
        <v>0</v>
      </c>
      <c r="BL417" s="21" t="s">
        <v>224</v>
      </c>
      <c r="BM417" s="21" t="s">
        <v>1207</v>
      </c>
    </row>
    <row r="418" spans="2:65" s="11" customFormat="1">
      <c r="B418" s="161"/>
      <c r="D418" s="162" t="s">
        <v>236</v>
      </c>
      <c r="F418" s="163" t="s">
        <v>1208</v>
      </c>
      <c r="H418" s="164">
        <v>1.7000000000000001E-2</v>
      </c>
      <c r="L418" s="161"/>
      <c r="M418" s="165"/>
      <c r="N418" s="166"/>
      <c r="O418" s="166"/>
      <c r="P418" s="166"/>
      <c r="Q418" s="166"/>
      <c r="R418" s="166"/>
      <c r="S418" s="166"/>
      <c r="T418" s="167"/>
      <c r="AT418" s="168" t="s">
        <v>236</v>
      </c>
      <c r="AU418" s="168" t="s">
        <v>77</v>
      </c>
      <c r="AV418" s="11" t="s">
        <v>77</v>
      </c>
      <c r="AW418" s="11" t="s">
        <v>6</v>
      </c>
      <c r="AX418" s="11" t="s">
        <v>16</v>
      </c>
      <c r="AY418" s="168" t="s">
        <v>165</v>
      </c>
    </row>
    <row r="419" spans="2:65" s="1" customFormat="1" ht="25.5" customHeight="1">
      <c r="B419" s="149"/>
      <c r="C419" s="150" t="s">
        <v>1209</v>
      </c>
      <c r="D419" s="150" t="s">
        <v>167</v>
      </c>
      <c r="E419" s="151" t="s">
        <v>1210</v>
      </c>
      <c r="F419" s="152" t="s">
        <v>1211</v>
      </c>
      <c r="G419" s="153" t="s">
        <v>170</v>
      </c>
      <c r="H419" s="154">
        <v>12.76</v>
      </c>
      <c r="I419" s="155"/>
      <c r="J419" s="155">
        <f>ROUND(I419*H419,2)</f>
        <v>0</v>
      </c>
      <c r="K419" s="152" t="s">
        <v>171</v>
      </c>
      <c r="L419" s="35"/>
      <c r="M419" s="156" t="s">
        <v>5</v>
      </c>
      <c r="N419" s="157" t="s">
        <v>40</v>
      </c>
      <c r="O419" s="158">
        <v>0.15</v>
      </c>
      <c r="P419" s="158">
        <f>O419*H419</f>
        <v>1.9139999999999999</v>
      </c>
      <c r="Q419" s="158">
        <v>3.5000000000000001E-3</v>
      </c>
      <c r="R419" s="158">
        <f>Q419*H419</f>
        <v>4.4659999999999998E-2</v>
      </c>
      <c r="S419" s="158">
        <v>0</v>
      </c>
      <c r="T419" s="159">
        <f>S419*H419</f>
        <v>0</v>
      </c>
      <c r="AR419" s="21" t="s">
        <v>224</v>
      </c>
      <c r="AT419" s="21" t="s">
        <v>167</v>
      </c>
      <c r="AU419" s="21" t="s">
        <v>77</v>
      </c>
      <c r="AY419" s="21" t="s">
        <v>165</v>
      </c>
      <c r="BE419" s="160">
        <f>IF(N419="základní",J419,0)</f>
        <v>0</v>
      </c>
      <c r="BF419" s="160">
        <f>IF(N419="snížená",J419,0)</f>
        <v>0</v>
      </c>
      <c r="BG419" s="160">
        <f>IF(N419="zákl. přenesená",J419,0)</f>
        <v>0</v>
      </c>
      <c r="BH419" s="160">
        <f>IF(N419="sníž. přenesená",J419,0)</f>
        <v>0</v>
      </c>
      <c r="BI419" s="160">
        <f>IF(N419="nulová",J419,0)</f>
        <v>0</v>
      </c>
      <c r="BJ419" s="21" t="s">
        <v>16</v>
      </c>
      <c r="BK419" s="160">
        <f>ROUND(I419*H419,2)</f>
        <v>0</v>
      </c>
      <c r="BL419" s="21" t="s">
        <v>224</v>
      </c>
      <c r="BM419" s="21" t="s">
        <v>1212</v>
      </c>
    </row>
    <row r="420" spans="2:65" s="1" customFormat="1" ht="25.5" customHeight="1">
      <c r="B420" s="149"/>
      <c r="C420" s="150" t="s">
        <v>1213</v>
      </c>
      <c r="D420" s="150" t="s">
        <v>167</v>
      </c>
      <c r="E420" s="151" t="s">
        <v>1214</v>
      </c>
      <c r="F420" s="152" t="s">
        <v>1215</v>
      </c>
      <c r="G420" s="153" t="s">
        <v>170</v>
      </c>
      <c r="H420" s="154">
        <v>10.199999999999999</v>
      </c>
      <c r="I420" s="155"/>
      <c r="J420" s="155">
        <f>ROUND(I420*H420,2)</f>
        <v>0</v>
      </c>
      <c r="K420" s="152" t="s">
        <v>171</v>
      </c>
      <c r="L420" s="35"/>
      <c r="M420" s="156" t="s">
        <v>5</v>
      </c>
      <c r="N420" s="157" t="s">
        <v>40</v>
      </c>
      <c r="O420" s="158">
        <v>0.21</v>
      </c>
      <c r="P420" s="158">
        <f>O420*H420</f>
        <v>2.1419999999999999</v>
      </c>
      <c r="Q420" s="158">
        <v>3.5000000000000001E-3</v>
      </c>
      <c r="R420" s="158">
        <f>Q420*H420</f>
        <v>3.5699999999999996E-2</v>
      </c>
      <c r="S420" s="158">
        <v>0</v>
      </c>
      <c r="T420" s="159">
        <f>S420*H420</f>
        <v>0</v>
      </c>
      <c r="AR420" s="21" t="s">
        <v>224</v>
      </c>
      <c r="AT420" s="21" t="s">
        <v>167</v>
      </c>
      <c r="AU420" s="21" t="s">
        <v>77</v>
      </c>
      <c r="AY420" s="21" t="s">
        <v>165</v>
      </c>
      <c r="BE420" s="160">
        <f>IF(N420="základní",J420,0)</f>
        <v>0</v>
      </c>
      <c r="BF420" s="160">
        <f>IF(N420="snížená",J420,0)</f>
        <v>0</v>
      </c>
      <c r="BG420" s="160">
        <f>IF(N420="zákl. přenesená",J420,0)</f>
        <v>0</v>
      </c>
      <c r="BH420" s="160">
        <f>IF(N420="sníž. přenesená",J420,0)</f>
        <v>0</v>
      </c>
      <c r="BI420" s="160">
        <f>IF(N420="nulová",J420,0)</f>
        <v>0</v>
      </c>
      <c r="BJ420" s="21" t="s">
        <v>16</v>
      </c>
      <c r="BK420" s="160">
        <f>ROUND(I420*H420,2)</f>
        <v>0</v>
      </c>
      <c r="BL420" s="21" t="s">
        <v>224</v>
      </c>
      <c r="BM420" s="21" t="s">
        <v>1216</v>
      </c>
    </row>
    <row r="421" spans="2:65" s="1" customFormat="1" ht="16.5" customHeight="1">
      <c r="B421" s="149"/>
      <c r="C421" s="150" t="s">
        <v>1217</v>
      </c>
      <c r="D421" s="150" t="s">
        <v>167</v>
      </c>
      <c r="E421" s="151" t="s">
        <v>1218</v>
      </c>
      <c r="F421" s="152" t="s">
        <v>1219</v>
      </c>
      <c r="G421" s="153" t="s">
        <v>185</v>
      </c>
      <c r="H421" s="154">
        <v>34.1</v>
      </c>
      <c r="I421" s="155"/>
      <c r="J421" s="155">
        <f>ROUND(I421*H421,2)</f>
        <v>0</v>
      </c>
      <c r="K421" s="152" t="s">
        <v>5</v>
      </c>
      <c r="L421" s="35"/>
      <c r="M421" s="156" t="s">
        <v>5</v>
      </c>
      <c r="N421" s="157" t="s">
        <v>40</v>
      </c>
      <c r="O421" s="158">
        <v>0</v>
      </c>
      <c r="P421" s="158">
        <f>O421*H421</f>
        <v>0</v>
      </c>
      <c r="Q421" s="158">
        <v>0</v>
      </c>
      <c r="R421" s="158">
        <f>Q421*H421</f>
        <v>0</v>
      </c>
      <c r="S421" s="158">
        <v>0</v>
      </c>
      <c r="T421" s="159">
        <f>S421*H421</f>
        <v>0</v>
      </c>
      <c r="AR421" s="21" t="s">
        <v>224</v>
      </c>
      <c r="AT421" s="21" t="s">
        <v>167</v>
      </c>
      <c r="AU421" s="21" t="s">
        <v>77</v>
      </c>
      <c r="AY421" s="21" t="s">
        <v>165</v>
      </c>
      <c r="BE421" s="160">
        <f>IF(N421="základní",J421,0)</f>
        <v>0</v>
      </c>
      <c r="BF421" s="160">
        <f>IF(N421="snížená",J421,0)</f>
        <v>0</v>
      </c>
      <c r="BG421" s="160">
        <f>IF(N421="zákl. přenesená",J421,0)</f>
        <v>0</v>
      </c>
      <c r="BH421" s="160">
        <f>IF(N421="sníž. přenesená",J421,0)</f>
        <v>0</v>
      </c>
      <c r="BI421" s="160">
        <f>IF(N421="nulová",J421,0)</f>
        <v>0</v>
      </c>
      <c r="BJ421" s="21" t="s">
        <v>16</v>
      </c>
      <c r="BK421" s="160">
        <f>ROUND(I421*H421,2)</f>
        <v>0</v>
      </c>
      <c r="BL421" s="21" t="s">
        <v>224</v>
      </c>
      <c r="BM421" s="21" t="s">
        <v>1220</v>
      </c>
    </row>
    <row r="422" spans="2:65" s="1" customFormat="1" ht="25.5" customHeight="1">
      <c r="B422" s="149"/>
      <c r="C422" s="150" t="s">
        <v>1221</v>
      </c>
      <c r="D422" s="150" t="s">
        <v>167</v>
      </c>
      <c r="E422" s="151" t="s">
        <v>1222</v>
      </c>
      <c r="F422" s="152" t="s">
        <v>1223</v>
      </c>
      <c r="G422" s="153" t="s">
        <v>170</v>
      </c>
      <c r="H422" s="154">
        <v>24.405000000000001</v>
      </c>
      <c r="I422" s="155"/>
      <c r="J422" s="155">
        <f>ROUND(I422*H422,2)</f>
        <v>0</v>
      </c>
      <c r="K422" s="152" t="s">
        <v>171</v>
      </c>
      <c r="L422" s="35"/>
      <c r="M422" s="156" t="s">
        <v>5</v>
      </c>
      <c r="N422" s="157" t="s">
        <v>40</v>
      </c>
      <c r="O422" s="158">
        <v>6.0999999999999999E-2</v>
      </c>
      <c r="P422" s="158">
        <f>O422*H422</f>
        <v>1.4887049999999999</v>
      </c>
      <c r="Q422" s="158">
        <v>0</v>
      </c>
      <c r="R422" s="158">
        <f>Q422*H422</f>
        <v>0</v>
      </c>
      <c r="S422" s="158">
        <v>0</v>
      </c>
      <c r="T422" s="159">
        <f>S422*H422</f>
        <v>0</v>
      </c>
      <c r="AR422" s="21" t="s">
        <v>224</v>
      </c>
      <c r="AT422" s="21" t="s">
        <v>167</v>
      </c>
      <c r="AU422" s="21" t="s">
        <v>77</v>
      </c>
      <c r="AY422" s="21" t="s">
        <v>165</v>
      </c>
      <c r="BE422" s="160">
        <f>IF(N422="základní",J422,0)</f>
        <v>0</v>
      </c>
      <c r="BF422" s="160">
        <f>IF(N422="snížená",J422,0)</f>
        <v>0</v>
      </c>
      <c r="BG422" s="160">
        <f>IF(N422="zákl. přenesená",J422,0)</f>
        <v>0</v>
      </c>
      <c r="BH422" s="160">
        <f>IF(N422="sníž. přenesená",J422,0)</f>
        <v>0</v>
      </c>
      <c r="BI422" s="160">
        <f>IF(N422="nulová",J422,0)</f>
        <v>0</v>
      </c>
      <c r="BJ422" s="21" t="s">
        <v>16</v>
      </c>
      <c r="BK422" s="160">
        <f>ROUND(I422*H422,2)</f>
        <v>0</v>
      </c>
      <c r="BL422" s="21" t="s">
        <v>224</v>
      </c>
      <c r="BM422" s="21" t="s">
        <v>1224</v>
      </c>
    </row>
    <row r="423" spans="2:65" s="1" customFormat="1" ht="16.5" customHeight="1">
      <c r="B423" s="149"/>
      <c r="C423" s="169" t="s">
        <v>1225</v>
      </c>
      <c r="D423" s="169" t="s">
        <v>297</v>
      </c>
      <c r="E423" s="170" t="s">
        <v>1226</v>
      </c>
      <c r="F423" s="171" t="s">
        <v>1227</v>
      </c>
      <c r="G423" s="172" t="s">
        <v>170</v>
      </c>
      <c r="H423" s="173">
        <v>29.286000000000001</v>
      </c>
      <c r="I423" s="174"/>
      <c r="J423" s="174">
        <f>ROUND(I423*H423,2)</f>
        <v>0</v>
      </c>
      <c r="K423" s="171" t="s">
        <v>171</v>
      </c>
      <c r="L423" s="175"/>
      <c r="M423" s="176" t="s">
        <v>5</v>
      </c>
      <c r="N423" s="177" t="s">
        <v>40</v>
      </c>
      <c r="O423" s="158">
        <v>0</v>
      </c>
      <c r="P423" s="158">
        <f>O423*H423</f>
        <v>0</v>
      </c>
      <c r="Q423" s="158">
        <v>3.8800000000000002E-3</v>
      </c>
      <c r="R423" s="158">
        <f>Q423*H423</f>
        <v>0.11362968000000001</v>
      </c>
      <c r="S423" s="158">
        <v>0</v>
      </c>
      <c r="T423" s="159">
        <f>S423*H423</f>
        <v>0</v>
      </c>
      <c r="AR423" s="21" t="s">
        <v>292</v>
      </c>
      <c r="AT423" s="21" t="s">
        <v>297</v>
      </c>
      <c r="AU423" s="21" t="s">
        <v>77</v>
      </c>
      <c r="AY423" s="21" t="s">
        <v>165</v>
      </c>
      <c r="BE423" s="160">
        <f>IF(N423="základní",J423,0)</f>
        <v>0</v>
      </c>
      <c r="BF423" s="160">
        <f>IF(N423="snížená",J423,0)</f>
        <v>0</v>
      </c>
      <c r="BG423" s="160">
        <f>IF(N423="zákl. přenesená",J423,0)</f>
        <v>0</v>
      </c>
      <c r="BH423" s="160">
        <f>IF(N423="sníž. přenesená",J423,0)</f>
        <v>0</v>
      </c>
      <c r="BI423" s="160">
        <f>IF(N423="nulová",J423,0)</f>
        <v>0</v>
      </c>
      <c r="BJ423" s="21" t="s">
        <v>16</v>
      </c>
      <c r="BK423" s="160">
        <f>ROUND(I423*H423,2)</f>
        <v>0</v>
      </c>
      <c r="BL423" s="21" t="s">
        <v>224</v>
      </c>
      <c r="BM423" s="21" t="s">
        <v>1228</v>
      </c>
    </row>
    <row r="424" spans="2:65" s="11" customFormat="1">
      <c r="B424" s="161"/>
      <c r="D424" s="162" t="s">
        <v>236</v>
      </c>
      <c r="F424" s="163" t="s">
        <v>1229</v>
      </c>
      <c r="H424" s="164">
        <v>29.286000000000001</v>
      </c>
      <c r="L424" s="161"/>
      <c r="M424" s="165"/>
      <c r="N424" s="166"/>
      <c r="O424" s="166"/>
      <c r="P424" s="166"/>
      <c r="Q424" s="166"/>
      <c r="R424" s="166"/>
      <c r="S424" s="166"/>
      <c r="T424" s="167"/>
      <c r="AT424" s="168" t="s">
        <v>236</v>
      </c>
      <c r="AU424" s="168" t="s">
        <v>77</v>
      </c>
      <c r="AV424" s="11" t="s">
        <v>77</v>
      </c>
      <c r="AW424" s="11" t="s">
        <v>6</v>
      </c>
      <c r="AX424" s="11" t="s">
        <v>16</v>
      </c>
      <c r="AY424" s="168" t="s">
        <v>165</v>
      </c>
    </row>
    <row r="425" spans="2:65" s="1" customFormat="1" ht="25.5" customHeight="1">
      <c r="B425" s="149"/>
      <c r="C425" s="150" t="s">
        <v>1230</v>
      </c>
      <c r="D425" s="150" t="s">
        <v>167</v>
      </c>
      <c r="E425" s="151" t="s">
        <v>1231</v>
      </c>
      <c r="F425" s="152" t="s">
        <v>1232</v>
      </c>
      <c r="G425" s="153" t="s">
        <v>170</v>
      </c>
      <c r="H425" s="154">
        <v>187.97</v>
      </c>
      <c r="I425" s="155"/>
      <c r="J425" s="155">
        <f>ROUND(I425*H425,2)</f>
        <v>0</v>
      </c>
      <c r="K425" s="152" t="s">
        <v>171</v>
      </c>
      <c r="L425" s="35"/>
      <c r="M425" s="156" t="s">
        <v>5</v>
      </c>
      <c r="N425" s="157" t="s">
        <v>40</v>
      </c>
      <c r="O425" s="158">
        <v>0.222</v>
      </c>
      <c r="P425" s="158">
        <f>O425*H425</f>
        <v>41.729340000000001</v>
      </c>
      <c r="Q425" s="158">
        <v>4.0000000000000002E-4</v>
      </c>
      <c r="R425" s="158">
        <f>Q425*H425</f>
        <v>7.5188000000000005E-2</v>
      </c>
      <c r="S425" s="158">
        <v>0</v>
      </c>
      <c r="T425" s="159">
        <f>S425*H425</f>
        <v>0</v>
      </c>
      <c r="AR425" s="21" t="s">
        <v>224</v>
      </c>
      <c r="AT425" s="21" t="s">
        <v>167</v>
      </c>
      <c r="AU425" s="21" t="s">
        <v>77</v>
      </c>
      <c r="AY425" s="21" t="s">
        <v>165</v>
      </c>
      <c r="BE425" s="160">
        <f>IF(N425="základní",J425,0)</f>
        <v>0</v>
      </c>
      <c r="BF425" s="160">
        <f>IF(N425="snížená",J425,0)</f>
        <v>0</v>
      </c>
      <c r="BG425" s="160">
        <f>IF(N425="zákl. přenesená",J425,0)</f>
        <v>0</v>
      </c>
      <c r="BH425" s="160">
        <f>IF(N425="sníž. přenesená",J425,0)</f>
        <v>0</v>
      </c>
      <c r="BI425" s="160">
        <f>IF(N425="nulová",J425,0)</f>
        <v>0</v>
      </c>
      <c r="BJ425" s="21" t="s">
        <v>16</v>
      </c>
      <c r="BK425" s="160">
        <f>ROUND(I425*H425,2)</f>
        <v>0</v>
      </c>
      <c r="BL425" s="21" t="s">
        <v>224</v>
      </c>
      <c r="BM425" s="21" t="s">
        <v>1233</v>
      </c>
    </row>
    <row r="426" spans="2:65" s="1" customFormat="1" ht="38.25" customHeight="1">
      <c r="B426" s="149"/>
      <c r="C426" s="169" t="s">
        <v>1234</v>
      </c>
      <c r="D426" s="169" t="s">
        <v>297</v>
      </c>
      <c r="E426" s="170" t="s">
        <v>1235</v>
      </c>
      <c r="F426" s="171" t="s">
        <v>1236</v>
      </c>
      <c r="G426" s="172" t="s">
        <v>170</v>
      </c>
      <c r="H426" s="173">
        <v>216.166</v>
      </c>
      <c r="I426" s="174"/>
      <c r="J426" s="174">
        <f>ROUND(I426*H426,2)</f>
        <v>0</v>
      </c>
      <c r="K426" s="171" t="s">
        <v>5</v>
      </c>
      <c r="L426" s="175"/>
      <c r="M426" s="176" t="s">
        <v>5</v>
      </c>
      <c r="N426" s="177" t="s">
        <v>40</v>
      </c>
      <c r="O426" s="158">
        <v>0</v>
      </c>
      <c r="P426" s="158">
        <f>O426*H426</f>
        <v>0</v>
      </c>
      <c r="Q426" s="158">
        <v>5.8300000000000001E-3</v>
      </c>
      <c r="R426" s="158">
        <f>Q426*H426</f>
        <v>1.26024778</v>
      </c>
      <c r="S426" s="158">
        <v>0</v>
      </c>
      <c r="T426" s="159">
        <f>S426*H426</f>
        <v>0</v>
      </c>
      <c r="AR426" s="21" t="s">
        <v>292</v>
      </c>
      <c r="AT426" s="21" t="s">
        <v>297</v>
      </c>
      <c r="AU426" s="21" t="s">
        <v>77</v>
      </c>
      <c r="AY426" s="21" t="s">
        <v>165</v>
      </c>
      <c r="BE426" s="160">
        <f>IF(N426="základní",J426,0)</f>
        <v>0</v>
      </c>
      <c r="BF426" s="160">
        <f>IF(N426="snížená",J426,0)</f>
        <v>0</v>
      </c>
      <c r="BG426" s="160">
        <f>IF(N426="zákl. přenesená",J426,0)</f>
        <v>0</v>
      </c>
      <c r="BH426" s="160">
        <f>IF(N426="sníž. přenesená",J426,0)</f>
        <v>0</v>
      </c>
      <c r="BI426" s="160">
        <f>IF(N426="nulová",J426,0)</f>
        <v>0</v>
      </c>
      <c r="BJ426" s="21" t="s">
        <v>16</v>
      </c>
      <c r="BK426" s="160">
        <f>ROUND(I426*H426,2)</f>
        <v>0</v>
      </c>
      <c r="BL426" s="21" t="s">
        <v>224</v>
      </c>
      <c r="BM426" s="21" t="s">
        <v>1237</v>
      </c>
    </row>
    <row r="427" spans="2:65" s="11" customFormat="1">
      <c r="B427" s="161"/>
      <c r="D427" s="162" t="s">
        <v>236</v>
      </c>
      <c r="F427" s="163" t="s">
        <v>1238</v>
      </c>
      <c r="H427" s="164">
        <v>216.166</v>
      </c>
      <c r="L427" s="161"/>
      <c r="M427" s="165"/>
      <c r="N427" s="166"/>
      <c r="O427" s="166"/>
      <c r="P427" s="166"/>
      <c r="Q427" s="166"/>
      <c r="R427" s="166"/>
      <c r="S427" s="166"/>
      <c r="T427" s="167"/>
      <c r="AT427" s="168" t="s">
        <v>236</v>
      </c>
      <c r="AU427" s="168" t="s">
        <v>77</v>
      </c>
      <c r="AV427" s="11" t="s">
        <v>77</v>
      </c>
      <c r="AW427" s="11" t="s">
        <v>6</v>
      </c>
      <c r="AX427" s="11" t="s">
        <v>16</v>
      </c>
      <c r="AY427" s="168" t="s">
        <v>165</v>
      </c>
    </row>
    <row r="428" spans="2:65" s="1" customFormat="1" ht="25.5" customHeight="1">
      <c r="B428" s="149"/>
      <c r="C428" s="150" t="s">
        <v>1239</v>
      </c>
      <c r="D428" s="150" t="s">
        <v>167</v>
      </c>
      <c r="E428" s="151" t="s">
        <v>1240</v>
      </c>
      <c r="F428" s="152" t="s">
        <v>1241</v>
      </c>
      <c r="G428" s="153" t="s">
        <v>170</v>
      </c>
      <c r="H428" s="154">
        <v>47.534999999999997</v>
      </c>
      <c r="I428" s="155"/>
      <c r="J428" s="155">
        <f>ROUND(I428*H428,2)</f>
        <v>0</v>
      </c>
      <c r="K428" s="152" t="s">
        <v>171</v>
      </c>
      <c r="L428" s="35"/>
      <c r="M428" s="156" t="s">
        <v>5</v>
      </c>
      <c r="N428" s="157" t="s">
        <v>40</v>
      </c>
      <c r="O428" s="158">
        <v>0.26</v>
      </c>
      <c r="P428" s="158">
        <f>O428*H428</f>
        <v>12.3591</v>
      </c>
      <c r="Q428" s="158">
        <v>4.0000000000000002E-4</v>
      </c>
      <c r="R428" s="158">
        <f>Q428*H428</f>
        <v>1.9014E-2</v>
      </c>
      <c r="S428" s="158">
        <v>0</v>
      </c>
      <c r="T428" s="159">
        <f>S428*H428</f>
        <v>0</v>
      </c>
      <c r="AR428" s="21" t="s">
        <v>224</v>
      </c>
      <c r="AT428" s="21" t="s">
        <v>167</v>
      </c>
      <c r="AU428" s="21" t="s">
        <v>77</v>
      </c>
      <c r="AY428" s="21" t="s">
        <v>165</v>
      </c>
      <c r="BE428" s="160">
        <f>IF(N428="základní",J428,0)</f>
        <v>0</v>
      </c>
      <c r="BF428" s="160">
        <f>IF(N428="snížená",J428,0)</f>
        <v>0</v>
      </c>
      <c r="BG428" s="160">
        <f>IF(N428="zákl. přenesená",J428,0)</f>
        <v>0</v>
      </c>
      <c r="BH428" s="160">
        <f>IF(N428="sníž. přenesená",J428,0)</f>
        <v>0</v>
      </c>
      <c r="BI428" s="160">
        <f>IF(N428="nulová",J428,0)</f>
        <v>0</v>
      </c>
      <c r="BJ428" s="21" t="s">
        <v>16</v>
      </c>
      <c r="BK428" s="160">
        <f>ROUND(I428*H428,2)</f>
        <v>0</v>
      </c>
      <c r="BL428" s="21" t="s">
        <v>224</v>
      </c>
      <c r="BM428" s="21" t="s">
        <v>1242</v>
      </c>
    </row>
    <row r="429" spans="2:65" s="1" customFormat="1" ht="38.25" customHeight="1">
      <c r="B429" s="149"/>
      <c r="C429" s="169" t="s">
        <v>1243</v>
      </c>
      <c r="D429" s="169" t="s">
        <v>297</v>
      </c>
      <c r="E429" s="170" t="s">
        <v>1235</v>
      </c>
      <c r="F429" s="171" t="s">
        <v>1236</v>
      </c>
      <c r="G429" s="172" t="s">
        <v>170</v>
      </c>
      <c r="H429" s="173">
        <v>57.042000000000002</v>
      </c>
      <c r="I429" s="174"/>
      <c r="J429" s="174">
        <f>ROUND(I429*H429,2)</f>
        <v>0</v>
      </c>
      <c r="K429" s="171" t="s">
        <v>5</v>
      </c>
      <c r="L429" s="175"/>
      <c r="M429" s="176" t="s">
        <v>5</v>
      </c>
      <c r="N429" s="177" t="s">
        <v>40</v>
      </c>
      <c r="O429" s="158">
        <v>0</v>
      </c>
      <c r="P429" s="158">
        <f>O429*H429</f>
        <v>0</v>
      </c>
      <c r="Q429" s="158">
        <v>5.8300000000000001E-3</v>
      </c>
      <c r="R429" s="158">
        <f>Q429*H429</f>
        <v>0.33255486000000001</v>
      </c>
      <c r="S429" s="158">
        <v>0</v>
      </c>
      <c r="T429" s="159">
        <f>S429*H429</f>
        <v>0</v>
      </c>
      <c r="AR429" s="21" t="s">
        <v>292</v>
      </c>
      <c r="AT429" s="21" t="s">
        <v>297</v>
      </c>
      <c r="AU429" s="21" t="s">
        <v>77</v>
      </c>
      <c r="AY429" s="21" t="s">
        <v>165</v>
      </c>
      <c r="BE429" s="160">
        <f>IF(N429="základní",J429,0)</f>
        <v>0</v>
      </c>
      <c r="BF429" s="160">
        <f>IF(N429="snížená",J429,0)</f>
        <v>0</v>
      </c>
      <c r="BG429" s="160">
        <f>IF(N429="zákl. přenesená",J429,0)</f>
        <v>0</v>
      </c>
      <c r="BH429" s="160">
        <f>IF(N429="sníž. přenesená",J429,0)</f>
        <v>0</v>
      </c>
      <c r="BI429" s="160">
        <f>IF(N429="nulová",J429,0)</f>
        <v>0</v>
      </c>
      <c r="BJ429" s="21" t="s">
        <v>16</v>
      </c>
      <c r="BK429" s="160">
        <f>ROUND(I429*H429,2)</f>
        <v>0</v>
      </c>
      <c r="BL429" s="21" t="s">
        <v>224</v>
      </c>
      <c r="BM429" s="21" t="s">
        <v>1244</v>
      </c>
    </row>
    <row r="430" spans="2:65" s="11" customFormat="1">
      <c r="B430" s="161"/>
      <c r="D430" s="162" t="s">
        <v>236</v>
      </c>
      <c r="F430" s="163" t="s">
        <v>1245</v>
      </c>
      <c r="H430" s="164">
        <v>57.042000000000002</v>
      </c>
      <c r="L430" s="161"/>
      <c r="M430" s="165"/>
      <c r="N430" s="166"/>
      <c r="O430" s="166"/>
      <c r="P430" s="166"/>
      <c r="Q430" s="166"/>
      <c r="R430" s="166"/>
      <c r="S430" s="166"/>
      <c r="T430" s="167"/>
      <c r="AT430" s="168" t="s">
        <v>236</v>
      </c>
      <c r="AU430" s="168" t="s">
        <v>77</v>
      </c>
      <c r="AV430" s="11" t="s">
        <v>77</v>
      </c>
      <c r="AW430" s="11" t="s">
        <v>6</v>
      </c>
      <c r="AX430" s="11" t="s">
        <v>16</v>
      </c>
      <c r="AY430" s="168" t="s">
        <v>165</v>
      </c>
    </row>
    <row r="431" spans="2:65" s="1" customFormat="1" ht="16.5" customHeight="1">
      <c r="B431" s="149"/>
      <c r="C431" s="150" t="s">
        <v>1246</v>
      </c>
      <c r="D431" s="150" t="s">
        <v>167</v>
      </c>
      <c r="E431" s="151" t="s">
        <v>1247</v>
      </c>
      <c r="F431" s="152" t="s">
        <v>1248</v>
      </c>
      <c r="G431" s="153" t="s">
        <v>170</v>
      </c>
      <c r="H431" s="154">
        <v>1.288</v>
      </c>
      <c r="I431" s="155"/>
      <c r="J431" s="155">
        <f>ROUND(I431*H431,2)</f>
        <v>0</v>
      </c>
      <c r="K431" s="152" t="s">
        <v>171</v>
      </c>
      <c r="L431" s="35"/>
      <c r="M431" s="156" t="s">
        <v>5</v>
      </c>
      <c r="N431" s="157" t="s">
        <v>40</v>
      </c>
      <c r="O431" s="158">
        <v>3.5000000000000003E-2</v>
      </c>
      <c r="P431" s="158">
        <f>O431*H431</f>
        <v>4.5080000000000002E-2</v>
      </c>
      <c r="Q431" s="158">
        <v>0</v>
      </c>
      <c r="R431" s="158">
        <f>Q431*H431</f>
        <v>0</v>
      </c>
      <c r="S431" s="158">
        <v>4.0000000000000001E-3</v>
      </c>
      <c r="T431" s="159">
        <f>S431*H431</f>
        <v>5.1520000000000003E-3</v>
      </c>
      <c r="AR431" s="21" t="s">
        <v>224</v>
      </c>
      <c r="AT431" s="21" t="s">
        <v>167</v>
      </c>
      <c r="AU431" s="21" t="s">
        <v>77</v>
      </c>
      <c r="AY431" s="21" t="s">
        <v>165</v>
      </c>
      <c r="BE431" s="160">
        <f>IF(N431="základní",J431,0)</f>
        <v>0</v>
      </c>
      <c r="BF431" s="160">
        <f>IF(N431="snížená",J431,0)</f>
        <v>0</v>
      </c>
      <c r="BG431" s="160">
        <f>IF(N431="zákl. přenesená",J431,0)</f>
        <v>0</v>
      </c>
      <c r="BH431" s="160">
        <f>IF(N431="sníž. přenesená",J431,0)</f>
        <v>0</v>
      </c>
      <c r="BI431" s="160">
        <f>IF(N431="nulová",J431,0)</f>
        <v>0</v>
      </c>
      <c r="BJ431" s="21" t="s">
        <v>16</v>
      </c>
      <c r="BK431" s="160">
        <f>ROUND(I431*H431,2)</f>
        <v>0</v>
      </c>
      <c r="BL431" s="21" t="s">
        <v>224</v>
      </c>
      <c r="BM431" s="21" t="s">
        <v>1249</v>
      </c>
    </row>
    <row r="432" spans="2:65" s="1" customFormat="1" ht="16.5" customHeight="1">
      <c r="B432" s="149"/>
      <c r="C432" s="150" t="s">
        <v>1250</v>
      </c>
      <c r="D432" s="150" t="s">
        <v>167</v>
      </c>
      <c r="E432" s="151" t="s">
        <v>1251</v>
      </c>
      <c r="F432" s="152" t="s">
        <v>1252</v>
      </c>
      <c r="G432" s="153" t="s">
        <v>170</v>
      </c>
      <c r="H432" s="154">
        <v>184</v>
      </c>
      <c r="I432" s="155"/>
      <c r="J432" s="155">
        <f>ROUND(I432*H432,2)</f>
        <v>0</v>
      </c>
      <c r="K432" s="152" t="s">
        <v>5</v>
      </c>
      <c r="L432" s="35"/>
      <c r="M432" s="156" t="s">
        <v>5</v>
      </c>
      <c r="N432" s="157" t="s">
        <v>40</v>
      </c>
      <c r="O432" s="158">
        <v>0</v>
      </c>
      <c r="P432" s="158">
        <f>O432*H432</f>
        <v>0</v>
      </c>
      <c r="Q432" s="158">
        <v>0</v>
      </c>
      <c r="R432" s="158">
        <f>Q432*H432</f>
        <v>0</v>
      </c>
      <c r="S432" s="158">
        <v>0</v>
      </c>
      <c r="T432" s="159">
        <f>S432*H432</f>
        <v>0</v>
      </c>
      <c r="AR432" s="21" t="s">
        <v>224</v>
      </c>
      <c r="AT432" s="21" t="s">
        <v>167</v>
      </c>
      <c r="AU432" s="21" t="s">
        <v>77</v>
      </c>
      <c r="AY432" s="21" t="s">
        <v>165</v>
      </c>
      <c r="BE432" s="160">
        <f>IF(N432="základní",J432,0)</f>
        <v>0</v>
      </c>
      <c r="BF432" s="160">
        <f>IF(N432="snížená",J432,0)</f>
        <v>0</v>
      </c>
      <c r="BG432" s="160">
        <f>IF(N432="zákl. přenesená",J432,0)</f>
        <v>0</v>
      </c>
      <c r="BH432" s="160">
        <f>IF(N432="sníž. přenesená",J432,0)</f>
        <v>0</v>
      </c>
      <c r="BI432" s="160">
        <f>IF(N432="nulová",J432,0)</f>
        <v>0</v>
      </c>
      <c r="BJ432" s="21" t="s">
        <v>16</v>
      </c>
      <c r="BK432" s="160">
        <f>ROUND(I432*H432,2)</f>
        <v>0</v>
      </c>
      <c r="BL432" s="21" t="s">
        <v>224</v>
      </c>
      <c r="BM432" s="21" t="s">
        <v>1253</v>
      </c>
    </row>
    <row r="433" spans="2:65" s="1" customFormat="1" ht="38.25" customHeight="1">
      <c r="B433" s="149"/>
      <c r="C433" s="150" t="s">
        <v>1254</v>
      </c>
      <c r="D433" s="150" t="s">
        <v>167</v>
      </c>
      <c r="E433" s="151" t="s">
        <v>1255</v>
      </c>
      <c r="F433" s="152" t="s">
        <v>1256</v>
      </c>
      <c r="G433" s="153" t="s">
        <v>1257</v>
      </c>
      <c r="H433" s="154">
        <v>910.524</v>
      </c>
      <c r="I433" s="155"/>
      <c r="J433" s="155">
        <f>ROUND(I433*H433,2)</f>
        <v>0</v>
      </c>
      <c r="K433" s="152" t="s">
        <v>171</v>
      </c>
      <c r="L433" s="35"/>
      <c r="M433" s="156" t="s">
        <v>5</v>
      </c>
      <c r="N433" s="157" t="s">
        <v>40</v>
      </c>
      <c r="O433" s="158">
        <v>0</v>
      </c>
      <c r="P433" s="158">
        <f>O433*H433</f>
        <v>0</v>
      </c>
      <c r="Q433" s="158">
        <v>0</v>
      </c>
      <c r="R433" s="158">
        <f>Q433*H433</f>
        <v>0</v>
      </c>
      <c r="S433" s="158">
        <v>0</v>
      </c>
      <c r="T433" s="159">
        <f>S433*H433</f>
        <v>0</v>
      </c>
      <c r="AR433" s="21" t="s">
        <v>224</v>
      </c>
      <c r="AT433" s="21" t="s">
        <v>167</v>
      </c>
      <c r="AU433" s="21" t="s">
        <v>77</v>
      </c>
      <c r="AY433" s="21" t="s">
        <v>165</v>
      </c>
      <c r="BE433" s="160">
        <f>IF(N433="základní",J433,0)</f>
        <v>0</v>
      </c>
      <c r="BF433" s="160">
        <f>IF(N433="snížená",J433,0)</f>
        <v>0</v>
      </c>
      <c r="BG433" s="160">
        <f>IF(N433="zákl. přenesená",J433,0)</f>
        <v>0</v>
      </c>
      <c r="BH433" s="160">
        <f>IF(N433="sníž. přenesená",J433,0)</f>
        <v>0</v>
      </c>
      <c r="BI433" s="160">
        <f>IF(N433="nulová",J433,0)</f>
        <v>0</v>
      </c>
      <c r="BJ433" s="21" t="s">
        <v>16</v>
      </c>
      <c r="BK433" s="160">
        <f>ROUND(I433*H433,2)</f>
        <v>0</v>
      </c>
      <c r="BL433" s="21" t="s">
        <v>224</v>
      </c>
      <c r="BM433" s="21" t="s">
        <v>1258</v>
      </c>
    </row>
    <row r="434" spans="2:65" s="10" customFormat="1" ht="29.85" customHeight="1">
      <c r="B434" s="137"/>
      <c r="D434" s="138" t="s">
        <v>68</v>
      </c>
      <c r="E434" s="147" t="s">
        <v>1259</v>
      </c>
      <c r="F434" s="147" t="s">
        <v>1260</v>
      </c>
      <c r="J434" s="148">
        <f>BK434</f>
        <v>0</v>
      </c>
      <c r="L434" s="137"/>
      <c r="M434" s="141"/>
      <c r="N434" s="142"/>
      <c r="O434" s="142"/>
      <c r="P434" s="143">
        <f>SUM(P435:P469)</f>
        <v>309.61455000000001</v>
      </c>
      <c r="Q434" s="142"/>
      <c r="R434" s="143">
        <f>SUM(R435:R469)</f>
        <v>3.0185517399999999</v>
      </c>
      <c r="S434" s="142"/>
      <c r="T434" s="144">
        <f>SUM(T435:T469)</f>
        <v>0</v>
      </c>
      <c r="AR434" s="138" t="s">
        <v>77</v>
      </c>
      <c r="AT434" s="145" t="s">
        <v>68</v>
      </c>
      <c r="AU434" s="145" t="s">
        <v>16</v>
      </c>
      <c r="AY434" s="138" t="s">
        <v>165</v>
      </c>
      <c r="BK434" s="146">
        <f>SUM(BK435:BK469)</f>
        <v>0</v>
      </c>
    </row>
    <row r="435" spans="2:65" s="1" customFormat="1" ht="25.5" customHeight="1">
      <c r="B435" s="149"/>
      <c r="C435" s="150" t="s">
        <v>1261</v>
      </c>
      <c r="D435" s="150" t="s">
        <v>167</v>
      </c>
      <c r="E435" s="151" t="s">
        <v>1262</v>
      </c>
      <c r="F435" s="152" t="s">
        <v>1263</v>
      </c>
      <c r="G435" s="153" t="s">
        <v>170</v>
      </c>
      <c r="H435" s="154">
        <v>206.875</v>
      </c>
      <c r="I435" s="155"/>
      <c r="J435" s="155">
        <f>ROUND(I435*H435,2)</f>
        <v>0</v>
      </c>
      <c r="K435" s="152" t="s">
        <v>171</v>
      </c>
      <c r="L435" s="35"/>
      <c r="M435" s="156" t="s">
        <v>5</v>
      </c>
      <c r="N435" s="157" t="s">
        <v>40</v>
      </c>
      <c r="O435" s="158">
        <v>2.9000000000000001E-2</v>
      </c>
      <c r="P435" s="158">
        <f>O435*H435</f>
        <v>5.9993750000000006</v>
      </c>
      <c r="Q435" s="158">
        <v>0</v>
      </c>
      <c r="R435" s="158">
        <f>Q435*H435</f>
        <v>0</v>
      </c>
      <c r="S435" s="158">
        <v>0</v>
      </c>
      <c r="T435" s="159">
        <f>S435*H435</f>
        <v>0</v>
      </c>
      <c r="AR435" s="21" t="s">
        <v>224</v>
      </c>
      <c r="AT435" s="21" t="s">
        <v>167</v>
      </c>
      <c r="AU435" s="21" t="s">
        <v>77</v>
      </c>
      <c r="AY435" s="21" t="s">
        <v>165</v>
      </c>
      <c r="BE435" s="160">
        <f>IF(N435="základní",J435,0)</f>
        <v>0</v>
      </c>
      <c r="BF435" s="160">
        <f>IF(N435="snížená",J435,0)</f>
        <v>0</v>
      </c>
      <c r="BG435" s="160">
        <f>IF(N435="zákl. přenesená",J435,0)</f>
        <v>0</v>
      </c>
      <c r="BH435" s="160">
        <f>IF(N435="sníž. přenesená",J435,0)</f>
        <v>0</v>
      </c>
      <c r="BI435" s="160">
        <f>IF(N435="nulová",J435,0)</f>
        <v>0</v>
      </c>
      <c r="BJ435" s="21" t="s">
        <v>16</v>
      </c>
      <c r="BK435" s="160">
        <f>ROUND(I435*H435,2)</f>
        <v>0</v>
      </c>
      <c r="BL435" s="21" t="s">
        <v>224</v>
      </c>
      <c r="BM435" s="21" t="s">
        <v>1264</v>
      </c>
    </row>
    <row r="436" spans="2:65" s="1" customFormat="1" ht="16.5" customHeight="1">
      <c r="B436" s="149"/>
      <c r="C436" s="169" t="s">
        <v>1265</v>
      </c>
      <c r="D436" s="169" t="s">
        <v>297</v>
      </c>
      <c r="E436" s="170" t="s">
        <v>1198</v>
      </c>
      <c r="F436" s="171" t="s">
        <v>1199</v>
      </c>
      <c r="G436" s="172" t="s">
        <v>245</v>
      </c>
      <c r="H436" s="173">
        <v>6.2E-2</v>
      </c>
      <c r="I436" s="174"/>
      <c r="J436" s="174">
        <f>ROUND(I436*H436,2)</f>
        <v>0</v>
      </c>
      <c r="K436" s="171" t="s">
        <v>171</v>
      </c>
      <c r="L436" s="175"/>
      <c r="M436" s="176" t="s">
        <v>5</v>
      </c>
      <c r="N436" s="177" t="s">
        <v>40</v>
      </c>
      <c r="O436" s="158">
        <v>0</v>
      </c>
      <c r="P436" s="158">
        <f>O436*H436</f>
        <v>0</v>
      </c>
      <c r="Q436" s="158">
        <v>1</v>
      </c>
      <c r="R436" s="158">
        <f>Q436*H436</f>
        <v>6.2E-2</v>
      </c>
      <c r="S436" s="158">
        <v>0</v>
      </c>
      <c r="T436" s="159">
        <f>S436*H436</f>
        <v>0</v>
      </c>
      <c r="AR436" s="21" t="s">
        <v>292</v>
      </c>
      <c r="AT436" s="21" t="s">
        <v>297</v>
      </c>
      <c r="AU436" s="21" t="s">
        <v>77</v>
      </c>
      <c r="AY436" s="21" t="s">
        <v>165</v>
      </c>
      <c r="BE436" s="160">
        <f>IF(N436="základní",J436,0)</f>
        <v>0</v>
      </c>
      <c r="BF436" s="160">
        <f>IF(N436="snížená",J436,0)</f>
        <v>0</v>
      </c>
      <c r="BG436" s="160">
        <f>IF(N436="zákl. přenesená",J436,0)</f>
        <v>0</v>
      </c>
      <c r="BH436" s="160">
        <f>IF(N436="sníž. přenesená",J436,0)</f>
        <v>0</v>
      </c>
      <c r="BI436" s="160">
        <f>IF(N436="nulová",J436,0)</f>
        <v>0</v>
      </c>
      <c r="BJ436" s="21" t="s">
        <v>16</v>
      </c>
      <c r="BK436" s="160">
        <f>ROUND(I436*H436,2)</f>
        <v>0</v>
      </c>
      <c r="BL436" s="21" t="s">
        <v>224</v>
      </c>
      <c r="BM436" s="21" t="s">
        <v>1266</v>
      </c>
    </row>
    <row r="437" spans="2:65" s="11" customFormat="1">
      <c r="B437" s="161"/>
      <c r="D437" s="162" t="s">
        <v>236</v>
      </c>
      <c r="F437" s="163" t="s">
        <v>1267</v>
      </c>
      <c r="H437" s="164">
        <v>6.2E-2</v>
      </c>
      <c r="L437" s="161"/>
      <c r="M437" s="165"/>
      <c r="N437" s="166"/>
      <c r="O437" s="166"/>
      <c r="P437" s="166"/>
      <c r="Q437" s="166"/>
      <c r="R437" s="166"/>
      <c r="S437" s="166"/>
      <c r="T437" s="167"/>
      <c r="AT437" s="168" t="s">
        <v>236</v>
      </c>
      <c r="AU437" s="168" t="s">
        <v>77</v>
      </c>
      <c r="AV437" s="11" t="s">
        <v>77</v>
      </c>
      <c r="AW437" s="11" t="s">
        <v>6</v>
      </c>
      <c r="AX437" s="11" t="s">
        <v>16</v>
      </c>
      <c r="AY437" s="168" t="s">
        <v>165</v>
      </c>
    </row>
    <row r="438" spans="2:65" s="1" customFormat="1" ht="25.5" customHeight="1">
      <c r="B438" s="149"/>
      <c r="C438" s="150" t="s">
        <v>1268</v>
      </c>
      <c r="D438" s="150" t="s">
        <v>167</v>
      </c>
      <c r="E438" s="151" t="s">
        <v>1269</v>
      </c>
      <c r="F438" s="152" t="s">
        <v>1270</v>
      </c>
      <c r="G438" s="153" t="s">
        <v>170</v>
      </c>
      <c r="H438" s="154">
        <v>206.875</v>
      </c>
      <c r="I438" s="155"/>
      <c r="J438" s="155">
        <f>ROUND(I438*H438,2)</f>
        <v>0</v>
      </c>
      <c r="K438" s="152" t="s">
        <v>171</v>
      </c>
      <c r="L438" s="35"/>
      <c r="M438" s="156" t="s">
        <v>5</v>
      </c>
      <c r="N438" s="157" t="s">
        <v>40</v>
      </c>
      <c r="O438" s="158">
        <v>0.17899999999999999</v>
      </c>
      <c r="P438" s="158">
        <f>O438*H438</f>
        <v>37.030625000000001</v>
      </c>
      <c r="Q438" s="158">
        <v>8.8000000000000003E-4</v>
      </c>
      <c r="R438" s="158">
        <f>Q438*H438</f>
        <v>0.18205000000000002</v>
      </c>
      <c r="S438" s="158">
        <v>0</v>
      </c>
      <c r="T438" s="159">
        <f>S438*H438</f>
        <v>0</v>
      </c>
      <c r="AR438" s="21" t="s">
        <v>224</v>
      </c>
      <c r="AT438" s="21" t="s">
        <v>167</v>
      </c>
      <c r="AU438" s="21" t="s">
        <v>77</v>
      </c>
      <c r="AY438" s="21" t="s">
        <v>165</v>
      </c>
      <c r="BE438" s="160">
        <f>IF(N438="základní",J438,0)</f>
        <v>0</v>
      </c>
      <c r="BF438" s="160">
        <f>IF(N438="snížená",J438,0)</f>
        <v>0</v>
      </c>
      <c r="BG438" s="160">
        <f>IF(N438="zákl. přenesená",J438,0)</f>
        <v>0</v>
      </c>
      <c r="BH438" s="160">
        <f>IF(N438="sníž. přenesená",J438,0)</f>
        <v>0</v>
      </c>
      <c r="BI438" s="160">
        <f>IF(N438="nulová",J438,0)</f>
        <v>0</v>
      </c>
      <c r="BJ438" s="21" t="s">
        <v>16</v>
      </c>
      <c r="BK438" s="160">
        <f>ROUND(I438*H438,2)</f>
        <v>0</v>
      </c>
      <c r="BL438" s="21" t="s">
        <v>224</v>
      </c>
      <c r="BM438" s="21" t="s">
        <v>1271</v>
      </c>
    </row>
    <row r="439" spans="2:65" s="1" customFormat="1" ht="25.5" customHeight="1">
      <c r="B439" s="149"/>
      <c r="C439" s="169" t="s">
        <v>1272</v>
      </c>
      <c r="D439" s="169" t="s">
        <v>297</v>
      </c>
      <c r="E439" s="170" t="s">
        <v>1273</v>
      </c>
      <c r="F439" s="171" t="s">
        <v>1274</v>
      </c>
      <c r="G439" s="172" t="s">
        <v>170</v>
      </c>
      <c r="H439" s="173">
        <v>237.90600000000001</v>
      </c>
      <c r="I439" s="174"/>
      <c r="J439" s="174">
        <f>ROUND(I439*H439,2)</f>
        <v>0</v>
      </c>
      <c r="K439" s="171" t="s">
        <v>5</v>
      </c>
      <c r="L439" s="175"/>
      <c r="M439" s="176" t="s">
        <v>5</v>
      </c>
      <c r="N439" s="177" t="s">
        <v>40</v>
      </c>
      <c r="O439" s="158">
        <v>0</v>
      </c>
      <c r="P439" s="158">
        <f>O439*H439</f>
        <v>0</v>
      </c>
      <c r="Q439" s="158">
        <v>4.64E-3</v>
      </c>
      <c r="R439" s="158">
        <f>Q439*H439</f>
        <v>1.1038838399999999</v>
      </c>
      <c r="S439" s="158">
        <v>0</v>
      </c>
      <c r="T439" s="159">
        <f>S439*H439</f>
        <v>0</v>
      </c>
      <c r="AR439" s="21" t="s">
        <v>292</v>
      </c>
      <c r="AT439" s="21" t="s">
        <v>297</v>
      </c>
      <c r="AU439" s="21" t="s">
        <v>77</v>
      </c>
      <c r="AY439" s="21" t="s">
        <v>165</v>
      </c>
      <c r="BE439" s="160">
        <f>IF(N439="základní",J439,0)</f>
        <v>0</v>
      </c>
      <c r="BF439" s="160">
        <f>IF(N439="snížená",J439,0)</f>
        <v>0</v>
      </c>
      <c r="BG439" s="160">
        <f>IF(N439="zákl. přenesená",J439,0)</f>
        <v>0</v>
      </c>
      <c r="BH439" s="160">
        <f>IF(N439="sníž. přenesená",J439,0)</f>
        <v>0</v>
      </c>
      <c r="BI439" s="160">
        <f>IF(N439="nulová",J439,0)</f>
        <v>0</v>
      </c>
      <c r="BJ439" s="21" t="s">
        <v>16</v>
      </c>
      <c r="BK439" s="160">
        <f>ROUND(I439*H439,2)</f>
        <v>0</v>
      </c>
      <c r="BL439" s="21" t="s">
        <v>224</v>
      </c>
      <c r="BM439" s="21" t="s">
        <v>1275</v>
      </c>
    </row>
    <row r="440" spans="2:65" s="11" customFormat="1">
      <c r="B440" s="161"/>
      <c r="D440" s="162" t="s">
        <v>236</v>
      </c>
      <c r="F440" s="163" t="s">
        <v>1276</v>
      </c>
      <c r="H440" s="164">
        <v>237.90600000000001</v>
      </c>
      <c r="L440" s="161"/>
      <c r="M440" s="165"/>
      <c r="N440" s="166"/>
      <c r="O440" s="166"/>
      <c r="P440" s="166"/>
      <c r="Q440" s="166"/>
      <c r="R440" s="166"/>
      <c r="S440" s="166"/>
      <c r="T440" s="167"/>
      <c r="AT440" s="168" t="s">
        <v>236</v>
      </c>
      <c r="AU440" s="168" t="s">
        <v>77</v>
      </c>
      <c r="AV440" s="11" t="s">
        <v>77</v>
      </c>
      <c r="AW440" s="11" t="s">
        <v>6</v>
      </c>
      <c r="AX440" s="11" t="s">
        <v>16</v>
      </c>
      <c r="AY440" s="168" t="s">
        <v>165</v>
      </c>
    </row>
    <row r="441" spans="2:65" s="1" customFormat="1" ht="25.5" customHeight="1">
      <c r="B441" s="149"/>
      <c r="C441" s="150" t="s">
        <v>1277</v>
      </c>
      <c r="D441" s="150" t="s">
        <v>167</v>
      </c>
      <c r="E441" s="151" t="s">
        <v>1278</v>
      </c>
      <c r="F441" s="152" t="s">
        <v>1279</v>
      </c>
      <c r="G441" s="153" t="s">
        <v>170</v>
      </c>
      <c r="H441" s="154">
        <v>228.6</v>
      </c>
      <c r="I441" s="155"/>
      <c r="J441" s="155">
        <f>ROUND(I441*H441,2)</f>
        <v>0</v>
      </c>
      <c r="K441" s="152" t="s">
        <v>171</v>
      </c>
      <c r="L441" s="35"/>
      <c r="M441" s="156" t="s">
        <v>5</v>
      </c>
      <c r="N441" s="157" t="s">
        <v>40</v>
      </c>
      <c r="O441" s="158">
        <v>0.12</v>
      </c>
      <c r="P441" s="158">
        <f>O441*H441</f>
        <v>27.431999999999999</v>
      </c>
      <c r="Q441" s="158">
        <v>0</v>
      </c>
      <c r="R441" s="158">
        <f>Q441*H441</f>
        <v>0</v>
      </c>
      <c r="S441" s="158">
        <v>0</v>
      </c>
      <c r="T441" s="159">
        <f>S441*H441</f>
        <v>0</v>
      </c>
      <c r="AR441" s="21" t="s">
        <v>224</v>
      </c>
      <c r="AT441" s="21" t="s">
        <v>167</v>
      </c>
      <c r="AU441" s="21" t="s">
        <v>77</v>
      </c>
      <c r="AY441" s="21" t="s">
        <v>165</v>
      </c>
      <c r="BE441" s="160">
        <f>IF(N441="základní",J441,0)</f>
        <v>0</v>
      </c>
      <c r="BF441" s="160">
        <f>IF(N441="snížená",J441,0)</f>
        <v>0</v>
      </c>
      <c r="BG441" s="160">
        <f>IF(N441="zákl. přenesená",J441,0)</f>
        <v>0</v>
      </c>
      <c r="BH441" s="160">
        <f>IF(N441="sníž. přenesená",J441,0)</f>
        <v>0</v>
      </c>
      <c r="BI441" s="160">
        <f>IF(N441="nulová",J441,0)</f>
        <v>0</v>
      </c>
      <c r="BJ441" s="21" t="s">
        <v>16</v>
      </c>
      <c r="BK441" s="160">
        <f>ROUND(I441*H441,2)</f>
        <v>0</v>
      </c>
      <c r="BL441" s="21" t="s">
        <v>224</v>
      </c>
      <c r="BM441" s="21" t="s">
        <v>1280</v>
      </c>
    </row>
    <row r="442" spans="2:65" s="1" customFormat="1" ht="38.25" customHeight="1">
      <c r="B442" s="149"/>
      <c r="C442" s="169" t="s">
        <v>1281</v>
      </c>
      <c r="D442" s="169" t="s">
        <v>297</v>
      </c>
      <c r="E442" s="170" t="s">
        <v>1282</v>
      </c>
      <c r="F442" s="171" t="s">
        <v>1283</v>
      </c>
      <c r="G442" s="172" t="s">
        <v>170</v>
      </c>
      <c r="H442" s="173">
        <v>262.89</v>
      </c>
      <c r="I442" s="174"/>
      <c r="J442" s="174">
        <f>ROUND(I442*H442,2)</f>
        <v>0</v>
      </c>
      <c r="K442" s="171" t="s">
        <v>5</v>
      </c>
      <c r="L442" s="175"/>
      <c r="M442" s="176" t="s">
        <v>5</v>
      </c>
      <c r="N442" s="177" t="s">
        <v>40</v>
      </c>
      <c r="O442" s="158">
        <v>0</v>
      </c>
      <c r="P442" s="158">
        <f>O442*H442</f>
        <v>0</v>
      </c>
      <c r="Q442" s="158">
        <v>1.9E-3</v>
      </c>
      <c r="R442" s="158">
        <f>Q442*H442</f>
        <v>0.49949099999999996</v>
      </c>
      <c r="S442" s="158">
        <v>0</v>
      </c>
      <c r="T442" s="159">
        <f>S442*H442</f>
        <v>0</v>
      </c>
      <c r="AR442" s="21" t="s">
        <v>292</v>
      </c>
      <c r="AT442" s="21" t="s">
        <v>297</v>
      </c>
      <c r="AU442" s="21" t="s">
        <v>77</v>
      </c>
      <c r="AY442" s="21" t="s">
        <v>165</v>
      </c>
      <c r="BE442" s="160">
        <f>IF(N442="základní",J442,0)</f>
        <v>0</v>
      </c>
      <c r="BF442" s="160">
        <f>IF(N442="snížená",J442,0)</f>
        <v>0</v>
      </c>
      <c r="BG442" s="160">
        <f>IF(N442="zákl. přenesená",J442,0)</f>
        <v>0</v>
      </c>
      <c r="BH442" s="160">
        <f>IF(N442="sníž. přenesená",J442,0)</f>
        <v>0</v>
      </c>
      <c r="BI442" s="160">
        <f>IF(N442="nulová",J442,0)</f>
        <v>0</v>
      </c>
      <c r="BJ442" s="21" t="s">
        <v>16</v>
      </c>
      <c r="BK442" s="160">
        <f>ROUND(I442*H442,2)</f>
        <v>0</v>
      </c>
      <c r="BL442" s="21" t="s">
        <v>224</v>
      </c>
      <c r="BM442" s="21" t="s">
        <v>1284</v>
      </c>
    </row>
    <row r="443" spans="2:65" s="11" customFormat="1">
      <c r="B443" s="161"/>
      <c r="D443" s="162" t="s">
        <v>236</v>
      </c>
      <c r="F443" s="163" t="s">
        <v>1285</v>
      </c>
      <c r="H443" s="164">
        <v>262.89</v>
      </c>
      <c r="L443" s="161"/>
      <c r="M443" s="165"/>
      <c r="N443" s="166"/>
      <c r="O443" s="166"/>
      <c r="P443" s="166"/>
      <c r="Q443" s="166"/>
      <c r="R443" s="166"/>
      <c r="S443" s="166"/>
      <c r="T443" s="167"/>
      <c r="AT443" s="168" t="s">
        <v>236</v>
      </c>
      <c r="AU443" s="168" t="s">
        <v>77</v>
      </c>
      <c r="AV443" s="11" t="s">
        <v>77</v>
      </c>
      <c r="AW443" s="11" t="s">
        <v>6</v>
      </c>
      <c r="AX443" s="11" t="s">
        <v>16</v>
      </c>
      <c r="AY443" s="168" t="s">
        <v>165</v>
      </c>
    </row>
    <row r="444" spans="2:65" s="1" customFormat="1" ht="25.5" customHeight="1">
      <c r="B444" s="149"/>
      <c r="C444" s="150" t="s">
        <v>1286</v>
      </c>
      <c r="D444" s="150" t="s">
        <v>167</v>
      </c>
      <c r="E444" s="151" t="s">
        <v>1278</v>
      </c>
      <c r="F444" s="152" t="s">
        <v>1279</v>
      </c>
      <c r="G444" s="153" t="s">
        <v>170</v>
      </c>
      <c r="H444" s="154">
        <v>18.3</v>
      </c>
      <c r="I444" s="155"/>
      <c r="J444" s="155">
        <f>ROUND(I444*H444,2)</f>
        <v>0</v>
      </c>
      <c r="K444" s="152" t="s">
        <v>171</v>
      </c>
      <c r="L444" s="35"/>
      <c r="M444" s="156" t="s">
        <v>5</v>
      </c>
      <c r="N444" s="157" t="s">
        <v>40</v>
      </c>
      <c r="O444" s="158">
        <v>0.12</v>
      </c>
      <c r="P444" s="158">
        <f>O444*H444</f>
        <v>2.1960000000000002</v>
      </c>
      <c r="Q444" s="158">
        <v>0</v>
      </c>
      <c r="R444" s="158">
        <f>Q444*H444</f>
        <v>0</v>
      </c>
      <c r="S444" s="158">
        <v>0</v>
      </c>
      <c r="T444" s="159">
        <f>S444*H444</f>
        <v>0</v>
      </c>
      <c r="AR444" s="21" t="s">
        <v>224</v>
      </c>
      <c r="AT444" s="21" t="s">
        <v>167</v>
      </c>
      <c r="AU444" s="21" t="s">
        <v>77</v>
      </c>
      <c r="AY444" s="21" t="s">
        <v>165</v>
      </c>
      <c r="BE444" s="160">
        <f>IF(N444="základní",J444,0)</f>
        <v>0</v>
      </c>
      <c r="BF444" s="160">
        <f>IF(N444="snížená",J444,0)</f>
        <v>0</v>
      </c>
      <c r="BG444" s="160">
        <f>IF(N444="zákl. přenesená",J444,0)</f>
        <v>0</v>
      </c>
      <c r="BH444" s="160">
        <f>IF(N444="sníž. přenesená",J444,0)</f>
        <v>0</v>
      </c>
      <c r="BI444" s="160">
        <f>IF(N444="nulová",J444,0)</f>
        <v>0</v>
      </c>
      <c r="BJ444" s="21" t="s">
        <v>16</v>
      </c>
      <c r="BK444" s="160">
        <f>ROUND(I444*H444,2)</f>
        <v>0</v>
      </c>
      <c r="BL444" s="21" t="s">
        <v>224</v>
      </c>
      <c r="BM444" s="21" t="s">
        <v>1287</v>
      </c>
    </row>
    <row r="445" spans="2:65" s="1" customFormat="1" ht="63.75" customHeight="1">
      <c r="B445" s="149"/>
      <c r="C445" s="169" t="s">
        <v>1288</v>
      </c>
      <c r="D445" s="169" t="s">
        <v>297</v>
      </c>
      <c r="E445" s="170" t="s">
        <v>1289</v>
      </c>
      <c r="F445" s="171" t="s">
        <v>1290</v>
      </c>
      <c r="G445" s="172" t="s">
        <v>170</v>
      </c>
      <c r="H445" s="173">
        <v>21.045000000000002</v>
      </c>
      <c r="I445" s="174"/>
      <c r="J445" s="174">
        <f>ROUND(I445*H445,2)</f>
        <v>0</v>
      </c>
      <c r="K445" s="171" t="s">
        <v>5</v>
      </c>
      <c r="L445" s="175"/>
      <c r="M445" s="176" t="s">
        <v>5</v>
      </c>
      <c r="N445" s="177" t="s">
        <v>40</v>
      </c>
      <c r="O445" s="158">
        <v>0</v>
      </c>
      <c r="P445" s="158">
        <f>O445*H445</f>
        <v>0</v>
      </c>
      <c r="Q445" s="158">
        <v>2.5400000000000002E-3</v>
      </c>
      <c r="R445" s="158">
        <f>Q445*H445</f>
        <v>5.345430000000001E-2</v>
      </c>
      <c r="S445" s="158">
        <v>0</v>
      </c>
      <c r="T445" s="159">
        <f>S445*H445</f>
        <v>0</v>
      </c>
      <c r="AR445" s="21" t="s">
        <v>292</v>
      </c>
      <c r="AT445" s="21" t="s">
        <v>297</v>
      </c>
      <c r="AU445" s="21" t="s">
        <v>77</v>
      </c>
      <c r="AY445" s="21" t="s">
        <v>165</v>
      </c>
      <c r="BE445" s="160">
        <f>IF(N445="základní",J445,0)</f>
        <v>0</v>
      </c>
      <c r="BF445" s="160">
        <f>IF(N445="snížená",J445,0)</f>
        <v>0</v>
      </c>
      <c r="BG445" s="160">
        <f>IF(N445="zákl. přenesená",J445,0)</f>
        <v>0</v>
      </c>
      <c r="BH445" s="160">
        <f>IF(N445="sníž. přenesená",J445,0)</f>
        <v>0</v>
      </c>
      <c r="BI445" s="160">
        <f>IF(N445="nulová",J445,0)</f>
        <v>0</v>
      </c>
      <c r="BJ445" s="21" t="s">
        <v>16</v>
      </c>
      <c r="BK445" s="160">
        <f>ROUND(I445*H445,2)</f>
        <v>0</v>
      </c>
      <c r="BL445" s="21" t="s">
        <v>224</v>
      </c>
      <c r="BM445" s="21" t="s">
        <v>1291</v>
      </c>
    </row>
    <row r="446" spans="2:65" s="11" customFormat="1">
      <c r="B446" s="161"/>
      <c r="D446" s="162" t="s">
        <v>236</v>
      </c>
      <c r="F446" s="163" t="s">
        <v>1292</v>
      </c>
      <c r="H446" s="164">
        <v>21.045000000000002</v>
      </c>
      <c r="L446" s="161"/>
      <c r="M446" s="165"/>
      <c r="N446" s="166"/>
      <c r="O446" s="166"/>
      <c r="P446" s="166"/>
      <c r="Q446" s="166"/>
      <c r="R446" s="166"/>
      <c r="S446" s="166"/>
      <c r="T446" s="167"/>
      <c r="AT446" s="168" t="s">
        <v>236</v>
      </c>
      <c r="AU446" s="168" t="s">
        <v>77</v>
      </c>
      <c r="AV446" s="11" t="s">
        <v>77</v>
      </c>
      <c r="AW446" s="11" t="s">
        <v>6</v>
      </c>
      <c r="AX446" s="11" t="s">
        <v>16</v>
      </c>
      <c r="AY446" s="168" t="s">
        <v>165</v>
      </c>
    </row>
    <row r="447" spans="2:65" s="1" customFormat="1" ht="25.5" customHeight="1">
      <c r="B447" s="149"/>
      <c r="C447" s="150" t="s">
        <v>1293</v>
      </c>
      <c r="D447" s="150" t="s">
        <v>167</v>
      </c>
      <c r="E447" s="151" t="s">
        <v>1294</v>
      </c>
      <c r="F447" s="152" t="s">
        <v>1295</v>
      </c>
      <c r="G447" s="153" t="s">
        <v>185</v>
      </c>
      <c r="H447" s="154">
        <v>493.8</v>
      </c>
      <c r="I447" s="155"/>
      <c r="J447" s="155">
        <f t="shared" ref="J447:J459" si="140">ROUND(I447*H447,2)</f>
        <v>0</v>
      </c>
      <c r="K447" s="152" t="s">
        <v>171</v>
      </c>
      <c r="L447" s="35"/>
      <c r="M447" s="156" t="s">
        <v>5</v>
      </c>
      <c r="N447" s="157" t="s">
        <v>40</v>
      </c>
      <c r="O447" s="158">
        <v>0.05</v>
      </c>
      <c r="P447" s="158">
        <f t="shared" ref="P447:P459" si="141">O447*H447</f>
        <v>24.69</v>
      </c>
      <c r="Q447" s="158">
        <v>0</v>
      </c>
      <c r="R447" s="158">
        <f t="shared" ref="R447:R459" si="142">Q447*H447</f>
        <v>0</v>
      </c>
      <c r="S447" s="158">
        <v>0</v>
      </c>
      <c r="T447" s="159">
        <f t="shared" ref="T447:T459" si="143">S447*H447</f>
        <v>0</v>
      </c>
      <c r="AR447" s="21" t="s">
        <v>224</v>
      </c>
      <c r="AT447" s="21" t="s">
        <v>167</v>
      </c>
      <c r="AU447" s="21" t="s">
        <v>77</v>
      </c>
      <c r="AY447" s="21" t="s">
        <v>165</v>
      </c>
      <c r="BE447" s="160">
        <f t="shared" ref="BE447:BE459" si="144">IF(N447="základní",J447,0)</f>
        <v>0</v>
      </c>
      <c r="BF447" s="160">
        <f t="shared" ref="BF447:BF459" si="145">IF(N447="snížená",J447,0)</f>
        <v>0</v>
      </c>
      <c r="BG447" s="160">
        <f t="shared" ref="BG447:BG459" si="146">IF(N447="zákl. přenesená",J447,0)</f>
        <v>0</v>
      </c>
      <c r="BH447" s="160">
        <f t="shared" ref="BH447:BH459" si="147">IF(N447="sníž. přenesená",J447,0)</f>
        <v>0</v>
      </c>
      <c r="BI447" s="160">
        <f t="shared" ref="BI447:BI459" si="148">IF(N447="nulová",J447,0)</f>
        <v>0</v>
      </c>
      <c r="BJ447" s="21" t="s">
        <v>16</v>
      </c>
      <c r="BK447" s="160">
        <f t="shared" ref="BK447:BK459" si="149">ROUND(I447*H447,2)</f>
        <v>0</v>
      </c>
      <c r="BL447" s="21" t="s">
        <v>224</v>
      </c>
      <c r="BM447" s="21" t="s">
        <v>1296</v>
      </c>
    </row>
    <row r="448" spans="2:65" s="1" customFormat="1" ht="38.25" customHeight="1">
      <c r="B448" s="149"/>
      <c r="C448" s="150" t="s">
        <v>1297</v>
      </c>
      <c r="D448" s="150" t="s">
        <v>167</v>
      </c>
      <c r="E448" s="151" t="s">
        <v>1298</v>
      </c>
      <c r="F448" s="152" t="s">
        <v>1299</v>
      </c>
      <c r="G448" s="153" t="s">
        <v>170</v>
      </c>
      <c r="H448" s="154">
        <v>32.250999999999998</v>
      </c>
      <c r="I448" s="155"/>
      <c r="J448" s="155">
        <f t="shared" si="140"/>
        <v>0</v>
      </c>
      <c r="K448" s="152" t="s">
        <v>171</v>
      </c>
      <c r="L448" s="35"/>
      <c r="M448" s="156" t="s">
        <v>5</v>
      </c>
      <c r="N448" s="157" t="s">
        <v>40</v>
      </c>
      <c r="O448" s="158">
        <v>0.3</v>
      </c>
      <c r="P448" s="158">
        <f t="shared" si="141"/>
        <v>9.6752999999999982</v>
      </c>
      <c r="Q448" s="158">
        <v>0</v>
      </c>
      <c r="R448" s="158">
        <f t="shared" si="142"/>
        <v>0</v>
      </c>
      <c r="S448" s="158">
        <v>0</v>
      </c>
      <c r="T448" s="159">
        <f t="shared" si="143"/>
        <v>0</v>
      </c>
      <c r="AR448" s="21" t="s">
        <v>224</v>
      </c>
      <c r="AT448" s="21" t="s">
        <v>167</v>
      </c>
      <c r="AU448" s="21" t="s">
        <v>77</v>
      </c>
      <c r="AY448" s="21" t="s">
        <v>165</v>
      </c>
      <c r="BE448" s="160">
        <f t="shared" si="144"/>
        <v>0</v>
      </c>
      <c r="BF448" s="160">
        <f t="shared" si="145"/>
        <v>0</v>
      </c>
      <c r="BG448" s="160">
        <f t="shared" si="146"/>
        <v>0</v>
      </c>
      <c r="BH448" s="160">
        <f t="shared" si="147"/>
        <v>0</v>
      </c>
      <c r="BI448" s="160">
        <f t="shared" si="148"/>
        <v>0</v>
      </c>
      <c r="BJ448" s="21" t="s">
        <v>16</v>
      </c>
      <c r="BK448" s="160">
        <f t="shared" si="149"/>
        <v>0</v>
      </c>
      <c r="BL448" s="21" t="s">
        <v>224</v>
      </c>
      <c r="BM448" s="21" t="s">
        <v>1300</v>
      </c>
    </row>
    <row r="449" spans="2:65" s="1" customFormat="1" ht="38.25" customHeight="1">
      <c r="B449" s="149"/>
      <c r="C449" s="150" t="s">
        <v>1301</v>
      </c>
      <c r="D449" s="150" t="s">
        <v>167</v>
      </c>
      <c r="E449" s="151" t="s">
        <v>1302</v>
      </c>
      <c r="F449" s="152" t="s">
        <v>1303</v>
      </c>
      <c r="G449" s="153" t="s">
        <v>175</v>
      </c>
      <c r="H449" s="154">
        <v>1729</v>
      </c>
      <c r="I449" s="155"/>
      <c r="J449" s="155">
        <f t="shared" si="140"/>
        <v>0</v>
      </c>
      <c r="K449" s="152" t="s">
        <v>171</v>
      </c>
      <c r="L449" s="35"/>
      <c r="M449" s="156" t="s">
        <v>5</v>
      </c>
      <c r="N449" s="157" t="s">
        <v>40</v>
      </c>
      <c r="O449" s="158">
        <v>6.7000000000000004E-2</v>
      </c>
      <c r="P449" s="158">
        <f t="shared" si="141"/>
        <v>115.843</v>
      </c>
      <c r="Q449" s="158">
        <v>0</v>
      </c>
      <c r="R449" s="158">
        <f t="shared" si="142"/>
        <v>0</v>
      </c>
      <c r="S449" s="158">
        <v>0</v>
      </c>
      <c r="T449" s="159">
        <f t="shared" si="143"/>
        <v>0</v>
      </c>
      <c r="AR449" s="21" t="s">
        <v>224</v>
      </c>
      <c r="AT449" s="21" t="s">
        <v>167</v>
      </c>
      <c r="AU449" s="21" t="s">
        <v>77</v>
      </c>
      <c r="AY449" s="21" t="s">
        <v>165</v>
      </c>
      <c r="BE449" s="160">
        <f t="shared" si="144"/>
        <v>0</v>
      </c>
      <c r="BF449" s="160">
        <f t="shared" si="145"/>
        <v>0</v>
      </c>
      <c r="BG449" s="160">
        <f t="shared" si="146"/>
        <v>0</v>
      </c>
      <c r="BH449" s="160">
        <f t="shared" si="147"/>
        <v>0</v>
      </c>
      <c r="BI449" s="160">
        <f t="shared" si="148"/>
        <v>0</v>
      </c>
      <c r="BJ449" s="21" t="s">
        <v>16</v>
      </c>
      <c r="BK449" s="160">
        <f t="shared" si="149"/>
        <v>0</v>
      </c>
      <c r="BL449" s="21" t="s">
        <v>224</v>
      </c>
      <c r="BM449" s="21" t="s">
        <v>1304</v>
      </c>
    </row>
    <row r="450" spans="2:65" s="1" customFormat="1" ht="16.5" customHeight="1">
      <c r="B450" s="149"/>
      <c r="C450" s="169" t="s">
        <v>1305</v>
      </c>
      <c r="D450" s="169" t="s">
        <v>297</v>
      </c>
      <c r="E450" s="170" t="s">
        <v>1306</v>
      </c>
      <c r="F450" s="171" t="s">
        <v>1307</v>
      </c>
      <c r="G450" s="172" t="s">
        <v>175</v>
      </c>
      <c r="H450" s="173">
        <v>1729</v>
      </c>
      <c r="I450" s="174"/>
      <c r="J450" s="174">
        <f t="shared" si="140"/>
        <v>0</v>
      </c>
      <c r="K450" s="171" t="s">
        <v>5</v>
      </c>
      <c r="L450" s="175"/>
      <c r="M450" s="176" t="s">
        <v>5</v>
      </c>
      <c r="N450" s="177" t="s">
        <v>40</v>
      </c>
      <c r="O450" s="158">
        <v>0</v>
      </c>
      <c r="P450" s="158">
        <f t="shared" si="141"/>
        <v>0</v>
      </c>
      <c r="Q450" s="158">
        <v>5.0000000000000002E-5</v>
      </c>
      <c r="R450" s="158">
        <f t="shared" si="142"/>
        <v>8.6449999999999999E-2</v>
      </c>
      <c r="S450" s="158">
        <v>0</v>
      </c>
      <c r="T450" s="159">
        <f t="shared" si="143"/>
        <v>0</v>
      </c>
      <c r="AR450" s="21" t="s">
        <v>292</v>
      </c>
      <c r="AT450" s="21" t="s">
        <v>297</v>
      </c>
      <c r="AU450" s="21" t="s">
        <v>77</v>
      </c>
      <c r="AY450" s="21" t="s">
        <v>165</v>
      </c>
      <c r="BE450" s="160">
        <f t="shared" si="144"/>
        <v>0</v>
      </c>
      <c r="BF450" s="160">
        <f t="shared" si="145"/>
        <v>0</v>
      </c>
      <c r="BG450" s="160">
        <f t="shared" si="146"/>
        <v>0</v>
      </c>
      <c r="BH450" s="160">
        <f t="shared" si="147"/>
        <v>0</v>
      </c>
      <c r="BI450" s="160">
        <f t="shared" si="148"/>
        <v>0</v>
      </c>
      <c r="BJ450" s="21" t="s">
        <v>16</v>
      </c>
      <c r="BK450" s="160">
        <f t="shared" si="149"/>
        <v>0</v>
      </c>
      <c r="BL450" s="21" t="s">
        <v>224</v>
      </c>
      <c r="BM450" s="21" t="s">
        <v>1308</v>
      </c>
    </row>
    <row r="451" spans="2:65" s="1" customFormat="1" ht="38.25" customHeight="1">
      <c r="B451" s="149"/>
      <c r="C451" s="150" t="s">
        <v>1309</v>
      </c>
      <c r="D451" s="150" t="s">
        <v>167</v>
      </c>
      <c r="E451" s="151" t="s">
        <v>1310</v>
      </c>
      <c r="F451" s="152" t="s">
        <v>1311</v>
      </c>
      <c r="G451" s="153" t="s">
        <v>175</v>
      </c>
      <c r="H451" s="154">
        <v>1729</v>
      </c>
      <c r="I451" s="155"/>
      <c r="J451" s="155">
        <f t="shared" si="140"/>
        <v>0</v>
      </c>
      <c r="K451" s="152" t="s">
        <v>171</v>
      </c>
      <c r="L451" s="35"/>
      <c r="M451" s="156" t="s">
        <v>5</v>
      </c>
      <c r="N451" s="157" t="s">
        <v>40</v>
      </c>
      <c r="O451" s="158">
        <v>0.02</v>
      </c>
      <c r="P451" s="158">
        <f t="shared" si="141"/>
        <v>34.58</v>
      </c>
      <c r="Q451" s="158">
        <v>0</v>
      </c>
      <c r="R451" s="158">
        <f t="shared" si="142"/>
        <v>0</v>
      </c>
      <c r="S451" s="158">
        <v>0</v>
      </c>
      <c r="T451" s="159">
        <f t="shared" si="143"/>
        <v>0</v>
      </c>
      <c r="AR451" s="21" t="s">
        <v>224</v>
      </c>
      <c r="AT451" s="21" t="s">
        <v>167</v>
      </c>
      <c r="AU451" s="21" t="s">
        <v>77</v>
      </c>
      <c r="AY451" s="21" t="s">
        <v>165</v>
      </c>
      <c r="BE451" s="160">
        <f t="shared" si="144"/>
        <v>0</v>
      </c>
      <c r="BF451" s="160">
        <f t="shared" si="145"/>
        <v>0</v>
      </c>
      <c r="BG451" s="160">
        <f t="shared" si="146"/>
        <v>0</v>
      </c>
      <c r="BH451" s="160">
        <f t="shared" si="147"/>
        <v>0</v>
      </c>
      <c r="BI451" s="160">
        <f t="shared" si="148"/>
        <v>0</v>
      </c>
      <c r="BJ451" s="21" t="s">
        <v>16</v>
      </c>
      <c r="BK451" s="160">
        <f t="shared" si="149"/>
        <v>0</v>
      </c>
      <c r="BL451" s="21" t="s">
        <v>224</v>
      </c>
      <c r="BM451" s="21" t="s">
        <v>1312</v>
      </c>
    </row>
    <row r="452" spans="2:65" s="1" customFormat="1" ht="51" customHeight="1">
      <c r="B452" s="149"/>
      <c r="C452" s="150" t="s">
        <v>1313</v>
      </c>
      <c r="D452" s="150" t="s">
        <v>167</v>
      </c>
      <c r="E452" s="151" t="s">
        <v>1314</v>
      </c>
      <c r="F452" s="152" t="s">
        <v>1315</v>
      </c>
      <c r="G452" s="153" t="s">
        <v>175</v>
      </c>
      <c r="H452" s="154">
        <v>32</v>
      </c>
      <c r="I452" s="155"/>
      <c r="J452" s="155">
        <f t="shared" si="140"/>
        <v>0</v>
      </c>
      <c r="K452" s="152" t="s">
        <v>171</v>
      </c>
      <c r="L452" s="35"/>
      <c r="M452" s="156" t="s">
        <v>5</v>
      </c>
      <c r="N452" s="157" t="s">
        <v>40</v>
      </c>
      <c r="O452" s="158">
        <v>7.0000000000000007E-2</v>
      </c>
      <c r="P452" s="158">
        <f t="shared" si="141"/>
        <v>2.2400000000000002</v>
      </c>
      <c r="Q452" s="158">
        <v>0</v>
      </c>
      <c r="R452" s="158">
        <f t="shared" si="142"/>
        <v>0</v>
      </c>
      <c r="S452" s="158">
        <v>0</v>
      </c>
      <c r="T452" s="159">
        <f t="shared" si="143"/>
        <v>0</v>
      </c>
      <c r="AR452" s="21" t="s">
        <v>224</v>
      </c>
      <c r="AT452" s="21" t="s">
        <v>167</v>
      </c>
      <c r="AU452" s="21" t="s">
        <v>77</v>
      </c>
      <c r="AY452" s="21" t="s">
        <v>165</v>
      </c>
      <c r="BE452" s="160">
        <f t="shared" si="144"/>
        <v>0</v>
      </c>
      <c r="BF452" s="160">
        <f t="shared" si="145"/>
        <v>0</v>
      </c>
      <c r="BG452" s="160">
        <f t="shared" si="146"/>
        <v>0</v>
      </c>
      <c r="BH452" s="160">
        <f t="shared" si="147"/>
        <v>0</v>
      </c>
      <c r="BI452" s="160">
        <f t="shared" si="148"/>
        <v>0</v>
      </c>
      <c r="BJ452" s="21" t="s">
        <v>16</v>
      </c>
      <c r="BK452" s="160">
        <f t="shared" si="149"/>
        <v>0</v>
      </c>
      <c r="BL452" s="21" t="s">
        <v>224</v>
      </c>
      <c r="BM452" s="21" t="s">
        <v>1316</v>
      </c>
    </row>
    <row r="453" spans="2:65" s="1" customFormat="1" ht="16.5" customHeight="1">
      <c r="B453" s="149"/>
      <c r="C453" s="169" t="s">
        <v>1317</v>
      </c>
      <c r="D453" s="169" t="s">
        <v>297</v>
      </c>
      <c r="E453" s="170" t="s">
        <v>1318</v>
      </c>
      <c r="F453" s="171" t="s">
        <v>1319</v>
      </c>
      <c r="G453" s="172" t="s">
        <v>175</v>
      </c>
      <c r="H453" s="173">
        <v>32</v>
      </c>
      <c r="I453" s="174"/>
      <c r="J453" s="174">
        <f t="shared" si="140"/>
        <v>0</v>
      </c>
      <c r="K453" s="171" t="s">
        <v>171</v>
      </c>
      <c r="L453" s="175"/>
      <c r="M453" s="176" t="s">
        <v>5</v>
      </c>
      <c r="N453" s="177" t="s">
        <v>40</v>
      </c>
      <c r="O453" s="158">
        <v>0</v>
      </c>
      <c r="P453" s="158">
        <f t="shared" si="141"/>
        <v>0</v>
      </c>
      <c r="Q453" s="158">
        <v>2.0000000000000001E-4</v>
      </c>
      <c r="R453" s="158">
        <f t="shared" si="142"/>
        <v>6.4000000000000003E-3</v>
      </c>
      <c r="S453" s="158">
        <v>0</v>
      </c>
      <c r="T453" s="159">
        <f t="shared" si="143"/>
        <v>0</v>
      </c>
      <c r="AR453" s="21" t="s">
        <v>292</v>
      </c>
      <c r="AT453" s="21" t="s">
        <v>297</v>
      </c>
      <c r="AU453" s="21" t="s">
        <v>77</v>
      </c>
      <c r="AY453" s="21" t="s">
        <v>165</v>
      </c>
      <c r="BE453" s="160">
        <f t="shared" si="144"/>
        <v>0</v>
      </c>
      <c r="BF453" s="160">
        <f t="shared" si="145"/>
        <v>0</v>
      </c>
      <c r="BG453" s="160">
        <f t="shared" si="146"/>
        <v>0</v>
      </c>
      <c r="BH453" s="160">
        <f t="shared" si="147"/>
        <v>0</v>
      </c>
      <c r="BI453" s="160">
        <f t="shared" si="148"/>
        <v>0</v>
      </c>
      <c r="BJ453" s="21" t="s">
        <v>16</v>
      </c>
      <c r="BK453" s="160">
        <f t="shared" si="149"/>
        <v>0</v>
      </c>
      <c r="BL453" s="21" t="s">
        <v>224</v>
      </c>
      <c r="BM453" s="21" t="s">
        <v>1320</v>
      </c>
    </row>
    <row r="454" spans="2:65" s="1" customFormat="1" ht="25.5" customHeight="1">
      <c r="B454" s="149"/>
      <c r="C454" s="150" t="s">
        <v>1321</v>
      </c>
      <c r="D454" s="150" t="s">
        <v>167</v>
      </c>
      <c r="E454" s="151" t="s">
        <v>1322</v>
      </c>
      <c r="F454" s="152" t="s">
        <v>1323</v>
      </c>
      <c r="G454" s="153" t="s">
        <v>185</v>
      </c>
      <c r="H454" s="154">
        <v>89.5</v>
      </c>
      <c r="I454" s="155"/>
      <c r="J454" s="155">
        <f t="shared" si="140"/>
        <v>0</v>
      </c>
      <c r="K454" s="152" t="s">
        <v>171</v>
      </c>
      <c r="L454" s="35"/>
      <c r="M454" s="156" t="s">
        <v>5</v>
      </c>
      <c r="N454" s="157" t="s">
        <v>40</v>
      </c>
      <c r="O454" s="158">
        <v>0.11</v>
      </c>
      <c r="P454" s="158">
        <f t="shared" si="141"/>
        <v>9.8450000000000006</v>
      </c>
      <c r="Q454" s="158">
        <v>5.9999999999999995E-4</v>
      </c>
      <c r="R454" s="158">
        <f t="shared" si="142"/>
        <v>5.3699999999999998E-2</v>
      </c>
      <c r="S454" s="158">
        <v>0</v>
      </c>
      <c r="T454" s="159">
        <f t="shared" si="143"/>
        <v>0</v>
      </c>
      <c r="AR454" s="21" t="s">
        <v>224</v>
      </c>
      <c r="AT454" s="21" t="s">
        <v>167</v>
      </c>
      <c r="AU454" s="21" t="s">
        <v>77</v>
      </c>
      <c r="AY454" s="21" t="s">
        <v>165</v>
      </c>
      <c r="BE454" s="160">
        <f t="shared" si="144"/>
        <v>0</v>
      </c>
      <c r="BF454" s="160">
        <f t="shared" si="145"/>
        <v>0</v>
      </c>
      <c r="BG454" s="160">
        <f t="shared" si="146"/>
        <v>0</v>
      </c>
      <c r="BH454" s="160">
        <f t="shared" si="147"/>
        <v>0</v>
      </c>
      <c r="BI454" s="160">
        <f t="shared" si="148"/>
        <v>0</v>
      </c>
      <c r="BJ454" s="21" t="s">
        <v>16</v>
      </c>
      <c r="BK454" s="160">
        <f t="shared" si="149"/>
        <v>0</v>
      </c>
      <c r="BL454" s="21" t="s">
        <v>224</v>
      </c>
      <c r="BM454" s="21" t="s">
        <v>1324</v>
      </c>
    </row>
    <row r="455" spans="2:65" s="1" customFormat="1" ht="25.5" customHeight="1">
      <c r="B455" s="149"/>
      <c r="C455" s="150" t="s">
        <v>1325</v>
      </c>
      <c r="D455" s="150" t="s">
        <v>167</v>
      </c>
      <c r="E455" s="151" t="s">
        <v>1326</v>
      </c>
      <c r="F455" s="152" t="s">
        <v>1327</v>
      </c>
      <c r="G455" s="153" t="s">
        <v>185</v>
      </c>
      <c r="H455" s="154">
        <v>66</v>
      </c>
      <c r="I455" s="155"/>
      <c r="J455" s="155">
        <f t="shared" si="140"/>
        <v>0</v>
      </c>
      <c r="K455" s="152" t="s">
        <v>171</v>
      </c>
      <c r="L455" s="35"/>
      <c r="M455" s="156" t="s">
        <v>5</v>
      </c>
      <c r="N455" s="157" t="s">
        <v>40</v>
      </c>
      <c r="O455" s="158">
        <v>0.11</v>
      </c>
      <c r="P455" s="158">
        <f t="shared" si="141"/>
        <v>7.26</v>
      </c>
      <c r="Q455" s="158">
        <v>5.9999999999999995E-4</v>
      </c>
      <c r="R455" s="158">
        <f t="shared" si="142"/>
        <v>3.9599999999999996E-2</v>
      </c>
      <c r="S455" s="158">
        <v>0</v>
      </c>
      <c r="T455" s="159">
        <f t="shared" si="143"/>
        <v>0</v>
      </c>
      <c r="AR455" s="21" t="s">
        <v>224</v>
      </c>
      <c r="AT455" s="21" t="s">
        <v>167</v>
      </c>
      <c r="AU455" s="21" t="s">
        <v>77</v>
      </c>
      <c r="AY455" s="21" t="s">
        <v>165</v>
      </c>
      <c r="BE455" s="160">
        <f t="shared" si="144"/>
        <v>0</v>
      </c>
      <c r="BF455" s="160">
        <f t="shared" si="145"/>
        <v>0</v>
      </c>
      <c r="BG455" s="160">
        <f t="shared" si="146"/>
        <v>0</v>
      </c>
      <c r="BH455" s="160">
        <f t="shared" si="147"/>
        <v>0</v>
      </c>
      <c r="BI455" s="160">
        <f t="shared" si="148"/>
        <v>0</v>
      </c>
      <c r="BJ455" s="21" t="s">
        <v>16</v>
      </c>
      <c r="BK455" s="160">
        <f t="shared" si="149"/>
        <v>0</v>
      </c>
      <c r="BL455" s="21" t="s">
        <v>224</v>
      </c>
      <c r="BM455" s="21" t="s">
        <v>1328</v>
      </c>
    </row>
    <row r="456" spans="2:65" s="1" customFormat="1" ht="25.5" customHeight="1">
      <c r="B456" s="149"/>
      <c r="C456" s="150" t="s">
        <v>1329</v>
      </c>
      <c r="D456" s="150" t="s">
        <v>167</v>
      </c>
      <c r="E456" s="151" t="s">
        <v>1330</v>
      </c>
      <c r="F456" s="152" t="s">
        <v>1331</v>
      </c>
      <c r="G456" s="153" t="s">
        <v>185</v>
      </c>
      <c r="H456" s="154">
        <v>15.5</v>
      </c>
      <c r="I456" s="155"/>
      <c r="J456" s="155">
        <f t="shared" si="140"/>
        <v>0</v>
      </c>
      <c r="K456" s="152" t="s">
        <v>171</v>
      </c>
      <c r="L456" s="35"/>
      <c r="M456" s="156" t="s">
        <v>5</v>
      </c>
      <c r="N456" s="157" t="s">
        <v>40</v>
      </c>
      <c r="O456" s="158">
        <v>0.11</v>
      </c>
      <c r="P456" s="158">
        <f t="shared" si="141"/>
        <v>1.7050000000000001</v>
      </c>
      <c r="Q456" s="158">
        <v>4.2999999999999999E-4</v>
      </c>
      <c r="R456" s="158">
        <f t="shared" si="142"/>
        <v>6.6649999999999999E-3</v>
      </c>
      <c r="S456" s="158">
        <v>0</v>
      </c>
      <c r="T456" s="159">
        <f t="shared" si="143"/>
        <v>0</v>
      </c>
      <c r="AR456" s="21" t="s">
        <v>224</v>
      </c>
      <c r="AT456" s="21" t="s">
        <v>167</v>
      </c>
      <c r="AU456" s="21" t="s">
        <v>77</v>
      </c>
      <c r="AY456" s="21" t="s">
        <v>165</v>
      </c>
      <c r="BE456" s="160">
        <f t="shared" si="144"/>
        <v>0</v>
      </c>
      <c r="BF456" s="160">
        <f t="shared" si="145"/>
        <v>0</v>
      </c>
      <c r="BG456" s="160">
        <f t="shared" si="146"/>
        <v>0</v>
      </c>
      <c r="BH456" s="160">
        <f t="shared" si="147"/>
        <v>0</v>
      </c>
      <c r="BI456" s="160">
        <f t="shared" si="148"/>
        <v>0</v>
      </c>
      <c r="BJ456" s="21" t="s">
        <v>16</v>
      </c>
      <c r="BK456" s="160">
        <f t="shared" si="149"/>
        <v>0</v>
      </c>
      <c r="BL456" s="21" t="s">
        <v>224</v>
      </c>
      <c r="BM456" s="21" t="s">
        <v>1332</v>
      </c>
    </row>
    <row r="457" spans="2:65" s="1" customFormat="1" ht="25.5" customHeight="1">
      <c r="B457" s="149"/>
      <c r="C457" s="150" t="s">
        <v>1333</v>
      </c>
      <c r="D457" s="150" t="s">
        <v>167</v>
      </c>
      <c r="E457" s="151" t="s">
        <v>1334</v>
      </c>
      <c r="F457" s="152" t="s">
        <v>1335</v>
      </c>
      <c r="G457" s="153" t="s">
        <v>185</v>
      </c>
      <c r="H457" s="154">
        <v>52</v>
      </c>
      <c r="I457" s="155"/>
      <c r="J457" s="155">
        <f t="shared" si="140"/>
        <v>0</v>
      </c>
      <c r="K457" s="152" t="s">
        <v>171</v>
      </c>
      <c r="L457" s="35"/>
      <c r="M457" s="156" t="s">
        <v>5</v>
      </c>
      <c r="N457" s="157" t="s">
        <v>40</v>
      </c>
      <c r="O457" s="158">
        <v>0.125</v>
      </c>
      <c r="P457" s="158">
        <f t="shared" si="141"/>
        <v>6.5</v>
      </c>
      <c r="Q457" s="158">
        <v>1.6199999999999999E-3</v>
      </c>
      <c r="R457" s="158">
        <f t="shared" si="142"/>
        <v>8.4239999999999995E-2</v>
      </c>
      <c r="S457" s="158">
        <v>0</v>
      </c>
      <c r="T457" s="159">
        <f t="shared" si="143"/>
        <v>0</v>
      </c>
      <c r="AR457" s="21" t="s">
        <v>224</v>
      </c>
      <c r="AT457" s="21" t="s">
        <v>167</v>
      </c>
      <c r="AU457" s="21" t="s">
        <v>77</v>
      </c>
      <c r="AY457" s="21" t="s">
        <v>165</v>
      </c>
      <c r="BE457" s="160">
        <f t="shared" si="144"/>
        <v>0</v>
      </c>
      <c r="BF457" s="160">
        <f t="shared" si="145"/>
        <v>0</v>
      </c>
      <c r="BG457" s="160">
        <f t="shared" si="146"/>
        <v>0</v>
      </c>
      <c r="BH457" s="160">
        <f t="shared" si="147"/>
        <v>0</v>
      </c>
      <c r="BI457" s="160">
        <f t="shared" si="148"/>
        <v>0</v>
      </c>
      <c r="BJ457" s="21" t="s">
        <v>16</v>
      </c>
      <c r="BK457" s="160">
        <f t="shared" si="149"/>
        <v>0</v>
      </c>
      <c r="BL457" s="21" t="s">
        <v>224</v>
      </c>
      <c r="BM457" s="21" t="s">
        <v>1336</v>
      </c>
    </row>
    <row r="458" spans="2:65" s="1" customFormat="1" ht="25.5" customHeight="1">
      <c r="B458" s="149"/>
      <c r="C458" s="150" t="s">
        <v>1337</v>
      </c>
      <c r="D458" s="150" t="s">
        <v>167</v>
      </c>
      <c r="E458" s="151" t="s">
        <v>1338</v>
      </c>
      <c r="F458" s="152" t="s">
        <v>1339</v>
      </c>
      <c r="G458" s="153" t="s">
        <v>170</v>
      </c>
      <c r="H458" s="154">
        <v>246.9</v>
      </c>
      <c r="I458" s="155"/>
      <c r="J458" s="155">
        <f t="shared" si="140"/>
        <v>0</v>
      </c>
      <c r="K458" s="152" t="s">
        <v>171</v>
      </c>
      <c r="L458" s="35"/>
      <c r="M458" s="156" t="s">
        <v>5</v>
      </c>
      <c r="N458" s="157" t="s">
        <v>40</v>
      </c>
      <c r="O458" s="158">
        <v>0.09</v>
      </c>
      <c r="P458" s="158">
        <f t="shared" si="141"/>
        <v>22.221</v>
      </c>
      <c r="Q458" s="158">
        <v>0</v>
      </c>
      <c r="R458" s="158">
        <f t="shared" si="142"/>
        <v>0</v>
      </c>
      <c r="S458" s="158">
        <v>0</v>
      </c>
      <c r="T458" s="159">
        <f t="shared" si="143"/>
        <v>0</v>
      </c>
      <c r="AR458" s="21" t="s">
        <v>224</v>
      </c>
      <c r="AT458" s="21" t="s">
        <v>167</v>
      </c>
      <c r="AU458" s="21" t="s">
        <v>77</v>
      </c>
      <c r="AY458" s="21" t="s">
        <v>165</v>
      </c>
      <c r="BE458" s="160">
        <f t="shared" si="144"/>
        <v>0</v>
      </c>
      <c r="BF458" s="160">
        <f t="shared" si="145"/>
        <v>0</v>
      </c>
      <c r="BG458" s="160">
        <f t="shared" si="146"/>
        <v>0</v>
      </c>
      <c r="BH458" s="160">
        <f t="shared" si="147"/>
        <v>0</v>
      </c>
      <c r="BI458" s="160">
        <f t="shared" si="148"/>
        <v>0</v>
      </c>
      <c r="BJ458" s="21" t="s">
        <v>16</v>
      </c>
      <c r="BK458" s="160">
        <f t="shared" si="149"/>
        <v>0</v>
      </c>
      <c r="BL458" s="21" t="s">
        <v>224</v>
      </c>
      <c r="BM458" s="21" t="s">
        <v>1340</v>
      </c>
    </row>
    <row r="459" spans="2:65" s="1" customFormat="1" ht="16.5" customHeight="1">
      <c r="B459" s="149"/>
      <c r="C459" s="169" t="s">
        <v>1341</v>
      </c>
      <c r="D459" s="169" t="s">
        <v>297</v>
      </c>
      <c r="E459" s="170" t="s">
        <v>1342</v>
      </c>
      <c r="F459" s="171" t="s">
        <v>1343</v>
      </c>
      <c r="G459" s="172" t="s">
        <v>170</v>
      </c>
      <c r="H459" s="173">
        <v>283.935</v>
      </c>
      <c r="I459" s="174"/>
      <c r="J459" s="174">
        <f t="shared" si="140"/>
        <v>0</v>
      </c>
      <c r="K459" s="171" t="s">
        <v>5</v>
      </c>
      <c r="L459" s="175"/>
      <c r="M459" s="176" t="s">
        <v>5</v>
      </c>
      <c r="N459" s="177" t="s">
        <v>40</v>
      </c>
      <c r="O459" s="158">
        <v>0</v>
      </c>
      <c r="P459" s="158">
        <f t="shared" si="141"/>
        <v>0</v>
      </c>
      <c r="Q459" s="158">
        <v>1E-4</v>
      </c>
      <c r="R459" s="158">
        <f t="shared" si="142"/>
        <v>2.8393500000000002E-2</v>
      </c>
      <c r="S459" s="158">
        <v>0</v>
      </c>
      <c r="T459" s="159">
        <f t="shared" si="143"/>
        <v>0</v>
      </c>
      <c r="AR459" s="21" t="s">
        <v>292</v>
      </c>
      <c r="AT459" s="21" t="s">
        <v>297</v>
      </c>
      <c r="AU459" s="21" t="s">
        <v>77</v>
      </c>
      <c r="AY459" s="21" t="s">
        <v>165</v>
      </c>
      <c r="BE459" s="160">
        <f t="shared" si="144"/>
        <v>0</v>
      </c>
      <c r="BF459" s="160">
        <f t="shared" si="145"/>
        <v>0</v>
      </c>
      <c r="BG459" s="160">
        <f t="shared" si="146"/>
        <v>0</v>
      </c>
      <c r="BH459" s="160">
        <f t="shared" si="147"/>
        <v>0</v>
      </c>
      <c r="BI459" s="160">
        <f t="shared" si="148"/>
        <v>0</v>
      </c>
      <c r="BJ459" s="21" t="s">
        <v>16</v>
      </c>
      <c r="BK459" s="160">
        <f t="shared" si="149"/>
        <v>0</v>
      </c>
      <c r="BL459" s="21" t="s">
        <v>224</v>
      </c>
      <c r="BM459" s="21" t="s">
        <v>1344</v>
      </c>
    </row>
    <row r="460" spans="2:65" s="11" customFormat="1">
      <c r="B460" s="161"/>
      <c r="D460" s="162" t="s">
        <v>236</v>
      </c>
      <c r="F460" s="163" t="s">
        <v>1345</v>
      </c>
      <c r="H460" s="164">
        <v>283.935</v>
      </c>
      <c r="L460" s="161"/>
      <c r="M460" s="165"/>
      <c r="N460" s="166"/>
      <c r="O460" s="166"/>
      <c r="P460" s="166"/>
      <c r="Q460" s="166"/>
      <c r="R460" s="166"/>
      <c r="S460" s="166"/>
      <c r="T460" s="167"/>
      <c r="AT460" s="168" t="s">
        <v>236</v>
      </c>
      <c r="AU460" s="168" t="s">
        <v>77</v>
      </c>
      <c r="AV460" s="11" t="s">
        <v>77</v>
      </c>
      <c r="AW460" s="11" t="s">
        <v>6</v>
      </c>
      <c r="AX460" s="11" t="s">
        <v>16</v>
      </c>
      <c r="AY460" s="168" t="s">
        <v>165</v>
      </c>
    </row>
    <row r="461" spans="2:65" s="1" customFormat="1" ht="25.5" customHeight="1">
      <c r="B461" s="149"/>
      <c r="C461" s="150" t="s">
        <v>1346</v>
      </c>
      <c r="D461" s="150" t="s">
        <v>167</v>
      </c>
      <c r="E461" s="151" t="s">
        <v>1347</v>
      </c>
      <c r="F461" s="152" t="s">
        <v>1348</v>
      </c>
      <c r="G461" s="153" t="s">
        <v>170</v>
      </c>
      <c r="H461" s="154">
        <v>9.7750000000000004</v>
      </c>
      <c r="I461" s="155"/>
      <c r="J461" s="155">
        <f>ROUND(I461*H461,2)</f>
        <v>0</v>
      </c>
      <c r="K461" s="152" t="s">
        <v>171</v>
      </c>
      <c r="L461" s="35"/>
      <c r="M461" s="156" t="s">
        <v>5</v>
      </c>
      <c r="N461" s="157" t="s">
        <v>40</v>
      </c>
      <c r="O461" s="158">
        <v>0.11</v>
      </c>
      <c r="P461" s="158">
        <f>O461*H461</f>
        <v>1.07525</v>
      </c>
      <c r="Q461" s="158">
        <v>0</v>
      </c>
      <c r="R461" s="158">
        <f>Q461*H461</f>
        <v>0</v>
      </c>
      <c r="S461" s="158">
        <v>0</v>
      </c>
      <c r="T461" s="159">
        <f>S461*H461</f>
        <v>0</v>
      </c>
      <c r="AR461" s="21" t="s">
        <v>224</v>
      </c>
      <c r="AT461" s="21" t="s">
        <v>167</v>
      </c>
      <c r="AU461" s="21" t="s">
        <v>77</v>
      </c>
      <c r="AY461" s="21" t="s">
        <v>165</v>
      </c>
      <c r="BE461" s="160">
        <f>IF(N461="základní",J461,0)</f>
        <v>0</v>
      </c>
      <c r="BF461" s="160">
        <f>IF(N461="snížená",J461,0)</f>
        <v>0</v>
      </c>
      <c r="BG461" s="160">
        <f>IF(N461="zákl. přenesená",J461,0)</f>
        <v>0</v>
      </c>
      <c r="BH461" s="160">
        <f>IF(N461="sníž. přenesená",J461,0)</f>
        <v>0</v>
      </c>
      <c r="BI461" s="160">
        <f>IF(N461="nulová",J461,0)</f>
        <v>0</v>
      </c>
      <c r="BJ461" s="21" t="s">
        <v>16</v>
      </c>
      <c r="BK461" s="160">
        <f>ROUND(I461*H461,2)</f>
        <v>0</v>
      </c>
      <c r="BL461" s="21" t="s">
        <v>224</v>
      </c>
      <c r="BM461" s="21" t="s">
        <v>1349</v>
      </c>
    </row>
    <row r="462" spans="2:65" s="1" customFormat="1" ht="16.5" customHeight="1">
      <c r="B462" s="149"/>
      <c r="C462" s="169" t="s">
        <v>1350</v>
      </c>
      <c r="D462" s="169" t="s">
        <v>297</v>
      </c>
      <c r="E462" s="170" t="s">
        <v>1351</v>
      </c>
      <c r="F462" s="171" t="s">
        <v>1352</v>
      </c>
      <c r="G462" s="172" t="s">
        <v>170</v>
      </c>
      <c r="H462" s="173">
        <v>11.241</v>
      </c>
      <c r="I462" s="174"/>
      <c r="J462" s="174">
        <f>ROUND(I462*H462,2)</f>
        <v>0</v>
      </c>
      <c r="K462" s="171" t="s">
        <v>5</v>
      </c>
      <c r="L462" s="175"/>
      <c r="M462" s="176" t="s">
        <v>5</v>
      </c>
      <c r="N462" s="177" t="s">
        <v>40</v>
      </c>
      <c r="O462" s="158">
        <v>0</v>
      </c>
      <c r="P462" s="158">
        <f>O462*H462</f>
        <v>0</v>
      </c>
      <c r="Q462" s="158">
        <v>1E-4</v>
      </c>
      <c r="R462" s="158">
        <f>Q462*H462</f>
        <v>1.1241000000000001E-3</v>
      </c>
      <c r="S462" s="158">
        <v>0</v>
      </c>
      <c r="T462" s="159">
        <f>S462*H462</f>
        <v>0</v>
      </c>
      <c r="AR462" s="21" t="s">
        <v>292</v>
      </c>
      <c r="AT462" s="21" t="s">
        <v>297</v>
      </c>
      <c r="AU462" s="21" t="s">
        <v>77</v>
      </c>
      <c r="AY462" s="21" t="s">
        <v>165</v>
      </c>
      <c r="BE462" s="160">
        <f>IF(N462="základní",J462,0)</f>
        <v>0</v>
      </c>
      <c r="BF462" s="160">
        <f>IF(N462="snížená",J462,0)</f>
        <v>0</v>
      </c>
      <c r="BG462" s="160">
        <f>IF(N462="zákl. přenesená",J462,0)</f>
        <v>0</v>
      </c>
      <c r="BH462" s="160">
        <f>IF(N462="sníž. přenesená",J462,0)</f>
        <v>0</v>
      </c>
      <c r="BI462" s="160">
        <f>IF(N462="nulová",J462,0)</f>
        <v>0</v>
      </c>
      <c r="BJ462" s="21" t="s">
        <v>16</v>
      </c>
      <c r="BK462" s="160">
        <f>ROUND(I462*H462,2)</f>
        <v>0</v>
      </c>
      <c r="BL462" s="21" t="s">
        <v>224</v>
      </c>
      <c r="BM462" s="21" t="s">
        <v>1353</v>
      </c>
    </row>
    <row r="463" spans="2:65" s="11" customFormat="1">
      <c r="B463" s="161"/>
      <c r="D463" s="162" t="s">
        <v>236</v>
      </c>
      <c r="F463" s="163" t="s">
        <v>1354</v>
      </c>
      <c r="H463" s="164">
        <v>11.241</v>
      </c>
      <c r="L463" s="161"/>
      <c r="M463" s="165"/>
      <c r="N463" s="166"/>
      <c r="O463" s="166"/>
      <c r="P463" s="166"/>
      <c r="Q463" s="166"/>
      <c r="R463" s="166"/>
      <c r="S463" s="166"/>
      <c r="T463" s="167"/>
      <c r="AT463" s="168" t="s">
        <v>236</v>
      </c>
      <c r="AU463" s="168" t="s">
        <v>77</v>
      </c>
      <c r="AV463" s="11" t="s">
        <v>77</v>
      </c>
      <c r="AW463" s="11" t="s">
        <v>6</v>
      </c>
      <c r="AX463" s="11" t="s">
        <v>16</v>
      </c>
      <c r="AY463" s="168" t="s">
        <v>165</v>
      </c>
    </row>
    <row r="464" spans="2:65" s="1" customFormat="1" ht="25.5" customHeight="1">
      <c r="B464" s="149"/>
      <c r="C464" s="150" t="s">
        <v>1355</v>
      </c>
      <c r="D464" s="150" t="s">
        <v>167</v>
      </c>
      <c r="E464" s="151" t="s">
        <v>1356</v>
      </c>
      <c r="F464" s="152" t="s">
        <v>1357</v>
      </c>
      <c r="G464" s="153" t="s">
        <v>170</v>
      </c>
      <c r="H464" s="154">
        <v>9</v>
      </c>
      <c r="I464" s="155"/>
      <c r="J464" s="155">
        <f>ROUND(I464*H464,2)</f>
        <v>0</v>
      </c>
      <c r="K464" s="152" t="s">
        <v>171</v>
      </c>
      <c r="L464" s="35"/>
      <c r="M464" s="156" t="s">
        <v>5</v>
      </c>
      <c r="N464" s="157" t="s">
        <v>40</v>
      </c>
      <c r="O464" s="158">
        <v>1.7999999999999999E-2</v>
      </c>
      <c r="P464" s="158">
        <f>O464*H464</f>
        <v>0.16199999999999998</v>
      </c>
      <c r="Q464" s="158">
        <v>0</v>
      </c>
      <c r="R464" s="158">
        <f>Q464*H464</f>
        <v>0</v>
      </c>
      <c r="S464" s="158">
        <v>0</v>
      </c>
      <c r="T464" s="159">
        <f>S464*H464</f>
        <v>0</v>
      </c>
      <c r="AR464" s="21" t="s">
        <v>224</v>
      </c>
      <c r="AT464" s="21" t="s">
        <v>167</v>
      </c>
      <c r="AU464" s="21" t="s">
        <v>77</v>
      </c>
      <c r="AY464" s="21" t="s">
        <v>165</v>
      </c>
      <c r="BE464" s="160">
        <f>IF(N464="základní",J464,0)</f>
        <v>0</v>
      </c>
      <c r="BF464" s="160">
        <f>IF(N464="snížená",J464,0)</f>
        <v>0</v>
      </c>
      <c r="BG464" s="160">
        <f>IF(N464="zákl. přenesená",J464,0)</f>
        <v>0</v>
      </c>
      <c r="BH464" s="160">
        <f>IF(N464="sníž. přenesená",J464,0)</f>
        <v>0</v>
      </c>
      <c r="BI464" s="160">
        <f>IF(N464="nulová",J464,0)</f>
        <v>0</v>
      </c>
      <c r="BJ464" s="21" t="s">
        <v>16</v>
      </c>
      <c r="BK464" s="160">
        <f>ROUND(I464*H464,2)</f>
        <v>0</v>
      </c>
      <c r="BL464" s="21" t="s">
        <v>224</v>
      </c>
      <c r="BM464" s="21" t="s">
        <v>1358</v>
      </c>
    </row>
    <row r="465" spans="2:65" s="1" customFormat="1" ht="16.5" customHeight="1">
      <c r="B465" s="149"/>
      <c r="C465" s="169" t="s">
        <v>1359</v>
      </c>
      <c r="D465" s="169" t="s">
        <v>297</v>
      </c>
      <c r="E465" s="170" t="s">
        <v>1360</v>
      </c>
      <c r="F465" s="171" t="s">
        <v>1361</v>
      </c>
      <c r="G465" s="172" t="s">
        <v>245</v>
      </c>
      <c r="H465" s="173">
        <v>0.81</v>
      </c>
      <c r="I465" s="174"/>
      <c r="J465" s="174">
        <f>ROUND(I465*H465,2)</f>
        <v>0</v>
      </c>
      <c r="K465" s="171" t="s">
        <v>171</v>
      </c>
      <c r="L465" s="175"/>
      <c r="M465" s="176" t="s">
        <v>5</v>
      </c>
      <c r="N465" s="177" t="s">
        <v>40</v>
      </c>
      <c r="O465" s="158">
        <v>0</v>
      </c>
      <c r="P465" s="158">
        <f>O465*H465</f>
        <v>0</v>
      </c>
      <c r="Q465" s="158">
        <v>1</v>
      </c>
      <c r="R465" s="158">
        <f>Q465*H465</f>
        <v>0.81</v>
      </c>
      <c r="S465" s="158">
        <v>0</v>
      </c>
      <c r="T465" s="159">
        <f>S465*H465</f>
        <v>0</v>
      </c>
      <c r="AR465" s="21" t="s">
        <v>292</v>
      </c>
      <c r="AT465" s="21" t="s">
        <v>297</v>
      </c>
      <c r="AU465" s="21" t="s">
        <v>77</v>
      </c>
      <c r="AY465" s="21" t="s">
        <v>165</v>
      </c>
      <c r="BE465" s="160">
        <f>IF(N465="základní",J465,0)</f>
        <v>0</v>
      </c>
      <c r="BF465" s="160">
        <f>IF(N465="snížená",J465,0)</f>
        <v>0</v>
      </c>
      <c r="BG465" s="160">
        <f>IF(N465="zákl. přenesená",J465,0)</f>
        <v>0</v>
      </c>
      <c r="BH465" s="160">
        <f>IF(N465="sníž. přenesená",J465,0)</f>
        <v>0</v>
      </c>
      <c r="BI465" s="160">
        <f>IF(N465="nulová",J465,0)</f>
        <v>0</v>
      </c>
      <c r="BJ465" s="21" t="s">
        <v>16</v>
      </c>
      <c r="BK465" s="160">
        <f>ROUND(I465*H465,2)</f>
        <v>0</v>
      </c>
      <c r="BL465" s="21" t="s">
        <v>224</v>
      </c>
      <c r="BM465" s="21" t="s">
        <v>1362</v>
      </c>
    </row>
    <row r="466" spans="2:65" s="11" customFormat="1">
      <c r="B466" s="161"/>
      <c r="D466" s="162" t="s">
        <v>236</v>
      </c>
      <c r="F466" s="163" t="s">
        <v>1363</v>
      </c>
      <c r="H466" s="164">
        <v>0.81</v>
      </c>
      <c r="L466" s="161"/>
      <c r="M466" s="165"/>
      <c r="N466" s="166"/>
      <c r="O466" s="166"/>
      <c r="P466" s="166"/>
      <c r="Q466" s="166"/>
      <c r="R466" s="166"/>
      <c r="S466" s="166"/>
      <c r="T466" s="167"/>
      <c r="AT466" s="168" t="s">
        <v>236</v>
      </c>
      <c r="AU466" s="168" t="s">
        <v>77</v>
      </c>
      <c r="AV466" s="11" t="s">
        <v>77</v>
      </c>
      <c r="AW466" s="11" t="s">
        <v>6</v>
      </c>
      <c r="AX466" s="11" t="s">
        <v>16</v>
      </c>
      <c r="AY466" s="168" t="s">
        <v>165</v>
      </c>
    </row>
    <row r="467" spans="2:65" s="1" customFormat="1" ht="25.5" customHeight="1">
      <c r="B467" s="149"/>
      <c r="C467" s="150" t="s">
        <v>1364</v>
      </c>
      <c r="D467" s="150" t="s">
        <v>167</v>
      </c>
      <c r="E467" s="151" t="s">
        <v>1365</v>
      </c>
      <c r="F467" s="152" t="s">
        <v>1366</v>
      </c>
      <c r="G467" s="153" t="s">
        <v>175</v>
      </c>
      <c r="H467" s="154">
        <v>1</v>
      </c>
      <c r="I467" s="155"/>
      <c r="J467" s="155">
        <f>ROUND(I467*H467,2)</f>
        <v>0</v>
      </c>
      <c r="K467" s="152" t="s">
        <v>171</v>
      </c>
      <c r="L467" s="35"/>
      <c r="M467" s="156" t="s">
        <v>5</v>
      </c>
      <c r="N467" s="157" t="s">
        <v>40</v>
      </c>
      <c r="O467" s="158">
        <v>1.1599999999999999</v>
      </c>
      <c r="P467" s="158">
        <f>O467*H467</f>
        <v>1.1599999999999999</v>
      </c>
      <c r="Q467" s="158">
        <v>1E-4</v>
      </c>
      <c r="R467" s="158">
        <f>Q467*H467</f>
        <v>1E-4</v>
      </c>
      <c r="S467" s="158">
        <v>0</v>
      </c>
      <c r="T467" s="159">
        <f>S467*H467</f>
        <v>0</v>
      </c>
      <c r="AR467" s="21" t="s">
        <v>224</v>
      </c>
      <c r="AT467" s="21" t="s">
        <v>167</v>
      </c>
      <c r="AU467" s="21" t="s">
        <v>77</v>
      </c>
      <c r="AY467" s="21" t="s">
        <v>165</v>
      </c>
      <c r="BE467" s="160">
        <f>IF(N467="základní",J467,0)</f>
        <v>0</v>
      </c>
      <c r="BF467" s="160">
        <f>IF(N467="snížená",J467,0)</f>
        <v>0</v>
      </c>
      <c r="BG467" s="160">
        <f>IF(N467="zákl. přenesená",J467,0)</f>
        <v>0</v>
      </c>
      <c r="BH467" s="160">
        <f>IF(N467="sníž. přenesená",J467,0)</f>
        <v>0</v>
      </c>
      <c r="BI467" s="160">
        <f>IF(N467="nulová",J467,0)</f>
        <v>0</v>
      </c>
      <c r="BJ467" s="21" t="s">
        <v>16</v>
      </c>
      <c r="BK467" s="160">
        <f>ROUND(I467*H467,2)</f>
        <v>0</v>
      </c>
      <c r="BL467" s="21" t="s">
        <v>224</v>
      </c>
      <c r="BM467" s="21" t="s">
        <v>1367</v>
      </c>
    </row>
    <row r="468" spans="2:65" s="1" customFormat="1" ht="16.5" customHeight="1">
      <c r="B468" s="149"/>
      <c r="C468" s="169" t="s">
        <v>1368</v>
      </c>
      <c r="D468" s="169" t="s">
        <v>297</v>
      </c>
      <c r="E468" s="170" t="s">
        <v>1369</v>
      </c>
      <c r="F468" s="171" t="s">
        <v>1370</v>
      </c>
      <c r="G468" s="172" t="s">
        <v>175</v>
      </c>
      <c r="H468" s="173">
        <v>1</v>
      </c>
      <c r="I468" s="174"/>
      <c r="J468" s="174">
        <f>ROUND(I468*H468,2)</f>
        <v>0</v>
      </c>
      <c r="K468" s="171" t="s">
        <v>171</v>
      </c>
      <c r="L468" s="175"/>
      <c r="M468" s="176" t="s">
        <v>5</v>
      </c>
      <c r="N468" s="177" t="s">
        <v>40</v>
      </c>
      <c r="O468" s="158">
        <v>0</v>
      </c>
      <c r="P468" s="158">
        <f>O468*H468</f>
        <v>0</v>
      </c>
      <c r="Q468" s="158">
        <v>1E-3</v>
      </c>
      <c r="R468" s="158">
        <f>Q468*H468</f>
        <v>1E-3</v>
      </c>
      <c r="S468" s="158">
        <v>0</v>
      </c>
      <c r="T468" s="159">
        <f>S468*H468</f>
        <v>0</v>
      </c>
      <c r="AR468" s="21" t="s">
        <v>292</v>
      </c>
      <c r="AT468" s="21" t="s">
        <v>297</v>
      </c>
      <c r="AU468" s="21" t="s">
        <v>77</v>
      </c>
      <c r="AY468" s="21" t="s">
        <v>165</v>
      </c>
      <c r="BE468" s="160">
        <f>IF(N468="základní",J468,0)</f>
        <v>0</v>
      </c>
      <c r="BF468" s="160">
        <f>IF(N468="snížená",J468,0)</f>
        <v>0</v>
      </c>
      <c r="BG468" s="160">
        <f>IF(N468="zákl. přenesená",J468,0)</f>
        <v>0</v>
      </c>
      <c r="BH468" s="160">
        <f>IF(N468="sníž. přenesená",J468,0)</f>
        <v>0</v>
      </c>
      <c r="BI468" s="160">
        <f>IF(N468="nulová",J468,0)</f>
        <v>0</v>
      </c>
      <c r="BJ468" s="21" t="s">
        <v>16</v>
      </c>
      <c r="BK468" s="160">
        <f>ROUND(I468*H468,2)</f>
        <v>0</v>
      </c>
      <c r="BL468" s="21" t="s">
        <v>224</v>
      </c>
      <c r="BM468" s="21" t="s">
        <v>1371</v>
      </c>
    </row>
    <row r="469" spans="2:65" s="1" customFormat="1" ht="38.25" customHeight="1">
      <c r="B469" s="149"/>
      <c r="C469" s="150" t="s">
        <v>1372</v>
      </c>
      <c r="D469" s="150" t="s">
        <v>167</v>
      </c>
      <c r="E469" s="151" t="s">
        <v>1373</v>
      </c>
      <c r="F469" s="152" t="s">
        <v>1374</v>
      </c>
      <c r="G469" s="153" t="s">
        <v>1257</v>
      </c>
      <c r="H469" s="154">
        <v>2570.3119999999999</v>
      </c>
      <c r="I469" s="155"/>
      <c r="J469" s="155">
        <f>ROUND(I469*H469,2)</f>
        <v>0</v>
      </c>
      <c r="K469" s="152" t="s">
        <v>171</v>
      </c>
      <c r="L469" s="35"/>
      <c r="M469" s="156" t="s">
        <v>5</v>
      </c>
      <c r="N469" s="157" t="s">
        <v>40</v>
      </c>
      <c r="O469" s="158">
        <v>0</v>
      </c>
      <c r="P469" s="158">
        <f>O469*H469</f>
        <v>0</v>
      </c>
      <c r="Q469" s="158">
        <v>0</v>
      </c>
      <c r="R469" s="158">
        <f>Q469*H469</f>
        <v>0</v>
      </c>
      <c r="S469" s="158">
        <v>0</v>
      </c>
      <c r="T469" s="159">
        <f>S469*H469</f>
        <v>0</v>
      </c>
      <c r="AR469" s="21" t="s">
        <v>224</v>
      </c>
      <c r="AT469" s="21" t="s">
        <v>167</v>
      </c>
      <c r="AU469" s="21" t="s">
        <v>77</v>
      </c>
      <c r="AY469" s="21" t="s">
        <v>165</v>
      </c>
      <c r="BE469" s="160">
        <f>IF(N469="základní",J469,0)</f>
        <v>0</v>
      </c>
      <c r="BF469" s="160">
        <f>IF(N469="snížená",J469,0)</f>
        <v>0</v>
      </c>
      <c r="BG469" s="160">
        <f>IF(N469="zákl. přenesená",J469,0)</f>
        <v>0</v>
      </c>
      <c r="BH469" s="160">
        <f>IF(N469="sníž. přenesená",J469,0)</f>
        <v>0</v>
      </c>
      <c r="BI469" s="160">
        <f>IF(N469="nulová",J469,0)</f>
        <v>0</v>
      </c>
      <c r="BJ469" s="21" t="s">
        <v>16</v>
      </c>
      <c r="BK469" s="160">
        <f>ROUND(I469*H469,2)</f>
        <v>0</v>
      </c>
      <c r="BL469" s="21" t="s">
        <v>224</v>
      </c>
      <c r="BM469" s="21" t="s">
        <v>1375</v>
      </c>
    </row>
    <row r="470" spans="2:65" s="10" customFormat="1" ht="29.85" customHeight="1">
      <c r="B470" s="137"/>
      <c r="D470" s="138" t="s">
        <v>68</v>
      </c>
      <c r="E470" s="147" t="s">
        <v>1376</v>
      </c>
      <c r="F470" s="147" t="s">
        <v>1377</v>
      </c>
      <c r="J470" s="148">
        <f>BK470</f>
        <v>0</v>
      </c>
      <c r="L470" s="137"/>
      <c r="M470" s="141"/>
      <c r="N470" s="142"/>
      <c r="O470" s="142"/>
      <c r="P470" s="143">
        <f>SUM(P471:P502)</f>
        <v>136.48074400000002</v>
      </c>
      <c r="Q470" s="142"/>
      <c r="R470" s="143">
        <f>SUM(R471:R502)</f>
        <v>3.6895157900000002</v>
      </c>
      <c r="S470" s="142"/>
      <c r="T470" s="144">
        <f>SUM(T471:T502)</f>
        <v>5.4096000000000005E-4</v>
      </c>
      <c r="AR470" s="138" t="s">
        <v>77</v>
      </c>
      <c r="AT470" s="145" t="s">
        <v>68</v>
      </c>
      <c r="AU470" s="145" t="s">
        <v>16</v>
      </c>
      <c r="AY470" s="138" t="s">
        <v>165</v>
      </c>
      <c r="BK470" s="146">
        <f>SUM(BK471:BK502)</f>
        <v>0</v>
      </c>
    </row>
    <row r="471" spans="2:65" s="1" customFormat="1" ht="38.25" customHeight="1">
      <c r="B471" s="149"/>
      <c r="C471" s="150" t="s">
        <v>1378</v>
      </c>
      <c r="D471" s="150" t="s">
        <v>167</v>
      </c>
      <c r="E471" s="151" t="s">
        <v>1379</v>
      </c>
      <c r="F471" s="152" t="s">
        <v>1380</v>
      </c>
      <c r="G471" s="153" t="s">
        <v>170</v>
      </c>
      <c r="H471" s="154">
        <v>1.288</v>
      </c>
      <c r="I471" s="155"/>
      <c r="J471" s="155">
        <f>ROUND(I471*H471,2)</f>
        <v>0</v>
      </c>
      <c r="K471" s="152" t="s">
        <v>171</v>
      </c>
      <c r="L471" s="35"/>
      <c r="M471" s="156" t="s">
        <v>5</v>
      </c>
      <c r="N471" s="157" t="s">
        <v>40</v>
      </c>
      <c r="O471" s="158">
        <v>3.7999999999999999E-2</v>
      </c>
      <c r="P471" s="158">
        <f>O471*H471</f>
        <v>4.8944000000000001E-2</v>
      </c>
      <c r="Q471" s="158">
        <v>0</v>
      </c>
      <c r="R471" s="158">
        <f>Q471*H471</f>
        <v>0</v>
      </c>
      <c r="S471" s="158">
        <v>4.2000000000000002E-4</v>
      </c>
      <c r="T471" s="159">
        <f>S471*H471</f>
        <v>5.4096000000000005E-4</v>
      </c>
      <c r="AR471" s="21" t="s">
        <v>224</v>
      </c>
      <c r="AT471" s="21" t="s">
        <v>167</v>
      </c>
      <c r="AU471" s="21" t="s">
        <v>77</v>
      </c>
      <c r="AY471" s="21" t="s">
        <v>165</v>
      </c>
      <c r="BE471" s="160">
        <f>IF(N471="základní",J471,0)</f>
        <v>0</v>
      </c>
      <c r="BF471" s="160">
        <f>IF(N471="snížená",J471,0)</f>
        <v>0</v>
      </c>
      <c r="BG471" s="160">
        <f>IF(N471="zákl. přenesená",J471,0)</f>
        <v>0</v>
      </c>
      <c r="BH471" s="160">
        <f>IF(N471="sníž. přenesená",J471,0)</f>
        <v>0</v>
      </c>
      <c r="BI471" s="160">
        <f>IF(N471="nulová",J471,0)</f>
        <v>0</v>
      </c>
      <c r="BJ471" s="21" t="s">
        <v>16</v>
      </c>
      <c r="BK471" s="160">
        <f>ROUND(I471*H471,2)</f>
        <v>0</v>
      </c>
      <c r="BL471" s="21" t="s">
        <v>224</v>
      </c>
      <c r="BM471" s="21" t="s">
        <v>1381</v>
      </c>
    </row>
    <row r="472" spans="2:65" s="1" customFormat="1" ht="25.5" customHeight="1">
      <c r="B472" s="149"/>
      <c r="C472" s="150" t="s">
        <v>1382</v>
      </c>
      <c r="D472" s="150" t="s">
        <v>167</v>
      </c>
      <c r="E472" s="151" t="s">
        <v>1383</v>
      </c>
      <c r="F472" s="152" t="s">
        <v>1384</v>
      </c>
      <c r="G472" s="153" t="s">
        <v>170</v>
      </c>
      <c r="H472" s="154">
        <v>173.18</v>
      </c>
      <c r="I472" s="155"/>
      <c r="J472" s="155">
        <f>ROUND(I472*H472,2)</f>
        <v>0</v>
      </c>
      <c r="K472" s="152" t="s">
        <v>171</v>
      </c>
      <c r="L472" s="35"/>
      <c r="M472" s="156" t="s">
        <v>5</v>
      </c>
      <c r="N472" s="157" t="s">
        <v>40</v>
      </c>
      <c r="O472" s="158">
        <v>0.06</v>
      </c>
      <c r="P472" s="158">
        <f>O472*H472</f>
        <v>10.3908</v>
      </c>
      <c r="Q472" s="158">
        <v>0</v>
      </c>
      <c r="R472" s="158">
        <f>Q472*H472</f>
        <v>0</v>
      </c>
      <c r="S472" s="158">
        <v>0</v>
      </c>
      <c r="T472" s="159">
        <f>S472*H472</f>
        <v>0</v>
      </c>
      <c r="AR472" s="21" t="s">
        <v>224</v>
      </c>
      <c r="AT472" s="21" t="s">
        <v>167</v>
      </c>
      <c r="AU472" s="21" t="s">
        <v>77</v>
      </c>
      <c r="AY472" s="21" t="s">
        <v>165</v>
      </c>
      <c r="BE472" s="160">
        <f>IF(N472="základní",J472,0)</f>
        <v>0</v>
      </c>
      <c r="BF472" s="160">
        <f>IF(N472="snížená",J472,0)</f>
        <v>0</v>
      </c>
      <c r="BG472" s="160">
        <f>IF(N472="zákl. přenesená",J472,0)</f>
        <v>0</v>
      </c>
      <c r="BH472" s="160">
        <f>IF(N472="sníž. přenesená",J472,0)</f>
        <v>0</v>
      </c>
      <c r="BI472" s="160">
        <f>IF(N472="nulová",J472,0)</f>
        <v>0</v>
      </c>
      <c r="BJ472" s="21" t="s">
        <v>16</v>
      </c>
      <c r="BK472" s="160">
        <f>ROUND(I472*H472,2)</f>
        <v>0</v>
      </c>
      <c r="BL472" s="21" t="s">
        <v>224</v>
      </c>
      <c r="BM472" s="21" t="s">
        <v>1385</v>
      </c>
    </row>
    <row r="473" spans="2:65" s="1" customFormat="1" ht="16.5" customHeight="1">
      <c r="B473" s="149"/>
      <c r="C473" s="169" t="s">
        <v>1386</v>
      </c>
      <c r="D473" s="169" t="s">
        <v>297</v>
      </c>
      <c r="E473" s="170" t="s">
        <v>1387</v>
      </c>
      <c r="F473" s="171" t="s">
        <v>1388</v>
      </c>
      <c r="G473" s="172" t="s">
        <v>170</v>
      </c>
      <c r="H473" s="173">
        <v>176.64400000000001</v>
      </c>
      <c r="I473" s="174"/>
      <c r="J473" s="174">
        <f>ROUND(I473*H473,2)</f>
        <v>0</v>
      </c>
      <c r="K473" s="171" t="s">
        <v>171</v>
      </c>
      <c r="L473" s="175"/>
      <c r="M473" s="176" t="s">
        <v>5</v>
      </c>
      <c r="N473" s="177" t="s">
        <v>40</v>
      </c>
      <c r="O473" s="158">
        <v>0</v>
      </c>
      <c r="P473" s="158">
        <f>O473*H473</f>
        <v>0</v>
      </c>
      <c r="Q473" s="158">
        <v>2.3999999999999998E-3</v>
      </c>
      <c r="R473" s="158">
        <f>Q473*H473</f>
        <v>0.42394559999999998</v>
      </c>
      <c r="S473" s="158">
        <v>0</v>
      </c>
      <c r="T473" s="159">
        <f>S473*H473</f>
        <v>0</v>
      </c>
      <c r="AR473" s="21" t="s">
        <v>292</v>
      </c>
      <c r="AT473" s="21" t="s">
        <v>297</v>
      </c>
      <c r="AU473" s="21" t="s">
        <v>77</v>
      </c>
      <c r="AY473" s="21" t="s">
        <v>165</v>
      </c>
      <c r="BE473" s="160">
        <f>IF(N473="základní",J473,0)</f>
        <v>0</v>
      </c>
      <c r="BF473" s="160">
        <f>IF(N473="snížená",J473,0)</f>
        <v>0</v>
      </c>
      <c r="BG473" s="160">
        <f>IF(N473="zákl. přenesená",J473,0)</f>
        <v>0</v>
      </c>
      <c r="BH473" s="160">
        <f>IF(N473="sníž. přenesená",J473,0)</f>
        <v>0</v>
      </c>
      <c r="BI473" s="160">
        <f>IF(N473="nulová",J473,0)</f>
        <v>0</v>
      </c>
      <c r="BJ473" s="21" t="s">
        <v>16</v>
      </c>
      <c r="BK473" s="160">
        <f>ROUND(I473*H473,2)</f>
        <v>0</v>
      </c>
      <c r="BL473" s="21" t="s">
        <v>224</v>
      </c>
      <c r="BM473" s="21" t="s">
        <v>1389</v>
      </c>
    </row>
    <row r="474" spans="2:65" s="11" customFormat="1">
      <c r="B474" s="161"/>
      <c r="D474" s="162" t="s">
        <v>236</v>
      </c>
      <c r="F474" s="163" t="s">
        <v>1390</v>
      </c>
      <c r="H474" s="164">
        <v>176.64400000000001</v>
      </c>
      <c r="L474" s="161"/>
      <c r="M474" s="165"/>
      <c r="N474" s="166"/>
      <c r="O474" s="166"/>
      <c r="P474" s="166"/>
      <c r="Q474" s="166"/>
      <c r="R474" s="166"/>
      <c r="S474" s="166"/>
      <c r="T474" s="167"/>
      <c r="AT474" s="168" t="s">
        <v>236</v>
      </c>
      <c r="AU474" s="168" t="s">
        <v>77</v>
      </c>
      <c r="AV474" s="11" t="s">
        <v>77</v>
      </c>
      <c r="AW474" s="11" t="s">
        <v>6</v>
      </c>
      <c r="AX474" s="11" t="s">
        <v>16</v>
      </c>
      <c r="AY474" s="168" t="s">
        <v>165</v>
      </c>
    </row>
    <row r="475" spans="2:65" s="1" customFormat="1" ht="25.5" customHeight="1">
      <c r="B475" s="149"/>
      <c r="C475" s="150" t="s">
        <v>1391</v>
      </c>
      <c r="D475" s="150" t="s">
        <v>167</v>
      </c>
      <c r="E475" s="151" t="s">
        <v>1383</v>
      </c>
      <c r="F475" s="152" t="s">
        <v>1384</v>
      </c>
      <c r="G475" s="153" t="s">
        <v>170</v>
      </c>
      <c r="H475" s="154">
        <v>10.3</v>
      </c>
      <c r="I475" s="155"/>
      <c r="J475" s="155">
        <f>ROUND(I475*H475,2)</f>
        <v>0</v>
      </c>
      <c r="K475" s="152" t="s">
        <v>171</v>
      </c>
      <c r="L475" s="35"/>
      <c r="M475" s="156" t="s">
        <v>5</v>
      </c>
      <c r="N475" s="157" t="s">
        <v>40</v>
      </c>
      <c r="O475" s="158">
        <v>0.06</v>
      </c>
      <c r="P475" s="158">
        <f>O475*H475</f>
        <v>0.61799999999999999</v>
      </c>
      <c r="Q475" s="158">
        <v>0</v>
      </c>
      <c r="R475" s="158">
        <f>Q475*H475</f>
        <v>0</v>
      </c>
      <c r="S475" s="158">
        <v>0</v>
      </c>
      <c r="T475" s="159">
        <f>S475*H475</f>
        <v>0</v>
      </c>
      <c r="AR475" s="21" t="s">
        <v>224</v>
      </c>
      <c r="AT475" s="21" t="s">
        <v>167</v>
      </c>
      <c r="AU475" s="21" t="s">
        <v>77</v>
      </c>
      <c r="AY475" s="21" t="s">
        <v>165</v>
      </c>
      <c r="BE475" s="160">
        <f>IF(N475="základní",J475,0)</f>
        <v>0</v>
      </c>
      <c r="BF475" s="160">
        <f>IF(N475="snížená",J475,0)</f>
        <v>0</v>
      </c>
      <c r="BG475" s="160">
        <f>IF(N475="zákl. přenesená",J475,0)</f>
        <v>0</v>
      </c>
      <c r="BH475" s="160">
        <f>IF(N475="sníž. přenesená",J475,0)</f>
        <v>0</v>
      </c>
      <c r="BI475" s="160">
        <f>IF(N475="nulová",J475,0)</f>
        <v>0</v>
      </c>
      <c r="BJ475" s="21" t="s">
        <v>16</v>
      </c>
      <c r="BK475" s="160">
        <f>ROUND(I475*H475,2)</f>
        <v>0</v>
      </c>
      <c r="BL475" s="21" t="s">
        <v>224</v>
      </c>
      <c r="BM475" s="21" t="s">
        <v>1392</v>
      </c>
    </row>
    <row r="476" spans="2:65" s="1" customFormat="1" ht="16.5" customHeight="1">
      <c r="B476" s="149"/>
      <c r="C476" s="169" t="s">
        <v>1393</v>
      </c>
      <c r="D476" s="169" t="s">
        <v>297</v>
      </c>
      <c r="E476" s="170" t="s">
        <v>1394</v>
      </c>
      <c r="F476" s="171" t="s">
        <v>1395</v>
      </c>
      <c r="G476" s="172" t="s">
        <v>170</v>
      </c>
      <c r="H476" s="173">
        <v>10.506</v>
      </c>
      <c r="I476" s="174"/>
      <c r="J476" s="174">
        <f>ROUND(I476*H476,2)</f>
        <v>0</v>
      </c>
      <c r="K476" s="171" t="s">
        <v>171</v>
      </c>
      <c r="L476" s="175"/>
      <c r="M476" s="176" t="s">
        <v>5</v>
      </c>
      <c r="N476" s="177" t="s">
        <v>40</v>
      </c>
      <c r="O476" s="158">
        <v>0</v>
      </c>
      <c r="P476" s="158">
        <f>O476*H476</f>
        <v>0</v>
      </c>
      <c r="Q476" s="158">
        <v>6.0999999999999997E-4</v>
      </c>
      <c r="R476" s="158">
        <f>Q476*H476</f>
        <v>6.4086600000000001E-3</v>
      </c>
      <c r="S476" s="158">
        <v>0</v>
      </c>
      <c r="T476" s="159">
        <f>S476*H476</f>
        <v>0</v>
      </c>
      <c r="AR476" s="21" t="s">
        <v>292</v>
      </c>
      <c r="AT476" s="21" t="s">
        <v>297</v>
      </c>
      <c r="AU476" s="21" t="s">
        <v>77</v>
      </c>
      <c r="AY476" s="21" t="s">
        <v>165</v>
      </c>
      <c r="BE476" s="160">
        <f>IF(N476="základní",J476,0)</f>
        <v>0</v>
      </c>
      <c r="BF476" s="160">
        <f>IF(N476="snížená",J476,0)</f>
        <v>0</v>
      </c>
      <c r="BG476" s="160">
        <f>IF(N476="zákl. přenesená",J476,0)</f>
        <v>0</v>
      </c>
      <c r="BH476" s="160">
        <f>IF(N476="sníž. přenesená",J476,0)</f>
        <v>0</v>
      </c>
      <c r="BI476" s="160">
        <f>IF(N476="nulová",J476,0)</f>
        <v>0</v>
      </c>
      <c r="BJ476" s="21" t="s">
        <v>16</v>
      </c>
      <c r="BK476" s="160">
        <f>ROUND(I476*H476,2)</f>
        <v>0</v>
      </c>
      <c r="BL476" s="21" t="s">
        <v>224</v>
      </c>
      <c r="BM476" s="21" t="s">
        <v>1396</v>
      </c>
    </row>
    <row r="477" spans="2:65" s="11" customFormat="1">
      <c r="B477" s="161"/>
      <c r="D477" s="162" t="s">
        <v>236</v>
      </c>
      <c r="F477" s="163" t="s">
        <v>1397</v>
      </c>
      <c r="H477" s="164">
        <v>10.506</v>
      </c>
      <c r="L477" s="161"/>
      <c r="M477" s="165"/>
      <c r="N477" s="166"/>
      <c r="O477" s="166"/>
      <c r="P477" s="166"/>
      <c r="Q477" s="166"/>
      <c r="R477" s="166"/>
      <c r="S477" s="166"/>
      <c r="T477" s="167"/>
      <c r="AT477" s="168" t="s">
        <v>236</v>
      </c>
      <c r="AU477" s="168" t="s">
        <v>77</v>
      </c>
      <c r="AV477" s="11" t="s">
        <v>77</v>
      </c>
      <c r="AW477" s="11" t="s">
        <v>6</v>
      </c>
      <c r="AX477" s="11" t="s">
        <v>16</v>
      </c>
      <c r="AY477" s="168" t="s">
        <v>165</v>
      </c>
    </row>
    <row r="478" spans="2:65" s="1" customFormat="1" ht="25.5" customHeight="1">
      <c r="B478" s="149"/>
      <c r="C478" s="150" t="s">
        <v>1398</v>
      </c>
      <c r="D478" s="150" t="s">
        <v>167</v>
      </c>
      <c r="E478" s="151" t="s">
        <v>1383</v>
      </c>
      <c r="F478" s="152" t="s">
        <v>1384</v>
      </c>
      <c r="G478" s="153" t="s">
        <v>170</v>
      </c>
      <c r="H478" s="154">
        <v>144.16</v>
      </c>
      <c r="I478" s="155"/>
      <c r="J478" s="155">
        <f>ROUND(I478*H478,2)</f>
        <v>0</v>
      </c>
      <c r="K478" s="152" t="s">
        <v>171</v>
      </c>
      <c r="L478" s="35"/>
      <c r="M478" s="156" t="s">
        <v>5</v>
      </c>
      <c r="N478" s="157" t="s">
        <v>40</v>
      </c>
      <c r="O478" s="158">
        <v>0.06</v>
      </c>
      <c r="P478" s="158">
        <f>O478*H478</f>
        <v>8.6495999999999995</v>
      </c>
      <c r="Q478" s="158">
        <v>0</v>
      </c>
      <c r="R478" s="158">
        <f>Q478*H478</f>
        <v>0</v>
      </c>
      <c r="S478" s="158">
        <v>0</v>
      </c>
      <c r="T478" s="159">
        <f>S478*H478</f>
        <v>0</v>
      </c>
      <c r="AR478" s="21" t="s">
        <v>224</v>
      </c>
      <c r="AT478" s="21" t="s">
        <v>167</v>
      </c>
      <c r="AU478" s="21" t="s">
        <v>77</v>
      </c>
      <c r="AY478" s="21" t="s">
        <v>165</v>
      </c>
      <c r="BE478" s="160">
        <f>IF(N478="základní",J478,0)</f>
        <v>0</v>
      </c>
      <c r="BF478" s="160">
        <f>IF(N478="snížená",J478,0)</f>
        <v>0</v>
      </c>
      <c r="BG478" s="160">
        <f>IF(N478="zákl. přenesená",J478,0)</f>
        <v>0</v>
      </c>
      <c r="BH478" s="160">
        <f>IF(N478="sníž. přenesená",J478,0)</f>
        <v>0</v>
      </c>
      <c r="BI478" s="160">
        <f>IF(N478="nulová",J478,0)</f>
        <v>0</v>
      </c>
      <c r="BJ478" s="21" t="s">
        <v>16</v>
      </c>
      <c r="BK478" s="160">
        <f>ROUND(I478*H478,2)</f>
        <v>0</v>
      </c>
      <c r="BL478" s="21" t="s">
        <v>224</v>
      </c>
      <c r="BM478" s="21" t="s">
        <v>1399</v>
      </c>
    </row>
    <row r="479" spans="2:65" s="1" customFormat="1" ht="16.5" customHeight="1">
      <c r="B479" s="149"/>
      <c r="C479" s="169" t="s">
        <v>1400</v>
      </c>
      <c r="D479" s="169" t="s">
        <v>297</v>
      </c>
      <c r="E479" s="170" t="s">
        <v>1401</v>
      </c>
      <c r="F479" s="171" t="s">
        <v>1402</v>
      </c>
      <c r="G479" s="172" t="s">
        <v>170</v>
      </c>
      <c r="H479" s="173">
        <v>147.04300000000001</v>
      </c>
      <c r="I479" s="174"/>
      <c r="J479" s="174">
        <f>ROUND(I479*H479,2)</f>
        <v>0</v>
      </c>
      <c r="K479" s="171" t="s">
        <v>5</v>
      </c>
      <c r="L479" s="175"/>
      <c r="M479" s="176" t="s">
        <v>5</v>
      </c>
      <c r="N479" s="177" t="s">
        <v>40</v>
      </c>
      <c r="O479" s="158">
        <v>0</v>
      </c>
      <c r="P479" s="158">
        <f>O479*H479</f>
        <v>0</v>
      </c>
      <c r="Q479" s="158">
        <v>6.0999999999999997E-4</v>
      </c>
      <c r="R479" s="158">
        <f>Q479*H479</f>
        <v>8.9696230000000002E-2</v>
      </c>
      <c r="S479" s="158">
        <v>0</v>
      </c>
      <c r="T479" s="159">
        <f>S479*H479</f>
        <v>0</v>
      </c>
      <c r="AR479" s="21" t="s">
        <v>292</v>
      </c>
      <c r="AT479" s="21" t="s">
        <v>297</v>
      </c>
      <c r="AU479" s="21" t="s">
        <v>77</v>
      </c>
      <c r="AY479" s="21" t="s">
        <v>165</v>
      </c>
      <c r="BE479" s="160">
        <f>IF(N479="základní",J479,0)</f>
        <v>0</v>
      </c>
      <c r="BF479" s="160">
        <f>IF(N479="snížená",J479,0)</f>
        <v>0</v>
      </c>
      <c r="BG479" s="160">
        <f>IF(N479="zákl. přenesená",J479,0)</f>
        <v>0</v>
      </c>
      <c r="BH479" s="160">
        <f>IF(N479="sníž. přenesená",J479,0)</f>
        <v>0</v>
      </c>
      <c r="BI479" s="160">
        <f>IF(N479="nulová",J479,0)</f>
        <v>0</v>
      </c>
      <c r="BJ479" s="21" t="s">
        <v>16</v>
      </c>
      <c r="BK479" s="160">
        <f>ROUND(I479*H479,2)</f>
        <v>0</v>
      </c>
      <c r="BL479" s="21" t="s">
        <v>224</v>
      </c>
      <c r="BM479" s="21" t="s">
        <v>1403</v>
      </c>
    </row>
    <row r="480" spans="2:65" s="11" customFormat="1">
      <c r="B480" s="161"/>
      <c r="D480" s="162" t="s">
        <v>236</v>
      </c>
      <c r="F480" s="163" t="s">
        <v>1404</v>
      </c>
      <c r="H480" s="164">
        <v>147.04300000000001</v>
      </c>
      <c r="L480" s="161"/>
      <c r="M480" s="165"/>
      <c r="N480" s="166"/>
      <c r="O480" s="166"/>
      <c r="P480" s="166"/>
      <c r="Q480" s="166"/>
      <c r="R480" s="166"/>
      <c r="S480" s="166"/>
      <c r="T480" s="167"/>
      <c r="AT480" s="168" t="s">
        <v>236</v>
      </c>
      <c r="AU480" s="168" t="s">
        <v>77</v>
      </c>
      <c r="AV480" s="11" t="s">
        <v>77</v>
      </c>
      <c r="AW480" s="11" t="s">
        <v>6</v>
      </c>
      <c r="AX480" s="11" t="s">
        <v>16</v>
      </c>
      <c r="AY480" s="168" t="s">
        <v>165</v>
      </c>
    </row>
    <row r="481" spans="2:65" s="1" customFormat="1" ht="25.5" customHeight="1">
      <c r="B481" s="149"/>
      <c r="C481" s="150" t="s">
        <v>1405</v>
      </c>
      <c r="D481" s="150" t="s">
        <v>167</v>
      </c>
      <c r="E481" s="151" t="s">
        <v>1383</v>
      </c>
      <c r="F481" s="152" t="s">
        <v>1384</v>
      </c>
      <c r="G481" s="153" t="s">
        <v>170</v>
      </c>
      <c r="H481" s="154">
        <v>154.46</v>
      </c>
      <c r="I481" s="155"/>
      <c r="J481" s="155">
        <f>ROUND(I481*H481,2)</f>
        <v>0</v>
      </c>
      <c r="K481" s="152" t="s">
        <v>171</v>
      </c>
      <c r="L481" s="35"/>
      <c r="M481" s="156" t="s">
        <v>5</v>
      </c>
      <c r="N481" s="157" t="s">
        <v>40</v>
      </c>
      <c r="O481" s="158">
        <v>0.06</v>
      </c>
      <c r="P481" s="158">
        <f>O481*H481</f>
        <v>9.2675999999999998</v>
      </c>
      <c r="Q481" s="158">
        <v>0</v>
      </c>
      <c r="R481" s="158">
        <f>Q481*H481</f>
        <v>0</v>
      </c>
      <c r="S481" s="158">
        <v>0</v>
      </c>
      <c r="T481" s="159">
        <f>S481*H481</f>
        <v>0</v>
      </c>
      <c r="AR481" s="21" t="s">
        <v>224</v>
      </c>
      <c r="AT481" s="21" t="s">
        <v>167</v>
      </c>
      <c r="AU481" s="21" t="s">
        <v>77</v>
      </c>
      <c r="AY481" s="21" t="s">
        <v>165</v>
      </c>
      <c r="BE481" s="160">
        <f>IF(N481="základní",J481,0)</f>
        <v>0</v>
      </c>
      <c r="BF481" s="160">
        <f>IF(N481="snížená",J481,0)</f>
        <v>0</v>
      </c>
      <c r="BG481" s="160">
        <f>IF(N481="zákl. přenesená",J481,0)</f>
        <v>0</v>
      </c>
      <c r="BH481" s="160">
        <f>IF(N481="sníž. přenesená",J481,0)</f>
        <v>0</v>
      </c>
      <c r="BI481" s="160">
        <f>IF(N481="nulová",J481,0)</f>
        <v>0</v>
      </c>
      <c r="BJ481" s="21" t="s">
        <v>16</v>
      </c>
      <c r="BK481" s="160">
        <f>ROUND(I481*H481,2)</f>
        <v>0</v>
      </c>
      <c r="BL481" s="21" t="s">
        <v>224</v>
      </c>
      <c r="BM481" s="21" t="s">
        <v>1406</v>
      </c>
    </row>
    <row r="482" spans="2:65" s="1" customFormat="1" ht="16.5" customHeight="1">
      <c r="B482" s="149"/>
      <c r="C482" s="169" t="s">
        <v>1407</v>
      </c>
      <c r="D482" s="169" t="s">
        <v>297</v>
      </c>
      <c r="E482" s="170" t="s">
        <v>1408</v>
      </c>
      <c r="F482" s="171" t="s">
        <v>1409</v>
      </c>
      <c r="G482" s="172" t="s">
        <v>170</v>
      </c>
      <c r="H482" s="173">
        <v>157.54900000000001</v>
      </c>
      <c r="I482" s="174"/>
      <c r="J482" s="174">
        <f>ROUND(I482*H482,2)</f>
        <v>0</v>
      </c>
      <c r="K482" s="171" t="s">
        <v>171</v>
      </c>
      <c r="L482" s="175"/>
      <c r="M482" s="176" t="s">
        <v>5</v>
      </c>
      <c r="N482" s="177" t="s">
        <v>40</v>
      </c>
      <c r="O482" s="158">
        <v>0</v>
      </c>
      <c r="P482" s="158">
        <f>O482*H482</f>
        <v>0</v>
      </c>
      <c r="Q482" s="158">
        <v>2.7000000000000001E-3</v>
      </c>
      <c r="R482" s="158">
        <f>Q482*H482</f>
        <v>0.42538230000000005</v>
      </c>
      <c r="S482" s="158">
        <v>0</v>
      </c>
      <c r="T482" s="159">
        <f>S482*H482</f>
        <v>0</v>
      </c>
      <c r="AR482" s="21" t="s">
        <v>292</v>
      </c>
      <c r="AT482" s="21" t="s">
        <v>297</v>
      </c>
      <c r="AU482" s="21" t="s">
        <v>77</v>
      </c>
      <c r="AY482" s="21" t="s">
        <v>165</v>
      </c>
      <c r="BE482" s="160">
        <f>IF(N482="základní",J482,0)</f>
        <v>0</v>
      </c>
      <c r="BF482" s="160">
        <f>IF(N482="snížená",J482,0)</f>
        <v>0</v>
      </c>
      <c r="BG482" s="160">
        <f>IF(N482="zákl. přenesená",J482,0)</f>
        <v>0</v>
      </c>
      <c r="BH482" s="160">
        <f>IF(N482="sníž. přenesená",J482,0)</f>
        <v>0</v>
      </c>
      <c r="BI482" s="160">
        <f>IF(N482="nulová",J482,0)</f>
        <v>0</v>
      </c>
      <c r="BJ482" s="21" t="s">
        <v>16</v>
      </c>
      <c r="BK482" s="160">
        <f>ROUND(I482*H482,2)</f>
        <v>0</v>
      </c>
      <c r="BL482" s="21" t="s">
        <v>224</v>
      </c>
      <c r="BM482" s="21" t="s">
        <v>1410</v>
      </c>
    </row>
    <row r="483" spans="2:65" s="11" customFormat="1">
      <c r="B483" s="161"/>
      <c r="D483" s="162" t="s">
        <v>236</v>
      </c>
      <c r="F483" s="163" t="s">
        <v>1411</v>
      </c>
      <c r="H483" s="164">
        <v>157.54900000000001</v>
      </c>
      <c r="L483" s="161"/>
      <c r="M483" s="165"/>
      <c r="N483" s="166"/>
      <c r="O483" s="166"/>
      <c r="P483" s="166"/>
      <c r="Q483" s="166"/>
      <c r="R483" s="166"/>
      <c r="S483" s="166"/>
      <c r="T483" s="167"/>
      <c r="AT483" s="168" t="s">
        <v>236</v>
      </c>
      <c r="AU483" s="168" t="s">
        <v>77</v>
      </c>
      <c r="AV483" s="11" t="s">
        <v>77</v>
      </c>
      <c r="AW483" s="11" t="s">
        <v>6</v>
      </c>
      <c r="AX483" s="11" t="s">
        <v>16</v>
      </c>
      <c r="AY483" s="168" t="s">
        <v>165</v>
      </c>
    </row>
    <row r="484" spans="2:65" s="1" customFormat="1" ht="16.5" customHeight="1">
      <c r="B484" s="149"/>
      <c r="C484" s="150" t="s">
        <v>1412</v>
      </c>
      <c r="D484" s="150" t="s">
        <v>167</v>
      </c>
      <c r="E484" s="151" t="s">
        <v>1413</v>
      </c>
      <c r="F484" s="152" t="s">
        <v>1414</v>
      </c>
      <c r="G484" s="153" t="s">
        <v>185</v>
      </c>
      <c r="H484" s="154">
        <v>130.19999999999999</v>
      </c>
      <c r="I484" s="155"/>
      <c r="J484" s="155">
        <f>ROUND(I484*H484,2)</f>
        <v>0</v>
      </c>
      <c r="K484" s="152" t="s">
        <v>171</v>
      </c>
      <c r="L484" s="35"/>
      <c r="M484" s="156" t="s">
        <v>5</v>
      </c>
      <c r="N484" s="157" t="s">
        <v>40</v>
      </c>
      <c r="O484" s="158">
        <v>0.04</v>
      </c>
      <c r="P484" s="158">
        <f>O484*H484</f>
        <v>5.2079999999999993</v>
      </c>
      <c r="Q484" s="158">
        <v>0</v>
      </c>
      <c r="R484" s="158">
        <f>Q484*H484</f>
        <v>0</v>
      </c>
      <c r="S484" s="158">
        <v>0</v>
      </c>
      <c r="T484" s="159">
        <f>S484*H484</f>
        <v>0</v>
      </c>
      <c r="AR484" s="21" t="s">
        <v>224</v>
      </c>
      <c r="AT484" s="21" t="s">
        <v>167</v>
      </c>
      <c r="AU484" s="21" t="s">
        <v>77</v>
      </c>
      <c r="AY484" s="21" t="s">
        <v>165</v>
      </c>
      <c r="BE484" s="160">
        <f>IF(N484="základní",J484,0)</f>
        <v>0</v>
      </c>
      <c r="BF484" s="160">
        <f>IF(N484="snížená",J484,0)</f>
        <v>0</v>
      </c>
      <c r="BG484" s="160">
        <f>IF(N484="zákl. přenesená",J484,0)</f>
        <v>0</v>
      </c>
      <c r="BH484" s="160">
        <f>IF(N484="sníž. přenesená",J484,0)</f>
        <v>0</v>
      </c>
      <c r="BI484" s="160">
        <f>IF(N484="nulová",J484,0)</f>
        <v>0</v>
      </c>
      <c r="BJ484" s="21" t="s">
        <v>16</v>
      </c>
      <c r="BK484" s="160">
        <f>ROUND(I484*H484,2)</f>
        <v>0</v>
      </c>
      <c r="BL484" s="21" t="s">
        <v>224</v>
      </c>
      <c r="BM484" s="21" t="s">
        <v>1415</v>
      </c>
    </row>
    <row r="485" spans="2:65" s="1" customFormat="1" ht="16.5" customHeight="1">
      <c r="B485" s="149"/>
      <c r="C485" s="169" t="s">
        <v>1416</v>
      </c>
      <c r="D485" s="169" t="s">
        <v>297</v>
      </c>
      <c r="E485" s="170" t="s">
        <v>1417</v>
      </c>
      <c r="F485" s="171" t="s">
        <v>1418</v>
      </c>
      <c r="G485" s="172" t="s">
        <v>185</v>
      </c>
      <c r="H485" s="173">
        <v>136.71</v>
      </c>
      <c r="I485" s="174"/>
      <c r="J485" s="174">
        <f>ROUND(I485*H485,2)</f>
        <v>0</v>
      </c>
      <c r="K485" s="171" t="s">
        <v>171</v>
      </c>
      <c r="L485" s="175"/>
      <c r="M485" s="176" t="s">
        <v>5</v>
      </c>
      <c r="N485" s="177" t="s">
        <v>40</v>
      </c>
      <c r="O485" s="158">
        <v>0</v>
      </c>
      <c r="P485" s="158">
        <f>O485*H485</f>
        <v>0</v>
      </c>
      <c r="Q485" s="158">
        <v>2.9999999999999997E-4</v>
      </c>
      <c r="R485" s="158">
        <f>Q485*H485</f>
        <v>4.1013000000000001E-2</v>
      </c>
      <c r="S485" s="158">
        <v>0</v>
      </c>
      <c r="T485" s="159">
        <f>S485*H485</f>
        <v>0</v>
      </c>
      <c r="AR485" s="21" t="s">
        <v>292</v>
      </c>
      <c r="AT485" s="21" t="s">
        <v>297</v>
      </c>
      <c r="AU485" s="21" t="s">
        <v>77</v>
      </c>
      <c r="AY485" s="21" t="s">
        <v>165</v>
      </c>
      <c r="BE485" s="160">
        <f>IF(N485="základní",J485,0)</f>
        <v>0</v>
      </c>
      <c r="BF485" s="160">
        <f>IF(N485="snížená",J485,0)</f>
        <v>0</v>
      </c>
      <c r="BG485" s="160">
        <f>IF(N485="zákl. přenesená",J485,0)</f>
        <v>0</v>
      </c>
      <c r="BH485" s="160">
        <f>IF(N485="sníž. přenesená",J485,0)</f>
        <v>0</v>
      </c>
      <c r="BI485" s="160">
        <f>IF(N485="nulová",J485,0)</f>
        <v>0</v>
      </c>
      <c r="BJ485" s="21" t="s">
        <v>16</v>
      </c>
      <c r="BK485" s="160">
        <f>ROUND(I485*H485,2)</f>
        <v>0</v>
      </c>
      <c r="BL485" s="21" t="s">
        <v>224</v>
      </c>
      <c r="BM485" s="21" t="s">
        <v>1419</v>
      </c>
    </row>
    <row r="486" spans="2:65" s="11" customFormat="1">
      <c r="B486" s="161"/>
      <c r="D486" s="162" t="s">
        <v>236</v>
      </c>
      <c r="F486" s="163" t="s">
        <v>1420</v>
      </c>
      <c r="H486" s="164">
        <v>136.71</v>
      </c>
      <c r="L486" s="161"/>
      <c r="M486" s="165"/>
      <c r="N486" s="166"/>
      <c r="O486" s="166"/>
      <c r="P486" s="166"/>
      <c r="Q486" s="166"/>
      <c r="R486" s="166"/>
      <c r="S486" s="166"/>
      <c r="T486" s="167"/>
      <c r="AT486" s="168" t="s">
        <v>236</v>
      </c>
      <c r="AU486" s="168" t="s">
        <v>77</v>
      </c>
      <c r="AV486" s="11" t="s">
        <v>77</v>
      </c>
      <c r="AW486" s="11" t="s">
        <v>6</v>
      </c>
      <c r="AX486" s="11" t="s">
        <v>16</v>
      </c>
      <c r="AY486" s="168" t="s">
        <v>165</v>
      </c>
    </row>
    <row r="487" spans="2:65" s="1" customFormat="1" ht="25.5" customHeight="1">
      <c r="B487" s="149"/>
      <c r="C487" s="150" t="s">
        <v>1421</v>
      </c>
      <c r="D487" s="150" t="s">
        <v>167</v>
      </c>
      <c r="E487" s="151" t="s">
        <v>1422</v>
      </c>
      <c r="F487" s="152" t="s">
        <v>1423</v>
      </c>
      <c r="G487" s="153" t="s">
        <v>170</v>
      </c>
      <c r="H487" s="154">
        <v>52.8</v>
      </c>
      <c r="I487" s="155"/>
      <c r="J487" s="155">
        <f>ROUND(I487*H487,2)</f>
        <v>0</v>
      </c>
      <c r="K487" s="152" t="s">
        <v>171</v>
      </c>
      <c r="L487" s="35"/>
      <c r="M487" s="156" t="s">
        <v>5</v>
      </c>
      <c r="N487" s="157" t="s">
        <v>40</v>
      </c>
      <c r="O487" s="158">
        <v>0.21099999999999999</v>
      </c>
      <c r="P487" s="158">
        <f>O487*H487</f>
        <v>11.140799999999999</v>
      </c>
      <c r="Q487" s="158">
        <v>6.0000000000000001E-3</v>
      </c>
      <c r="R487" s="158">
        <f>Q487*H487</f>
        <v>0.31679999999999997</v>
      </c>
      <c r="S487" s="158">
        <v>0</v>
      </c>
      <c r="T487" s="159">
        <f>S487*H487</f>
        <v>0</v>
      </c>
      <c r="AR487" s="21" t="s">
        <v>224</v>
      </c>
      <c r="AT487" s="21" t="s">
        <v>167</v>
      </c>
      <c r="AU487" s="21" t="s">
        <v>77</v>
      </c>
      <c r="AY487" s="21" t="s">
        <v>165</v>
      </c>
      <c r="BE487" s="160">
        <f>IF(N487="základní",J487,0)</f>
        <v>0</v>
      </c>
      <c r="BF487" s="160">
        <f>IF(N487="snížená",J487,0)</f>
        <v>0</v>
      </c>
      <c r="BG487" s="160">
        <f>IF(N487="zákl. přenesená",J487,0)</f>
        <v>0</v>
      </c>
      <c r="BH487" s="160">
        <f>IF(N487="sníž. přenesená",J487,0)</f>
        <v>0</v>
      </c>
      <c r="BI487" s="160">
        <f>IF(N487="nulová",J487,0)</f>
        <v>0</v>
      </c>
      <c r="BJ487" s="21" t="s">
        <v>16</v>
      </c>
      <c r="BK487" s="160">
        <f>ROUND(I487*H487,2)</f>
        <v>0</v>
      </c>
      <c r="BL487" s="21" t="s">
        <v>224</v>
      </c>
      <c r="BM487" s="21" t="s">
        <v>1424</v>
      </c>
    </row>
    <row r="488" spans="2:65" s="1" customFormat="1" ht="16.5" customHeight="1">
      <c r="B488" s="149"/>
      <c r="C488" s="169" t="s">
        <v>1425</v>
      </c>
      <c r="D488" s="169" t="s">
        <v>297</v>
      </c>
      <c r="E488" s="170" t="s">
        <v>1426</v>
      </c>
      <c r="F488" s="171" t="s">
        <v>1427</v>
      </c>
      <c r="G488" s="172" t="s">
        <v>170</v>
      </c>
      <c r="H488" s="173">
        <v>53.856000000000002</v>
      </c>
      <c r="I488" s="174"/>
      <c r="J488" s="174">
        <f>ROUND(I488*H488,2)</f>
        <v>0</v>
      </c>
      <c r="K488" s="171" t="s">
        <v>171</v>
      </c>
      <c r="L488" s="175"/>
      <c r="M488" s="176" t="s">
        <v>5</v>
      </c>
      <c r="N488" s="177" t="s">
        <v>40</v>
      </c>
      <c r="O488" s="158">
        <v>0</v>
      </c>
      <c r="P488" s="158">
        <f>O488*H488</f>
        <v>0</v>
      </c>
      <c r="Q488" s="158">
        <v>2.5000000000000001E-3</v>
      </c>
      <c r="R488" s="158">
        <f>Q488*H488</f>
        <v>0.13464000000000001</v>
      </c>
      <c r="S488" s="158">
        <v>0</v>
      </c>
      <c r="T488" s="159">
        <f>S488*H488</f>
        <v>0</v>
      </c>
      <c r="AR488" s="21" t="s">
        <v>292</v>
      </c>
      <c r="AT488" s="21" t="s">
        <v>297</v>
      </c>
      <c r="AU488" s="21" t="s">
        <v>77</v>
      </c>
      <c r="AY488" s="21" t="s">
        <v>165</v>
      </c>
      <c r="BE488" s="160">
        <f>IF(N488="základní",J488,0)</f>
        <v>0</v>
      </c>
      <c r="BF488" s="160">
        <f>IF(N488="snížená",J488,0)</f>
        <v>0</v>
      </c>
      <c r="BG488" s="160">
        <f>IF(N488="zákl. přenesená",J488,0)</f>
        <v>0</v>
      </c>
      <c r="BH488" s="160">
        <f>IF(N488="sníž. přenesená",J488,0)</f>
        <v>0</v>
      </c>
      <c r="BI488" s="160">
        <f>IF(N488="nulová",J488,0)</f>
        <v>0</v>
      </c>
      <c r="BJ488" s="21" t="s">
        <v>16</v>
      </c>
      <c r="BK488" s="160">
        <f>ROUND(I488*H488,2)</f>
        <v>0</v>
      </c>
      <c r="BL488" s="21" t="s">
        <v>224</v>
      </c>
      <c r="BM488" s="21" t="s">
        <v>1428</v>
      </c>
    </row>
    <row r="489" spans="2:65" s="11" customFormat="1">
      <c r="B489" s="161"/>
      <c r="D489" s="162" t="s">
        <v>236</v>
      </c>
      <c r="F489" s="163" t="s">
        <v>1429</v>
      </c>
      <c r="H489" s="164">
        <v>53.856000000000002</v>
      </c>
      <c r="L489" s="161"/>
      <c r="M489" s="165"/>
      <c r="N489" s="166"/>
      <c r="O489" s="166"/>
      <c r="P489" s="166"/>
      <c r="Q489" s="166"/>
      <c r="R489" s="166"/>
      <c r="S489" s="166"/>
      <c r="T489" s="167"/>
      <c r="AT489" s="168" t="s">
        <v>236</v>
      </c>
      <c r="AU489" s="168" t="s">
        <v>77</v>
      </c>
      <c r="AV489" s="11" t="s">
        <v>77</v>
      </c>
      <c r="AW489" s="11" t="s">
        <v>6</v>
      </c>
      <c r="AX489" s="11" t="s">
        <v>16</v>
      </c>
      <c r="AY489" s="168" t="s">
        <v>165</v>
      </c>
    </row>
    <row r="490" spans="2:65" s="1" customFormat="1" ht="25.5" customHeight="1">
      <c r="B490" s="149"/>
      <c r="C490" s="150" t="s">
        <v>1430</v>
      </c>
      <c r="D490" s="150" t="s">
        <v>167</v>
      </c>
      <c r="E490" s="151" t="s">
        <v>1422</v>
      </c>
      <c r="F490" s="152" t="s">
        <v>1423</v>
      </c>
      <c r="G490" s="153" t="s">
        <v>170</v>
      </c>
      <c r="H490" s="154">
        <v>27</v>
      </c>
      <c r="I490" s="155"/>
      <c r="J490" s="155">
        <f>ROUND(I490*H490,2)</f>
        <v>0</v>
      </c>
      <c r="K490" s="152" t="s">
        <v>171</v>
      </c>
      <c r="L490" s="35"/>
      <c r="M490" s="156" t="s">
        <v>5</v>
      </c>
      <c r="N490" s="157" t="s">
        <v>40</v>
      </c>
      <c r="O490" s="158">
        <v>0.21099999999999999</v>
      </c>
      <c r="P490" s="158">
        <f>O490*H490</f>
        <v>5.6970000000000001</v>
      </c>
      <c r="Q490" s="158">
        <v>6.0000000000000001E-3</v>
      </c>
      <c r="R490" s="158">
        <f>Q490*H490</f>
        <v>0.16200000000000001</v>
      </c>
      <c r="S490" s="158">
        <v>0</v>
      </c>
      <c r="T490" s="159">
        <f>S490*H490</f>
        <v>0</v>
      </c>
      <c r="AR490" s="21" t="s">
        <v>224</v>
      </c>
      <c r="AT490" s="21" t="s">
        <v>167</v>
      </c>
      <c r="AU490" s="21" t="s">
        <v>77</v>
      </c>
      <c r="AY490" s="21" t="s">
        <v>165</v>
      </c>
      <c r="BE490" s="160">
        <f>IF(N490="základní",J490,0)</f>
        <v>0</v>
      </c>
      <c r="BF490" s="160">
        <f>IF(N490="snížená",J490,0)</f>
        <v>0</v>
      </c>
      <c r="BG490" s="160">
        <f>IF(N490="zákl. přenesená",J490,0)</f>
        <v>0</v>
      </c>
      <c r="BH490" s="160">
        <f>IF(N490="sníž. přenesená",J490,0)</f>
        <v>0</v>
      </c>
      <c r="BI490" s="160">
        <f>IF(N490="nulová",J490,0)</f>
        <v>0</v>
      </c>
      <c r="BJ490" s="21" t="s">
        <v>16</v>
      </c>
      <c r="BK490" s="160">
        <f>ROUND(I490*H490,2)</f>
        <v>0</v>
      </c>
      <c r="BL490" s="21" t="s">
        <v>224</v>
      </c>
      <c r="BM490" s="21" t="s">
        <v>1431</v>
      </c>
    </row>
    <row r="491" spans="2:65" s="1" customFormat="1" ht="16.5" customHeight="1">
      <c r="B491" s="149"/>
      <c r="C491" s="169" t="s">
        <v>1432</v>
      </c>
      <c r="D491" s="169" t="s">
        <v>297</v>
      </c>
      <c r="E491" s="170" t="s">
        <v>1433</v>
      </c>
      <c r="F491" s="171" t="s">
        <v>1434</v>
      </c>
      <c r="G491" s="172" t="s">
        <v>170</v>
      </c>
      <c r="H491" s="173">
        <v>27.54</v>
      </c>
      <c r="I491" s="174"/>
      <c r="J491" s="174">
        <f>ROUND(I491*H491,2)</f>
        <v>0</v>
      </c>
      <c r="K491" s="171" t="s">
        <v>171</v>
      </c>
      <c r="L491" s="175"/>
      <c r="M491" s="176" t="s">
        <v>5</v>
      </c>
      <c r="N491" s="177" t="s">
        <v>40</v>
      </c>
      <c r="O491" s="158">
        <v>0</v>
      </c>
      <c r="P491" s="158">
        <f>O491*H491</f>
        <v>0</v>
      </c>
      <c r="Q491" s="158">
        <v>1.5E-3</v>
      </c>
      <c r="R491" s="158">
        <f>Q491*H491</f>
        <v>4.1309999999999999E-2</v>
      </c>
      <c r="S491" s="158">
        <v>0</v>
      </c>
      <c r="T491" s="159">
        <f>S491*H491</f>
        <v>0</v>
      </c>
      <c r="AR491" s="21" t="s">
        <v>292</v>
      </c>
      <c r="AT491" s="21" t="s">
        <v>297</v>
      </c>
      <c r="AU491" s="21" t="s">
        <v>77</v>
      </c>
      <c r="AY491" s="21" t="s">
        <v>165</v>
      </c>
      <c r="BE491" s="160">
        <f>IF(N491="základní",J491,0)</f>
        <v>0</v>
      </c>
      <c r="BF491" s="160">
        <f>IF(N491="snížená",J491,0)</f>
        <v>0</v>
      </c>
      <c r="BG491" s="160">
        <f>IF(N491="zákl. přenesená",J491,0)</f>
        <v>0</v>
      </c>
      <c r="BH491" s="160">
        <f>IF(N491="sníž. přenesená",J491,0)</f>
        <v>0</v>
      </c>
      <c r="BI491" s="160">
        <f>IF(N491="nulová",J491,0)</f>
        <v>0</v>
      </c>
      <c r="BJ491" s="21" t="s">
        <v>16</v>
      </c>
      <c r="BK491" s="160">
        <f>ROUND(I491*H491,2)</f>
        <v>0</v>
      </c>
      <c r="BL491" s="21" t="s">
        <v>224</v>
      </c>
      <c r="BM491" s="21" t="s">
        <v>1435</v>
      </c>
    </row>
    <row r="492" spans="2:65" s="11" customFormat="1">
      <c r="B492" s="161"/>
      <c r="D492" s="162" t="s">
        <v>236</v>
      </c>
      <c r="F492" s="163" t="s">
        <v>1436</v>
      </c>
      <c r="H492" s="164">
        <v>27.54</v>
      </c>
      <c r="L492" s="161"/>
      <c r="M492" s="165"/>
      <c r="N492" s="166"/>
      <c r="O492" s="166"/>
      <c r="P492" s="166"/>
      <c r="Q492" s="166"/>
      <c r="R492" s="166"/>
      <c r="S492" s="166"/>
      <c r="T492" s="167"/>
      <c r="AT492" s="168" t="s">
        <v>236</v>
      </c>
      <c r="AU492" s="168" t="s">
        <v>77</v>
      </c>
      <c r="AV492" s="11" t="s">
        <v>77</v>
      </c>
      <c r="AW492" s="11" t="s">
        <v>6</v>
      </c>
      <c r="AX492" s="11" t="s">
        <v>16</v>
      </c>
      <c r="AY492" s="168" t="s">
        <v>165</v>
      </c>
    </row>
    <row r="493" spans="2:65" s="1" customFormat="1" ht="25.5" customHeight="1">
      <c r="B493" s="149"/>
      <c r="C493" s="150" t="s">
        <v>1437</v>
      </c>
      <c r="D493" s="150" t="s">
        <v>167</v>
      </c>
      <c r="E493" s="151" t="s">
        <v>1438</v>
      </c>
      <c r="F493" s="152" t="s">
        <v>1439</v>
      </c>
      <c r="G493" s="153" t="s">
        <v>170</v>
      </c>
      <c r="H493" s="154">
        <v>340</v>
      </c>
      <c r="I493" s="155"/>
      <c r="J493" s="155">
        <f>ROUND(I493*H493,2)</f>
        <v>0</v>
      </c>
      <c r="K493" s="152" t="s">
        <v>171</v>
      </c>
      <c r="L493" s="35"/>
      <c r="M493" s="156" t="s">
        <v>5</v>
      </c>
      <c r="N493" s="157" t="s">
        <v>40</v>
      </c>
      <c r="O493" s="158">
        <v>0.128</v>
      </c>
      <c r="P493" s="158">
        <f>O493*H493</f>
        <v>43.52</v>
      </c>
      <c r="Q493" s="158">
        <v>5.8E-4</v>
      </c>
      <c r="R493" s="158">
        <f>Q493*H493</f>
        <v>0.19720000000000001</v>
      </c>
      <c r="S493" s="158">
        <v>0</v>
      </c>
      <c r="T493" s="159">
        <f>S493*H493</f>
        <v>0</v>
      </c>
      <c r="AR493" s="21" t="s">
        <v>224</v>
      </c>
      <c r="AT493" s="21" t="s">
        <v>167</v>
      </c>
      <c r="AU493" s="21" t="s">
        <v>77</v>
      </c>
      <c r="AY493" s="21" t="s">
        <v>165</v>
      </c>
      <c r="BE493" s="160">
        <f>IF(N493="základní",J493,0)</f>
        <v>0</v>
      </c>
      <c r="BF493" s="160">
        <f>IF(N493="snížená",J493,0)</f>
        <v>0</v>
      </c>
      <c r="BG493" s="160">
        <f>IF(N493="zákl. přenesená",J493,0)</f>
        <v>0</v>
      </c>
      <c r="BH493" s="160">
        <f>IF(N493="sníž. přenesená",J493,0)</f>
        <v>0</v>
      </c>
      <c r="BI493" s="160">
        <f>IF(N493="nulová",J493,0)</f>
        <v>0</v>
      </c>
      <c r="BJ493" s="21" t="s">
        <v>16</v>
      </c>
      <c r="BK493" s="160">
        <f>ROUND(I493*H493,2)</f>
        <v>0</v>
      </c>
      <c r="BL493" s="21" t="s">
        <v>224</v>
      </c>
      <c r="BM493" s="21" t="s">
        <v>1440</v>
      </c>
    </row>
    <row r="494" spans="2:65" s="1" customFormat="1" ht="16.5" customHeight="1">
      <c r="B494" s="149"/>
      <c r="C494" s="169" t="s">
        <v>1441</v>
      </c>
      <c r="D494" s="169" t="s">
        <v>297</v>
      </c>
      <c r="E494" s="170" t="s">
        <v>1442</v>
      </c>
      <c r="F494" s="171" t="s">
        <v>1443</v>
      </c>
      <c r="G494" s="172" t="s">
        <v>170</v>
      </c>
      <c r="H494" s="173">
        <v>346.8</v>
      </c>
      <c r="I494" s="174"/>
      <c r="J494" s="174">
        <f>ROUND(I494*H494,2)</f>
        <v>0</v>
      </c>
      <c r="K494" s="171" t="s">
        <v>171</v>
      </c>
      <c r="L494" s="175"/>
      <c r="M494" s="176" t="s">
        <v>5</v>
      </c>
      <c r="N494" s="177" t="s">
        <v>40</v>
      </c>
      <c r="O494" s="158">
        <v>0</v>
      </c>
      <c r="P494" s="158">
        <f>O494*H494</f>
        <v>0</v>
      </c>
      <c r="Q494" s="158">
        <v>3.0000000000000001E-3</v>
      </c>
      <c r="R494" s="158">
        <f>Q494*H494</f>
        <v>1.0404</v>
      </c>
      <c r="S494" s="158">
        <v>0</v>
      </c>
      <c r="T494" s="159">
        <f>S494*H494</f>
        <v>0</v>
      </c>
      <c r="AR494" s="21" t="s">
        <v>292</v>
      </c>
      <c r="AT494" s="21" t="s">
        <v>297</v>
      </c>
      <c r="AU494" s="21" t="s">
        <v>77</v>
      </c>
      <c r="AY494" s="21" t="s">
        <v>165</v>
      </c>
      <c r="BE494" s="160">
        <f>IF(N494="základní",J494,0)</f>
        <v>0</v>
      </c>
      <c r="BF494" s="160">
        <f>IF(N494="snížená",J494,0)</f>
        <v>0</v>
      </c>
      <c r="BG494" s="160">
        <f>IF(N494="zákl. přenesená",J494,0)</f>
        <v>0</v>
      </c>
      <c r="BH494" s="160">
        <f>IF(N494="sníž. přenesená",J494,0)</f>
        <v>0</v>
      </c>
      <c r="BI494" s="160">
        <f>IF(N494="nulová",J494,0)</f>
        <v>0</v>
      </c>
      <c r="BJ494" s="21" t="s">
        <v>16</v>
      </c>
      <c r="BK494" s="160">
        <f>ROUND(I494*H494,2)</f>
        <v>0</v>
      </c>
      <c r="BL494" s="21" t="s">
        <v>224</v>
      </c>
      <c r="BM494" s="21" t="s">
        <v>1444</v>
      </c>
    </row>
    <row r="495" spans="2:65" s="11" customFormat="1">
      <c r="B495" s="161"/>
      <c r="D495" s="162" t="s">
        <v>236</v>
      </c>
      <c r="F495" s="163" t="s">
        <v>1445</v>
      </c>
      <c r="H495" s="164">
        <v>346.8</v>
      </c>
      <c r="L495" s="161"/>
      <c r="M495" s="165"/>
      <c r="N495" s="166"/>
      <c r="O495" s="166"/>
      <c r="P495" s="166"/>
      <c r="Q495" s="166"/>
      <c r="R495" s="166"/>
      <c r="S495" s="166"/>
      <c r="T495" s="167"/>
      <c r="AT495" s="168" t="s">
        <v>236</v>
      </c>
      <c r="AU495" s="168" t="s">
        <v>77</v>
      </c>
      <c r="AV495" s="11" t="s">
        <v>77</v>
      </c>
      <c r="AW495" s="11" t="s">
        <v>6</v>
      </c>
      <c r="AX495" s="11" t="s">
        <v>16</v>
      </c>
      <c r="AY495" s="168" t="s">
        <v>165</v>
      </c>
    </row>
    <row r="496" spans="2:65" s="1" customFormat="1" ht="25.5" customHeight="1">
      <c r="B496" s="149"/>
      <c r="C496" s="150" t="s">
        <v>1446</v>
      </c>
      <c r="D496" s="150" t="s">
        <v>167</v>
      </c>
      <c r="E496" s="151" t="s">
        <v>1447</v>
      </c>
      <c r="F496" s="152" t="s">
        <v>1448</v>
      </c>
      <c r="G496" s="153" t="s">
        <v>170</v>
      </c>
      <c r="H496" s="154">
        <v>170</v>
      </c>
      <c r="I496" s="155"/>
      <c r="J496" s="155">
        <f>ROUND(I496*H496,2)</f>
        <v>0</v>
      </c>
      <c r="K496" s="152" t="s">
        <v>171</v>
      </c>
      <c r="L496" s="35"/>
      <c r="M496" s="156" t="s">
        <v>5</v>
      </c>
      <c r="N496" s="157" t="s">
        <v>40</v>
      </c>
      <c r="O496" s="158">
        <v>0.22600000000000001</v>
      </c>
      <c r="P496" s="158">
        <f>O496*H496</f>
        <v>38.42</v>
      </c>
      <c r="Q496" s="158">
        <v>5.8E-4</v>
      </c>
      <c r="R496" s="158">
        <f>Q496*H496</f>
        <v>9.8600000000000007E-2</v>
      </c>
      <c r="S496" s="158">
        <v>0</v>
      </c>
      <c r="T496" s="159">
        <f>S496*H496</f>
        <v>0</v>
      </c>
      <c r="AR496" s="21" t="s">
        <v>224</v>
      </c>
      <c r="AT496" s="21" t="s">
        <v>167</v>
      </c>
      <c r="AU496" s="21" t="s">
        <v>77</v>
      </c>
      <c r="AY496" s="21" t="s">
        <v>165</v>
      </c>
      <c r="BE496" s="160">
        <f>IF(N496="základní",J496,0)</f>
        <v>0</v>
      </c>
      <c r="BF496" s="160">
        <f>IF(N496="snížená",J496,0)</f>
        <v>0</v>
      </c>
      <c r="BG496" s="160">
        <f>IF(N496="zákl. přenesená",J496,0)</f>
        <v>0</v>
      </c>
      <c r="BH496" s="160">
        <f>IF(N496="sníž. přenesená",J496,0)</f>
        <v>0</v>
      </c>
      <c r="BI496" s="160">
        <f>IF(N496="nulová",J496,0)</f>
        <v>0</v>
      </c>
      <c r="BJ496" s="21" t="s">
        <v>16</v>
      </c>
      <c r="BK496" s="160">
        <f>ROUND(I496*H496,2)</f>
        <v>0</v>
      </c>
      <c r="BL496" s="21" t="s">
        <v>224</v>
      </c>
      <c r="BM496" s="21" t="s">
        <v>1449</v>
      </c>
    </row>
    <row r="497" spans="2:65" s="1" customFormat="1" ht="16.5" customHeight="1">
      <c r="B497" s="149"/>
      <c r="C497" s="169" t="s">
        <v>1450</v>
      </c>
      <c r="D497" s="169" t="s">
        <v>297</v>
      </c>
      <c r="E497" s="170" t="s">
        <v>1451</v>
      </c>
      <c r="F497" s="171" t="s">
        <v>1452</v>
      </c>
      <c r="G497" s="172" t="s">
        <v>189</v>
      </c>
      <c r="H497" s="173">
        <v>32.130000000000003</v>
      </c>
      <c r="I497" s="174"/>
      <c r="J497" s="174">
        <f>ROUND(I497*H497,2)</f>
        <v>0</v>
      </c>
      <c r="K497" s="171" t="s">
        <v>171</v>
      </c>
      <c r="L497" s="175"/>
      <c r="M497" s="176" t="s">
        <v>5</v>
      </c>
      <c r="N497" s="177" t="s">
        <v>40</v>
      </c>
      <c r="O497" s="158">
        <v>0</v>
      </c>
      <c r="P497" s="158">
        <f>O497*H497</f>
        <v>0</v>
      </c>
      <c r="Q497" s="158">
        <v>0.02</v>
      </c>
      <c r="R497" s="158">
        <f>Q497*H497</f>
        <v>0.64260000000000006</v>
      </c>
      <c r="S497" s="158">
        <v>0</v>
      </c>
      <c r="T497" s="159">
        <f>S497*H497</f>
        <v>0</v>
      </c>
      <c r="AR497" s="21" t="s">
        <v>292</v>
      </c>
      <c r="AT497" s="21" t="s">
        <v>297</v>
      </c>
      <c r="AU497" s="21" t="s">
        <v>77</v>
      </c>
      <c r="AY497" s="21" t="s">
        <v>165</v>
      </c>
      <c r="BE497" s="160">
        <f>IF(N497="základní",J497,0)</f>
        <v>0</v>
      </c>
      <c r="BF497" s="160">
        <f>IF(N497="snížená",J497,0)</f>
        <v>0</v>
      </c>
      <c r="BG497" s="160">
        <f>IF(N497="zákl. přenesená",J497,0)</f>
        <v>0</v>
      </c>
      <c r="BH497" s="160">
        <f>IF(N497="sníž. přenesená",J497,0)</f>
        <v>0</v>
      </c>
      <c r="BI497" s="160">
        <f>IF(N497="nulová",J497,0)</f>
        <v>0</v>
      </c>
      <c r="BJ497" s="21" t="s">
        <v>16</v>
      </c>
      <c r="BK497" s="160">
        <f>ROUND(I497*H497,2)</f>
        <v>0</v>
      </c>
      <c r="BL497" s="21" t="s">
        <v>224</v>
      </c>
      <c r="BM497" s="21" t="s">
        <v>1453</v>
      </c>
    </row>
    <row r="498" spans="2:65" s="11" customFormat="1">
      <c r="B498" s="161"/>
      <c r="D498" s="162" t="s">
        <v>236</v>
      </c>
      <c r="F498" s="163" t="s">
        <v>1454</v>
      </c>
      <c r="H498" s="164">
        <v>32.130000000000003</v>
      </c>
      <c r="L498" s="161"/>
      <c r="M498" s="165"/>
      <c r="N498" s="166"/>
      <c r="O498" s="166"/>
      <c r="P498" s="166"/>
      <c r="Q498" s="166"/>
      <c r="R498" s="166"/>
      <c r="S498" s="166"/>
      <c r="T498" s="167"/>
      <c r="AT498" s="168" t="s">
        <v>236</v>
      </c>
      <c r="AU498" s="168" t="s">
        <v>77</v>
      </c>
      <c r="AV498" s="11" t="s">
        <v>77</v>
      </c>
      <c r="AW498" s="11" t="s">
        <v>6</v>
      </c>
      <c r="AX498" s="11" t="s">
        <v>16</v>
      </c>
      <c r="AY498" s="168" t="s">
        <v>165</v>
      </c>
    </row>
    <row r="499" spans="2:65" s="1" customFormat="1" ht="25.5" customHeight="1">
      <c r="B499" s="149"/>
      <c r="C499" s="150" t="s">
        <v>1455</v>
      </c>
      <c r="D499" s="150" t="s">
        <v>167</v>
      </c>
      <c r="E499" s="151" t="s">
        <v>1456</v>
      </c>
      <c r="F499" s="152" t="s">
        <v>1457</v>
      </c>
      <c r="G499" s="153" t="s">
        <v>185</v>
      </c>
      <c r="H499" s="154">
        <v>22</v>
      </c>
      <c r="I499" s="155"/>
      <c r="J499" s="155">
        <f>ROUND(I499*H499,2)</f>
        <v>0</v>
      </c>
      <c r="K499" s="152" t="s">
        <v>171</v>
      </c>
      <c r="L499" s="35"/>
      <c r="M499" s="156" t="s">
        <v>5</v>
      </c>
      <c r="N499" s="157" t="s">
        <v>40</v>
      </c>
      <c r="O499" s="158">
        <v>0.16</v>
      </c>
      <c r="P499" s="158">
        <f>O499*H499</f>
        <v>3.52</v>
      </c>
      <c r="Q499" s="158">
        <v>1E-4</v>
      </c>
      <c r="R499" s="158">
        <f>Q499*H499</f>
        <v>2.2000000000000001E-3</v>
      </c>
      <c r="S499" s="158">
        <v>0</v>
      </c>
      <c r="T499" s="159">
        <f>S499*H499</f>
        <v>0</v>
      </c>
      <c r="AR499" s="21" t="s">
        <v>224</v>
      </c>
      <c r="AT499" s="21" t="s">
        <v>167</v>
      </c>
      <c r="AU499" s="21" t="s">
        <v>77</v>
      </c>
      <c r="AY499" s="21" t="s">
        <v>165</v>
      </c>
      <c r="BE499" s="160">
        <f>IF(N499="základní",J499,0)</f>
        <v>0</v>
      </c>
      <c r="BF499" s="160">
        <f>IF(N499="snížená",J499,0)</f>
        <v>0</v>
      </c>
      <c r="BG499" s="160">
        <f>IF(N499="zákl. přenesená",J499,0)</f>
        <v>0</v>
      </c>
      <c r="BH499" s="160">
        <f>IF(N499="sníž. přenesená",J499,0)</f>
        <v>0</v>
      </c>
      <c r="BI499" s="160">
        <f>IF(N499="nulová",J499,0)</f>
        <v>0</v>
      </c>
      <c r="BJ499" s="21" t="s">
        <v>16</v>
      </c>
      <c r="BK499" s="160">
        <f>ROUND(I499*H499,2)</f>
        <v>0</v>
      </c>
      <c r="BL499" s="21" t="s">
        <v>224</v>
      </c>
      <c r="BM499" s="21" t="s">
        <v>1458</v>
      </c>
    </row>
    <row r="500" spans="2:65" s="1" customFormat="1" ht="25.5" customHeight="1">
      <c r="B500" s="149"/>
      <c r="C500" s="169" t="s">
        <v>1459</v>
      </c>
      <c r="D500" s="169" t="s">
        <v>297</v>
      </c>
      <c r="E500" s="170" t="s">
        <v>1460</v>
      </c>
      <c r="F500" s="171" t="s">
        <v>1461</v>
      </c>
      <c r="G500" s="172" t="s">
        <v>170</v>
      </c>
      <c r="H500" s="173">
        <v>22.44</v>
      </c>
      <c r="I500" s="174"/>
      <c r="J500" s="174">
        <f>ROUND(I500*H500,2)</f>
        <v>0</v>
      </c>
      <c r="K500" s="171" t="s">
        <v>171</v>
      </c>
      <c r="L500" s="175"/>
      <c r="M500" s="176" t="s">
        <v>5</v>
      </c>
      <c r="N500" s="177" t="s">
        <v>40</v>
      </c>
      <c r="O500" s="158">
        <v>0</v>
      </c>
      <c r="P500" s="158">
        <f>O500*H500</f>
        <v>0</v>
      </c>
      <c r="Q500" s="158">
        <v>3.0000000000000001E-3</v>
      </c>
      <c r="R500" s="158">
        <f>Q500*H500</f>
        <v>6.7320000000000005E-2</v>
      </c>
      <c r="S500" s="158">
        <v>0</v>
      </c>
      <c r="T500" s="159">
        <f>S500*H500</f>
        <v>0</v>
      </c>
      <c r="AR500" s="21" t="s">
        <v>292</v>
      </c>
      <c r="AT500" s="21" t="s">
        <v>297</v>
      </c>
      <c r="AU500" s="21" t="s">
        <v>77</v>
      </c>
      <c r="AY500" s="21" t="s">
        <v>165</v>
      </c>
      <c r="BE500" s="160">
        <f>IF(N500="základní",J500,0)</f>
        <v>0</v>
      </c>
      <c r="BF500" s="160">
        <f>IF(N500="snížená",J500,0)</f>
        <v>0</v>
      </c>
      <c r="BG500" s="160">
        <f>IF(N500="zákl. přenesená",J500,0)</f>
        <v>0</v>
      </c>
      <c r="BH500" s="160">
        <f>IF(N500="sníž. přenesená",J500,0)</f>
        <v>0</v>
      </c>
      <c r="BI500" s="160">
        <f>IF(N500="nulová",J500,0)</f>
        <v>0</v>
      </c>
      <c r="BJ500" s="21" t="s">
        <v>16</v>
      </c>
      <c r="BK500" s="160">
        <f>ROUND(I500*H500,2)</f>
        <v>0</v>
      </c>
      <c r="BL500" s="21" t="s">
        <v>224</v>
      </c>
      <c r="BM500" s="21" t="s">
        <v>1462</v>
      </c>
    </row>
    <row r="501" spans="2:65" s="11" customFormat="1">
      <c r="B501" s="161"/>
      <c r="D501" s="162" t="s">
        <v>236</v>
      </c>
      <c r="F501" s="163" t="s">
        <v>1463</v>
      </c>
      <c r="H501" s="164">
        <v>22.44</v>
      </c>
      <c r="L501" s="161"/>
      <c r="M501" s="165"/>
      <c r="N501" s="166"/>
      <c r="O501" s="166"/>
      <c r="P501" s="166"/>
      <c r="Q501" s="166"/>
      <c r="R501" s="166"/>
      <c r="S501" s="166"/>
      <c r="T501" s="167"/>
      <c r="AT501" s="168" t="s">
        <v>236</v>
      </c>
      <c r="AU501" s="168" t="s">
        <v>77</v>
      </c>
      <c r="AV501" s="11" t="s">
        <v>77</v>
      </c>
      <c r="AW501" s="11" t="s">
        <v>6</v>
      </c>
      <c r="AX501" s="11" t="s">
        <v>16</v>
      </c>
      <c r="AY501" s="168" t="s">
        <v>165</v>
      </c>
    </row>
    <row r="502" spans="2:65" s="1" customFormat="1" ht="38.25" customHeight="1">
      <c r="B502" s="149"/>
      <c r="C502" s="150" t="s">
        <v>1464</v>
      </c>
      <c r="D502" s="150" t="s">
        <v>167</v>
      </c>
      <c r="E502" s="151" t="s">
        <v>1465</v>
      </c>
      <c r="F502" s="152" t="s">
        <v>1466</v>
      </c>
      <c r="G502" s="153" t="s">
        <v>1257</v>
      </c>
      <c r="H502" s="154">
        <v>3242.4650000000001</v>
      </c>
      <c r="I502" s="155"/>
      <c r="J502" s="155">
        <f>ROUND(I502*H502,2)</f>
        <v>0</v>
      </c>
      <c r="K502" s="152" t="s">
        <v>171</v>
      </c>
      <c r="L502" s="35"/>
      <c r="M502" s="156" t="s">
        <v>5</v>
      </c>
      <c r="N502" s="157" t="s">
        <v>40</v>
      </c>
      <c r="O502" s="158">
        <v>0</v>
      </c>
      <c r="P502" s="158">
        <f>O502*H502</f>
        <v>0</v>
      </c>
      <c r="Q502" s="158">
        <v>0</v>
      </c>
      <c r="R502" s="158">
        <f>Q502*H502</f>
        <v>0</v>
      </c>
      <c r="S502" s="158">
        <v>0</v>
      </c>
      <c r="T502" s="159">
        <f>S502*H502</f>
        <v>0</v>
      </c>
      <c r="AR502" s="21" t="s">
        <v>224</v>
      </c>
      <c r="AT502" s="21" t="s">
        <v>167</v>
      </c>
      <c r="AU502" s="21" t="s">
        <v>77</v>
      </c>
      <c r="AY502" s="21" t="s">
        <v>165</v>
      </c>
      <c r="BE502" s="160">
        <f>IF(N502="základní",J502,0)</f>
        <v>0</v>
      </c>
      <c r="BF502" s="160">
        <f>IF(N502="snížená",J502,0)</f>
        <v>0</v>
      </c>
      <c r="BG502" s="160">
        <f>IF(N502="zákl. přenesená",J502,0)</f>
        <v>0</v>
      </c>
      <c r="BH502" s="160">
        <f>IF(N502="sníž. přenesená",J502,0)</f>
        <v>0</v>
      </c>
      <c r="BI502" s="160">
        <f>IF(N502="nulová",J502,0)</f>
        <v>0</v>
      </c>
      <c r="BJ502" s="21" t="s">
        <v>16</v>
      </c>
      <c r="BK502" s="160">
        <f>ROUND(I502*H502,2)</f>
        <v>0</v>
      </c>
      <c r="BL502" s="21" t="s">
        <v>224</v>
      </c>
      <c r="BM502" s="21" t="s">
        <v>1467</v>
      </c>
    </row>
    <row r="503" spans="2:65" s="10" customFormat="1" ht="29.85" customHeight="1">
      <c r="B503" s="137"/>
      <c r="D503" s="138" t="s">
        <v>68</v>
      </c>
      <c r="E503" s="147" t="s">
        <v>1468</v>
      </c>
      <c r="F503" s="147" t="s">
        <v>1469</v>
      </c>
      <c r="J503" s="148">
        <f>BK503</f>
        <v>0</v>
      </c>
      <c r="L503" s="137"/>
      <c r="M503" s="141"/>
      <c r="N503" s="142"/>
      <c r="O503" s="142"/>
      <c r="P503" s="143">
        <f>SUM(P504:P506)</f>
        <v>21.86</v>
      </c>
      <c r="Q503" s="142"/>
      <c r="R503" s="143">
        <f>SUM(R504:R506)</f>
        <v>0.52245999999999992</v>
      </c>
      <c r="S503" s="142"/>
      <c r="T503" s="144">
        <f>SUM(T504:T506)</f>
        <v>0</v>
      </c>
      <c r="AR503" s="138" t="s">
        <v>77</v>
      </c>
      <c r="AT503" s="145" t="s">
        <v>68</v>
      </c>
      <c r="AU503" s="145" t="s">
        <v>16</v>
      </c>
      <c r="AY503" s="138" t="s">
        <v>165</v>
      </c>
      <c r="BK503" s="146">
        <f>SUM(BK504:BK506)</f>
        <v>0</v>
      </c>
    </row>
    <row r="504" spans="2:65" s="1" customFormat="1" ht="38.25" customHeight="1">
      <c r="B504" s="149"/>
      <c r="C504" s="150" t="s">
        <v>1470</v>
      </c>
      <c r="D504" s="150" t="s">
        <v>167</v>
      </c>
      <c r="E504" s="151" t="s">
        <v>1471</v>
      </c>
      <c r="F504" s="152" t="s">
        <v>1472</v>
      </c>
      <c r="G504" s="153" t="s">
        <v>170</v>
      </c>
      <c r="H504" s="154">
        <v>28</v>
      </c>
      <c r="I504" s="155"/>
      <c r="J504" s="155">
        <f>ROUND(I504*H504,2)</f>
        <v>0</v>
      </c>
      <c r="K504" s="152" t="s">
        <v>171</v>
      </c>
      <c r="L504" s="35"/>
      <c r="M504" s="156" t="s">
        <v>5</v>
      </c>
      <c r="N504" s="157" t="s">
        <v>40</v>
      </c>
      <c r="O504" s="158">
        <v>0.71</v>
      </c>
      <c r="P504" s="158">
        <f>O504*H504</f>
        <v>19.88</v>
      </c>
      <c r="Q504" s="158">
        <v>1.5789999999999998E-2</v>
      </c>
      <c r="R504" s="158">
        <f>Q504*H504</f>
        <v>0.44211999999999996</v>
      </c>
      <c r="S504" s="158">
        <v>0</v>
      </c>
      <c r="T504" s="159">
        <f>S504*H504</f>
        <v>0</v>
      </c>
      <c r="AR504" s="21" t="s">
        <v>224</v>
      </c>
      <c r="AT504" s="21" t="s">
        <v>167</v>
      </c>
      <c r="AU504" s="21" t="s">
        <v>77</v>
      </c>
      <c r="AY504" s="21" t="s">
        <v>165</v>
      </c>
      <c r="BE504" s="160">
        <f>IF(N504="základní",J504,0)</f>
        <v>0</v>
      </c>
      <c r="BF504" s="160">
        <f>IF(N504="snížená",J504,0)</f>
        <v>0</v>
      </c>
      <c r="BG504" s="160">
        <f>IF(N504="zákl. přenesená",J504,0)</f>
        <v>0</v>
      </c>
      <c r="BH504" s="160">
        <f>IF(N504="sníž. přenesená",J504,0)</f>
        <v>0</v>
      </c>
      <c r="BI504" s="160">
        <f>IF(N504="nulová",J504,0)</f>
        <v>0</v>
      </c>
      <c r="BJ504" s="21" t="s">
        <v>16</v>
      </c>
      <c r="BK504" s="160">
        <f>ROUND(I504*H504,2)</f>
        <v>0</v>
      </c>
      <c r="BL504" s="21" t="s">
        <v>224</v>
      </c>
      <c r="BM504" s="21" t="s">
        <v>1473</v>
      </c>
    </row>
    <row r="505" spans="2:65" s="1" customFormat="1" ht="25.5" customHeight="1">
      <c r="B505" s="149"/>
      <c r="C505" s="150" t="s">
        <v>1474</v>
      </c>
      <c r="D505" s="150" t="s">
        <v>167</v>
      </c>
      <c r="E505" s="151" t="s">
        <v>1475</v>
      </c>
      <c r="F505" s="152" t="s">
        <v>1476</v>
      </c>
      <c r="G505" s="153" t="s">
        <v>170</v>
      </c>
      <c r="H505" s="154">
        <v>6</v>
      </c>
      <c r="I505" s="155"/>
      <c r="J505" s="155">
        <f>ROUND(I505*H505,2)</f>
        <v>0</v>
      </c>
      <c r="K505" s="152" t="s">
        <v>5</v>
      </c>
      <c r="L505" s="35"/>
      <c r="M505" s="156" t="s">
        <v>5</v>
      </c>
      <c r="N505" s="157" t="s">
        <v>40</v>
      </c>
      <c r="O505" s="158">
        <v>0.33</v>
      </c>
      <c r="P505" s="158">
        <f>O505*H505</f>
        <v>1.98</v>
      </c>
      <c r="Q505" s="158">
        <v>1.3390000000000001E-2</v>
      </c>
      <c r="R505" s="158">
        <f>Q505*H505</f>
        <v>8.0340000000000009E-2</v>
      </c>
      <c r="S505" s="158">
        <v>0</v>
      </c>
      <c r="T505" s="159">
        <f>S505*H505</f>
        <v>0</v>
      </c>
      <c r="AR505" s="21" t="s">
        <v>224</v>
      </c>
      <c r="AT505" s="21" t="s">
        <v>167</v>
      </c>
      <c r="AU505" s="21" t="s">
        <v>77</v>
      </c>
      <c r="AY505" s="21" t="s">
        <v>165</v>
      </c>
      <c r="BE505" s="160">
        <f>IF(N505="základní",J505,0)</f>
        <v>0</v>
      </c>
      <c r="BF505" s="160">
        <f>IF(N505="snížená",J505,0)</f>
        <v>0</v>
      </c>
      <c r="BG505" s="160">
        <f>IF(N505="zákl. přenesená",J505,0)</f>
        <v>0</v>
      </c>
      <c r="BH505" s="160">
        <f>IF(N505="sníž. přenesená",J505,0)</f>
        <v>0</v>
      </c>
      <c r="BI505" s="160">
        <f>IF(N505="nulová",J505,0)</f>
        <v>0</v>
      </c>
      <c r="BJ505" s="21" t="s">
        <v>16</v>
      </c>
      <c r="BK505" s="160">
        <f>ROUND(I505*H505,2)</f>
        <v>0</v>
      </c>
      <c r="BL505" s="21" t="s">
        <v>224</v>
      </c>
      <c r="BM505" s="21" t="s">
        <v>1477</v>
      </c>
    </row>
    <row r="506" spans="2:65" s="1" customFormat="1" ht="38.25" customHeight="1">
      <c r="B506" s="149"/>
      <c r="C506" s="150" t="s">
        <v>1478</v>
      </c>
      <c r="D506" s="150" t="s">
        <v>167</v>
      </c>
      <c r="E506" s="151" t="s">
        <v>1479</v>
      </c>
      <c r="F506" s="152" t="s">
        <v>1480</v>
      </c>
      <c r="G506" s="153" t="s">
        <v>1257</v>
      </c>
      <c r="H506" s="154">
        <v>207.94</v>
      </c>
      <c r="I506" s="155"/>
      <c r="J506" s="155">
        <f>ROUND(I506*H506,2)</f>
        <v>0</v>
      </c>
      <c r="K506" s="152" t="s">
        <v>171</v>
      </c>
      <c r="L506" s="35"/>
      <c r="M506" s="156" t="s">
        <v>5</v>
      </c>
      <c r="N506" s="157" t="s">
        <v>40</v>
      </c>
      <c r="O506" s="158">
        <v>0</v>
      </c>
      <c r="P506" s="158">
        <f>O506*H506</f>
        <v>0</v>
      </c>
      <c r="Q506" s="158">
        <v>0</v>
      </c>
      <c r="R506" s="158">
        <f>Q506*H506</f>
        <v>0</v>
      </c>
      <c r="S506" s="158">
        <v>0</v>
      </c>
      <c r="T506" s="159">
        <f>S506*H506</f>
        <v>0</v>
      </c>
      <c r="AR506" s="21" t="s">
        <v>224</v>
      </c>
      <c r="AT506" s="21" t="s">
        <v>167</v>
      </c>
      <c r="AU506" s="21" t="s">
        <v>77</v>
      </c>
      <c r="AY506" s="21" t="s">
        <v>165</v>
      </c>
      <c r="BE506" s="160">
        <f>IF(N506="základní",J506,0)</f>
        <v>0</v>
      </c>
      <c r="BF506" s="160">
        <f>IF(N506="snížená",J506,0)</f>
        <v>0</v>
      </c>
      <c r="BG506" s="160">
        <f>IF(N506="zákl. přenesená",J506,0)</f>
        <v>0</v>
      </c>
      <c r="BH506" s="160">
        <f>IF(N506="sníž. přenesená",J506,0)</f>
        <v>0</v>
      </c>
      <c r="BI506" s="160">
        <f>IF(N506="nulová",J506,0)</f>
        <v>0</v>
      </c>
      <c r="BJ506" s="21" t="s">
        <v>16</v>
      </c>
      <c r="BK506" s="160">
        <f>ROUND(I506*H506,2)</f>
        <v>0</v>
      </c>
      <c r="BL506" s="21" t="s">
        <v>224</v>
      </c>
      <c r="BM506" s="21" t="s">
        <v>1481</v>
      </c>
    </row>
    <row r="507" spans="2:65" s="10" customFormat="1" ht="29.85" customHeight="1">
      <c r="B507" s="137"/>
      <c r="D507" s="138" t="s">
        <v>68</v>
      </c>
      <c r="E507" s="147" t="s">
        <v>1482</v>
      </c>
      <c r="F507" s="147" t="s">
        <v>1483</v>
      </c>
      <c r="J507" s="148">
        <f>BK507</f>
        <v>0</v>
      </c>
      <c r="L507" s="137"/>
      <c r="M507" s="141"/>
      <c r="N507" s="142"/>
      <c r="O507" s="142"/>
      <c r="P507" s="143">
        <f>SUM(P508:P522)</f>
        <v>184.752858</v>
      </c>
      <c r="Q507" s="142"/>
      <c r="R507" s="143">
        <f>SUM(R508:R522)</f>
        <v>2.7335764400000002</v>
      </c>
      <c r="S507" s="142"/>
      <c r="T507" s="144">
        <f>SUM(T508:T522)</f>
        <v>0</v>
      </c>
      <c r="AR507" s="138" t="s">
        <v>77</v>
      </c>
      <c r="AT507" s="145" t="s">
        <v>68</v>
      </c>
      <c r="AU507" s="145" t="s">
        <v>16</v>
      </c>
      <c r="AY507" s="138" t="s">
        <v>165</v>
      </c>
      <c r="BK507" s="146">
        <f>SUM(BK508:BK522)</f>
        <v>0</v>
      </c>
    </row>
    <row r="508" spans="2:65" s="1" customFormat="1" ht="38.25" customHeight="1">
      <c r="B508" s="149"/>
      <c r="C508" s="150" t="s">
        <v>1484</v>
      </c>
      <c r="D508" s="150" t="s">
        <v>167</v>
      </c>
      <c r="E508" s="151" t="s">
        <v>1485</v>
      </c>
      <c r="F508" s="152" t="s">
        <v>1486</v>
      </c>
      <c r="G508" s="153" t="s">
        <v>170</v>
      </c>
      <c r="H508" s="154">
        <v>22.8</v>
      </c>
      <c r="I508" s="155"/>
      <c r="J508" s="155">
        <f t="shared" ref="J508:J513" si="150">ROUND(I508*H508,2)</f>
        <v>0</v>
      </c>
      <c r="K508" s="152" t="s">
        <v>171</v>
      </c>
      <c r="L508" s="35"/>
      <c r="M508" s="156" t="s">
        <v>5</v>
      </c>
      <c r="N508" s="157" t="s">
        <v>40</v>
      </c>
      <c r="O508" s="158">
        <v>0.999</v>
      </c>
      <c r="P508" s="158">
        <f t="shared" ref="P508:P513" si="151">O508*H508</f>
        <v>22.777200000000001</v>
      </c>
      <c r="Q508" s="158">
        <v>2.5659999999999999E-2</v>
      </c>
      <c r="R508" s="158">
        <f t="shared" ref="R508:R513" si="152">Q508*H508</f>
        <v>0.58504800000000001</v>
      </c>
      <c r="S508" s="158">
        <v>0</v>
      </c>
      <c r="T508" s="159">
        <f t="shared" ref="T508:T513" si="153">S508*H508</f>
        <v>0</v>
      </c>
      <c r="AR508" s="21" t="s">
        <v>224</v>
      </c>
      <c r="AT508" s="21" t="s">
        <v>167</v>
      </c>
      <c r="AU508" s="21" t="s">
        <v>77</v>
      </c>
      <c r="AY508" s="21" t="s">
        <v>165</v>
      </c>
      <c r="BE508" s="160">
        <f t="shared" ref="BE508:BE513" si="154">IF(N508="základní",J508,0)</f>
        <v>0</v>
      </c>
      <c r="BF508" s="160">
        <f t="shared" ref="BF508:BF513" si="155">IF(N508="snížená",J508,0)</f>
        <v>0</v>
      </c>
      <c r="BG508" s="160">
        <f t="shared" ref="BG508:BG513" si="156">IF(N508="zákl. přenesená",J508,0)</f>
        <v>0</v>
      </c>
      <c r="BH508" s="160">
        <f t="shared" ref="BH508:BH513" si="157">IF(N508="sníž. přenesená",J508,0)</f>
        <v>0</v>
      </c>
      <c r="BI508" s="160">
        <f t="shared" ref="BI508:BI513" si="158">IF(N508="nulová",J508,0)</f>
        <v>0</v>
      </c>
      <c r="BJ508" s="21" t="s">
        <v>16</v>
      </c>
      <c r="BK508" s="160">
        <f t="shared" ref="BK508:BK513" si="159">ROUND(I508*H508,2)</f>
        <v>0</v>
      </c>
      <c r="BL508" s="21" t="s">
        <v>224</v>
      </c>
      <c r="BM508" s="21" t="s">
        <v>1487</v>
      </c>
    </row>
    <row r="509" spans="2:65" s="1" customFormat="1" ht="38.25" customHeight="1">
      <c r="B509" s="149"/>
      <c r="C509" s="150" t="s">
        <v>1488</v>
      </c>
      <c r="D509" s="150" t="s">
        <v>167</v>
      </c>
      <c r="E509" s="151" t="s">
        <v>1489</v>
      </c>
      <c r="F509" s="152" t="s">
        <v>1490</v>
      </c>
      <c r="G509" s="153" t="s">
        <v>170</v>
      </c>
      <c r="H509" s="154">
        <v>7.73</v>
      </c>
      <c r="I509" s="155"/>
      <c r="J509" s="155">
        <f t="shared" si="150"/>
        <v>0</v>
      </c>
      <c r="K509" s="152" t="s">
        <v>171</v>
      </c>
      <c r="L509" s="35"/>
      <c r="M509" s="156" t="s">
        <v>5</v>
      </c>
      <c r="N509" s="157" t="s">
        <v>40</v>
      </c>
      <c r="O509" s="158">
        <v>0.96799999999999997</v>
      </c>
      <c r="P509" s="158">
        <f t="shared" si="151"/>
        <v>7.48264</v>
      </c>
      <c r="Q509" s="158">
        <v>1.379E-2</v>
      </c>
      <c r="R509" s="158">
        <f t="shared" si="152"/>
        <v>0.1065967</v>
      </c>
      <c r="S509" s="158">
        <v>0</v>
      </c>
      <c r="T509" s="159">
        <f t="shared" si="153"/>
        <v>0</v>
      </c>
      <c r="AR509" s="21" t="s">
        <v>224</v>
      </c>
      <c r="AT509" s="21" t="s">
        <v>167</v>
      </c>
      <c r="AU509" s="21" t="s">
        <v>77</v>
      </c>
      <c r="AY509" s="21" t="s">
        <v>165</v>
      </c>
      <c r="BE509" s="160">
        <f t="shared" si="154"/>
        <v>0</v>
      </c>
      <c r="BF509" s="160">
        <f t="shared" si="155"/>
        <v>0</v>
      </c>
      <c r="BG509" s="160">
        <f t="shared" si="156"/>
        <v>0</v>
      </c>
      <c r="BH509" s="160">
        <f t="shared" si="157"/>
        <v>0</v>
      </c>
      <c r="BI509" s="160">
        <f t="shared" si="158"/>
        <v>0</v>
      </c>
      <c r="BJ509" s="21" t="s">
        <v>16</v>
      </c>
      <c r="BK509" s="160">
        <f t="shared" si="159"/>
        <v>0</v>
      </c>
      <c r="BL509" s="21" t="s">
        <v>224</v>
      </c>
      <c r="BM509" s="21" t="s">
        <v>1491</v>
      </c>
    </row>
    <row r="510" spans="2:65" s="1" customFormat="1" ht="38.25" customHeight="1">
      <c r="B510" s="149"/>
      <c r="C510" s="150" t="s">
        <v>1492</v>
      </c>
      <c r="D510" s="150" t="s">
        <v>167</v>
      </c>
      <c r="E510" s="151" t="s">
        <v>1493</v>
      </c>
      <c r="F510" s="152" t="s">
        <v>1494</v>
      </c>
      <c r="G510" s="153" t="s">
        <v>170</v>
      </c>
      <c r="H510" s="154">
        <v>10.173999999999999</v>
      </c>
      <c r="I510" s="155"/>
      <c r="J510" s="155">
        <f t="shared" si="150"/>
        <v>0</v>
      </c>
      <c r="K510" s="152" t="s">
        <v>171</v>
      </c>
      <c r="L510" s="35"/>
      <c r="M510" s="156" t="s">
        <v>5</v>
      </c>
      <c r="N510" s="157" t="s">
        <v>40</v>
      </c>
      <c r="O510" s="158">
        <v>1.0469999999999999</v>
      </c>
      <c r="P510" s="158">
        <f t="shared" si="151"/>
        <v>10.652177999999999</v>
      </c>
      <c r="Q510" s="158">
        <v>1.417E-2</v>
      </c>
      <c r="R510" s="158">
        <f t="shared" si="152"/>
        <v>0.14416557999999999</v>
      </c>
      <c r="S510" s="158">
        <v>0</v>
      </c>
      <c r="T510" s="159">
        <f t="shared" si="153"/>
        <v>0</v>
      </c>
      <c r="AR510" s="21" t="s">
        <v>224</v>
      </c>
      <c r="AT510" s="21" t="s">
        <v>167</v>
      </c>
      <c r="AU510" s="21" t="s">
        <v>77</v>
      </c>
      <c r="AY510" s="21" t="s">
        <v>165</v>
      </c>
      <c r="BE510" s="160">
        <f t="shared" si="154"/>
        <v>0</v>
      </c>
      <c r="BF510" s="160">
        <f t="shared" si="155"/>
        <v>0</v>
      </c>
      <c r="BG510" s="160">
        <f t="shared" si="156"/>
        <v>0</v>
      </c>
      <c r="BH510" s="160">
        <f t="shared" si="157"/>
        <v>0</v>
      </c>
      <c r="BI510" s="160">
        <f t="shared" si="158"/>
        <v>0</v>
      </c>
      <c r="BJ510" s="21" t="s">
        <v>16</v>
      </c>
      <c r="BK510" s="160">
        <f t="shared" si="159"/>
        <v>0</v>
      </c>
      <c r="BL510" s="21" t="s">
        <v>224</v>
      </c>
      <c r="BM510" s="21" t="s">
        <v>1495</v>
      </c>
    </row>
    <row r="511" spans="2:65" s="1" customFormat="1" ht="38.25" customHeight="1">
      <c r="B511" s="149"/>
      <c r="C511" s="150" t="s">
        <v>1496</v>
      </c>
      <c r="D511" s="150" t="s">
        <v>167</v>
      </c>
      <c r="E511" s="151" t="s">
        <v>1497</v>
      </c>
      <c r="F511" s="152" t="s">
        <v>1498</v>
      </c>
      <c r="G511" s="153" t="s">
        <v>185</v>
      </c>
      <c r="H511" s="154">
        <v>15.555</v>
      </c>
      <c r="I511" s="155"/>
      <c r="J511" s="155">
        <f t="shared" si="150"/>
        <v>0</v>
      </c>
      <c r="K511" s="152" t="s">
        <v>171</v>
      </c>
      <c r="L511" s="35"/>
      <c r="M511" s="156" t="s">
        <v>5</v>
      </c>
      <c r="N511" s="157" t="s">
        <v>40</v>
      </c>
      <c r="O511" s="158">
        <v>0.22</v>
      </c>
      <c r="P511" s="158">
        <f t="shared" si="151"/>
        <v>3.4220999999999999</v>
      </c>
      <c r="Q511" s="158">
        <v>1.07E-3</v>
      </c>
      <c r="R511" s="158">
        <f t="shared" si="152"/>
        <v>1.6643849999999998E-2</v>
      </c>
      <c r="S511" s="158">
        <v>0</v>
      </c>
      <c r="T511" s="159">
        <f t="shared" si="153"/>
        <v>0</v>
      </c>
      <c r="AR511" s="21" t="s">
        <v>224</v>
      </c>
      <c r="AT511" s="21" t="s">
        <v>167</v>
      </c>
      <c r="AU511" s="21" t="s">
        <v>77</v>
      </c>
      <c r="AY511" s="21" t="s">
        <v>165</v>
      </c>
      <c r="BE511" s="160">
        <f t="shared" si="154"/>
        <v>0</v>
      </c>
      <c r="BF511" s="160">
        <f t="shared" si="155"/>
        <v>0</v>
      </c>
      <c r="BG511" s="160">
        <f t="shared" si="156"/>
        <v>0</v>
      </c>
      <c r="BH511" s="160">
        <f t="shared" si="157"/>
        <v>0</v>
      </c>
      <c r="BI511" s="160">
        <f t="shared" si="158"/>
        <v>0</v>
      </c>
      <c r="BJ511" s="21" t="s">
        <v>16</v>
      </c>
      <c r="BK511" s="160">
        <f t="shared" si="159"/>
        <v>0</v>
      </c>
      <c r="BL511" s="21" t="s">
        <v>224</v>
      </c>
      <c r="BM511" s="21" t="s">
        <v>1499</v>
      </c>
    </row>
    <row r="512" spans="2:65" s="1" customFormat="1" ht="25.5" customHeight="1">
      <c r="B512" s="149"/>
      <c r="C512" s="150" t="s">
        <v>1500</v>
      </c>
      <c r="D512" s="150" t="s">
        <v>167</v>
      </c>
      <c r="E512" s="151" t="s">
        <v>1501</v>
      </c>
      <c r="F512" s="152" t="s">
        <v>1502</v>
      </c>
      <c r="G512" s="153" t="s">
        <v>170</v>
      </c>
      <c r="H512" s="154">
        <v>7.73</v>
      </c>
      <c r="I512" s="155"/>
      <c r="J512" s="155">
        <f t="shared" si="150"/>
        <v>0</v>
      </c>
      <c r="K512" s="152" t="s">
        <v>171</v>
      </c>
      <c r="L512" s="35"/>
      <c r="M512" s="156" t="s">
        <v>5</v>
      </c>
      <c r="N512" s="157" t="s">
        <v>40</v>
      </c>
      <c r="O512" s="158">
        <v>6.6000000000000003E-2</v>
      </c>
      <c r="P512" s="158">
        <f t="shared" si="151"/>
        <v>0.51018000000000008</v>
      </c>
      <c r="Q512" s="158">
        <v>0</v>
      </c>
      <c r="R512" s="158">
        <f t="shared" si="152"/>
        <v>0</v>
      </c>
      <c r="S512" s="158">
        <v>0</v>
      </c>
      <c r="T512" s="159">
        <f t="shared" si="153"/>
        <v>0</v>
      </c>
      <c r="AR512" s="21" t="s">
        <v>224</v>
      </c>
      <c r="AT512" s="21" t="s">
        <v>167</v>
      </c>
      <c r="AU512" s="21" t="s">
        <v>77</v>
      </c>
      <c r="AY512" s="21" t="s">
        <v>165</v>
      </c>
      <c r="BE512" s="160">
        <f t="shared" si="154"/>
        <v>0</v>
      </c>
      <c r="BF512" s="160">
        <f t="shared" si="155"/>
        <v>0</v>
      </c>
      <c r="BG512" s="160">
        <f t="shared" si="156"/>
        <v>0</v>
      </c>
      <c r="BH512" s="160">
        <f t="shared" si="157"/>
        <v>0</v>
      </c>
      <c r="BI512" s="160">
        <f t="shared" si="158"/>
        <v>0</v>
      </c>
      <c r="BJ512" s="21" t="s">
        <v>16</v>
      </c>
      <c r="BK512" s="160">
        <f t="shared" si="159"/>
        <v>0</v>
      </c>
      <c r="BL512" s="21" t="s">
        <v>224</v>
      </c>
      <c r="BM512" s="21" t="s">
        <v>1503</v>
      </c>
    </row>
    <row r="513" spans="2:65" s="1" customFormat="1" ht="16.5" customHeight="1">
      <c r="B513" s="149"/>
      <c r="C513" s="169" t="s">
        <v>1504</v>
      </c>
      <c r="D513" s="169" t="s">
        <v>297</v>
      </c>
      <c r="E513" s="170" t="s">
        <v>1505</v>
      </c>
      <c r="F513" s="171" t="s">
        <v>1506</v>
      </c>
      <c r="G513" s="172" t="s">
        <v>170</v>
      </c>
      <c r="H513" s="173">
        <v>8.5030000000000001</v>
      </c>
      <c r="I513" s="174"/>
      <c r="J513" s="174">
        <f t="shared" si="150"/>
        <v>0</v>
      </c>
      <c r="K513" s="171" t="s">
        <v>171</v>
      </c>
      <c r="L513" s="175"/>
      <c r="M513" s="176" t="s">
        <v>5</v>
      </c>
      <c r="N513" s="177" t="s">
        <v>40</v>
      </c>
      <c r="O513" s="158">
        <v>0</v>
      </c>
      <c r="P513" s="158">
        <f t="shared" si="151"/>
        <v>0</v>
      </c>
      <c r="Q513" s="158">
        <v>1.7000000000000001E-4</v>
      </c>
      <c r="R513" s="158">
        <f t="shared" si="152"/>
        <v>1.4455100000000001E-3</v>
      </c>
      <c r="S513" s="158">
        <v>0</v>
      </c>
      <c r="T513" s="159">
        <f t="shared" si="153"/>
        <v>0</v>
      </c>
      <c r="AR513" s="21" t="s">
        <v>292</v>
      </c>
      <c r="AT513" s="21" t="s">
        <v>297</v>
      </c>
      <c r="AU513" s="21" t="s">
        <v>77</v>
      </c>
      <c r="AY513" s="21" t="s">
        <v>165</v>
      </c>
      <c r="BE513" s="160">
        <f t="shared" si="154"/>
        <v>0</v>
      </c>
      <c r="BF513" s="160">
        <f t="shared" si="155"/>
        <v>0</v>
      </c>
      <c r="BG513" s="160">
        <f t="shared" si="156"/>
        <v>0</v>
      </c>
      <c r="BH513" s="160">
        <f t="shared" si="157"/>
        <v>0</v>
      </c>
      <c r="BI513" s="160">
        <f t="shared" si="158"/>
        <v>0</v>
      </c>
      <c r="BJ513" s="21" t="s">
        <v>16</v>
      </c>
      <c r="BK513" s="160">
        <f t="shared" si="159"/>
        <v>0</v>
      </c>
      <c r="BL513" s="21" t="s">
        <v>224</v>
      </c>
      <c r="BM513" s="21" t="s">
        <v>1507</v>
      </c>
    </row>
    <row r="514" spans="2:65" s="11" customFormat="1">
      <c r="B514" s="161"/>
      <c r="D514" s="162" t="s">
        <v>236</v>
      </c>
      <c r="F514" s="163" t="s">
        <v>1508</v>
      </c>
      <c r="H514" s="164">
        <v>8.5030000000000001</v>
      </c>
      <c r="L514" s="161"/>
      <c r="M514" s="165"/>
      <c r="N514" s="166"/>
      <c r="O514" s="166"/>
      <c r="P514" s="166"/>
      <c r="Q514" s="166"/>
      <c r="R514" s="166"/>
      <c r="S514" s="166"/>
      <c r="T514" s="167"/>
      <c r="AT514" s="168" t="s">
        <v>236</v>
      </c>
      <c r="AU514" s="168" t="s">
        <v>77</v>
      </c>
      <c r="AV514" s="11" t="s">
        <v>77</v>
      </c>
      <c r="AW514" s="11" t="s">
        <v>6</v>
      </c>
      <c r="AX514" s="11" t="s">
        <v>16</v>
      </c>
      <c r="AY514" s="168" t="s">
        <v>165</v>
      </c>
    </row>
    <row r="515" spans="2:65" s="1" customFormat="1" ht="38.25" customHeight="1">
      <c r="B515" s="149"/>
      <c r="C515" s="150" t="s">
        <v>1509</v>
      </c>
      <c r="D515" s="150" t="s">
        <v>167</v>
      </c>
      <c r="E515" s="151" t="s">
        <v>1510</v>
      </c>
      <c r="F515" s="152" t="s">
        <v>1511</v>
      </c>
      <c r="G515" s="153" t="s">
        <v>185</v>
      </c>
      <c r="H515" s="154">
        <v>2.85</v>
      </c>
      <c r="I515" s="155"/>
      <c r="J515" s="155">
        <f>ROUND(I515*H515,2)</f>
        <v>0</v>
      </c>
      <c r="K515" s="152" t="s">
        <v>171</v>
      </c>
      <c r="L515" s="35"/>
      <c r="M515" s="156" t="s">
        <v>5</v>
      </c>
      <c r="N515" s="157" t="s">
        <v>40</v>
      </c>
      <c r="O515" s="158">
        <v>0.90400000000000003</v>
      </c>
      <c r="P515" s="158">
        <f>O515*H515</f>
        <v>2.5764</v>
      </c>
      <c r="Q515" s="158">
        <v>7.8399999999999997E-3</v>
      </c>
      <c r="R515" s="158">
        <f>Q515*H515</f>
        <v>2.2343999999999999E-2</v>
      </c>
      <c r="S515" s="158">
        <v>0</v>
      </c>
      <c r="T515" s="159">
        <f>S515*H515</f>
        <v>0</v>
      </c>
      <c r="AR515" s="21" t="s">
        <v>224</v>
      </c>
      <c r="AT515" s="21" t="s">
        <v>167</v>
      </c>
      <c r="AU515" s="21" t="s">
        <v>77</v>
      </c>
      <c r="AY515" s="21" t="s">
        <v>165</v>
      </c>
      <c r="BE515" s="160">
        <f>IF(N515="základní",J515,0)</f>
        <v>0</v>
      </c>
      <c r="BF515" s="160">
        <f>IF(N515="snížená",J515,0)</f>
        <v>0</v>
      </c>
      <c r="BG515" s="160">
        <f>IF(N515="zákl. přenesená",J515,0)</f>
        <v>0</v>
      </c>
      <c r="BH515" s="160">
        <f>IF(N515="sníž. přenesená",J515,0)</f>
        <v>0</v>
      </c>
      <c r="BI515" s="160">
        <f>IF(N515="nulová",J515,0)</f>
        <v>0</v>
      </c>
      <c r="BJ515" s="21" t="s">
        <v>16</v>
      </c>
      <c r="BK515" s="160">
        <f>ROUND(I515*H515,2)</f>
        <v>0</v>
      </c>
      <c r="BL515" s="21" t="s">
        <v>224</v>
      </c>
      <c r="BM515" s="21" t="s">
        <v>1512</v>
      </c>
    </row>
    <row r="516" spans="2:65" s="1" customFormat="1" ht="16.5" customHeight="1">
      <c r="B516" s="149"/>
      <c r="C516" s="150" t="s">
        <v>1513</v>
      </c>
      <c r="D516" s="150" t="s">
        <v>167</v>
      </c>
      <c r="E516" s="151" t="s">
        <v>1514</v>
      </c>
      <c r="F516" s="152" t="s">
        <v>1515</v>
      </c>
      <c r="G516" s="153" t="s">
        <v>170</v>
      </c>
      <c r="H516" s="154">
        <v>6.431</v>
      </c>
      <c r="I516" s="155"/>
      <c r="J516" s="155">
        <f>ROUND(I516*H516,2)</f>
        <v>0</v>
      </c>
      <c r="K516" s="152" t="s">
        <v>5</v>
      </c>
      <c r="L516" s="35"/>
      <c r="M516" s="156" t="s">
        <v>5</v>
      </c>
      <c r="N516" s="157" t="s">
        <v>40</v>
      </c>
      <c r="O516" s="158">
        <v>0</v>
      </c>
      <c r="P516" s="158">
        <f>O516*H516</f>
        <v>0</v>
      </c>
      <c r="Q516" s="158">
        <v>0</v>
      </c>
      <c r="R516" s="158">
        <f>Q516*H516</f>
        <v>0</v>
      </c>
      <c r="S516" s="158">
        <v>0</v>
      </c>
      <c r="T516" s="159">
        <f>S516*H516</f>
        <v>0</v>
      </c>
      <c r="AR516" s="21" t="s">
        <v>224</v>
      </c>
      <c r="AT516" s="21" t="s">
        <v>167</v>
      </c>
      <c r="AU516" s="21" t="s">
        <v>77</v>
      </c>
      <c r="AY516" s="21" t="s">
        <v>165</v>
      </c>
      <c r="BE516" s="160">
        <f>IF(N516="základní",J516,0)</f>
        <v>0</v>
      </c>
      <c r="BF516" s="160">
        <f>IF(N516="snížená",J516,0)</f>
        <v>0</v>
      </c>
      <c r="BG516" s="160">
        <f>IF(N516="zákl. přenesená",J516,0)</f>
        <v>0</v>
      </c>
      <c r="BH516" s="160">
        <f>IF(N516="sníž. přenesená",J516,0)</f>
        <v>0</v>
      </c>
      <c r="BI516" s="160">
        <f>IF(N516="nulová",J516,0)</f>
        <v>0</v>
      </c>
      <c r="BJ516" s="21" t="s">
        <v>16</v>
      </c>
      <c r="BK516" s="160">
        <f>ROUND(I516*H516,2)</f>
        <v>0</v>
      </c>
      <c r="BL516" s="21" t="s">
        <v>224</v>
      </c>
      <c r="BM516" s="21" t="s">
        <v>1516</v>
      </c>
    </row>
    <row r="517" spans="2:65" s="1" customFormat="1" ht="25.5" customHeight="1">
      <c r="B517" s="149"/>
      <c r="C517" s="150" t="s">
        <v>1517</v>
      </c>
      <c r="D517" s="150" t="s">
        <v>167</v>
      </c>
      <c r="E517" s="151" t="s">
        <v>1518</v>
      </c>
      <c r="F517" s="152" t="s">
        <v>1519</v>
      </c>
      <c r="G517" s="153" t="s">
        <v>170</v>
      </c>
      <c r="H517" s="154">
        <v>265.12</v>
      </c>
      <c r="I517" s="155"/>
      <c r="J517" s="155">
        <f>ROUND(I517*H517,2)</f>
        <v>0</v>
      </c>
      <c r="K517" s="152" t="s">
        <v>171</v>
      </c>
      <c r="L517" s="35"/>
      <c r="M517" s="156" t="s">
        <v>5</v>
      </c>
      <c r="N517" s="157" t="s">
        <v>40</v>
      </c>
      <c r="O517" s="158">
        <v>0.51800000000000002</v>
      </c>
      <c r="P517" s="158">
        <f>O517*H517</f>
        <v>137.33216000000002</v>
      </c>
      <c r="Q517" s="158">
        <v>1.39E-3</v>
      </c>
      <c r="R517" s="158">
        <f>Q517*H517</f>
        <v>0.36851679999999998</v>
      </c>
      <c r="S517" s="158">
        <v>0</v>
      </c>
      <c r="T517" s="159">
        <f>S517*H517</f>
        <v>0</v>
      </c>
      <c r="AR517" s="21" t="s">
        <v>224</v>
      </c>
      <c r="AT517" s="21" t="s">
        <v>167</v>
      </c>
      <c r="AU517" s="21" t="s">
        <v>77</v>
      </c>
      <c r="AY517" s="21" t="s">
        <v>165</v>
      </c>
      <c r="BE517" s="160">
        <f>IF(N517="základní",J517,0)</f>
        <v>0</v>
      </c>
      <c r="BF517" s="160">
        <f>IF(N517="snížená",J517,0)</f>
        <v>0</v>
      </c>
      <c r="BG517" s="160">
        <f>IF(N517="zákl. přenesená",J517,0)</f>
        <v>0</v>
      </c>
      <c r="BH517" s="160">
        <f>IF(N517="sníž. přenesená",J517,0)</f>
        <v>0</v>
      </c>
      <c r="BI517" s="160">
        <f>IF(N517="nulová",J517,0)</f>
        <v>0</v>
      </c>
      <c r="BJ517" s="21" t="s">
        <v>16</v>
      </c>
      <c r="BK517" s="160">
        <f>ROUND(I517*H517,2)</f>
        <v>0</v>
      </c>
      <c r="BL517" s="21" t="s">
        <v>224</v>
      </c>
      <c r="BM517" s="21" t="s">
        <v>1520</v>
      </c>
    </row>
    <row r="518" spans="2:65" s="1" customFormat="1" ht="63.75" customHeight="1">
      <c r="B518" s="149"/>
      <c r="C518" s="169" t="s">
        <v>1521</v>
      </c>
      <c r="D518" s="169" t="s">
        <v>297</v>
      </c>
      <c r="E518" s="170" t="s">
        <v>1522</v>
      </c>
      <c r="F518" s="171" t="s">
        <v>1523</v>
      </c>
      <c r="G518" s="172" t="s">
        <v>170</v>
      </c>
      <c r="H518" s="173">
        <v>248.136</v>
      </c>
      <c r="I518" s="174"/>
      <c r="J518" s="174">
        <f>ROUND(I518*H518,2)</f>
        <v>0</v>
      </c>
      <c r="K518" s="171" t="s">
        <v>171</v>
      </c>
      <c r="L518" s="175"/>
      <c r="M518" s="176" t="s">
        <v>5</v>
      </c>
      <c r="N518" s="177" t="s">
        <v>40</v>
      </c>
      <c r="O518" s="158">
        <v>0</v>
      </c>
      <c r="P518" s="158">
        <f>O518*H518</f>
        <v>0</v>
      </c>
      <c r="Q518" s="158">
        <v>6.0000000000000001E-3</v>
      </c>
      <c r="R518" s="158">
        <f>Q518*H518</f>
        <v>1.4888159999999999</v>
      </c>
      <c r="S518" s="158">
        <v>0</v>
      </c>
      <c r="T518" s="159">
        <f>S518*H518</f>
        <v>0</v>
      </c>
      <c r="AR518" s="21" t="s">
        <v>292</v>
      </c>
      <c r="AT518" s="21" t="s">
        <v>297</v>
      </c>
      <c r="AU518" s="21" t="s">
        <v>77</v>
      </c>
      <c r="AY518" s="21" t="s">
        <v>165</v>
      </c>
      <c r="BE518" s="160">
        <f>IF(N518="základní",J518,0)</f>
        <v>0</v>
      </c>
      <c r="BF518" s="160">
        <f>IF(N518="snížená",J518,0)</f>
        <v>0</v>
      </c>
      <c r="BG518" s="160">
        <f>IF(N518="zákl. přenesená",J518,0)</f>
        <v>0</v>
      </c>
      <c r="BH518" s="160">
        <f>IF(N518="sníž. přenesená",J518,0)</f>
        <v>0</v>
      </c>
      <c r="BI518" s="160">
        <f>IF(N518="nulová",J518,0)</f>
        <v>0</v>
      </c>
      <c r="BJ518" s="21" t="s">
        <v>16</v>
      </c>
      <c r="BK518" s="160">
        <f>ROUND(I518*H518,2)</f>
        <v>0</v>
      </c>
      <c r="BL518" s="21" t="s">
        <v>224</v>
      </c>
      <c r="BM518" s="21" t="s">
        <v>1524</v>
      </c>
    </row>
    <row r="519" spans="2:65" s="11" customFormat="1">
      <c r="B519" s="161"/>
      <c r="D519" s="162" t="s">
        <v>236</v>
      </c>
      <c r="F519" s="163" t="s">
        <v>1525</v>
      </c>
      <c r="H519" s="164">
        <v>248.136</v>
      </c>
      <c r="L519" s="161"/>
      <c r="M519" s="165"/>
      <c r="N519" s="166"/>
      <c r="O519" s="166"/>
      <c r="P519" s="166"/>
      <c r="Q519" s="166"/>
      <c r="R519" s="166"/>
      <c r="S519" s="166"/>
      <c r="T519" s="167"/>
      <c r="AT519" s="168" t="s">
        <v>236</v>
      </c>
      <c r="AU519" s="168" t="s">
        <v>77</v>
      </c>
      <c r="AV519" s="11" t="s">
        <v>77</v>
      </c>
      <c r="AW519" s="11" t="s">
        <v>6</v>
      </c>
      <c r="AX519" s="11" t="s">
        <v>16</v>
      </c>
      <c r="AY519" s="168" t="s">
        <v>165</v>
      </c>
    </row>
    <row r="520" spans="2:65" s="1" customFormat="1" ht="25.5" customHeight="1">
      <c r="B520" s="149"/>
      <c r="C520" s="169" t="s">
        <v>1526</v>
      </c>
      <c r="D520" s="169" t="s">
        <v>297</v>
      </c>
      <c r="E520" s="170" t="s">
        <v>1527</v>
      </c>
      <c r="F520" s="171" t="s">
        <v>1528</v>
      </c>
      <c r="G520" s="172" t="s">
        <v>170</v>
      </c>
      <c r="H520" s="173">
        <v>5.2919999999999998</v>
      </c>
      <c r="I520" s="174"/>
      <c r="J520" s="174">
        <f>ROUND(I520*H520,2)</f>
        <v>0</v>
      </c>
      <c r="K520" s="171" t="s">
        <v>5</v>
      </c>
      <c r="L520" s="175"/>
      <c r="M520" s="176" t="s">
        <v>5</v>
      </c>
      <c r="N520" s="177" t="s">
        <v>40</v>
      </c>
      <c r="O520" s="158">
        <v>0</v>
      </c>
      <c r="P520" s="158">
        <f>O520*H520</f>
        <v>0</v>
      </c>
      <c r="Q520" s="158">
        <v>0</v>
      </c>
      <c r="R520" s="158">
        <f>Q520*H520</f>
        <v>0</v>
      </c>
      <c r="S520" s="158">
        <v>0</v>
      </c>
      <c r="T520" s="159">
        <f>S520*H520</f>
        <v>0</v>
      </c>
      <c r="AR520" s="21" t="s">
        <v>292</v>
      </c>
      <c r="AT520" s="21" t="s">
        <v>297</v>
      </c>
      <c r="AU520" s="21" t="s">
        <v>77</v>
      </c>
      <c r="AY520" s="21" t="s">
        <v>165</v>
      </c>
      <c r="BE520" s="160">
        <f>IF(N520="základní",J520,0)</f>
        <v>0</v>
      </c>
      <c r="BF520" s="160">
        <f>IF(N520="snížená",J520,0)</f>
        <v>0</v>
      </c>
      <c r="BG520" s="160">
        <f>IF(N520="zákl. přenesená",J520,0)</f>
        <v>0</v>
      </c>
      <c r="BH520" s="160">
        <f>IF(N520="sníž. přenesená",J520,0)</f>
        <v>0</v>
      </c>
      <c r="BI520" s="160">
        <f>IF(N520="nulová",J520,0)</f>
        <v>0</v>
      </c>
      <c r="BJ520" s="21" t="s">
        <v>16</v>
      </c>
      <c r="BK520" s="160">
        <f>ROUND(I520*H520,2)</f>
        <v>0</v>
      </c>
      <c r="BL520" s="21" t="s">
        <v>224</v>
      </c>
      <c r="BM520" s="21" t="s">
        <v>1529</v>
      </c>
    </row>
    <row r="521" spans="2:65" s="11" customFormat="1">
      <c r="B521" s="161"/>
      <c r="D521" s="162" t="s">
        <v>236</v>
      </c>
      <c r="F521" s="163" t="s">
        <v>1530</v>
      </c>
      <c r="H521" s="164">
        <v>5.2919999999999998</v>
      </c>
      <c r="L521" s="161"/>
      <c r="M521" s="165"/>
      <c r="N521" s="166"/>
      <c r="O521" s="166"/>
      <c r="P521" s="166"/>
      <c r="Q521" s="166"/>
      <c r="R521" s="166"/>
      <c r="S521" s="166"/>
      <c r="T521" s="167"/>
      <c r="AT521" s="168" t="s">
        <v>236</v>
      </c>
      <c r="AU521" s="168" t="s">
        <v>77</v>
      </c>
      <c r="AV521" s="11" t="s">
        <v>77</v>
      </c>
      <c r="AW521" s="11" t="s">
        <v>6</v>
      </c>
      <c r="AX521" s="11" t="s">
        <v>16</v>
      </c>
      <c r="AY521" s="168" t="s">
        <v>165</v>
      </c>
    </row>
    <row r="522" spans="2:65" s="1" customFormat="1" ht="38.25" customHeight="1">
      <c r="B522" s="149"/>
      <c r="C522" s="150" t="s">
        <v>1531</v>
      </c>
      <c r="D522" s="150" t="s">
        <v>167</v>
      </c>
      <c r="E522" s="151" t="s">
        <v>1532</v>
      </c>
      <c r="F522" s="152" t="s">
        <v>1533</v>
      </c>
      <c r="G522" s="153" t="s">
        <v>1257</v>
      </c>
      <c r="H522" s="154">
        <v>1627.7070000000001</v>
      </c>
      <c r="I522" s="155"/>
      <c r="J522" s="155">
        <f>ROUND(I522*H522,2)</f>
        <v>0</v>
      </c>
      <c r="K522" s="152" t="s">
        <v>171</v>
      </c>
      <c r="L522" s="35"/>
      <c r="M522" s="156" t="s">
        <v>5</v>
      </c>
      <c r="N522" s="157" t="s">
        <v>40</v>
      </c>
      <c r="O522" s="158">
        <v>0</v>
      </c>
      <c r="P522" s="158">
        <f>O522*H522</f>
        <v>0</v>
      </c>
      <c r="Q522" s="158">
        <v>0</v>
      </c>
      <c r="R522" s="158">
        <f>Q522*H522</f>
        <v>0</v>
      </c>
      <c r="S522" s="158">
        <v>0</v>
      </c>
      <c r="T522" s="159">
        <f>S522*H522</f>
        <v>0</v>
      </c>
      <c r="AR522" s="21" t="s">
        <v>224</v>
      </c>
      <c r="AT522" s="21" t="s">
        <v>167</v>
      </c>
      <c r="AU522" s="21" t="s">
        <v>77</v>
      </c>
      <c r="AY522" s="21" t="s">
        <v>165</v>
      </c>
      <c r="BE522" s="160">
        <f>IF(N522="základní",J522,0)</f>
        <v>0</v>
      </c>
      <c r="BF522" s="160">
        <f>IF(N522="snížená",J522,0)</f>
        <v>0</v>
      </c>
      <c r="BG522" s="160">
        <f>IF(N522="zákl. přenesená",J522,0)</f>
        <v>0</v>
      </c>
      <c r="BH522" s="160">
        <f>IF(N522="sníž. přenesená",J522,0)</f>
        <v>0</v>
      </c>
      <c r="BI522" s="160">
        <f>IF(N522="nulová",J522,0)</f>
        <v>0</v>
      </c>
      <c r="BJ522" s="21" t="s">
        <v>16</v>
      </c>
      <c r="BK522" s="160">
        <f>ROUND(I522*H522,2)</f>
        <v>0</v>
      </c>
      <c r="BL522" s="21" t="s">
        <v>224</v>
      </c>
      <c r="BM522" s="21" t="s">
        <v>1534</v>
      </c>
    </row>
    <row r="523" spans="2:65" s="10" customFormat="1" ht="29.85" customHeight="1">
      <c r="B523" s="137"/>
      <c r="D523" s="138" t="s">
        <v>68</v>
      </c>
      <c r="E523" s="147" t="s">
        <v>1535</v>
      </c>
      <c r="F523" s="147" t="s">
        <v>1536</v>
      </c>
      <c r="J523" s="148">
        <f>BK523</f>
        <v>0</v>
      </c>
      <c r="L523" s="137"/>
      <c r="M523" s="141"/>
      <c r="N523" s="142"/>
      <c r="O523" s="142"/>
      <c r="P523" s="143">
        <f>SUM(P524:P538)</f>
        <v>10.404</v>
      </c>
      <c r="Q523" s="142"/>
      <c r="R523" s="143">
        <f>SUM(R524:R538)</f>
        <v>3.6000000000000002E-4</v>
      </c>
      <c r="S523" s="142"/>
      <c r="T523" s="144">
        <f>SUM(T524:T538)</f>
        <v>6.1122000000000003E-2</v>
      </c>
      <c r="AR523" s="138" t="s">
        <v>77</v>
      </c>
      <c r="AT523" s="145" t="s">
        <v>68</v>
      </c>
      <c r="AU523" s="145" t="s">
        <v>16</v>
      </c>
      <c r="AY523" s="138" t="s">
        <v>165</v>
      </c>
      <c r="BK523" s="146">
        <f>SUM(BK524:BK538)</f>
        <v>0</v>
      </c>
    </row>
    <row r="524" spans="2:65" s="1" customFormat="1" ht="16.5" customHeight="1">
      <c r="B524" s="149"/>
      <c r="C524" s="150" t="s">
        <v>1537</v>
      </c>
      <c r="D524" s="150" t="s">
        <v>167</v>
      </c>
      <c r="E524" s="151" t="s">
        <v>1538</v>
      </c>
      <c r="F524" s="152" t="s">
        <v>1539</v>
      </c>
      <c r="G524" s="153" t="s">
        <v>185</v>
      </c>
      <c r="H524" s="154">
        <v>36.6</v>
      </c>
      <c r="I524" s="155"/>
      <c r="J524" s="155">
        <f t="shared" ref="J524:J538" si="160">ROUND(I524*H524,2)</f>
        <v>0</v>
      </c>
      <c r="K524" s="152" t="s">
        <v>171</v>
      </c>
      <c r="L524" s="35"/>
      <c r="M524" s="156" t="s">
        <v>5</v>
      </c>
      <c r="N524" s="157" t="s">
        <v>40</v>
      </c>
      <c r="O524" s="158">
        <v>0.19500000000000001</v>
      </c>
      <c r="P524" s="158">
        <f t="shared" ref="P524:P538" si="161">O524*H524</f>
        <v>7.1370000000000005</v>
      </c>
      <c r="Q524" s="158">
        <v>0</v>
      </c>
      <c r="R524" s="158">
        <f t="shared" ref="R524:R538" si="162">Q524*H524</f>
        <v>0</v>
      </c>
      <c r="S524" s="158">
        <v>1.67E-3</v>
      </c>
      <c r="T524" s="159">
        <f t="shared" ref="T524:T538" si="163">S524*H524</f>
        <v>6.1122000000000003E-2</v>
      </c>
      <c r="AR524" s="21" t="s">
        <v>224</v>
      </c>
      <c r="AT524" s="21" t="s">
        <v>167</v>
      </c>
      <c r="AU524" s="21" t="s">
        <v>77</v>
      </c>
      <c r="AY524" s="21" t="s">
        <v>165</v>
      </c>
      <c r="BE524" s="160">
        <f t="shared" ref="BE524:BE538" si="164">IF(N524="základní",J524,0)</f>
        <v>0</v>
      </c>
      <c r="BF524" s="160">
        <f t="shared" ref="BF524:BF538" si="165">IF(N524="snížená",J524,0)</f>
        <v>0</v>
      </c>
      <c r="BG524" s="160">
        <f t="shared" ref="BG524:BG538" si="166">IF(N524="zákl. přenesená",J524,0)</f>
        <v>0</v>
      </c>
      <c r="BH524" s="160">
        <f t="shared" ref="BH524:BH538" si="167">IF(N524="sníž. přenesená",J524,0)</f>
        <v>0</v>
      </c>
      <c r="BI524" s="160">
        <f t="shared" ref="BI524:BI538" si="168">IF(N524="nulová",J524,0)</f>
        <v>0</v>
      </c>
      <c r="BJ524" s="21" t="s">
        <v>16</v>
      </c>
      <c r="BK524" s="160">
        <f t="shared" ref="BK524:BK538" si="169">ROUND(I524*H524,2)</f>
        <v>0</v>
      </c>
      <c r="BL524" s="21" t="s">
        <v>224</v>
      </c>
      <c r="BM524" s="21" t="s">
        <v>1540</v>
      </c>
    </row>
    <row r="525" spans="2:65" s="1" customFormat="1" ht="16.5" customHeight="1">
      <c r="B525" s="149"/>
      <c r="C525" s="150" t="s">
        <v>1541</v>
      </c>
      <c r="D525" s="150" t="s">
        <v>167</v>
      </c>
      <c r="E525" s="151" t="s">
        <v>1542</v>
      </c>
      <c r="F525" s="152" t="s">
        <v>1543</v>
      </c>
      <c r="G525" s="153" t="s">
        <v>185</v>
      </c>
      <c r="H525" s="154">
        <v>9</v>
      </c>
      <c r="I525" s="155"/>
      <c r="J525" s="155">
        <f t="shared" si="160"/>
        <v>0</v>
      </c>
      <c r="K525" s="152" t="s">
        <v>171</v>
      </c>
      <c r="L525" s="35"/>
      <c r="M525" s="156" t="s">
        <v>5</v>
      </c>
      <c r="N525" s="157" t="s">
        <v>40</v>
      </c>
      <c r="O525" s="158">
        <v>0.36299999999999999</v>
      </c>
      <c r="P525" s="158">
        <f t="shared" si="161"/>
        <v>3.2669999999999999</v>
      </c>
      <c r="Q525" s="158">
        <v>4.0000000000000003E-5</v>
      </c>
      <c r="R525" s="158">
        <f t="shared" si="162"/>
        <v>3.6000000000000002E-4</v>
      </c>
      <c r="S525" s="158">
        <v>0</v>
      </c>
      <c r="T525" s="159">
        <f t="shared" si="163"/>
        <v>0</v>
      </c>
      <c r="AR525" s="21" t="s">
        <v>224</v>
      </c>
      <c r="AT525" s="21" t="s">
        <v>167</v>
      </c>
      <c r="AU525" s="21" t="s">
        <v>77</v>
      </c>
      <c r="AY525" s="21" t="s">
        <v>165</v>
      </c>
      <c r="BE525" s="160">
        <f t="shared" si="164"/>
        <v>0</v>
      </c>
      <c r="BF525" s="160">
        <f t="shared" si="165"/>
        <v>0</v>
      </c>
      <c r="BG525" s="160">
        <f t="shared" si="166"/>
        <v>0</v>
      </c>
      <c r="BH525" s="160">
        <f t="shared" si="167"/>
        <v>0</v>
      </c>
      <c r="BI525" s="160">
        <f t="shared" si="168"/>
        <v>0</v>
      </c>
      <c r="BJ525" s="21" t="s">
        <v>16</v>
      </c>
      <c r="BK525" s="160">
        <f t="shared" si="169"/>
        <v>0</v>
      </c>
      <c r="BL525" s="21" t="s">
        <v>224</v>
      </c>
      <c r="BM525" s="21" t="s">
        <v>1544</v>
      </c>
    </row>
    <row r="526" spans="2:65" s="1" customFormat="1" ht="38.25" customHeight="1">
      <c r="B526" s="149"/>
      <c r="C526" s="150" t="s">
        <v>1545</v>
      </c>
      <c r="D526" s="150" t="s">
        <v>167</v>
      </c>
      <c r="E526" s="151" t="s">
        <v>1546</v>
      </c>
      <c r="F526" s="152" t="s">
        <v>1547</v>
      </c>
      <c r="G526" s="153" t="s">
        <v>1257</v>
      </c>
      <c r="H526" s="154">
        <v>976.73900000000003</v>
      </c>
      <c r="I526" s="155"/>
      <c r="J526" s="155">
        <f t="shared" si="160"/>
        <v>0</v>
      </c>
      <c r="K526" s="152" t="s">
        <v>171</v>
      </c>
      <c r="L526" s="35"/>
      <c r="M526" s="156" t="s">
        <v>5</v>
      </c>
      <c r="N526" s="157" t="s">
        <v>40</v>
      </c>
      <c r="O526" s="158">
        <v>0</v>
      </c>
      <c r="P526" s="158">
        <f t="shared" si="161"/>
        <v>0</v>
      </c>
      <c r="Q526" s="158">
        <v>0</v>
      </c>
      <c r="R526" s="158">
        <f t="shared" si="162"/>
        <v>0</v>
      </c>
      <c r="S526" s="158">
        <v>0</v>
      </c>
      <c r="T526" s="159">
        <f t="shared" si="163"/>
        <v>0</v>
      </c>
      <c r="AR526" s="21" t="s">
        <v>224</v>
      </c>
      <c r="AT526" s="21" t="s">
        <v>167</v>
      </c>
      <c r="AU526" s="21" t="s">
        <v>77</v>
      </c>
      <c r="AY526" s="21" t="s">
        <v>165</v>
      </c>
      <c r="BE526" s="160">
        <f t="shared" si="164"/>
        <v>0</v>
      </c>
      <c r="BF526" s="160">
        <f t="shared" si="165"/>
        <v>0</v>
      </c>
      <c r="BG526" s="160">
        <f t="shared" si="166"/>
        <v>0</v>
      </c>
      <c r="BH526" s="160">
        <f t="shared" si="167"/>
        <v>0</v>
      </c>
      <c r="BI526" s="160">
        <f t="shared" si="168"/>
        <v>0</v>
      </c>
      <c r="BJ526" s="21" t="s">
        <v>16</v>
      </c>
      <c r="BK526" s="160">
        <f t="shared" si="169"/>
        <v>0</v>
      </c>
      <c r="BL526" s="21" t="s">
        <v>224</v>
      </c>
      <c r="BM526" s="21" t="s">
        <v>1548</v>
      </c>
    </row>
    <row r="527" spans="2:65" s="1" customFormat="1" ht="51" customHeight="1">
      <c r="B527" s="149"/>
      <c r="C527" s="150" t="s">
        <v>1549</v>
      </c>
      <c r="D527" s="150" t="s">
        <v>167</v>
      </c>
      <c r="E527" s="151" t="s">
        <v>1550</v>
      </c>
      <c r="F527" s="152" t="s">
        <v>1551</v>
      </c>
      <c r="G527" s="153" t="s">
        <v>175</v>
      </c>
      <c r="H527" s="154">
        <v>2</v>
      </c>
      <c r="I527" s="155"/>
      <c r="J527" s="155">
        <f t="shared" si="160"/>
        <v>0</v>
      </c>
      <c r="K527" s="152" t="s">
        <v>5</v>
      </c>
      <c r="L527" s="35"/>
      <c r="M527" s="156" t="s">
        <v>5</v>
      </c>
      <c r="N527" s="157" t="s">
        <v>40</v>
      </c>
      <c r="O527" s="158">
        <v>0</v>
      </c>
      <c r="P527" s="158">
        <f t="shared" si="161"/>
        <v>0</v>
      </c>
      <c r="Q527" s="158">
        <v>0</v>
      </c>
      <c r="R527" s="158">
        <f t="shared" si="162"/>
        <v>0</v>
      </c>
      <c r="S527" s="158">
        <v>0</v>
      </c>
      <c r="T527" s="159">
        <f t="shared" si="163"/>
        <v>0</v>
      </c>
      <c r="AR527" s="21" t="s">
        <v>224</v>
      </c>
      <c r="AT527" s="21" t="s">
        <v>167</v>
      </c>
      <c r="AU527" s="21" t="s">
        <v>77</v>
      </c>
      <c r="AY527" s="21" t="s">
        <v>165</v>
      </c>
      <c r="BE527" s="160">
        <f t="shared" si="164"/>
        <v>0</v>
      </c>
      <c r="BF527" s="160">
        <f t="shared" si="165"/>
        <v>0</v>
      </c>
      <c r="BG527" s="160">
        <f t="shared" si="166"/>
        <v>0</v>
      </c>
      <c r="BH527" s="160">
        <f t="shared" si="167"/>
        <v>0</v>
      </c>
      <c r="BI527" s="160">
        <f t="shared" si="168"/>
        <v>0</v>
      </c>
      <c r="BJ527" s="21" t="s">
        <v>16</v>
      </c>
      <c r="BK527" s="160">
        <f t="shared" si="169"/>
        <v>0</v>
      </c>
      <c r="BL527" s="21" t="s">
        <v>224</v>
      </c>
      <c r="BM527" s="21" t="s">
        <v>1552</v>
      </c>
    </row>
    <row r="528" spans="2:65" s="1" customFormat="1" ht="51" customHeight="1">
      <c r="B528" s="149"/>
      <c r="C528" s="150" t="s">
        <v>1553</v>
      </c>
      <c r="D528" s="150" t="s">
        <v>167</v>
      </c>
      <c r="E528" s="151" t="s">
        <v>1554</v>
      </c>
      <c r="F528" s="152" t="s">
        <v>1555</v>
      </c>
      <c r="G528" s="153" t="s">
        <v>175</v>
      </c>
      <c r="H528" s="154">
        <v>3</v>
      </c>
      <c r="I528" s="155"/>
      <c r="J528" s="155">
        <f t="shared" si="160"/>
        <v>0</v>
      </c>
      <c r="K528" s="152" t="s">
        <v>5</v>
      </c>
      <c r="L528" s="35"/>
      <c r="M528" s="156" t="s">
        <v>5</v>
      </c>
      <c r="N528" s="157" t="s">
        <v>40</v>
      </c>
      <c r="O528" s="158">
        <v>0</v>
      </c>
      <c r="P528" s="158">
        <f t="shared" si="161"/>
        <v>0</v>
      </c>
      <c r="Q528" s="158">
        <v>0</v>
      </c>
      <c r="R528" s="158">
        <f t="shared" si="162"/>
        <v>0</v>
      </c>
      <c r="S528" s="158">
        <v>0</v>
      </c>
      <c r="T528" s="159">
        <f t="shared" si="163"/>
        <v>0</v>
      </c>
      <c r="AR528" s="21" t="s">
        <v>224</v>
      </c>
      <c r="AT528" s="21" t="s">
        <v>167</v>
      </c>
      <c r="AU528" s="21" t="s">
        <v>77</v>
      </c>
      <c r="AY528" s="21" t="s">
        <v>165</v>
      </c>
      <c r="BE528" s="160">
        <f t="shared" si="164"/>
        <v>0</v>
      </c>
      <c r="BF528" s="160">
        <f t="shared" si="165"/>
        <v>0</v>
      </c>
      <c r="BG528" s="160">
        <f t="shared" si="166"/>
        <v>0</v>
      </c>
      <c r="BH528" s="160">
        <f t="shared" si="167"/>
        <v>0</v>
      </c>
      <c r="BI528" s="160">
        <f t="shared" si="168"/>
        <v>0</v>
      </c>
      <c r="BJ528" s="21" t="s">
        <v>16</v>
      </c>
      <c r="BK528" s="160">
        <f t="shared" si="169"/>
        <v>0</v>
      </c>
      <c r="BL528" s="21" t="s">
        <v>224</v>
      </c>
      <c r="BM528" s="21" t="s">
        <v>1556</v>
      </c>
    </row>
    <row r="529" spans="2:65" s="1" customFormat="1" ht="51" customHeight="1">
      <c r="B529" s="149"/>
      <c r="C529" s="150" t="s">
        <v>1557</v>
      </c>
      <c r="D529" s="150" t="s">
        <v>167</v>
      </c>
      <c r="E529" s="151" t="s">
        <v>1558</v>
      </c>
      <c r="F529" s="152" t="s">
        <v>1559</v>
      </c>
      <c r="G529" s="153" t="s">
        <v>175</v>
      </c>
      <c r="H529" s="154">
        <v>2</v>
      </c>
      <c r="I529" s="155"/>
      <c r="J529" s="155">
        <f t="shared" si="160"/>
        <v>0</v>
      </c>
      <c r="K529" s="152" t="s">
        <v>5</v>
      </c>
      <c r="L529" s="35"/>
      <c r="M529" s="156" t="s">
        <v>5</v>
      </c>
      <c r="N529" s="157" t="s">
        <v>40</v>
      </c>
      <c r="O529" s="158">
        <v>0</v>
      </c>
      <c r="P529" s="158">
        <f t="shared" si="161"/>
        <v>0</v>
      </c>
      <c r="Q529" s="158">
        <v>0</v>
      </c>
      <c r="R529" s="158">
        <f t="shared" si="162"/>
        <v>0</v>
      </c>
      <c r="S529" s="158">
        <v>0</v>
      </c>
      <c r="T529" s="159">
        <f t="shared" si="163"/>
        <v>0</v>
      </c>
      <c r="AR529" s="21" t="s">
        <v>224</v>
      </c>
      <c r="AT529" s="21" t="s">
        <v>167</v>
      </c>
      <c r="AU529" s="21" t="s">
        <v>77</v>
      </c>
      <c r="AY529" s="21" t="s">
        <v>165</v>
      </c>
      <c r="BE529" s="160">
        <f t="shared" si="164"/>
        <v>0</v>
      </c>
      <c r="BF529" s="160">
        <f t="shared" si="165"/>
        <v>0</v>
      </c>
      <c r="BG529" s="160">
        <f t="shared" si="166"/>
        <v>0</v>
      </c>
      <c r="BH529" s="160">
        <f t="shared" si="167"/>
        <v>0</v>
      </c>
      <c r="BI529" s="160">
        <f t="shared" si="168"/>
        <v>0</v>
      </c>
      <c r="BJ529" s="21" t="s">
        <v>16</v>
      </c>
      <c r="BK529" s="160">
        <f t="shared" si="169"/>
        <v>0</v>
      </c>
      <c r="BL529" s="21" t="s">
        <v>224</v>
      </c>
      <c r="BM529" s="21" t="s">
        <v>1560</v>
      </c>
    </row>
    <row r="530" spans="2:65" s="1" customFormat="1" ht="51" customHeight="1">
      <c r="B530" s="149"/>
      <c r="C530" s="150" t="s">
        <v>1561</v>
      </c>
      <c r="D530" s="150" t="s">
        <v>167</v>
      </c>
      <c r="E530" s="151" t="s">
        <v>1562</v>
      </c>
      <c r="F530" s="152" t="s">
        <v>1563</v>
      </c>
      <c r="G530" s="153" t="s">
        <v>175</v>
      </c>
      <c r="H530" s="154">
        <v>1</v>
      </c>
      <c r="I530" s="155"/>
      <c r="J530" s="155">
        <f t="shared" si="160"/>
        <v>0</v>
      </c>
      <c r="K530" s="152" t="s">
        <v>5</v>
      </c>
      <c r="L530" s="35"/>
      <c r="M530" s="156" t="s">
        <v>5</v>
      </c>
      <c r="N530" s="157" t="s">
        <v>40</v>
      </c>
      <c r="O530" s="158">
        <v>0</v>
      </c>
      <c r="P530" s="158">
        <f t="shared" si="161"/>
        <v>0</v>
      </c>
      <c r="Q530" s="158">
        <v>0</v>
      </c>
      <c r="R530" s="158">
        <f t="shared" si="162"/>
        <v>0</v>
      </c>
      <c r="S530" s="158">
        <v>0</v>
      </c>
      <c r="T530" s="159">
        <f t="shared" si="163"/>
        <v>0</v>
      </c>
      <c r="AR530" s="21" t="s">
        <v>224</v>
      </c>
      <c r="AT530" s="21" t="s">
        <v>167</v>
      </c>
      <c r="AU530" s="21" t="s">
        <v>77</v>
      </c>
      <c r="AY530" s="21" t="s">
        <v>165</v>
      </c>
      <c r="BE530" s="160">
        <f t="shared" si="164"/>
        <v>0</v>
      </c>
      <c r="BF530" s="160">
        <f t="shared" si="165"/>
        <v>0</v>
      </c>
      <c r="BG530" s="160">
        <f t="shared" si="166"/>
        <v>0</v>
      </c>
      <c r="BH530" s="160">
        <f t="shared" si="167"/>
        <v>0</v>
      </c>
      <c r="BI530" s="160">
        <f t="shared" si="168"/>
        <v>0</v>
      </c>
      <c r="BJ530" s="21" t="s">
        <v>16</v>
      </c>
      <c r="BK530" s="160">
        <f t="shared" si="169"/>
        <v>0</v>
      </c>
      <c r="BL530" s="21" t="s">
        <v>224</v>
      </c>
      <c r="BM530" s="21" t="s">
        <v>1564</v>
      </c>
    </row>
    <row r="531" spans="2:65" s="1" customFormat="1" ht="51" customHeight="1">
      <c r="B531" s="149"/>
      <c r="C531" s="150" t="s">
        <v>1565</v>
      </c>
      <c r="D531" s="150" t="s">
        <v>167</v>
      </c>
      <c r="E531" s="151" t="s">
        <v>1566</v>
      </c>
      <c r="F531" s="152" t="s">
        <v>1567</v>
      </c>
      <c r="G531" s="153" t="s">
        <v>175</v>
      </c>
      <c r="H531" s="154">
        <v>2</v>
      </c>
      <c r="I531" s="155"/>
      <c r="J531" s="155">
        <f t="shared" si="160"/>
        <v>0</v>
      </c>
      <c r="K531" s="152" t="s">
        <v>5</v>
      </c>
      <c r="L531" s="35"/>
      <c r="M531" s="156" t="s">
        <v>5</v>
      </c>
      <c r="N531" s="157" t="s">
        <v>40</v>
      </c>
      <c r="O531" s="158">
        <v>0</v>
      </c>
      <c r="P531" s="158">
        <f t="shared" si="161"/>
        <v>0</v>
      </c>
      <c r="Q531" s="158">
        <v>0</v>
      </c>
      <c r="R531" s="158">
        <f t="shared" si="162"/>
        <v>0</v>
      </c>
      <c r="S531" s="158">
        <v>0</v>
      </c>
      <c r="T531" s="159">
        <f t="shared" si="163"/>
        <v>0</v>
      </c>
      <c r="AR531" s="21" t="s">
        <v>224</v>
      </c>
      <c r="AT531" s="21" t="s">
        <v>167</v>
      </c>
      <c r="AU531" s="21" t="s">
        <v>77</v>
      </c>
      <c r="AY531" s="21" t="s">
        <v>165</v>
      </c>
      <c r="BE531" s="160">
        <f t="shared" si="164"/>
        <v>0</v>
      </c>
      <c r="BF531" s="160">
        <f t="shared" si="165"/>
        <v>0</v>
      </c>
      <c r="BG531" s="160">
        <f t="shared" si="166"/>
        <v>0</v>
      </c>
      <c r="BH531" s="160">
        <f t="shared" si="167"/>
        <v>0</v>
      </c>
      <c r="BI531" s="160">
        <f t="shared" si="168"/>
        <v>0</v>
      </c>
      <c r="BJ531" s="21" t="s">
        <v>16</v>
      </c>
      <c r="BK531" s="160">
        <f t="shared" si="169"/>
        <v>0</v>
      </c>
      <c r="BL531" s="21" t="s">
        <v>224</v>
      </c>
      <c r="BM531" s="21" t="s">
        <v>1568</v>
      </c>
    </row>
    <row r="532" spans="2:65" s="1" customFormat="1" ht="51" customHeight="1">
      <c r="B532" s="149"/>
      <c r="C532" s="150" t="s">
        <v>1569</v>
      </c>
      <c r="D532" s="150" t="s">
        <v>167</v>
      </c>
      <c r="E532" s="151" t="s">
        <v>1570</v>
      </c>
      <c r="F532" s="152" t="s">
        <v>1571</v>
      </c>
      <c r="G532" s="153" t="s">
        <v>175</v>
      </c>
      <c r="H532" s="154">
        <v>1</v>
      </c>
      <c r="I532" s="155"/>
      <c r="J532" s="155">
        <f t="shared" si="160"/>
        <v>0</v>
      </c>
      <c r="K532" s="152" t="s">
        <v>5</v>
      </c>
      <c r="L532" s="35"/>
      <c r="M532" s="156" t="s">
        <v>5</v>
      </c>
      <c r="N532" s="157" t="s">
        <v>40</v>
      </c>
      <c r="O532" s="158">
        <v>0</v>
      </c>
      <c r="P532" s="158">
        <f t="shared" si="161"/>
        <v>0</v>
      </c>
      <c r="Q532" s="158">
        <v>0</v>
      </c>
      <c r="R532" s="158">
        <f t="shared" si="162"/>
        <v>0</v>
      </c>
      <c r="S532" s="158">
        <v>0</v>
      </c>
      <c r="T532" s="159">
        <f t="shared" si="163"/>
        <v>0</v>
      </c>
      <c r="AR532" s="21" t="s">
        <v>224</v>
      </c>
      <c r="AT532" s="21" t="s">
        <v>167</v>
      </c>
      <c r="AU532" s="21" t="s">
        <v>77</v>
      </c>
      <c r="AY532" s="21" t="s">
        <v>165</v>
      </c>
      <c r="BE532" s="160">
        <f t="shared" si="164"/>
        <v>0</v>
      </c>
      <c r="BF532" s="160">
        <f t="shared" si="165"/>
        <v>0</v>
      </c>
      <c r="BG532" s="160">
        <f t="shared" si="166"/>
        <v>0</v>
      </c>
      <c r="BH532" s="160">
        <f t="shared" si="167"/>
        <v>0</v>
      </c>
      <c r="BI532" s="160">
        <f t="shared" si="168"/>
        <v>0</v>
      </c>
      <c r="BJ532" s="21" t="s">
        <v>16</v>
      </c>
      <c r="BK532" s="160">
        <f t="shared" si="169"/>
        <v>0</v>
      </c>
      <c r="BL532" s="21" t="s">
        <v>224</v>
      </c>
      <c r="BM532" s="21" t="s">
        <v>1572</v>
      </c>
    </row>
    <row r="533" spans="2:65" s="1" customFormat="1" ht="51" customHeight="1">
      <c r="B533" s="149"/>
      <c r="C533" s="150" t="s">
        <v>1573</v>
      </c>
      <c r="D533" s="150" t="s">
        <v>167</v>
      </c>
      <c r="E533" s="151" t="s">
        <v>1574</v>
      </c>
      <c r="F533" s="152" t="s">
        <v>1575</v>
      </c>
      <c r="G533" s="153" t="s">
        <v>185</v>
      </c>
      <c r="H533" s="154">
        <v>13.35</v>
      </c>
      <c r="I533" s="155"/>
      <c r="J533" s="155">
        <f t="shared" si="160"/>
        <v>0</v>
      </c>
      <c r="K533" s="152" t="s">
        <v>5</v>
      </c>
      <c r="L533" s="35"/>
      <c r="M533" s="156" t="s">
        <v>5</v>
      </c>
      <c r="N533" s="157" t="s">
        <v>40</v>
      </c>
      <c r="O533" s="158">
        <v>0</v>
      </c>
      <c r="P533" s="158">
        <f t="shared" si="161"/>
        <v>0</v>
      </c>
      <c r="Q533" s="158">
        <v>0</v>
      </c>
      <c r="R533" s="158">
        <f t="shared" si="162"/>
        <v>0</v>
      </c>
      <c r="S533" s="158">
        <v>0</v>
      </c>
      <c r="T533" s="159">
        <f t="shared" si="163"/>
        <v>0</v>
      </c>
      <c r="AR533" s="21" t="s">
        <v>224</v>
      </c>
      <c r="AT533" s="21" t="s">
        <v>167</v>
      </c>
      <c r="AU533" s="21" t="s">
        <v>77</v>
      </c>
      <c r="AY533" s="21" t="s">
        <v>165</v>
      </c>
      <c r="BE533" s="160">
        <f t="shared" si="164"/>
        <v>0</v>
      </c>
      <c r="BF533" s="160">
        <f t="shared" si="165"/>
        <v>0</v>
      </c>
      <c r="BG533" s="160">
        <f t="shared" si="166"/>
        <v>0</v>
      </c>
      <c r="BH533" s="160">
        <f t="shared" si="167"/>
        <v>0</v>
      </c>
      <c r="BI533" s="160">
        <f t="shared" si="168"/>
        <v>0</v>
      </c>
      <c r="BJ533" s="21" t="s">
        <v>16</v>
      </c>
      <c r="BK533" s="160">
        <f t="shared" si="169"/>
        <v>0</v>
      </c>
      <c r="BL533" s="21" t="s">
        <v>224</v>
      </c>
      <c r="BM533" s="21" t="s">
        <v>1576</v>
      </c>
    </row>
    <row r="534" spans="2:65" s="1" customFormat="1" ht="63.75" customHeight="1">
      <c r="B534" s="149"/>
      <c r="C534" s="150" t="s">
        <v>1577</v>
      </c>
      <c r="D534" s="150" t="s">
        <v>167</v>
      </c>
      <c r="E534" s="151" t="s">
        <v>1578</v>
      </c>
      <c r="F534" s="152" t="s">
        <v>1579</v>
      </c>
      <c r="G534" s="153" t="s">
        <v>185</v>
      </c>
      <c r="H534" s="154">
        <v>5.5</v>
      </c>
      <c r="I534" s="155"/>
      <c r="J534" s="155">
        <f t="shared" si="160"/>
        <v>0</v>
      </c>
      <c r="K534" s="152" t="s">
        <v>5</v>
      </c>
      <c r="L534" s="35"/>
      <c r="M534" s="156" t="s">
        <v>5</v>
      </c>
      <c r="N534" s="157" t="s">
        <v>40</v>
      </c>
      <c r="O534" s="158">
        <v>0</v>
      </c>
      <c r="P534" s="158">
        <f t="shared" si="161"/>
        <v>0</v>
      </c>
      <c r="Q534" s="158">
        <v>0</v>
      </c>
      <c r="R534" s="158">
        <f t="shared" si="162"/>
        <v>0</v>
      </c>
      <c r="S534" s="158">
        <v>0</v>
      </c>
      <c r="T534" s="159">
        <f t="shared" si="163"/>
        <v>0</v>
      </c>
      <c r="AR534" s="21" t="s">
        <v>224</v>
      </c>
      <c r="AT534" s="21" t="s">
        <v>167</v>
      </c>
      <c r="AU534" s="21" t="s">
        <v>77</v>
      </c>
      <c r="AY534" s="21" t="s">
        <v>165</v>
      </c>
      <c r="BE534" s="160">
        <f t="shared" si="164"/>
        <v>0</v>
      </c>
      <c r="BF534" s="160">
        <f t="shared" si="165"/>
        <v>0</v>
      </c>
      <c r="BG534" s="160">
        <f t="shared" si="166"/>
        <v>0</v>
      </c>
      <c r="BH534" s="160">
        <f t="shared" si="167"/>
        <v>0</v>
      </c>
      <c r="BI534" s="160">
        <f t="shared" si="168"/>
        <v>0</v>
      </c>
      <c r="BJ534" s="21" t="s">
        <v>16</v>
      </c>
      <c r="BK534" s="160">
        <f t="shared" si="169"/>
        <v>0</v>
      </c>
      <c r="BL534" s="21" t="s">
        <v>224</v>
      </c>
      <c r="BM534" s="21" t="s">
        <v>1580</v>
      </c>
    </row>
    <row r="535" spans="2:65" s="1" customFormat="1" ht="63.75" customHeight="1">
      <c r="B535" s="149"/>
      <c r="C535" s="150" t="s">
        <v>1581</v>
      </c>
      <c r="D535" s="150" t="s">
        <v>167</v>
      </c>
      <c r="E535" s="151" t="s">
        <v>1582</v>
      </c>
      <c r="F535" s="152" t="s">
        <v>1583</v>
      </c>
      <c r="G535" s="153" t="s">
        <v>185</v>
      </c>
      <c r="H535" s="154">
        <v>44.9</v>
      </c>
      <c r="I535" s="155"/>
      <c r="J535" s="155">
        <f t="shared" si="160"/>
        <v>0</v>
      </c>
      <c r="K535" s="152" t="s">
        <v>5</v>
      </c>
      <c r="L535" s="35"/>
      <c r="M535" s="156" t="s">
        <v>5</v>
      </c>
      <c r="N535" s="157" t="s">
        <v>40</v>
      </c>
      <c r="O535" s="158">
        <v>0</v>
      </c>
      <c r="P535" s="158">
        <f t="shared" si="161"/>
        <v>0</v>
      </c>
      <c r="Q535" s="158">
        <v>0</v>
      </c>
      <c r="R535" s="158">
        <f t="shared" si="162"/>
        <v>0</v>
      </c>
      <c r="S535" s="158">
        <v>0</v>
      </c>
      <c r="T535" s="159">
        <f t="shared" si="163"/>
        <v>0</v>
      </c>
      <c r="AR535" s="21" t="s">
        <v>224</v>
      </c>
      <c r="AT535" s="21" t="s">
        <v>167</v>
      </c>
      <c r="AU535" s="21" t="s">
        <v>77</v>
      </c>
      <c r="AY535" s="21" t="s">
        <v>165</v>
      </c>
      <c r="BE535" s="160">
        <f t="shared" si="164"/>
        <v>0</v>
      </c>
      <c r="BF535" s="160">
        <f t="shared" si="165"/>
        <v>0</v>
      </c>
      <c r="BG535" s="160">
        <f t="shared" si="166"/>
        <v>0</v>
      </c>
      <c r="BH535" s="160">
        <f t="shared" si="167"/>
        <v>0</v>
      </c>
      <c r="BI535" s="160">
        <f t="shared" si="168"/>
        <v>0</v>
      </c>
      <c r="BJ535" s="21" t="s">
        <v>16</v>
      </c>
      <c r="BK535" s="160">
        <f t="shared" si="169"/>
        <v>0</v>
      </c>
      <c r="BL535" s="21" t="s">
        <v>224</v>
      </c>
      <c r="BM535" s="21" t="s">
        <v>1584</v>
      </c>
    </row>
    <row r="536" spans="2:65" s="1" customFormat="1" ht="63.75" customHeight="1">
      <c r="B536" s="149"/>
      <c r="C536" s="150" t="s">
        <v>1585</v>
      </c>
      <c r="D536" s="150" t="s">
        <v>167</v>
      </c>
      <c r="E536" s="151" t="s">
        <v>1586</v>
      </c>
      <c r="F536" s="152" t="s">
        <v>1587</v>
      </c>
      <c r="G536" s="153" t="s">
        <v>185</v>
      </c>
      <c r="H536" s="154">
        <v>9.9</v>
      </c>
      <c r="I536" s="155"/>
      <c r="J536" s="155">
        <f t="shared" si="160"/>
        <v>0</v>
      </c>
      <c r="K536" s="152" t="s">
        <v>5</v>
      </c>
      <c r="L536" s="35"/>
      <c r="M536" s="156" t="s">
        <v>5</v>
      </c>
      <c r="N536" s="157" t="s">
        <v>40</v>
      </c>
      <c r="O536" s="158">
        <v>0</v>
      </c>
      <c r="P536" s="158">
        <f t="shared" si="161"/>
        <v>0</v>
      </c>
      <c r="Q536" s="158">
        <v>0</v>
      </c>
      <c r="R536" s="158">
        <f t="shared" si="162"/>
        <v>0</v>
      </c>
      <c r="S536" s="158">
        <v>0</v>
      </c>
      <c r="T536" s="159">
        <f t="shared" si="163"/>
        <v>0</v>
      </c>
      <c r="AR536" s="21" t="s">
        <v>224</v>
      </c>
      <c r="AT536" s="21" t="s">
        <v>167</v>
      </c>
      <c r="AU536" s="21" t="s">
        <v>77</v>
      </c>
      <c r="AY536" s="21" t="s">
        <v>165</v>
      </c>
      <c r="BE536" s="160">
        <f t="shared" si="164"/>
        <v>0</v>
      </c>
      <c r="BF536" s="160">
        <f t="shared" si="165"/>
        <v>0</v>
      </c>
      <c r="BG536" s="160">
        <f t="shared" si="166"/>
        <v>0</v>
      </c>
      <c r="BH536" s="160">
        <f t="shared" si="167"/>
        <v>0</v>
      </c>
      <c r="BI536" s="160">
        <f t="shared" si="168"/>
        <v>0</v>
      </c>
      <c r="BJ536" s="21" t="s">
        <v>16</v>
      </c>
      <c r="BK536" s="160">
        <f t="shared" si="169"/>
        <v>0</v>
      </c>
      <c r="BL536" s="21" t="s">
        <v>224</v>
      </c>
      <c r="BM536" s="21" t="s">
        <v>1588</v>
      </c>
    </row>
    <row r="537" spans="2:65" s="1" customFormat="1" ht="51" customHeight="1">
      <c r="B537" s="149"/>
      <c r="C537" s="150" t="s">
        <v>1589</v>
      </c>
      <c r="D537" s="150" t="s">
        <v>167</v>
      </c>
      <c r="E537" s="151" t="s">
        <v>1590</v>
      </c>
      <c r="F537" s="152" t="s">
        <v>1591</v>
      </c>
      <c r="G537" s="153" t="s">
        <v>185</v>
      </c>
      <c r="H537" s="154">
        <v>16.5</v>
      </c>
      <c r="I537" s="155"/>
      <c r="J537" s="155">
        <f t="shared" si="160"/>
        <v>0</v>
      </c>
      <c r="K537" s="152" t="s">
        <v>5</v>
      </c>
      <c r="L537" s="35"/>
      <c r="M537" s="156" t="s">
        <v>5</v>
      </c>
      <c r="N537" s="157" t="s">
        <v>40</v>
      </c>
      <c r="O537" s="158">
        <v>0</v>
      </c>
      <c r="P537" s="158">
        <f t="shared" si="161"/>
        <v>0</v>
      </c>
      <c r="Q537" s="158">
        <v>0</v>
      </c>
      <c r="R537" s="158">
        <f t="shared" si="162"/>
        <v>0</v>
      </c>
      <c r="S537" s="158">
        <v>0</v>
      </c>
      <c r="T537" s="159">
        <f t="shared" si="163"/>
        <v>0</v>
      </c>
      <c r="AR537" s="21" t="s">
        <v>224</v>
      </c>
      <c r="AT537" s="21" t="s">
        <v>167</v>
      </c>
      <c r="AU537" s="21" t="s">
        <v>77</v>
      </c>
      <c r="AY537" s="21" t="s">
        <v>165</v>
      </c>
      <c r="BE537" s="160">
        <f t="shared" si="164"/>
        <v>0</v>
      </c>
      <c r="BF537" s="160">
        <f t="shared" si="165"/>
        <v>0</v>
      </c>
      <c r="BG537" s="160">
        <f t="shared" si="166"/>
        <v>0</v>
      </c>
      <c r="BH537" s="160">
        <f t="shared" si="167"/>
        <v>0</v>
      </c>
      <c r="BI537" s="160">
        <f t="shared" si="168"/>
        <v>0</v>
      </c>
      <c r="BJ537" s="21" t="s">
        <v>16</v>
      </c>
      <c r="BK537" s="160">
        <f t="shared" si="169"/>
        <v>0</v>
      </c>
      <c r="BL537" s="21" t="s">
        <v>224</v>
      </c>
      <c r="BM537" s="21" t="s">
        <v>1592</v>
      </c>
    </row>
    <row r="538" spans="2:65" s="1" customFormat="1" ht="63.75" customHeight="1">
      <c r="B538" s="149"/>
      <c r="C538" s="150" t="s">
        <v>1593</v>
      </c>
      <c r="D538" s="150" t="s">
        <v>167</v>
      </c>
      <c r="E538" s="151" t="s">
        <v>1594</v>
      </c>
      <c r="F538" s="152" t="s">
        <v>1595</v>
      </c>
      <c r="G538" s="153" t="s">
        <v>175</v>
      </c>
      <c r="H538" s="154">
        <v>1</v>
      </c>
      <c r="I538" s="155"/>
      <c r="J538" s="155">
        <f t="shared" si="160"/>
        <v>0</v>
      </c>
      <c r="K538" s="152" t="s">
        <v>5</v>
      </c>
      <c r="L538" s="35"/>
      <c r="M538" s="156" t="s">
        <v>5</v>
      </c>
      <c r="N538" s="157" t="s">
        <v>40</v>
      </c>
      <c r="O538" s="158">
        <v>0</v>
      </c>
      <c r="P538" s="158">
        <f t="shared" si="161"/>
        <v>0</v>
      </c>
      <c r="Q538" s="158">
        <v>0</v>
      </c>
      <c r="R538" s="158">
        <f t="shared" si="162"/>
        <v>0</v>
      </c>
      <c r="S538" s="158">
        <v>0</v>
      </c>
      <c r="T538" s="159">
        <f t="shared" si="163"/>
        <v>0</v>
      </c>
      <c r="AR538" s="21" t="s">
        <v>224</v>
      </c>
      <c r="AT538" s="21" t="s">
        <v>167</v>
      </c>
      <c r="AU538" s="21" t="s">
        <v>77</v>
      </c>
      <c r="AY538" s="21" t="s">
        <v>165</v>
      </c>
      <c r="BE538" s="160">
        <f t="shared" si="164"/>
        <v>0</v>
      </c>
      <c r="BF538" s="160">
        <f t="shared" si="165"/>
        <v>0</v>
      </c>
      <c r="BG538" s="160">
        <f t="shared" si="166"/>
        <v>0</v>
      </c>
      <c r="BH538" s="160">
        <f t="shared" si="167"/>
        <v>0</v>
      </c>
      <c r="BI538" s="160">
        <f t="shared" si="168"/>
        <v>0</v>
      </c>
      <c r="BJ538" s="21" t="s">
        <v>16</v>
      </c>
      <c r="BK538" s="160">
        <f t="shared" si="169"/>
        <v>0</v>
      </c>
      <c r="BL538" s="21" t="s">
        <v>224</v>
      </c>
      <c r="BM538" s="21" t="s">
        <v>1596</v>
      </c>
    </row>
    <row r="539" spans="2:65" s="10" customFormat="1" ht="29.85" customHeight="1">
      <c r="B539" s="137"/>
      <c r="D539" s="138" t="s">
        <v>68</v>
      </c>
      <c r="E539" s="147" t="s">
        <v>1597</v>
      </c>
      <c r="F539" s="147" t="s">
        <v>1598</v>
      </c>
      <c r="J539" s="148">
        <f>BK539</f>
        <v>0</v>
      </c>
      <c r="L539" s="137"/>
      <c r="M539" s="141"/>
      <c r="N539" s="142"/>
      <c r="O539" s="142"/>
      <c r="P539" s="143">
        <f>SUM(P540:P578)</f>
        <v>49.010980000000004</v>
      </c>
      <c r="Q539" s="142"/>
      <c r="R539" s="143">
        <f>SUM(R540:R578)</f>
        <v>4.7267999999999998E-3</v>
      </c>
      <c r="S539" s="142"/>
      <c r="T539" s="144">
        <f>SUM(T540:T578)</f>
        <v>0.11600000000000001</v>
      </c>
      <c r="AR539" s="138" t="s">
        <v>77</v>
      </c>
      <c r="AT539" s="145" t="s">
        <v>68</v>
      </c>
      <c r="AU539" s="145" t="s">
        <v>16</v>
      </c>
      <c r="AY539" s="138" t="s">
        <v>165</v>
      </c>
      <c r="BK539" s="146">
        <f>SUM(BK540:BK578)</f>
        <v>0</v>
      </c>
    </row>
    <row r="540" spans="2:65" s="1" customFormat="1" ht="25.5" customHeight="1">
      <c r="B540" s="149"/>
      <c r="C540" s="150" t="s">
        <v>1599</v>
      </c>
      <c r="D540" s="150" t="s">
        <v>167</v>
      </c>
      <c r="E540" s="151" t="s">
        <v>1600</v>
      </c>
      <c r="F540" s="152" t="s">
        <v>1601</v>
      </c>
      <c r="G540" s="153" t="s">
        <v>175</v>
      </c>
      <c r="H540" s="154">
        <v>2</v>
      </c>
      <c r="I540" s="155"/>
      <c r="J540" s="155">
        <f t="shared" ref="J540:J578" si="170">ROUND(I540*H540,2)</f>
        <v>0</v>
      </c>
      <c r="K540" s="152" t="s">
        <v>171</v>
      </c>
      <c r="L540" s="35"/>
      <c r="M540" s="156" t="s">
        <v>5</v>
      </c>
      <c r="N540" s="157" t="s">
        <v>40</v>
      </c>
      <c r="O540" s="158">
        <v>8.3000000000000004E-2</v>
      </c>
      <c r="P540" s="158">
        <f t="shared" ref="P540:P578" si="171">O540*H540</f>
        <v>0.16600000000000001</v>
      </c>
      <c r="Q540" s="158">
        <v>0</v>
      </c>
      <c r="R540" s="158">
        <f t="shared" ref="R540:R578" si="172">Q540*H540</f>
        <v>0</v>
      </c>
      <c r="S540" s="158">
        <v>3.0000000000000001E-3</v>
      </c>
      <c r="T540" s="159">
        <f t="shared" ref="T540:T578" si="173">S540*H540</f>
        <v>6.0000000000000001E-3</v>
      </c>
      <c r="AR540" s="21" t="s">
        <v>224</v>
      </c>
      <c r="AT540" s="21" t="s">
        <v>167</v>
      </c>
      <c r="AU540" s="21" t="s">
        <v>77</v>
      </c>
      <c r="AY540" s="21" t="s">
        <v>165</v>
      </c>
      <c r="BE540" s="160">
        <f t="shared" ref="BE540:BE578" si="174">IF(N540="základní",J540,0)</f>
        <v>0</v>
      </c>
      <c r="BF540" s="160">
        <f t="shared" ref="BF540:BF578" si="175">IF(N540="snížená",J540,0)</f>
        <v>0</v>
      </c>
      <c r="BG540" s="160">
        <f t="shared" ref="BG540:BG578" si="176">IF(N540="zákl. přenesená",J540,0)</f>
        <v>0</v>
      </c>
      <c r="BH540" s="160">
        <f t="shared" ref="BH540:BH578" si="177">IF(N540="sníž. přenesená",J540,0)</f>
        <v>0</v>
      </c>
      <c r="BI540" s="160">
        <f t="shared" ref="BI540:BI578" si="178">IF(N540="nulová",J540,0)</f>
        <v>0</v>
      </c>
      <c r="BJ540" s="21" t="s">
        <v>16</v>
      </c>
      <c r="BK540" s="160">
        <f t="shared" ref="BK540:BK578" si="179">ROUND(I540*H540,2)</f>
        <v>0</v>
      </c>
      <c r="BL540" s="21" t="s">
        <v>224</v>
      </c>
      <c r="BM540" s="21" t="s">
        <v>1602</v>
      </c>
    </row>
    <row r="541" spans="2:65" s="1" customFormat="1" ht="25.5" customHeight="1">
      <c r="B541" s="149"/>
      <c r="C541" s="150" t="s">
        <v>1603</v>
      </c>
      <c r="D541" s="150" t="s">
        <v>167</v>
      </c>
      <c r="E541" s="151" t="s">
        <v>1604</v>
      </c>
      <c r="F541" s="152" t="s">
        <v>1605</v>
      </c>
      <c r="G541" s="153" t="s">
        <v>175</v>
      </c>
      <c r="H541" s="154">
        <v>22</v>
      </c>
      <c r="I541" s="155"/>
      <c r="J541" s="155">
        <f t="shared" si="170"/>
        <v>0</v>
      </c>
      <c r="K541" s="152" t="s">
        <v>171</v>
      </c>
      <c r="L541" s="35"/>
      <c r="M541" s="156" t="s">
        <v>5</v>
      </c>
      <c r="N541" s="157" t="s">
        <v>40</v>
      </c>
      <c r="O541" s="158">
        <v>0.12</v>
      </c>
      <c r="P541" s="158">
        <f t="shared" si="171"/>
        <v>2.6399999999999997</v>
      </c>
      <c r="Q541" s="158">
        <v>0</v>
      </c>
      <c r="R541" s="158">
        <f t="shared" si="172"/>
        <v>0</v>
      </c>
      <c r="S541" s="158">
        <v>5.0000000000000001E-3</v>
      </c>
      <c r="T541" s="159">
        <f t="shared" si="173"/>
        <v>0.11</v>
      </c>
      <c r="AR541" s="21" t="s">
        <v>224</v>
      </c>
      <c r="AT541" s="21" t="s">
        <v>167</v>
      </c>
      <c r="AU541" s="21" t="s">
        <v>77</v>
      </c>
      <c r="AY541" s="21" t="s">
        <v>165</v>
      </c>
      <c r="BE541" s="160">
        <f t="shared" si="174"/>
        <v>0</v>
      </c>
      <c r="BF541" s="160">
        <f t="shared" si="175"/>
        <v>0</v>
      </c>
      <c r="BG541" s="160">
        <f t="shared" si="176"/>
        <v>0</v>
      </c>
      <c r="BH541" s="160">
        <f t="shared" si="177"/>
        <v>0</v>
      </c>
      <c r="BI541" s="160">
        <f t="shared" si="178"/>
        <v>0</v>
      </c>
      <c r="BJ541" s="21" t="s">
        <v>16</v>
      </c>
      <c r="BK541" s="160">
        <f t="shared" si="179"/>
        <v>0</v>
      </c>
      <c r="BL541" s="21" t="s">
        <v>224</v>
      </c>
      <c r="BM541" s="21" t="s">
        <v>1606</v>
      </c>
    </row>
    <row r="542" spans="2:65" s="1" customFormat="1" ht="38.25" customHeight="1">
      <c r="B542" s="149"/>
      <c r="C542" s="150" t="s">
        <v>1607</v>
      </c>
      <c r="D542" s="150" t="s">
        <v>167</v>
      </c>
      <c r="E542" s="151" t="s">
        <v>1608</v>
      </c>
      <c r="F542" s="152" t="s">
        <v>1609</v>
      </c>
      <c r="G542" s="153" t="s">
        <v>170</v>
      </c>
      <c r="H542" s="154">
        <v>18.18</v>
      </c>
      <c r="I542" s="155"/>
      <c r="J542" s="155">
        <f t="shared" si="170"/>
        <v>0</v>
      </c>
      <c r="K542" s="152" t="s">
        <v>171</v>
      </c>
      <c r="L542" s="35"/>
      <c r="M542" s="156" t="s">
        <v>5</v>
      </c>
      <c r="N542" s="157" t="s">
        <v>40</v>
      </c>
      <c r="O542" s="158">
        <v>1.585</v>
      </c>
      <c r="P542" s="158">
        <f t="shared" si="171"/>
        <v>28.815300000000001</v>
      </c>
      <c r="Q542" s="158">
        <v>2.5999999999999998E-4</v>
      </c>
      <c r="R542" s="158">
        <f t="shared" si="172"/>
        <v>4.7267999999999998E-3</v>
      </c>
      <c r="S542" s="158">
        <v>0</v>
      </c>
      <c r="T542" s="159">
        <f t="shared" si="173"/>
        <v>0</v>
      </c>
      <c r="AR542" s="21" t="s">
        <v>224</v>
      </c>
      <c r="AT542" s="21" t="s">
        <v>167</v>
      </c>
      <c r="AU542" s="21" t="s">
        <v>77</v>
      </c>
      <c r="AY542" s="21" t="s">
        <v>165</v>
      </c>
      <c r="BE542" s="160">
        <f t="shared" si="174"/>
        <v>0</v>
      </c>
      <c r="BF542" s="160">
        <f t="shared" si="175"/>
        <v>0</v>
      </c>
      <c r="BG542" s="160">
        <f t="shared" si="176"/>
        <v>0</v>
      </c>
      <c r="BH542" s="160">
        <f t="shared" si="177"/>
        <v>0</v>
      </c>
      <c r="BI542" s="160">
        <f t="shared" si="178"/>
        <v>0</v>
      </c>
      <c r="BJ542" s="21" t="s">
        <v>16</v>
      </c>
      <c r="BK542" s="160">
        <f t="shared" si="179"/>
        <v>0</v>
      </c>
      <c r="BL542" s="21" t="s">
        <v>224</v>
      </c>
      <c r="BM542" s="21" t="s">
        <v>1610</v>
      </c>
    </row>
    <row r="543" spans="2:65" s="1" customFormat="1" ht="25.5" customHeight="1">
      <c r="B543" s="149"/>
      <c r="C543" s="150" t="s">
        <v>1611</v>
      </c>
      <c r="D543" s="150" t="s">
        <v>167</v>
      </c>
      <c r="E543" s="151" t="s">
        <v>1612</v>
      </c>
      <c r="F543" s="152" t="s">
        <v>1613</v>
      </c>
      <c r="G543" s="153" t="s">
        <v>170</v>
      </c>
      <c r="H543" s="154">
        <v>18.18</v>
      </c>
      <c r="I543" s="155"/>
      <c r="J543" s="155">
        <f t="shared" si="170"/>
        <v>0</v>
      </c>
      <c r="K543" s="152" t="s">
        <v>171</v>
      </c>
      <c r="L543" s="35"/>
      <c r="M543" s="156" t="s">
        <v>5</v>
      </c>
      <c r="N543" s="157" t="s">
        <v>40</v>
      </c>
      <c r="O543" s="158">
        <v>0.77600000000000002</v>
      </c>
      <c r="P543" s="158">
        <f t="shared" si="171"/>
        <v>14.10768</v>
      </c>
      <c r="Q543" s="158">
        <v>0</v>
      </c>
      <c r="R543" s="158">
        <f t="shared" si="172"/>
        <v>0</v>
      </c>
      <c r="S543" s="158">
        <v>0</v>
      </c>
      <c r="T543" s="159">
        <f t="shared" si="173"/>
        <v>0</v>
      </c>
      <c r="AR543" s="21" t="s">
        <v>224</v>
      </c>
      <c r="AT543" s="21" t="s">
        <v>167</v>
      </c>
      <c r="AU543" s="21" t="s">
        <v>77</v>
      </c>
      <c r="AY543" s="21" t="s">
        <v>165</v>
      </c>
      <c r="BE543" s="160">
        <f t="shared" si="174"/>
        <v>0</v>
      </c>
      <c r="BF543" s="160">
        <f t="shared" si="175"/>
        <v>0</v>
      </c>
      <c r="BG543" s="160">
        <f t="shared" si="176"/>
        <v>0</v>
      </c>
      <c r="BH543" s="160">
        <f t="shared" si="177"/>
        <v>0</v>
      </c>
      <c r="BI543" s="160">
        <f t="shared" si="178"/>
        <v>0</v>
      </c>
      <c r="BJ543" s="21" t="s">
        <v>16</v>
      </c>
      <c r="BK543" s="160">
        <f t="shared" si="179"/>
        <v>0</v>
      </c>
      <c r="BL543" s="21" t="s">
        <v>224</v>
      </c>
      <c r="BM543" s="21" t="s">
        <v>1614</v>
      </c>
    </row>
    <row r="544" spans="2:65" s="1" customFormat="1" ht="25.5" customHeight="1">
      <c r="B544" s="149"/>
      <c r="C544" s="150" t="s">
        <v>1615</v>
      </c>
      <c r="D544" s="150" t="s">
        <v>167</v>
      </c>
      <c r="E544" s="151" t="s">
        <v>1616</v>
      </c>
      <c r="F544" s="152" t="s">
        <v>1617</v>
      </c>
      <c r="G544" s="153" t="s">
        <v>175</v>
      </c>
      <c r="H544" s="154">
        <v>3</v>
      </c>
      <c r="I544" s="155"/>
      <c r="J544" s="155">
        <f t="shared" si="170"/>
        <v>0</v>
      </c>
      <c r="K544" s="152" t="s">
        <v>171</v>
      </c>
      <c r="L544" s="35"/>
      <c r="M544" s="156" t="s">
        <v>5</v>
      </c>
      <c r="N544" s="157" t="s">
        <v>40</v>
      </c>
      <c r="O544" s="158">
        <v>0.46400000000000002</v>
      </c>
      <c r="P544" s="158">
        <f t="shared" si="171"/>
        <v>1.3920000000000001</v>
      </c>
      <c r="Q544" s="158">
        <v>0</v>
      </c>
      <c r="R544" s="158">
        <f t="shared" si="172"/>
        <v>0</v>
      </c>
      <c r="S544" s="158">
        <v>0</v>
      </c>
      <c r="T544" s="159">
        <f t="shared" si="173"/>
        <v>0</v>
      </c>
      <c r="AR544" s="21" t="s">
        <v>224</v>
      </c>
      <c r="AT544" s="21" t="s">
        <v>167</v>
      </c>
      <c r="AU544" s="21" t="s">
        <v>77</v>
      </c>
      <c r="AY544" s="21" t="s">
        <v>165</v>
      </c>
      <c r="BE544" s="160">
        <f t="shared" si="174"/>
        <v>0</v>
      </c>
      <c r="BF544" s="160">
        <f t="shared" si="175"/>
        <v>0</v>
      </c>
      <c r="BG544" s="160">
        <f t="shared" si="176"/>
        <v>0</v>
      </c>
      <c r="BH544" s="160">
        <f t="shared" si="177"/>
        <v>0</v>
      </c>
      <c r="BI544" s="160">
        <f t="shared" si="178"/>
        <v>0</v>
      </c>
      <c r="BJ544" s="21" t="s">
        <v>16</v>
      </c>
      <c r="BK544" s="160">
        <f t="shared" si="179"/>
        <v>0</v>
      </c>
      <c r="BL544" s="21" t="s">
        <v>224</v>
      </c>
      <c r="BM544" s="21" t="s">
        <v>1618</v>
      </c>
    </row>
    <row r="545" spans="2:65" s="1" customFormat="1" ht="25.5" customHeight="1">
      <c r="B545" s="149"/>
      <c r="C545" s="150" t="s">
        <v>1619</v>
      </c>
      <c r="D545" s="150" t="s">
        <v>167</v>
      </c>
      <c r="E545" s="151" t="s">
        <v>1620</v>
      </c>
      <c r="F545" s="152" t="s">
        <v>1621</v>
      </c>
      <c r="G545" s="153" t="s">
        <v>175</v>
      </c>
      <c r="H545" s="154">
        <v>3</v>
      </c>
      <c r="I545" s="155"/>
      <c r="J545" s="155">
        <f t="shared" si="170"/>
        <v>0</v>
      </c>
      <c r="K545" s="152" t="s">
        <v>171</v>
      </c>
      <c r="L545" s="35"/>
      <c r="M545" s="156" t="s">
        <v>5</v>
      </c>
      <c r="N545" s="157" t="s">
        <v>40</v>
      </c>
      <c r="O545" s="158">
        <v>0.63</v>
      </c>
      <c r="P545" s="158">
        <f t="shared" si="171"/>
        <v>1.8900000000000001</v>
      </c>
      <c r="Q545" s="158">
        <v>0</v>
      </c>
      <c r="R545" s="158">
        <f t="shared" si="172"/>
        <v>0</v>
      </c>
      <c r="S545" s="158">
        <v>0</v>
      </c>
      <c r="T545" s="159">
        <f t="shared" si="173"/>
        <v>0</v>
      </c>
      <c r="AR545" s="21" t="s">
        <v>224</v>
      </c>
      <c r="AT545" s="21" t="s">
        <v>167</v>
      </c>
      <c r="AU545" s="21" t="s">
        <v>77</v>
      </c>
      <c r="AY545" s="21" t="s">
        <v>165</v>
      </c>
      <c r="BE545" s="160">
        <f t="shared" si="174"/>
        <v>0</v>
      </c>
      <c r="BF545" s="160">
        <f t="shared" si="175"/>
        <v>0</v>
      </c>
      <c r="BG545" s="160">
        <f t="shared" si="176"/>
        <v>0</v>
      </c>
      <c r="BH545" s="160">
        <f t="shared" si="177"/>
        <v>0</v>
      </c>
      <c r="BI545" s="160">
        <f t="shared" si="178"/>
        <v>0</v>
      </c>
      <c r="BJ545" s="21" t="s">
        <v>16</v>
      </c>
      <c r="BK545" s="160">
        <f t="shared" si="179"/>
        <v>0</v>
      </c>
      <c r="BL545" s="21" t="s">
        <v>224</v>
      </c>
      <c r="BM545" s="21" t="s">
        <v>1622</v>
      </c>
    </row>
    <row r="546" spans="2:65" s="1" customFormat="1" ht="38.25" customHeight="1">
      <c r="B546" s="149"/>
      <c r="C546" s="150" t="s">
        <v>1623</v>
      </c>
      <c r="D546" s="150" t="s">
        <v>167</v>
      </c>
      <c r="E546" s="151" t="s">
        <v>1624</v>
      </c>
      <c r="F546" s="152" t="s">
        <v>1625</v>
      </c>
      <c r="G546" s="153" t="s">
        <v>1257</v>
      </c>
      <c r="H546" s="154">
        <v>7913.625</v>
      </c>
      <c r="I546" s="155"/>
      <c r="J546" s="155">
        <f t="shared" si="170"/>
        <v>0</v>
      </c>
      <c r="K546" s="152" t="s">
        <v>171</v>
      </c>
      <c r="L546" s="35"/>
      <c r="M546" s="156" t="s">
        <v>5</v>
      </c>
      <c r="N546" s="157" t="s">
        <v>40</v>
      </c>
      <c r="O546" s="158">
        <v>0</v>
      </c>
      <c r="P546" s="158">
        <f t="shared" si="171"/>
        <v>0</v>
      </c>
      <c r="Q546" s="158">
        <v>0</v>
      </c>
      <c r="R546" s="158">
        <f t="shared" si="172"/>
        <v>0</v>
      </c>
      <c r="S546" s="158">
        <v>0</v>
      </c>
      <c r="T546" s="159">
        <f t="shared" si="173"/>
        <v>0</v>
      </c>
      <c r="AR546" s="21" t="s">
        <v>224</v>
      </c>
      <c r="AT546" s="21" t="s">
        <v>167</v>
      </c>
      <c r="AU546" s="21" t="s">
        <v>77</v>
      </c>
      <c r="AY546" s="21" t="s">
        <v>165</v>
      </c>
      <c r="BE546" s="160">
        <f t="shared" si="174"/>
        <v>0</v>
      </c>
      <c r="BF546" s="160">
        <f t="shared" si="175"/>
        <v>0</v>
      </c>
      <c r="BG546" s="160">
        <f t="shared" si="176"/>
        <v>0</v>
      </c>
      <c r="BH546" s="160">
        <f t="shared" si="177"/>
        <v>0</v>
      </c>
      <c r="BI546" s="160">
        <f t="shared" si="178"/>
        <v>0</v>
      </c>
      <c r="BJ546" s="21" t="s">
        <v>16</v>
      </c>
      <c r="BK546" s="160">
        <f t="shared" si="179"/>
        <v>0</v>
      </c>
      <c r="BL546" s="21" t="s">
        <v>224</v>
      </c>
      <c r="BM546" s="21" t="s">
        <v>1626</v>
      </c>
    </row>
    <row r="547" spans="2:65" s="1" customFormat="1" ht="127.5" customHeight="1">
      <c r="B547" s="149"/>
      <c r="C547" s="150" t="s">
        <v>1627</v>
      </c>
      <c r="D547" s="150" t="s">
        <v>167</v>
      </c>
      <c r="E547" s="151" t="s">
        <v>1628</v>
      </c>
      <c r="F547" s="152" t="s">
        <v>1629</v>
      </c>
      <c r="G547" s="153" t="s">
        <v>175</v>
      </c>
      <c r="H547" s="154">
        <v>2</v>
      </c>
      <c r="I547" s="155"/>
      <c r="J547" s="155">
        <f t="shared" si="170"/>
        <v>0</v>
      </c>
      <c r="K547" s="152" t="s">
        <v>5</v>
      </c>
      <c r="L547" s="35"/>
      <c r="M547" s="156" t="s">
        <v>5</v>
      </c>
      <c r="N547" s="157" t="s">
        <v>40</v>
      </c>
      <c r="O547" s="158">
        <v>0</v>
      </c>
      <c r="P547" s="158">
        <f t="shared" si="171"/>
        <v>0</v>
      </c>
      <c r="Q547" s="158">
        <v>0</v>
      </c>
      <c r="R547" s="158">
        <f t="shared" si="172"/>
        <v>0</v>
      </c>
      <c r="S547" s="158">
        <v>0</v>
      </c>
      <c r="T547" s="159">
        <f t="shared" si="173"/>
        <v>0</v>
      </c>
      <c r="AR547" s="21" t="s">
        <v>224</v>
      </c>
      <c r="AT547" s="21" t="s">
        <v>167</v>
      </c>
      <c r="AU547" s="21" t="s">
        <v>77</v>
      </c>
      <c r="AY547" s="21" t="s">
        <v>165</v>
      </c>
      <c r="BE547" s="160">
        <f t="shared" si="174"/>
        <v>0</v>
      </c>
      <c r="BF547" s="160">
        <f t="shared" si="175"/>
        <v>0</v>
      </c>
      <c r="BG547" s="160">
        <f t="shared" si="176"/>
        <v>0</v>
      </c>
      <c r="BH547" s="160">
        <f t="shared" si="177"/>
        <v>0</v>
      </c>
      <c r="BI547" s="160">
        <f t="shared" si="178"/>
        <v>0</v>
      </c>
      <c r="BJ547" s="21" t="s">
        <v>16</v>
      </c>
      <c r="BK547" s="160">
        <f t="shared" si="179"/>
        <v>0</v>
      </c>
      <c r="BL547" s="21" t="s">
        <v>224</v>
      </c>
      <c r="BM547" s="21" t="s">
        <v>1630</v>
      </c>
    </row>
    <row r="548" spans="2:65" s="1" customFormat="1" ht="114.75" customHeight="1">
      <c r="B548" s="149"/>
      <c r="C548" s="150" t="s">
        <v>1631</v>
      </c>
      <c r="D548" s="150" t="s">
        <v>167</v>
      </c>
      <c r="E548" s="151" t="s">
        <v>1632</v>
      </c>
      <c r="F548" s="152" t="s">
        <v>1633</v>
      </c>
      <c r="G548" s="153" t="s">
        <v>175</v>
      </c>
      <c r="H548" s="154">
        <v>3</v>
      </c>
      <c r="I548" s="155"/>
      <c r="J548" s="155">
        <f t="shared" si="170"/>
        <v>0</v>
      </c>
      <c r="K548" s="152" t="s">
        <v>5</v>
      </c>
      <c r="L548" s="35"/>
      <c r="M548" s="156" t="s">
        <v>5</v>
      </c>
      <c r="N548" s="157" t="s">
        <v>40</v>
      </c>
      <c r="O548" s="158">
        <v>0</v>
      </c>
      <c r="P548" s="158">
        <f t="shared" si="171"/>
        <v>0</v>
      </c>
      <c r="Q548" s="158">
        <v>0</v>
      </c>
      <c r="R548" s="158">
        <f t="shared" si="172"/>
        <v>0</v>
      </c>
      <c r="S548" s="158">
        <v>0</v>
      </c>
      <c r="T548" s="159">
        <f t="shared" si="173"/>
        <v>0</v>
      </c>
      <c r="AR548" s="21" t="s">
        <v>224</v>
      </c>
      <c r="AT548" s="21" t="s">
        <v>167</v>
      </c>
      <c r="AU548" s="21" t="s">
        <v>77</v>
      </c>
      <c r="AY548" s="21" t="s">
        <v>165</v>
      </c>
      <c r="BE548" s="160">
        <f t="shared" si="174"/>
        <v>0</v>
      </c>
      <c r="BF548" s="160">
        <f t="shared" si="175"/>
        <v>0</v>
      </c>
      <c r="BG548" s="160">
        <f t="shared" si="176"/>
        <v>0</v>
      </c>
      <c r="BH548" s="160">
        <f t="shared" si="177"/>
        <v>0</v>
      </c>
      <c r="BI548" s="160">
        <f t="shared" si="178"/>
        <v>0</v>
      </c>
      <c r="BJ548" s="21" t="s">
        <v>16</v>
      </c>
      <c r="BK548" s="160">
        <f t="shared" si="179"/>
        <v>0</v>
      </c>
      <c r="BL548" s="21" t="s">
        <v>224</v>
      </c>
      <c r="BM548" s="21" t="s">
        <v>1634</v>
      </c>
    </row>
    <row r="549" spans="2:65" s="1" customFormat="1" ht="127.5" customHeight="1">
      <c r="B549" s="149"/>
      <c r="C549" s="150" t="s">
        <v>1635</v>
      </c>
      <c r="D549" s="150" t="s">
        <v>167</v>
      </c>
      <c r="E549" s="151" t="s">
        <v>1636</v>
      </c>
      <c r="F549" s="152" t="s">
        <v>1637</v>
      </c>
      <c r="G549" s="153" t="s">
        <v>175</v>
      </c>
      <c r="H549" s="154">
        <v>1</v>
      </c>
      <c r="I549" s="155"/>
      <c r="J549" s="155">
        <f t="shared" si="170"/>
        <v>0</v>
      </c>
      <c r="K549" s="152" t="s">
        <v>5</v>
      </c>
      <c r="L549" s="35"/>
      <c r="M549" s="156" t="s">
        <v>5</v>
      </c>
      <c r="N549" s="157" t="s">
        <v>40</v>
      </c>
      <c r="O549" s="158">
        <v>0</v>
      </c>
      <c r="P549" s="158">
        <f t="shared" si="171"/>
        <v>0</v>
      </c>
      <c r="Q549" s="158">
        <v>0</v>
      </c>
      <c r="R549" s="158">
        <f t="shared" si="172"/>
        <v>0</v>
      </c>
      <c r="S549" s="158">
        <v>0</v>
      </c>
      <c r="T549" s="159">
        <f t="shared" si="173"/>
        <v>0</v>
      </c>
      <c r="AR549" s="21" t="s">
        <v>224</v>
      </c>
      <c r="AT549" s="21" t="s">
        <v>167</v>
      </c>
      <c r="AU549" s="21" t="s">
        <v>77</v>
      </c>
      <c r="AY549" s="21" t="s">
        <v>165</v>
      </c>
      <c r="BE549" s="160">
        <f t="shared" si="174"/>
        <v>0</v>
      </c>
      <c r="BF549" s="160">
        <f t="shared" si="175"/>
        <v>0</v>
      </c>
      <c r="BG549" s="160">
        <f t="shared" si="176"/>
        <v>0</v>
      </c>
      <c r="BH549" s="160">
        <f t="shared" si="177"/>
        <v>0</v>
      </c>
      <c r="BI549" s="160">
        <f t="shared" si="178"/>
        <v>0</v>
      </c>
      <c r="BJ549" s="21" t="s">
        <v>16</v>
      </c>
      <c r="BK549" s="160">
        <f t="shared" si="179"/>
        <v>0</v>
      </c>
      <c r="BL549" s="21" t="s">
        <v>224</v>
      </c>
      <c r="BM549" s="21" t="s">
        <v>1638</v>
      </c>
    </row>
    <row r="550" spans="2:65" s="1" customFormat="1" ht="127.5" customHeight="1">
      <c r="B550" s="149"/>
      <c r="C550" s="150" t="s">
        <v>1639</v>
      </c>
      <c r="D550" s="150" t="s">
        <v>167</v>
      </c>
      <c r="E550" s="151" t="s">
        <v>1640</v>
      </c>
      <c r="F550" s="152" t="s">
        <v>1641</v>
      </c>
      <c r="G550" s="153" t="s">
        <v>175</v>
      </c>
      <c r="H550" s="154">
        <v>1</v>
      </c>
      <c r="I550" s="155"/>
      <c r="J550" s="155">
        <f t="shared" si="170"/>
        <v>0</v>
      </c>
      <c r="K550" s="152" t="s">
        <v>5</v>
      </c>
      <c r="L550" s="35"/>
      <c r="M550" s="156" t="s">
        <v>5</v>
      </c>
      <c r="N550" s="157" t="s">
        <v>40</v>
      </c>
      <c r="O550" s="158">
        <v>0</v>
      </c>
      <c r="P550" s="158">
        <f t="shared" si="171"/>
        <v>0</v>
      </c>
      <c r="Q550" s="158">
        <v>0</v>
      </c>
      <c r="R550" s="158">
        <f t="shared" si="172"/>
        <v>0</v>
      </c>
      <c r="S550" s="158">
        <v>0</v>
      </c>
      <c r="T550" s="159">
        <f t="shared" si="173"/>
        <v>0</v>
      </c>
      <c r="AR550" s="21" t="s">
        <v>224</v>
      </c>
      <c r="AT550" s="21" t="s">
        <v>167</v>
      </c>
      <c r="AU550" s="21" t="s">
        <v>77</v>
      </c>
      <c r="AY550" s="21" t="s">
        <v>165</v>
      </c>
      <c r="BE550" s="160">
        <f t="shared" si="174"/>
        <v>0</v>
      </c>
      <c r="BF550" s="160">
        <f t="shared" si="175"/>
        <v>0</v>
      </c>
      <c r="BG550" s="160">
        <f t="shared" si="176"/>
        <v>0</v>
      </c>
      <c r="BH550" s="160">
        <f t="shared" si="177"/>
        <v>0</v>
      </c>
      <c r="BI550" s="160">
        <f t="shared" si="178"/>
        <v>0</v>
      </c>
      <c r="BJ550" s="21" t="s">
        <v>16</v>
      </c>
      <c r="BK550" s="160">
        <f t="shared" si="179"/>
        <v>0</v>
      </c>
      <c r="BL550" s="21" t="s">
        <v>224</v>
      </c>
      <c r="BM550" s="21" t="s">
        <v>1642</v>
      </c>
    </row>
    <row r="551" spans="2:65" s="1" customFormat="1" ht="153" customHeight="1">
      <c r="B551" s="149"/>
      <c r="C551" s="150" t="s">
        <v>1643</v>
      </c>
      <c r="D551" s="150" t="s">
        <v>167</v>
      </c>
      <c r="E551" s="151" t="s">
        <v>1644</v>
      </c>
      <c r="F551" s="152" t="s">
        <v>1645</v>
      </c>
      <c r="G551" s="153" t="s">
        <v>175</v>
      </c>
      <c r="H551" s="154">
        <v>1</v>
      </c>
      <c r="I551" s="155"/>
      <c r="J551" s="155">
        <f t="shared" si="170"/>
        <v>0</v>
      </c>
      <c r="K551" s="152" t="s">
        <v>5</v>
      </c>
      <c r="L551" s="35"/>
      <c r="M551" s="156" t="s">
        <v>5</v>
      </c>
      <c r="N551" s="157" t="s">
        <v>40</v>
      </c>
      <c r="O551" s="158">
        <v>0</v>
      </c>
      <c r="P551" s="158">
        <f t="shared" si="171"/>
        <v>0</v>
      </c>
      <c r="Q551" s="158">
        <v>0</v>
      </c>
      <c r="R551" s="158">
        <f t="shared" si="172"/>
        <v>0</v>
      </c>
      <c r="S551" s="158">
        <v>0</v>
      </c>
      <c r="T551" s="159">
        <f t="shared" si="173"/>
        <v>0</v>
      </c>
      <c r="AR551" s="21" t="s">
        <v>224</v>
      </c>
      <c r="AT551" s="21" t="s">
        <v>167</v>
      </c>
      <c r="AU551" s="21" t="s">
        <v>77</v>
      </c>
      <c r="AY551" s="21" t="s">
        <v>165</v>
      </c>
      <c r="BE551" s="160">
        <f t="shared" si="174"/>
        <v>0</v>
      </c>
      <c r="BF551" s="160">
        <f t="shared" si="175"/>
        <v>0</v>
      </c>
      <c r="BG551" s="160">
        <f t="shared" si="176"/>
        <v>0</v>
      </c>
      <c r="BH551" s="160">
        <f t="shared" si="177"/>
        <v>0</v>
      </c>
      <c r="BI551" s="160">
        <f t="shared" si="178"/>
        <v>0</v>
      </c>
      <c r="BJ551" s="21" t="s">
        <v>16</v>
      </c>
      <c r="BK551" s="160">
        <f t="shared" si="179"/>
        <v>0</v>
      </c>
      <c r="BL551" s="21" t="s">
        <v>224</v>
      </c>
      <c r="BM551" s="21" t="s">
        <v>1646</v>
      </c>
    </row>
    <row r="552" spans="2:65" s="1" customFormat="1" ht="127.5" customHeight="1">
      <c r="B552" s="149"/>
      <c r="C552" s="150" t="s">
        <v>1647</v>
      </c>
      <c r="D552" s="150" t="s">
        <v>167</v>
      </c>
      <c r="E552" s="151" t="s">
        <v>1648</v>
      </c>
      <c r="F552" s="152" t="s">
        <v>1649</v>
      </c>
      <c r="G552" s="153" t="s">
        <v>175</v>
      </c>
      <c r="H552" s="154">
        <v>1</v>
      </c>
      <c r="I552" s="155"/>
      <c r="J552" s="155">
        <f t="shared" si="170"/>
        <v>0</v>
      </c>
      <c r="K552" s="152" t="s">
        <v>5</v>
      </c>
      <c r="L552" s="35"/>
      <c r="M552" s="156" t="s">
        <v>5</v>
      </c>
      <c r="N552" s="157" t="s">
        <v>40</v>
      </c>
      <c r="O552" s="158">
        <v>0</v>
      </c>
      <c r="P552" s="158">
        <f t="shared" si="171"/>
        <v>0</v>
      </c>
      <c r="Q552" s="158">
        <v>0</v>
      </c>
      <c r="R552" s="158">
        <f t="shared" si="172"/>
        <v>0</v>
      </c>
      <c r="S552" s="158">
        <v>0</v>
      </c>
      <c r="T552" s="159">
        <f t="shared" si="173"/>
        <v>0</v>
      </c>
      <c r="AR552" s="21" t="s">
        <v>224</v>
      </c>
      <c r="AT552" s="21" t="s">
        <v>167</v>
      </c>
      <c r="AU552" s="21" t="s">
        <v>77</v>
      </c>
      <c r="AY552" s="21" t="s">
        <v>165</v>
      </c>
      <c r="BE552" s="160">
        <f t="shared" si="174"/>
        <v>0</v>
      </c>
      <c r="BF552" s="160">
        <f t="shared" si="175"/>
        <v>0</v>
      </c>
      <c r="BG552" s="160">
        <f t="shared" si="176"/>
        <v>0</v>
      </c>
      <c r="BH552" s="160">
        <f t="shared" si="177"/>
        <v>0</v>
      </c>
      <c r="BI552" s="160">
        <f t="shared" si="178"/>
        <v>0</v>
      </c>
      <c r="BJ552" s="21" t="s">
        <v>16</v>
      </c>
      <c r="BK552" s="160">
        <f t="shared" si="179"/>
        <v>0</v>
      </c>
      <c r="BL552" s="21" t="s">
        <v>224</v>
      </c>
      <c r="BM552" s="21" t="s">
        <v>1650</v>
      </c>
    </row>
    <row r="553" spans="2:65" s="1" customFormat="1" ht="140.25" customHeight="1">
      <c r="B553" s="149"/>
      <c r="C553" s="150" t="s">
        <v>1651</v>
      </c>
      <c r="D553" s="150" t="s">
        <v>167</v>
      </c>
      <c r="E553" s="151" t="s">
        <v>1652</v>
      </c>
      <c r="F553" s="152" t="s">
        <v>1653</v>
      </c>
      <c r="G553" s="153" t="s">
        <v>175</v>
      </c>
      <c r="H553" s="154">
        <v>1</v>
      </c>
      <c r="I553" s="155"/>
      <c r="J553" s="155">
        <f t="shared" si="170"/>
        <v>0</v>
      </c>
      <c r="K553" s="152" t="s">
        <v>5</v>
      </c>
      <c r="L553" s="35"/>
      <c r="M553" s="156" t="s">
        <v>5</v>
      </c>
      <c r="N553" s="157" t="s">
        <v>40</v>
      </c>
      <c r="O553" s="158">
        <v>0</v>
      </c>
      <c r="P553" s="158">
        <f t="shared" si="171"/>
        <v>0</v>
      </c>
      <c r="Q553" s="158">
        <v>0</v>
      </c>
      <c r="R553" s="158">
        <f t="shared" si="172"/>
        <v>0</v>
      </c>
      <c r="S553" s="158">
        <v>0</v>
      </c>
      <c r="T553" s="159">
        <f t="shared" si="173"/>
        <v>0</v>
      </c>
      <c r="AR553" s="21" t="s">
        <v>224</v>
      </c>
      <c r="AT553" s="21" t="s">
        <v>167</v>
      </c>
      <c r="AU553" s="21" t="s">
        <v>77</v>
      </c>
      <c r="AY553" s="21" t="s">
        <v>165</v>
      </c>
      <c r="BE553" s="160">
        <f t="shared" si="174"/>
        <v>0</v>
      </c>
      <c r="BF553" s="160">
        <f t="shared" si="175"/>
        <v>0</v>
      </c>
      <c r="BG553" s="160">
        <f t="shared" si="176"/>
        <v>0</v>
      </c>
      <c r="BH553" s="160">
        <f t="shared" si="177"/>
        <v>0</v>
      </c>
      <c r="BI553" s="160">
        <f t="shared" si="178"/>
        <v>0</v>
      </c>
      <c r="BJ553" s="21" t="s">
        <v>16</v>
      </c>
      <c r="BK553" s="160">
        <f t="shared" si="179"/>
        <v>0</v>
      </c>
      <c r="BL553" s="21" t="s">
        <v>224</v>
      </c>
      <c r="BM553" s="21" t="s">
        <v>1654</v>
      </c>
    </row>
    <row r="554" spans="2:65" s="1" customFormat="1" ht="165.75" customHeight="1">
      <c r="B554" s="149"/>
      <c r="C554" s="150" t="s">
        <v>1655</v>
      </c>
      <c r="D554" s="150" t="s">
        <v>167</v>
      </c>
      <c r="E554" s="151" t="s">
        <v>1656</v>
      </c>
      <c r="F554" s="152" t="s">
        <v>1657</v>
      </c>
      <c r="G554" s="153" t="s">
        <v>175</v>
      </c>
      <c r="H554" s="154">
        <v>1</v>
      </c>
      <c r="I554" s="155"/>
      <c r="J554" s="155">
        <f t="shared" si="170"/>
        <v>0</v>
      </c>
      <c r="K554" s="152" t="s">
        <v>5</v>
      </c>
      <c r="L554" s="35"/>
      <c r="M554" s="156" t="s">
        <v>5</v>
      </c>
      <c r="N554" s="157" t="s">
        <v>40</v>
      </c>
      <c r="O554" s="158">
        <v>0</v>
      </c>
      <c r="P554" s="158">
        <f t="shared" si="171"/>
        <v>0</v>
      </c>
      <c r="Q554" s="158">
        <v>0</v>
      </c>
      <c r="R554" s="158">
        <f t="shared" si="172"/>
        <v>0</v>
      </c>
      <c r="S554" s="158">
        <v>0</v>
      </c>
      <c r="T554" s="159">
        <f t="shared" si="173"/>
        <v>0</v>
      </c>
      <c r="AR554" s="21" t="s">
        <v>224</v>
      </c>
      <c r="AT554" s="21" t="s">
        <v>167</v>
      </c>
      <c r="AU554" s="21" t="s">
        <v>77</v>
      </c>
      <c r="AY554" s="21" t="s">
        <v>165</v>
      </c>
      <c r="BE554" s="160">
        <f t="shared" si="174"/>
        <v>0</v>
      </c>
      <c r="BF554" s="160">
        <f t="shared" si="175"/>
        <v>0</v>
      </c>
      <c r="BG554" s="160">
        <f t="shared" si="176"/>
        <v>0</v>
      </c>
      <c r="BH554" s="160">
        <f t="shared" si="177"/>
        <v>0</v>
      </c>
      <c r="BI554" s="160">
        <f t="shared" si="178"/>
        <v>0</v>
      </c>
      <c r="BJ554" s="21" t="s">
        <v>16</v>
      </c>
      <c r="BK554" s="160">
        <f t="shared" si="179"/>
        <v>0</v>
      </c>
      <c r="BL554" s="21" t="s">
        <v>224</v>
      </c>
      <c r="BM554" s="21" t="s">
        <v>1658</v>
      </c>
    </row>
    <row r="555" spans="2:65" s="1" customFormat="1" ht="140.25" customHeight="1">
      <c r="B555" s="149"/>
      <c r="C555" s="150" t="s">
        <v>1659</v>
      </c>
      <c r="D555" s="150" t="s">
        <v>167</v>
      </c>
      <c r="E555" s="151" t="s">
        <v>1660</v>
      </c>
      <c r="F555" s="152" t="s">
        <v>1661</v>
      </c>
      <c r="G555" s="153" t="s">
        <v>175</v>
      </c>
      <c r="H555" s="154">
        <v>1</v>
      </c>
      <c r="I555" s="155"/>
      <c r="J555" s="155">
        <f t="shared" si="170"/>
        <v>0</v>
      </c>
      <c r="K555" s="152" t="s">
        <v>5</v>
      </c>
      <c r="L555" s="35"/>
      <c r="M555" s="156" t="s">
        <v>5</v>
      </c>
      <c r="N555" s="157" t="s">
        <v>40</v>
      </c>
      <c r="O555" s="158">
        <v>0</v>
      </c>
      <c r="P555" s="158">
        <f t="shared" si="171"/>
        <v>0</v>
      </c>
      <c r="Q555" s="158">
        <v>0</v>
      </c>
      <c r="R555" s="158">
        <f t="shared" si="172"/>
        <v>0</v>
      </c>
      <c r="S555" s="158">
        <v>0</v>
      </c>
      <c r="T555" s="159">
        <f t="shared" si="173"/>
        <v>0</v>
      </c>
      <c r="AR555" s="21" t="s">
        <v>224</v>
      </c>
      <c r="AT555" s="21" t="s">
        <v>167</v>
      </c>
      <c r="AU555" s="21" t="s">
        <v>77</v>
      </c>
      <c r="AY555" s="21" t="s">
        <v>165</v>
      </c>
      <c r="BE555" s="160">
        <f t="shared" si="174"/>
        <v>0</v>
      </c>
      <c r="BF555" s="160">
        <f t="shared" si="175"/>
        <v>0</v>
      </c>
      <c r="BG555" s="160">
        <f t="shared" si="176"/>
        <v>0</v>
      </c>
      <c r="BH555" s="160">
        <f t="shared" si="177"/>
        <v>0</v>
      </c>
      <c r="BI555" s="160">
        <f t="shared" si="178"/>
        <v>0</v>
      </c>
      <c r="BJ555" s="21" t="s">
        <v>16</v>
      </c>
      <c r="BK555" s="160">
        <f t="shared" si="179"/>
        <v>0</v>
      </c>
      <c r="BL555" s="21" t="s">
        <v>224</v>
      </c>
      <c r="BM555" s="21" t="s">
        <v>1662</v>
      </c>
    </row>
    <row r="556" spans="2:65" s="1" customFormat="1" ht="51" customHeight="1">
      <c r="B556" s="149"/>
      <c r="C556" s="150" t="s">
        <v>1663</v>
      </c>
      <c r="D556" s="150" t="s">
        <v>167</v>
      </c>
      <c r="E556" s="151" t="s">
        <v>1664</v>
      </c>
      <c r="F556" s="152" t="s">
        <v>1665</v>
      </c>
      <c r="G556" s="153" t="s">
        <v>175</v>
      </c>
      <c r="H556" s="154">
        <v>3</v>
      </c>
      <c r="I556" s="155"/>
      <c r="J556" s="155">
        <f t="shared" si="170"/>
        <v>0</v>
      </c>
      <c r="K556" s="152" t="s">
        <v>5</v>
      </c>
      <c r="L556" s="35"/>
      <c r="M556" s="156" t="s">
        <v>5</v>
      </c>
      <c r="N556" s="157" t="s">
        <v>40</v>
      </c>
      <c r="O556" s="158">
        <v>0</v>
      </c>
      <c r="P556" s="158">
        <f t="shared" si="171"/>
        <v>0</v>
      </c>
      <c r="Q556" s="158">
        <v>0</v>
      </c>
      <c r="R556" s="158">
        <f t="shared" si="172"/>
        <v>0</v>
      </c>
      <c r="S556" s="158">
        <v>0</v>
      </c>
      <c r="T556" s="159">
        <f t="shared" si="173"/>
        <v>0</v>
      </c>
      <c r="AR556" s="21" t="s">
        <v>224</v>
      </c>
      <c r="AT556" s="21" t="s">
        <v>167</v>
      </c>
      <c r="AU556" s="21" t="s">
        <v>77</v>
      </c>
      <c r="AY556" s="21" t="s">
        <v>165</v>
      </c>
      <c r="BE556" s="160">
        <f t="shared" si="174"/>
        <v>0</v>
      </c>
      <c r="BF556" s="160">
        <f t="shared" si="175"/>
        <v>0</v>
      </c>
      <c r="BG556" s="160">
        <f t="shared" si="176"/>
        <v>0</v>
      </c>
      <c r="BH556" s="160">
        <f t="shared" si="177"/>
        <v>0</v>
      </c>
      <c r="BI556" s="160">
        <f t="shared" si="178"/>
        <v>0</v>
      </c>
      <c r="BJ556" s="21" t="s">
        <v>16</v>
      </c>
      <c r="BK556" s="160">
        <f t="shared" si="179"/>
        <v>0</v>
      </c>
      <c r="BL556" s="21" t="s">
        <v>224</v>
      </c>
      <c r="BM556" s="21" t="s">
        <v>1666</v>
      </c>
    </row>
    <row r="557" spans="2:65" s="1" customFormat="1" ht="51" customHeight="1">
      <c r="B557" s="149"/>
      <c r="C557" s="150" t="s">
        <v>1667</v>
      </c>
      <c r="D557" s="150" t="s">
        <v>167</v>
      </c>
      <c r="E557" s="151" t="s">
        <v>1668</v>
      </c>
      <c r="F557" s="152" t="s">
        <v>1669</v>
      </c>
      <c r="G557" s="153" t="s">
        <v>175</v>
      </c>
      <c r="H557" s="154">
        <v>2</v>
      </c>
      <c r="I557" s="155"/>
      <c r="J557" s="155">
        <f t="shared" si="170"/>
        <v>0</v>
      </c>
      <c r="K557" s="152" t="s">
        <v>5</v>
      </c>
      <c r="L557" s="35"/>
      <c r="M557" s="156" t="s">
        <v>5</v>
      </c>
      <c r="N557" s="157" t="s">
        <v>40</v>
      </c>
      <c r="O557" s="158">
        <v>0</v>
      </c>
      <c r="P557" s="158">
        <f t="shared" si="171"/>
        <v>0</v>
      </c>
      <c r="Q557" s="158">
        <v>0</v>
      </c>
      <c r="R557" s="158">
        <f t="shared" si="172"/>
        <v>0</v>
      </c>
      <c r="S557" s="158">
        <v>0</v>
      </c>
      <c r="T557" s="159">
        <f t="shared" si="173"/>
        <v>0</v>
      </c>
      <c r="AR557" s="21" t="s">
        <v>224</v>
      </c>
      <c r="AT557" s="21" t="s">
        <v>167</v>
      </c>
      <c r="AU557" s="21" t="s">
        <v>77</v>
      </c>
      <c r="AY557" s="21" t="s">
        <v>165</v>
      </c>
      <c r="BE557" s="160">
        <f t="shared" si="174"/>
        <v>0</v>
      </c>
      <c r="BF557" s="160">
        <f t="shared" si="175"/>
        <v>0</v>
      </c>
      <c r="BG557" s="160">
        <f t="shared" si="176"/>
        <v>0</v>
      </c>
      <c r="BH557" s="160">
        <f t="shared" si="177"/>
        <v>0</v>
      </c>
      <c r="BI557" s="160">
        <f t="shared" si="178"/>
        <v>0</v>
      </c>
      <c r="BJ557" s="21" t="s">
        <v>16</v>
      </c>
      <c r="BK557" s="160">
        <f t="shared" si="179"/>
        <v>0</v>
      </c>
      <c r="BL557" s="21" t="s">
        <v>224</v>
      </c>
      <c r="BM557" s="21" t="s">
        <v>1670</v>
      </c>
    </row>
    <row r="558" spans="2:65" s="1" customFormat="1" ht="51" customHeight="1">
      <c r="B558" s="149"/>
      <c r="C558" s="150" t="s">
        <v>1671</v>
      </c>
      <c r="D558" s="150" t="s">
        <v>167</v>
      </c>
      <c r="E558" s="151" t="s">
        <v>1672</v>
      </c>
      <c r="F558" s="152" t="s">
        <v>1673</v>
      </c>
      <c r="G558" s="153" t="s">
        <v>175</v>
      </c>
      <c r="H558" s="154">
        <v>2</v>
      </c>
      <c r="I558" s="155"/>
      <c r="J558" s="155">
        <f t="shared" si="170"/>
        <v>0</v>
      </c>
      <c r="K558" s="152" t="s">
        <v>5</v>
      </c>
      <c r="L558" s="35"/>
      <c r="M558" s="156" t="s">
        <v>5</v>
      </c>
      <c r="N558" s="157" t="s">
        <v>40</v>
      </c>
      <c r="O558" s="158">
        <v>0</v>
      </c>
      <c r="P558" s="158">
        <f t="shared" si="171"/>
        <v>0</v>
      </c>
      <c r="Q558" s="158">
        <v>0</v>
      </c>
      <c r="R558" s="158">
        <f t="shared" si="172"/>
        <v>0</v>
      </c>
      <c r="S558" s="158">
        <v>0</v>
      </c>
      <c r="T558" s="159">
        <f t="shared" si="173"/>
        <v>0</v>
      </c>
      <c r="AR558" s="21" t="s">
        <v>224</v>
      </c>
      <c r="AT558" s="21" t="s">
        <v>167</v>
      </c>
      <c r="AU558" s="21" t="s">
        <v>77</v>
      </c>
      <c r="AY558" s="21" t="s">
        <v>165</v>
      </c>
      <c r="BE558" s="160">
        <f t="shared" si="174"/>
        <v>0</v>
      </c>
      <c r="BF558" s="160">
        <f t="shared" si="175"/>
        <v>0</v>
      </c>
      <c r="BG558" s="160">
        <f t="shared" si="176"/>
        <v>0</v>
      </c>
      <c r="BH558" s="160">
        <f t="shared" si="177"/>
        <v>0</v>
      </c>
      <c r="BI558" s="160">
        <f t="shared" si="178"/>
        <v>0</v>
      </c>
      <c r="BJ558" s="21" t="s">
        <v>16</v>
      </c>
      <c r="BK558" s="160">
        <f t="shared" si="179"/>
        <v>0</v>
      </c>
      <c r="BL558" s="21" t="s">
        <v>224</v>
      </c>
      <c r="BM558" s="21" t="s">
        <v>1674</v>
      </c>
    </row>
    <row r="559" spans="2:65" s="1" customFormat="1" ht="51" customHeight="1">
      <c r="B559" s="149"/>
      <c r="C559" s="150" t="s">
        <v>1675</v>
      </c>
      <c r="D559" s="150" t="s">
        <v>167</v>
      </c>
      <c r="E559" s="151" t="s">
        <v>1676</v>
      </c>
      <c r="F559" s="152" t="s">
        <v>1677</v>
      </c>
      <c r="G559" s="153" t="s">
        <v>175</v>
      </c>
      <c r="H559" s="154">
        <v>2</v>
      </c>
      <c r="I559" s="155"/>
      <c r="J559" s="155">
        <f t="shared" si="170"/>
        <v>0</v>
      </c>
      <c r="K559" s="152" t="s">
        <v>5</v>
      </c>
      <c r="L559" s="35"/>
      <c r="M559" s="156" t="s">
        <v>5</v>
      </c>
      <c r="N559" s="157" t="s">
        <v>40</v>
      </c>
      <c r="O559" s="158">
        <v>0</v>
      </c>
      <c r="P559" s="158">
        <f t="shared" si="171"/>
        <v>0</v>
      </c>
      <c r="Q559" s="158">
        <v>0</v>
      </c>
      <c r="R559" s="158">
        <f t="shared" si="172"/>
        <v>0</v>
      </c>
      <c r="S559" s="158">
        <v>0</v>
      </c>
      <c r="T559" s="159">
        <f t="shared" si="173"/>
        <v>0</v>
      </c>
      <c r="AR559" s="21" t="s">
        <v>224</v>
      </c>
      <c r="AT559" s="21" t="s">
        <v>167</v>
      </c>
      <c r="AU559" s="21" t="s">
        <v>77</v>
      </c>
      <c r="AY559" s="21" t="s">
        <v>165</v>
      </c>
      <c r="BE559" s="160">
        <f t="shared" si="174"/>
        <v>0</v>
      </c>
      <c r="BF559" s="160">
        <f t="shared" si="175"/>
        <v>0</v>
      </c>
      <c r="BG559" s="160">
        <f t="shared" si="176"/>
        <v>0</v>
      </c>
      <c r="BH559" s="160">
        <f t="shared" si="177"/>
        <v>0</v>
      </c>
      <c r="BI559" s="160">
        <f t="shared" si="178"/>
        <v>0</v>
      </c>
      <c r="BJ559" s="21" t="s">
        <v>16</v>
      </c>
      <c r="BK559" s="160">
        <f t="shared" si="179"/>
        <v>0</v>
      </c>
      <c r="BL559" s="21" t="s">
        <v>224</v>
      </c>
      <c r="BM559" s="21" t="s">
        <v>1678</v>
      </c>
    </row>
    <row r="560" spans="2:65" s="1" customFormat="1" ht="51" customHeight="1">
      <c r="B560" s="149"/>
      <c r="C560" s="150" t="s">
        <v>1679</v>
      </c>
      <c r="D560" s="150" t="s">
        <v>167</v>
      </c>
      <c r="E560" s="151" t="s">
        <v>1680</v>
      </c>
      <c r="F560" s="152" t="s">
        <v>1681</v>
      </c>
      <c r="G560" s="153" t="s">
        <v>175</v>
      </c>
      <c r="H560" s="154">
        <v>1</v>
      </c>
      <c r="I560" s="155"/>
      <c r="J560" s="155">
        <f t="shared" si="170"/>
        <v>0</v>
      </c>
      <c r="K560" s="152" t="s">
        <v>5</v>
      </c>
      <c r="L560" s="35"/>
      <c r="M560" s="156" t="s">
        <v>5</v>
      </c>
      <c r="N560" s="157" t="s">
        <v>40</v>
      </c>
      <c r="O560" s="158">
        <v>0</v>
      </c>
      <c r="P560" s="158">
        <f t="shared" si="171"/>
        <v>0</v>
      </c>
      <c r="Q560" s="158">
        <v>0</v>
      </c>
      <c r="R560" s="158">
        <f t="shared" si="172"/>
        <v>0</v>
      </c>
      <c r="S560" s="158">
        <v>0</v>
      </c>
      <c r="T560" s="159">
        <f t="shared" si="173"/>
        <v>0</v>
      </c>
      <c r="AR560" s="21" t="s">
        <v>224</v>
      </c>
      <c r="AT560" s="21" t="s">
        <v>167</v>
      </c>
      <c r="AU560" s="21" t="s">
        <v>77</v>
      </c>
      <c r="AY560" s="21" t="s">
        <v>165</v>
      </c>
      <c r="BE560" s="160">
        <f t="shared" si="174"/>
        <v>0</v>
      </c>
      <c r="BF560" s="160">
        <f t="shared" si="175"/>
        <v>0</v>
      </c>
      <c r="BG560" s="160">
        <f t="shared" si="176"/>
        <v>0</v>
      </c>
      <c r="BH560" s="160">
        <f t="shared" si="177"/>
        <v>0</v>
      </c>
      <c r="BI560" s="160">
        <f t="shared" si="178"/>
        <v>0</v>
      </c>
      <c r="BJ560" s="21" t="s">
        <v>16</v>
      </c>
      <c r="BK560" s="160">
        <f t="shared" si="179"/>
        <v>0</v>
      </c>
      <c r="BL560" s="21" t="s">
        <v>224</v>
      </c>
      <c r="BM560" s="21" t="s">
        <v>1682</v>
      </c>
    </row>
    <row r="561" spans="2:65" s="1" customFormat="1" ht="51" customHeight="1">
      <c r="B561" s="149"/>
      <c r="C561" s="150" t="s">
        <v>1683</v>
      </c>
      <c r="D561" s="150" t="s">
        <v>167</v>
      </c>
      <c r="E561" s="151" t="s">
        <v>1684</v>
      </c>
      <c r="F561" s="152" t="s">
        <v>1685</v>
      </c>
      <c r="G561" s="153" t="s">
        <v>175</v>
      </c>
      <c r="H561" s="154">
        <v>2</v>
      </c>
      <c r="I561" s="155"/>
      <c r="J561" s="155">
        <f t="shared" si="170"/>
        <v>0</v>
      </c>
      <c r="K561" s="152" t="s">
        <v>5</v>
      </c>
      <c r="L561" s="35"/>
      <c r="M561" s="156" t="s">
        <v>5</v>
      </c>
      <c r="N561" s="157" t="s">
        <v>40</v>
      </c>
      <c r="O561" s="158">
        <v>0</v>
      </c>
      <c r="P561" s="158">
        <f t="shared" si="171"/>
        <v>0</v>
      </c>
      <c r="Q561" s="158">
        <v>0</v>
      </c>
      <c r="R561" s="158">
        <f t="shared" si="172"/>
        <v>0</v>
      </c>
      <c r="S561" s="158">
        <v>0</v>
      </c>
      <c r="T561" s="159">
        <f t="shared" si="173"/>
        <v>0</v>
      </c>
      <c r="AR561" s="21" t="s">
        <v>224</v>
      </c>
      <c r="AT561" s="21" t="s">
        <v>167</v>
      </c>
      <c r="AU561" s="21" t="s">
        <v>77</v>
      </c>
      <c r="AY561" s="21" t="s">
        <v>165</v>
      </c>
      <c r="BE561" s="160">
        <f t="shared" si="174"/>
        <v>0</v>
      </c>
      <c r="BF561" s="160">
        <f t="shared" si="175"/>
        <v>0</v>
      </c>
      <c r="BG561" s="160">
        <f t="shared" si="176"/>
        <v>0</v>
      </c>
      <c r="BH561" s="160">
        <f t="shared" si="177"/>
        <v>0</v>
      </c>
      <c r="BI561" s="160">
        <f t="shared" si="178"/>
        <v>0</v>
      </c>
      <c r="BJ561" s="21" t="s">
        <v>16</v>
      </c>
      <c r="BK561" s="160">
        <f t="shared" si="179"/>
        <v>0</v>
      </c>
      <c r="BL561" s="21" t="s">
        <v>224</v>
      </c>
      <c r="BM561" s="21" t="s">
        <v>1686</v>
      </c>
    </row>
    <row r="562" spans="2:65" s="1" customFormat="1" ht="216.75" customHeight="1">
      <c r="B562" s="149"/>
      <c r="C562" s="150" t="s">
        <v>1687</v>
      </c>
      <c r="D562" s="150" t="s">
        <v>167</v>
      </c>
      <c r="E562" s="151" t="s">
        <v>1688</v>
      </c>
      <c r="F562" s="152" t="s">
        <v>1689</v>
      </c>
      <c r="G562" s="153" t="s">
        <v>185</v>
      </c>
      <c r="H562" s="154">
        <v>20</v>
      </c>
      <c r="I562" s="155"/>
      <c r="J562" s="155">
        <f t="shared" si="170"/>
        <v>0</v>
      </c>
      <c r="K562" s="152" t="s">
        <v>5</v>
      </c>
      <c r="L562" s="35"/>
      <c r="M562" s="156" t="s">
        <v>5</v>
      </c>
      <c r="N562" s="157" t="s">
        <v>40</v>
      </c>
      <c r="O562" s="158">
        <v>0</v>
      </c>
      <c r="P562" s="158">
        <f t="shared" si="171"/>
        <v>0</v>
      </c>
      <c r="Q562" s="158">
        <v>0</v>
      </c>
      <c r="R562" s="158">
        <f t="shared" si="172"/>
        <v>0</v>
      </c>
      <c r="S562" s="158">
        <v>0</v>
      </c>
      <c r="T562" s="159">
        <f t="shared" si="173"/>
        <v>0</v>
      </c>
      <c r="AR562" s="21" t="s">
        <v>224</v>
      </c>
      <c r="AT562" s="21" t="s">
        <v>167</v>
      </c>
      <c r="AU562" s="21" t="s">
        <v>77</v>
      </c>
      <c r="AY562" s="21" t="s">
        <v>165</v>
      </c>
      <c r="BE562" s="160">
        <f t="shared" si="174"/>
        <v>0</v>
      </c>
      <c r="BF562" s="160">
        <f t="shared" si="175"/>
        <v>0</v>
      </c>
      <c r="BG562" s="160">
        <f t="shared" si="176"/>
        <v>0</v>
      </c>
      <c r="BH562" s="160">
        <f t="shared" si="177"/>
        <v>0</v>
      </c>
      <c r="BI562" s="160">
        <f t="shared" si="178"/>
        <v>0</v>
      </c>
      <c r="BJ562" s="21" t="s">
        <v>16</v>
      </c>
      <c r="BK562" s="160">
        <f t="shared" si="179"/>
        <v>0</v>
      </c>
      <c r="BL562" s="21" t="s">
        <v>224</v>
      </c>
      <c r="BM562" s="21" t="s">
        <v>1690</v>
      </c>
    </row>
    <row r="563" spans="2:65" s="1" customFormat="1" ht="165.75" customHeight="1">
      <c r="B563" s="149"/>
      <c r="C563" s="150" t="s">
        <v>1691</v>
      </c>
      <c r="D563" s="150" t="s">
        <v>167</v>
      </c>
      <c r="E563" s="151" t="s">
        <v>1692</v>
      </c>
      <c r="F563" s="152" t="s">
        <v>1693</v>
      </c>
      <c r="G563" s="153" t="s">
        <v>185</v>
      </c>
      <c r="H563" s="154">
        <v>109</v>
      </c>
      <c r="I563" s="155"/>
      <c r="J563" s="155">
        <f t="shared" si="170"/>
        <v>0</v>
      </c>
      <c r="K563" s="152" t="s">
        <v>5</v>
      </c>
      <c r="L563" s="35"/>
      <c r="M563" s="156" t="s">
        <v>5</v>
      </c>
      <c r="N563" s="157" t="s">
        <v>40</v>
      </c>
      <c r="O563" s="158">
        <v>0</v>
      </c>
      <c r="P563" s="158">
        <f t="shared" si="171"/>
        <v>0</v>
      </c>
      <c r="Q563" s="158">
        <v>0</v>
      </c>
      <c r="R563" s="158">
        <f t="shared" si="172"/>
        <v>0</v>
      </c>
      <c r="S563" s="158">
        <v>0</v>
      </c>
      <c r="T563" s="159">
        <f t="shared" si="173"/>
        <v>0</v>
      </c>
      <c r="AR563" s="21" t="s">
        <v>224</v>
      </c>
      <c r="AT563" s="21" t="s">
        <v>167</v>
      </c>
      <c r="AU563" s="21" t="s">
        <v>77</v>
      </c>
      <c r="AY563" s="21" t="s">
        <v>165</v>
      </c>
      <c r="BE563" s="160">
        <f t="shared" si="174"/>
        <v>0</v>
      </c>
      <c r="BF563" s="160">
        <f t="shared" si="175"/>
        <v>0</v>
      </c>
      <c r="BG563" s="160">
        <f t="shared" si="176"/>
        <v>0</v>
      </c>
      <c r="BH563" s="160">
        <f t="shared" si="177"/>
        <v>0</v>
      </c>
      <c r="BI563" s="160">
        <f t="shared" si="178"/>
        <v>0</v>
      </c>
      <c r="BJ563" s="21" t="s">
        <v>16</v>
      </c>
      <c r="BK563" s="160">
        <f t="shared" si="179"/>
        <v>0</v>
      </c>
      <c r="BL563" s="21" t="s">
        <v>224</v>
      </c>
      <c r="BM563" s="21" t="s">
        <v>1694</v>
      </c>
    </row>
    <row r="564" spans="2:65" s="1" customFormat="1" ht="102" customHeight="1">
      <c r="B564" s="149"/>
      <c r="C564" s="150" t="s">
        <v>1695</v>
      </c>
      <c r="D564" s="150" t="s">
        <v>167</v>
      </c>
      <c r="E564" s="151" t="s">
        <v>1696</v>
      </c>
      <c r="F564" s="152" t="s">
        <v>1697</v>
      </c>
      <c r="G564" s="153" t="s">
        <v>175</v>
      </c>
      <c r="H564" s="154">
        <v>26</v>
      </c>
      <c r="I564" s="155"/>
      <c r="J564" s="155">
        <f t="shared" si="170"/>
        <v>0</v>
      </c>
      <c r="K564" s="152" t="s">
        <v>5</v>
      </c>
      <c r="L564" s="35"/>
      <c r="M564" s="156" t="s">
        <v>5</v>
      </c>
      <c r="N564" s="157" t="s">
        <v>40</v>
      </c>
      <c r="O564" s="158">
        <v>0</v>
      </c>
      <c r="P564" s="158">
        <f t="shared" si="171"/>
        <v>0</v>
      </c>
      <c r="Q564" s="158">
        <v>0</v>
      </c>
      <c r="R564" s="158">
        <f t="shared" si="172"/>
        <v>0</v>
      </c>
      <c r="S564" s="158">
        <v>0</v>
      </c>
      <c r="T564" s="159">
        <f t="shared" si="173"/>
        <v>0</v>
      </c>
      <c r="AR564" s="21" t="s">
        <v>224</v>
      </c>
      <c r="AT564" s="21" t="s">
        <v>167</v>
      </c>
      <c r="AU564" s="21" t="s">
        <v>77</v>
      </c>
      <c r="AY564" s="21" t="s">
        <v>165</v>
      </c>
      <c r="BE564" s="160">
        <f t="shared" si="174"/>
        <v>0</v>
      </c>
      <c r="BF564" s="160">
        <f t="shared" si="175"/>
        <v>0</v>
      </c>
      <c r="BG564" s="160">
        <f t="shared" si="176"/>
        <v>0</v>
      </c>
      <c r="BH564" s="160">
        <f t="shared" si="177"/>
        <v>0</v>
      </c>
      <c r="BI564" s="160">
        <f t="shared" si="178"/>
        <v>0</v>
      </c>
      <c r="BJ564" s="21" t="s">
        <v>16</v>
      </c>
      <c r="BK564" s="160">
        <f t="shared" si="179"/>
        <v>0</v>
      </c>
      <c r="BL564" s="21" t="s">
        <v>224</v>
      </c>
      <c r="BM564" s="21" t="s">
        <v>1698</v>
      </c>
    </row>
    <row r="565" spans="2:65" s="1" customFormat="1" ht="89.25" customHeight="1">
      <c r="B565" s="149"/>
      <c r="C565" s="150" t="s">
        <v>1699</v>
      </c>
      <c r="D565" s="150" t="s">
        <v>167</v>
      </c>
      <c r="E565" s="151" t="s">
        <v>1700</v>
      </c>
      <c r="F565" s="152" t="s">
        <v>1701</v>
      </c>
      <c r="G565" s="153" t="s">
        <v>175</v>
      </c>
      <c r="H565" s="154">
        <v>2</v>
      </c>
      <c r="I565" s="155"/>
      <c r="J565" s="155">
        <f t="shared" si="170"/>
        <v>0</v>
      </c>
      <c r="K565" s="152" t="s">
        <v>5</v>
      </c>
      <c r="L565" s="35"/>
      <c r="M565" s="156" t="s">
        <v>5</v>
      </c>
      <c r="N565" s="157" t="s">
        <v>40</v>
      </c>
      <c r="O565" s="158">
        <v>0</v>
      </c>
      <c r="P565" s="158">
        <f t="shared" si="171"/>
        <v>0</v>
      </c>
      <c r="Q565" s="158">
        <v>0</v>
      </c>
      <c r="R565" s="158">
        <f t="shared" si="172"/>
        <v>0</v>
      </c>
      <c r="S565" s="158">
        <v>0</v>
      </c>
      <c r="T565" s="159">
        <f t="shared" si="173"/>
        <v>0</v>
      </c>
      <c r="AR565" s="21" t="s">
        <v>224</v>
      </c>
      <c r="AT565" s="21" t="s">
        <v>167</v>
      </c>
      <c r="AU565" s="21" t="s">
        <v>77</v>
      </c>
      <c r="AY565" s="21" t="s">
        <v>165</v>
      </c>
      <c r="BE565" s="160">
        <f t="shared" si="174"/>
        <v>0</v>
      </c>
      <c r="BF565" s="160">
        <f t="shared" si="175"/>
        <v>0</v>
      </c>
      <c r="BG565" s="160">
        <f t="shared" si="176"/>
        <v>0</v>
      </c>
      <c r="BH565" s="160">
        <f t="shared" si="177"/>
        <v>0</v>
      </c>
      <c r="BI565" s="160">
        <f t="shared" si="178"/>
        <v>0</v>
      </c>
      <c r="BJ565" s="21" t="s">
        <v>16</v>
      </c>
      <c r="BK565" s="160">
        <f t="shared" si="179"/>
        <v>0</v>
      </c>
      <c r="BL565" s="21" t="s">
        <v>224</v>
      </c>
      <c r="BM565" s="21" t="s">
        <v>1702</v>
      </c>
    </row>
    <row r="566" spans="2:65" s="1" customFormat="1" ht="89.25" customHeight="1">
      <c r="B566" s="149"/>
      <c r="C566" s="150" t="s">
        <v>1703</v>
      </c>
      <c r="D566" s="150" t="s">
        <v>167</v>
      </c>
      <c r="E566" s="151" t="s">
        <v>1704</v>
      </c>
      <c r="F566" s="152" t="s">
        <v>1705</v>
      </c>
      <c r="G566" s="153" t="s">
        <v>175</v>
      </c>
      <c r="H566" s="154">
        <v>2</v>
      </c>
      <c r="I566" s="155"/>
      <c r="J566" s="155">
        <f t="shared" si="170"/>
        <v>0</v>
      </c>
      <c r="K566" s="152" t="s">
        <v>5</v>
      </c>
      <c r="L566" s="35"/>
      <c r="M566" s="156" t="s">
        <v>5</v>
      </c>
      <c r="N566" s="157" t="s">
        <v>40</v>
      </c>
      <c r="O566" s="158">
        <v>0</v>
      </c>
      <c r="P566" s="158">
        <f t="shared" si="171"/>
        <v>0</v>
      </c>
      <c r="Q566" s="158">
        <v>0</v>
      </c>
      <c r="R566" s="158">
        <f t="shared" si="172"/>
        <v>0</v>
      </c>
      <c r="S566" s="158">
        <v>0</v>
      </c>
      <c r="T566" s="159">
        <f t="shared" si="173"/>
        <v>0</v>
      </c>
      <c r="AR566" s="21" t="s">
        <v>224</v>
      </c>
      <c r="AT566" s="21" t="s">
        <v>167</v>
      </c>
      <c r="AU566" s="21" t="s">
        <v>77</v>
      </c>
      <c r="AY566" s="21" t="s">
        <v>165</v>
      </c>
      <c r="BE566" s="160">
        <f t="shared" si="174"/>
        <v>0</v>
      </c>
      <c r="BF566" s="160">
        <f t="shared" si="175"/>
        <v>0</v>
      </c>
      <c r="BG566" s="160">
        <f t="shared" si="176"/>
        <v>0</v>
      </c>
      <c r="BH566" s="160">
        <f t="shared" si="177"/>
        <v>0</v>
      </c>
      <c r="BI566" s="160">
        <f t="shared" si="178"/>
        <v>0</v>
      </c>
      <c r="BJ566" s="21" t="s">
        <v>16</v>
      </c>
      <c r="BK566" s="160">
        <f t="shared" si="179"/>
        <v>0</v>
      </c>
      <c r="BL566" s="21" t="s">
        <v>224</v>
      </c>
      <c r="BM566" s="21" t="s">
        <v>1706</v>
      </c>
    </row>
    <row r="567" spans="2:65" s="1" customFormat="1" ht="89.25" customHeight="1">
      <c r="B567" s="149"/>
      <c r="C567" s="150" t="s">
        <v>1707</v>
      </c>
      <c r="D567" s="150" t="s">
        <v>167</v>
      </c>
      <c r="E567" s="151" t="s">
        <v>1708</v>
      </c>
      <c r="F567" s="152" t="s">
        <v>1709</v>
      </c>
      <c r="G567" s="153" t="s">
        <v>175</v>
      </c>
      <c r="H567" s="154">
        <v>5</v>
      </c>
      <c r="I567" s="155"/>
      <c r="J567" s="155">
        <f t="shared" si="170"/>
        <v>0</v>
      </c>
      <c r="K567" s="152" t="s">
        <v>5</v>
      </c>
      <c r="L567" s="35"/>
      <c r="M567" s="156" t="s">
        <v>5</v>
      </c>
      <c r="N567" s="157" t="s">
        <v>40</v>
      </c>
      <c r="O567" s="158">
        <v>0</v>
      </c>
      <c r="P567" s="158">
        <f t="shared" si="171"/>
        <v>0</v>
      </c>
      <c r="Q567" s="158">
        <v>0</v>
      </c>
      <c r="R567" s="158">
        <f t="shared" si="172"/>
        <v>0</v>
      </c>
      <c r="S567" s="158">
        <v>0</v>
      </c>
      <c r="T567" s="159">
        <f t="shared" si="173"/>
        <v>0</v>
      </c>
      <c r="AR567" s="21" t="s">
        <v>224</v>
      </c>
      <c r="AT567" s="21" t="s">
        <v>167</v>
      </c>
      <c r="AU567" s="21" t="s">
        <v>77</v>
      </c>
      <c r="AY567" s="21" t="s">
        <v>165</v>
      </c>
      <c r="BE567" s="160">
        <f t="shared" si="174"/>
        <v>0</v>
      </c>
      <c r="BF567" s="160">
        <f t="shared" si="175"/>
        <v>0</v>
      </c>
      <c r="BG567" s="160">
        <f t="shared" si="176"/>
        <v>0</v>
      </c>
      <c r="BH567" s="160">
        <f t="shared" si="177"/>
        <v>0</v>
      </c>
      <c r="BI567" s="160">
        <f t="shared" si="178"/>
        <v>0</v>
      </c>
      <c r="BJ567" s="21" t="s">
        <v>16</v>
      </c>
      <c r="BK567" s="160">
        <f t="shared" si="179"/>
        <v>0</v>
      </c>
      <c r="BL567" s="21" t="s">
        <v>224</v>
      </c>
      <c r="BM567" s="21" t="s">
        <v>1710</v>
      </c>
    </row>
    <row r="568" spans="2:65" s="1" customFormat="1" ht="89.25" customHeight="1">
      <c r="B568" s="149"/>
      <c r="C568" s="150" t="s">
        <v>1711</v>
      </c>
      <c r="D568" s="150" t="s">
        <v>167</v>
      </c>
      <c r="E568" s="151" t="s">
        <v>1712</v>
      </c>
      <c r="F568" s="152" t="s">
        <v>1713</v>
      </c>
      <c r="G568" s="153" t="s">
        <v>175</v>
      </c>
      <c r="H568" s="154">
        <v>2</v>
      </c>
      <c r="I568" s="155"/>
      <c r="J568" s="155">
        <f t="shared" si="170"/>
        <v>0</v>
      </c>
      <c r="K568" s="152" t="s">
        <v>5</v>
      </c>
      <c r="L568" s="35"/>
      <c r="M568" s="156" t="s">
        <v>5</v>
      </c>
      <c r="N568" s="157" t="s">
        <v>40</v>
      </c>
      <c r="O568" s="158">
        <v>0</v>
      </c>
      <c r="P568" s="158">
        <f t="shared" si="171"/>
        <v>0</v>
      </c>
      <c r="Q568" s="158">
        <v>0</v>
      </c>
      <c r="R568" s="158">
        <f t="shared" si="172"/>
        <v>0</v>
      </c>
      <c r="S568" s="158">
        <v>0</v>
      </c>
      <c r="T568" s="159">
        <f t="shared" si="173"/>
        <v>0</v>
      </c>
      <c r="AR568" s="21" t="s">
        <v>224</v>
      </c>
      <c r="AT568" s="21" t="s">
        <v>167</v>
      </c>
      <c r="AU568" s="21" t="s">
        <v>77</v>
      </c>
      <c r="AY568" s="21" t="s">
        <v>165</v>
      </c>
      <c r="BE568" s="160">
        <f t="shared" si="174"/>
        <v>0</v>
      </c>
      <c r="BF568" s="160">
        <f t="shared" si="175"/>
        <v>0</v>
      </c>
      <c r="BG568" s="160">
        <f t="shared" si="176"/>
        <v>0</v>
      </c>
      <c r="BH568" s="160">
        <f t="shared" si="177"/>
        <v>0</v>
      </c>
      <c r="BI568" s="160">
        <f t="shared" si="178"/>
        <v>0</v>
      </c>
      <c r="BJ568" s="21" t="s">
        <v>16</v>
      </c>
      <c r="BK568" s="160">
        <f t="shared" si="179"/>
        <v>0</v>
      </c>
      <c r="BL568" s="21" t="s">
        <v>224</v>
      </c>
      <c r="BM568" s="21" t="s">
        <v>1714</v>
      </c>
    </row>
    <row r="569" spans="2:65" s="1" customFormat="1" ht="204" customHeight="1">
      <c r="B569" s="149"/>
      <c r="C569" s="150" t="s">
        <v>1715</v>
      </c>
      <c r="D569" s="150" t="s">
        <v>167</v>
      </c>
      <c r="E569" s="151" t="s">
        <v>1716</v>
      </c>
      <c r="F569" s="152" t="s">
        <v>1717</v>
      </c>
      <c r="G569" s="153" t="s">
        <v>175</v>
      </c>
      <c r="H569" s="154">
        <v>1</v>
      </c>
      <c r="I569" s="155"/>
      <c r="J569" s="155">
        <f t="shared" si="170"/>
        <v>0</v>
      </c>
      <c r="K569" s="152" t="s">
        <v>5</v>
      </c>
      <c r="L569" s="35"/>
      <c r="M569" s="156" t="s">
        <v>5</v>
      </c>
      <c r="N569" s="157" t="s">
        <v>40</v>
      </c>
      <c r="O569" s="158">
        <v>0</v>
      </c>
      <c r="P569" s="158">
        <f t="shared" si="171"/>
        <v>0</v>
      </c>
      <c r="Q569" s="158">
        <v>0</v>
      </c>
      <c r="R569" s="158">
        <f t="shared" si="172"/>
        <v>0</v>
      </c>
      <c r="S569" s="158">
        <v>0</v>
      </c>
      <c r="T569" s="159">
        <f t="shared" si="173"/>
        <v>0</v>
      </c>
      <c r="AR569" s="21" t="s">
        <v>224</v>
      </c>
      <c r="AT569" s="21" t="s">
        <v>167</v>
      </c>
      <c r="AU569" s="21" t="s">
        <v>77</v>
      </c>
      <c r="AY569" s="21" t="s">
        <v>165</v>
      </c>
      <c r="BE569" s="160">
        <f t="shared" si="174"/>
        <v>0</v>
      </c>
      <c r="BF569" s="160">
        <f t="shared" si="175"/>
        <v>0</v>
      </c>
      <c r="BG569" s="160">
        <f t="shared" si="176"/>
        <v>0</v>
      </c>
      <c r="BH569" s="160">
        <f t="shared" si="177"/>
        <v>0</v>
      </c>
      <c r="BI569" s="160">
        <f t="shared" si="178"/>
        <v>0</v>
      </c>
      <c r="BJ569" s="21" t="s">
        <v>16</v>
      </c>
      <c r="BK569" s="160">
        <f t="shared" si="179"/>
        <v>0</v>
      </c>
      <c r="BL569" s="21" t="s">
        <v>224</v>
      </c>
      <c r="BM569" s="21" t="s">
        <v>1718</v>
      </c>
    </row>
    <row r="570" spans="2:65" s="1" customFormat="1" ht="102" customHeight="1">
      <c r="B570" s="149"/>
      <c r="C570" s="150" t="s">
        <v>1719</v>
      </c>
      <c r="D570" s="150" t="s">
        <v>167</v>
      </c>
      <c r="E570" s="151" t="s">
        <v>1720</v>
      </c>
      <c r="F570" s="152" t="s">
        <v>1721</v>
      </c>
      <c r="G570" s="153" t="s">
        <v>175</v>
      </c>
      <c r="H570" s="154">
        <v>1</v>
      </c>
      <c r="I570" s="155"/>
      <c r="J570" s="155">
        <f t="shared" si="170"/>
        <v>0</v>
      </c>
      <c r="K570" s="152" t="s">
        <v>5</v>
      </c>
      <c r="L570" s="35"/>
      <c r="M570" s="156" t="s">
        <v>5</v>
      </c>
      <c r="N570" s="157" t="s">
        <v>40</v>
      </c>
      <c r="O570" s="158">
        <v>0</v>
      </c>
      <c r="P570" s="158">
        <f t="shared" si="171"/>
        <v>0</v>
      </c>
      <c r="Q570" s="158">
        <v>0</v>
      </c>
      <c r="R570" s="158">
        <f t="shared" si="172"/>
        <v>0</v>
      </c>
      <c r="S570" s="158">
        <v>0</v>
      </c>
      <c r="T570" s="159">
        <f t="shared" si="173"/>
        <v>0</v>
      </c>
      <c r="AR570" s="21" t="s">
        <v>224</v>
      </c>
      <c r="AT570" s="21" t="s">
        <v>167</v>
      </c>
      <c r="AU570" s="21" t="s">
        <v>77</v>
      </c>
      <c r="AY570" s="21" t="s">
        <v>165</v>
      </c>
      <c r="BE570" s="160">
        <f t="shared" si="174"/>
        <v>0</v>
      </c>
      <c r="BF570" s="160">
        <f t="shared" si="175"/>
        <v>0</v>
      </c>
      <c r="BG570" s="160">
        <f t="shared" si="176"/>
        <v>0</v>
      </c>
      <c r="BH570" s="160">
        <f t="shared" si="177"/>
        <v>0</v>
      </c>
      <c r="BI570" s="160">
        <f t="shared" si="178"/>
        <v>0</v>
      </c>
      <c r="BJ570" s="21" t="s">
        <v>16</v>
      </c>
      <c r="BK570" s="160">
        <f t="shared" si="179"/>
        <v>0</v>
      </c>
      <c r="BL570" s="21" t="s">
        <v>224</v>
      </c>
      <c r="BM570" s="21" t="s">
        <v>1722</v>
      </c>
    </row>
    <row r="571" spans="2:65" s="1" customFormat="1" ht="89.25" customHeight="1">
      <c r="B571" s="149"/>
      <c r="C571" s="150" t="s">
        <v>1723</v>
      </c>
      <c r="D571" s="150" t="s">
        <v>167</v>
      </c>
      <c r="E571" s="151" t="s">
        <v>1724</v>
      </c>
      <c r="F571" s="152" t="s">
        <v>1725</v>
      </c>
      <c r="G571" s="153" t="s">
        <v>175</v>
      </c>
      <c r="H571" s="154">
        <v>5</v>
      </c>
      <c r="I571" s="155"/>
      <c r="J571" s="155">
        <f t="shared" si="170"/>
        <v>0</v>
      </c>
      <c r="K571" s="152" t="s">
        <v>5</v>
      </c>
      <c r="L571" s="35"/>
      <c r="M571" s="156" t="s">
        <v>5</v>
      </c>
      <c r="N571" s="157" t="s">
        <v>40</v>
      </c>
      <c r="O571" s="158">
        <v>0</v>
      </c>
      <c r="P571" s="158">
        <f t="shared" si="171"/>
        <v>0</v>
      </c>
      <c r="Q571" s="158">
        <v>0</v>
      </c>
      <c r="R571" s="158">
        <f t="shared" si="172"/>
        <v>0</v>
      </c>
      <c r="S571" s="158">
        <v>0</v>
      </c>
      <c r="T571" s="159">
        <f t="shared" si="173"/>
        <v>0</v>
      </c>
      <c r="AR571" s="21" t="s">
        <v>224</v>
      </c>
      <c r="AT571" s="21" t="s">
        <v>167</v>
      </c>
      <c r="AU571" s="21" t="s">
        <v>77</v>
      </c>
      <c r="AY571" s="21" t="s">
        <v>165</v>
      </c>
      <c r="BE571" s="160">
        <f t="shared" si="174"/>
        <v>0</v>
      </c>
      <c r="BF571" s="160">
        <f t="shared" si="175"/>
        <v>0</v>
      </c>
      <c r="BG571" s="160">
        <f t="shared" si="176"/>
        <v>0</v>
      </c>
      <c r="BH571" s="160">
        <f t="shared" si="177"/>
        <v>0</v>
      </c>
      <c r="BI571" s="160">
        <f t="shared" si="178"/>
        <v>0</v>
      </c>
      <c r="BJ571" s="21" t="s">
        <v>16</v>
      </c>
      <c r="BK571" s="160">
        <f t="shared" si="179"/>
        <v>0</v>
      </c>
      <c r="BL571" s="21" t="s">
        <v>224</v>
      </c>
      <c r="BM571" s="21" t="s">
        <v>1726</v>
      </c>
    </row>
    <row r="572" spans="2:65" s="1" customFormat="1" ht="114.75" customHeight="1">
      <c r="B572" s="149"/>
      <c r="C572" s="150" t="s">
        <v>1727</v>
      </c>
      <c r="D572" s="150" t="s">
        <v>167</v>
      </c>
      <c r="E572" s="151" t="s">
        <v>1728</v>
      </c>
      <c r="F572" s="152" t="s">
        <v>1729</v>
      </c>
      <c r="G572" s="153" t="s">
        <v>175</v>
      </c>
      <c r="H572" s="154">
        <v>1</v>
      </c>
      <c r="I572" s="155"/>
      <c r="J572" s="155">
        <f t="shared" si="170"/>
        <v>0</v>
      </c>
      <c r="K572" s="152" t="s">
        <v>5</v>
      </c>
      <c r="L572" s="35"/>
      <c r="M572" s="156" t="s">
        <v>5</v>
      </c>
      <c r="N572" s="157" t="s">
        <v>40</v>
      </c>
      <c r="O572" s="158">
        <v>0</v>
      </c>
      <c r="P572" s="158">
        <f t="shared" si="171"/>
        <v>0</v>
      </c>
      <c r="Q572" s="158">
        <v>0</v>
      </c>
      <c r="R572" s="158">
        <f t="shared" si="172"/>
        <v>0</v>
      </c>
      <c r="S572" s="158">
        <v>0</v>
      </c>
      <c r="T572" s="159">
        <f t="shared" si="173"/>
        <v>0</v>
      </c>
      <c r="AR572" s="21" t="s">
        <v>224</v>
      </c>
      <c r="AT572" s="21" t="s">
        <v>167</v>
      </c>
      <c r="AU572" s="21" t="s">
        <v>77</v>
      </c>
      <c r="AY572" s="21" t="s">
        <v>165</v>
      </c>
      <c r="BE572" s="160">
        <f t="shared" si="174"/>
        <v>0</v>
      </c>
      <c r="BF572" s="160">
        <f t="shared" si="175"/>
        <v>0</v>
      </c>
      <c r="BG572" s="160">
        <f t="shared" si="176"/>
        <v>0</v>
      </c>
      <c r="BH572" s="160">
        <f t="shared" si="177"/>
        <v>0</v>
      </c>
      <c r="BI572" s="160">
        <f t="shared" si="178"/>
        <v>0</v>
      </c>
      <c r="BJ572" s="21" t="s">
        <v>16</v>
      </c>
      <c r="BK572" s="160">
        <f t="shared" si="179"/>
        <v>0</v>
      </c>
      <c r="BL572" s="21" t="s">
        <v>224</v>
      </c>
      <c r="BM572" s="21" t="s">
        <v>1730</v>
      </c>
    </row>
    <row r="573" spans="2:65" s="1" customFormat="1" ht="114.75" customHeight="1">
      <c r="B573" s="149"/>
      <c r="C573" s="150" t="s">
        <v>1731</v>
      </c>
      <c r="D573" s="150" t="s">
        <v>167</v>
      </c>
      <c r="E573" s="151" t="s">
        <v>1732</v>
      </c>
      <c r="F573" s="152" t="s">
        <v>1733</v>
      </c>
      <c r="G573" s="153" t="s">
        <v>175</v>
      </c>
      <c r="H573" s="154">
        <v>1</v>
      </c>
      <c r="I573" s="155"/>
      <c r="J573" s="155">
        <f t="shared" si="170"/>
        <v>0</v>
      </c>
      <c r="K573" s="152" t="s">
        <v>5</v>
      </c>
      <c r="L573" s="35"/>
      <c r="M573" s="156" t="s">
        <v>5</v>
      </c>
      <c r="N573" s="157" t="s">
        <v>40</v>
      </c>
      <c r="O573" s="158">
        <v>0</v>
      </c>
      <c r="P573" s="158">
        <f t="shared" si="171"/>
        <v>0</v>
      </c>
      <c r="Q573" s="158">
        <v>0</v>
      </c>
      <c r="R573" s="158">
        <f t="shared" si="172"/>
        <v>0</v>
      </c>
      <c r="S573" s="158">
        <v>0</v>
      </c>
      <c r="T573" s="159">
        <f t="shared" si="173"/>
        <v>0</v>
      </c>
      <c r="AR573" s="21" t="s">
        <v>224</v>
      </c>
      <c r="AT573" s="21" t="s">
        <v>167</v>
      </c>
      <c r="AU573" s="21" t="s">
        <v>77</v>
      </c>
      <c r="AY573" s="21" t="s">
        <v>165</v>
      </c>
      <c r="BE573" s="160">
        <f t="shared" si="174"/>
        <v>0</v>
      </c>
      <c r="BF573" s="160">
        <f t="shared" si="175"/>
        <v>0</v>
      </c>
      <c r="BG573" s="160">
        <f t="shared" si="176"/>
        <v>0</v>
      </c>
      <c r="BH573" s="160">
        <f t="shared" si="177"/>
        <v>0</v>
      </c>
      <c r="BI573" s="160">
        <f t="shared" si="178"/>
        <v>0</v>
      </c>
      <c r="BJ573" s="21" t="s">
        <v>16</v>
      </c>
      <c r="BK573" s="160">
        <f t="shared" si="179"/>
        <v>0</v>
      </c>
      <c r="BL573" s="21" t="s">
        <v>224</v>
      </c>
      <c r="BM573" s="21" t="s">
        <v>1734</v>
      </c>
    </row>
    <row r="574" spans="2:65" s="1" customFormat="1" ht="114.75" customHeight="1">
      <c r="B574" s="149"/>
      <c r="C574" s="150" t="s">
        <v>1735</v>
      </c>
      <c r="D574" s="150" t="s">
        <v>167</v>
      </c>
      <c r="E574" s="151" t="s">
        <v>1736</v>
      </c>
      <c r="F574" s="152" t="s">
        <v>1737</v>
      </c>
      <c r="G574" s="153" t="s">
        <v>175</v>
      </c>
      <c r="H574" s="154">
        <v>1</v>
      </c>
      <c r="I574" s="155"/>
      <c r="J574" s="155">
        <f t="shared" si="170"/>
        <v>0</v>
      </c>
      <c r="K574" s="152" t="s">
        <v>5</v>
      </c>
      <c r="L574" s="35"/>
      <c r="M574" s="156" t="s">
        <v>5</v>
      </c>
      <c r="N574" s="157" t="s">
        <v>40</v>
      </c>
      <c r="O574" s="158">
        <v>0</v>
      </c>
      <c r="P574" s="158">
        <f t="shared" si="171"/>
        <v>0</v>
      </c>
      <c r="Q574" s="158">
        <v>0</v>
      </c>
      <c r="R574" s="158">
        <f t="shared" si="172"/>
        <v>0</v>
      </c>
      <c r="S574" s="158">
        <v>0</v>
      </c>
      <c r="T574" s="159">
        <f t="shared" si="173"/>
        <v>0</v>
      </c>
      <c r="AR574" s="21" t="s">
        <v>224</v>
      </c>
      <c r="AT574" s="21" t="s">
        <v>167</v>
      </c>
      <c r="AU574" s="21" t="s">
        <v>77</v>
      </c>
      <c r="AY574" s="21" t="s">
        <v>165</v>
      </c>
      <c r="BE574" s="160">
        <f t="shared" si="174"/>
        <v>0</v>
      </c>
      <c r="BF574" s="160">
        <f t="shared" si="175"/>
        <v>0</v>
      </c>
      <c r="BG574" s="160">
        <f t="shared" si="176"/>
        <v>0</v>
      </c>
      <c r="BH574" s="160">
        <f t="shared" si="177"/>
        <v>0</v>
      </c>
      <c r="BI574" s="160">
        <f t="shared" si="178"/>
        <v>0</v>
      </c>
      <c r="BJ574" s="21" t="s">
        <v>16</v>
      </c>
      <c r="BK574" s="160">
        <f t="shared" si="179"/>
        <v>0</v>
      </c>
      <c r="BL574" s="21" t="s">
        <v>224</v>
      </c>
      <c r="BM574" s="21" t="s">
        <v>1738</v>
      </c>
    </row>
    <row r="575" spans="2:65" s="1" customFormat="1" ht="114.75" customHeight="1">
      <c r="B575" s="149"/>
      <c r="C575" s="150" t="s">
        <v>1739</v>
      </c>
      <c r="D575" s="150" t="s">
        <v>167</v>
      </c>
      <c r="E575" s="151" t="s">
        <v>1740</v>
      </c>
      <c r="F575" s="152" t="s">
        <v>1741</v>
      </c>
      <c r="G575" s="153" t="s">
        <v>175</v>
      </c>
      <c r="H575" s="154">
        <v>1</v>
      </c>
      <c r="I575" s="155"/>
      <c r="J575" s="155">
        <f t="shared" si="170"/>
        <v>0</v>
      </c>
      <c r="K575" s="152" t="s">
        <v>5</v>
      </c>
      <c r="L575" s="35"/>
      <c r="M575" s="156" t="s">
        <v>5</v>
      </c>
      <c r="N575" s="157" t="s">
        <v>40</v>
      </c>
      <c r="O575" s="158">
        <v>0</v>
      </c>
      <c r="P575" s="158">
        <f t="shared" si="171"/>
        <v>0</v>
      </c>
      <c r="Q575" s="158">
        <v>0</v>
      </c>
      <c r="R575" s="158">
        <f t="shared" si="172"/>
        <v>0</v>
      </c>
      <c r="S575" s="158">
        <v>0</v>
      </c>
      <c r="T575" s="159">
        <f t="shared" si="173"/>
        <v>0</v>
      </c>
      <c r="AR575" s="21" t="s">
        <v>224</v>
      </c>
      <c r="AT575" s="21" t="s">
        <v>167</v>
      </c>
      <c r="AU575" s="21" t="s">
        <v>77</v>
      </c>
      <c r="AY575" s="21" t="s">
        <v>165</v>
      </c>
      <c r="BE575" s="160">
        <f t="shared" si="174"/>
        <v>0</v>
      </c>
      <c r="BF575" s="160">
        <f t="shared" si="175"/>
        <v>0</v>
      </c>
      <c r="BG575" s="160">
        <f t="shared" si="176"/>
        <v>0</v>
      </c>
      <c r="BH575" s="160">
        <f t="shared" si="177"/>
        <v>0</v>
      </c>
      <c r="BI575" s="160">
        <f t="shared" si="178"/>
        <v>0</v>
      </c>
      <c r="BJ575" s="21" t="s">
        <v>16</v>
      </c>
      <c r="BK575" s="160">
        <f t="shared" si="179"/>
        <v>0</v>
      </c>
      <c r="BL575" s="21" t="s">
        <v>224</v>
      </c>
      <c r="BM575" s="21" t="s">
        <v>1742</v>
      </c>
    </row>
    <row r="576" spans="2:65" s="1" customFormat="1" ht="114.75" customHeight="1">
      <c r="B576" s="149"/>
      <c r="C576" s="150" t="s">
        <v>1743</v>
      </c>
      <c r="D576" s="150" t="s">
        <v>167</v>
      </c>
      <c r="E576" s="151" t="s">
        <v>1744</v>
      </c>
      <c r="F576" s="152" t="s">
        <v>1745</v>
      </c>
      <c r="G576" s="153" t="s">
        <v>175</v>
      </c>
      <c r="H576" s="154">
        <v>1</v>
      </c>
      <c r="I576" s="155"/>
      <c r="J576" s="155">
        <f t="shared" si="170"/>
        <v>0</v>
      </c>
      <c r="K576" s="152" t="s">
        <v>5</v>
      </c>
      <c r="L576" s="35"/>
      <c r="M576" s="156" t="s">
        <v>5</v>
      </c>
      <c r="N576" s="157" t="s">
        <v>40</v>
      </c>
      <c r="O576" s="158">
        <v>0</v>
      </c>
      <c r="P576" s="158">
        <f t="shared" si="171"/>
        <v>0</v>
      </c>
      <c r="Q576" s="158">
        <v>0</v>
      </c>
      <c r="R576" s="158">
        <f t="shared" si="172"/>
        <v>0</v>
      </c>
      <c r="S576" s="158">
        <v>0</v>
      </c>
      <c r="T576" s="159">
        <f t="shared" si="173"/>
        <v>0</v>
      </c>
      <c r="AR576" s="21" t="s">
        <v>224</v>
      </c>
      <c r="AT576" s="21" t="s">
        <v>167</v>
      </c>
      <c r="AU576" s="21" t="s">
        <v>77</v>
      </c>
      <c r="AY576" s="21" t="s">
        <v>165</v>
      </c>
      <c r="BE576" s="160">
        <f t="shared" si="174"/>
        <v>0</v>
      </c>
      <c r="BF576" s="160">
        <f t="shared" si="175"/>
        <v>0</v>
      </c>
      <c r="BG576" s="160">
        <f t="shared" si="176"/>
        <v>0</v>
      </c>
      <c r="BH576" s="160">
        <f t="shared" si="177"/>
        <v>0</v>
      </c>
      <c r="BI576" s="160">
        <f t="shared" si="178"/>
        <v>0</v>
      </c>
      <c r="BJ576" s="21" t="s">
        <v>16</v>
      </c>
      <c r="BK576" s="160">
        <f t="shared" si="179"/>
        <v>0</v>
      </c>
      <c r="BL576" s="21" t="s">
        <v>224</v>
      </c>
      <c r="BM576" s="21" t="s">
        <v>1746</v>
      </c>
    </row>
    <row r="577" spans="2:65" s="1" customFormat="1" ht="114.75" customHeight="1">
      <c r="B577" s="149"/>
      <c r="C577" s="150" t="s">
        <v>1747</v>
      </c>
      <c r="D577" s="150" t="s">
        <v>167</v>
      </c>
      <c r="E577" s="151" t="s">
        <v>1748</v>
      </c>
      <c r="F577" s="152" t="s">
        <v>1749</v>
      </c>
      <c r="G577" s="153" t="s">
        <v>175</v>
      </c>
      <c r="H577" s="154">
        <v>1</v>
      </c>
      <c r="I577" s="155"/>
      <c r="J577" s="155">
        <f t="shared" si="170"/>
        <v>0</v>
      </c>
      <c r="K577" s="152" t="s">
        <v>5</v>
      </c>
      <c r="L577" s="35"/>
      <c r="M577" s="156" t="s">
        <v>5</v>
      </c>
      <c r="N577" s="157" t="s">
        <v>40</v>
      </c>
      <c r="O577" s="158">
        <v>0</v>
      </c>
      <c r="P577" s="158">
        <f t="shared" si="171"/>
        <v>0</v>
      </c>
      <c r="Q577" s="158">
        <v>0</v>
      </c>
      <c r="R577" s="158">
        <f t="shared" si="172"/>
        <v>0</v>
      </c>
      <c r="S577" s="158">
        <v>0</v>
      </c>
      <c r="T577" s="159">
        <f t="shared" si="173"/>
        <v>0</v>
      </c>
      <c r="AR577" s="21" t="s">
        <v>224</v>
      </c>
      <c r="AT577" s="21" t="s">
        <v>167</v>
      </c>
      <c r="AU577" s="21" t="s">
        <v>77</v>
      </c>
      <c r="AY577" s="21" t="s">
        <v>165</v>
      </c>
      <c r="BE577" s="160">
        <f t="shared" si="174"/>
        <v>0</v>
      </c>
      <c r="BF577" s="160">
        <f t="shared" si="175"/>
        <v>0</v>
      </c>
      <c r="BG577" s="160">
        <f t="shared" si="176"/>
        <v>0</v>
      </c>
      <c r="BH577" s="160">
        <f t="shared" si="177"/>
        <v>0</v>
      </c>
      <c r="BI577" s="160">
        <f t="shared" si="178"/>
        <v>0</v>
      </c>
      <c r="BJ577" s="21" t="s">
        <v>16</v>
      </c>
      <c r="BK577" s="160">
        <f t="shared" si="179"/>
        <v>0</v>
      </c>
      <c r="BL577" s="21" t="s">
        <v>224</v>
      </c>
      <c r="BM577" s="21" t="s">
        <v>1750</v>
      </c>
    </row>
    <row r="578" spans="2:65" s="1" customFormat="1" ht="127.5" customHeight="1">
      <c r="B578" s="149"/>
      <c r="C578" s="150" t="s">
        <v>1751</v>
      </c>
      <c r="D578" s="150" t="s">
        <v>167</v>
      </c>
      <c r="E578" s="151" t="s">
        <v>1752</v>
      </c>
      <c r="F578" s="152" t="s">
        <v>1753</v>
      </c>
      <c r="G578" s="153" t="s">
        <v>175</v>
      </c>
      <c r="H578" s="154">
        <v>1</v>
      </c>
      <c r="I578" s="155"/>
      <c r="J578" s="155">
        <f t="shared" si="170"/>
        <v>0</v>
      </c>
      <c r="K578" s="152" t="s">
        <v>5</v>
      </c>
      <c r="L578" s="35"/>
      <c r="M578" s="156" t="s">
        <v>5</v>
      </c>
      <c r="N578" s="157" t="s">
        <v>40</v>
      </c>
      <c r="O578" s="158">
        <v>0</v>
      </c>
      <c r="P578" s="158">
        <f t="shared" si="171"/>
        <v>0</v>
      </c>
      <c r="Q578" s="158">
        <v>0</v>
      </c>
      <c r="R578" s="158">
        <f t="shared" si="172"/>
        <v>0</v>
      </c>
      <c r="S578" s="158">
        <v>0</v>
      </c>
      <c r="T578" s="159">
        <f t="shared" si="173"/>
        <v>0</v>
      </c>
      <c r="AR578" s="21" t="s">
        <v>224</v>
      </c>
      <c r="AT578" s="21" t="s">
        <v>167</v>
      </c>
      <c r="AU578" s="21" t="s">
        <v>77</v>
      </c>
      <c r="AY578" s="21" t="s">
        <v>165</v>
      </c>
      <c r="BE578" s="160">
        <f t="shared" si="174"/>
        <v>0</v>
      </c>
      <c r="BF578" s="160">
        <f t="shared" si="175"/>
        <v>0</v>
      </c>
      <c r="BG578" s="160">
        <f t="shared" si="176"/>
        <v>0</v>
      </c>
      <c r="BH578" s="160">
        <f t="shared" si="177"/>
        <v>0</v>
      </c>
      <c r="BI578" s="160">
        <f t="shared" si="178"/>
        <v>0</v>
      </c>
      <c r="BJ578" s="21" t="s">
        <v>16</v>
      </c>
      <c r="BK578" s="160">
        <f t="shared" si="179"/>
        <v>0</v>
      </c>
      <c r="BL578" s="21" t="s">
        <v>224</v>
      </c>
      <c r="BM578" s="21" t="s">
        <v>1754</v>
      </c>
    </row>
    <row r="579" spans="2:65" s="10" customFormat="1" ht="29.85" customHeight="1">
      <c r="B579" s="137"/>
      <c r="D579" s="138" t="s">
        <v>68</v>
      </c>
      <c r="E579" s="147" t="s">
        <v>1755</v>
      </c>
      <c r="F579" s="147" t="s">
        <v>1756</v>
      </c>
      <c r="J579" s="148">
        <f>BK579</f>
        <v>0</v>
      </c>
      <c r="L579" s="137"/>
      <c r="M579" s="141"/>
      <c r="N579" s="142"/>
      <c r="O579" s="142"/>
      <c r="P579" s="143">
        <f>SUM(P580:P601)</f>
        <v>0</v>
      </c>
      <c r="Q579" s="142"/>
      <c r="R579" s="143">
        <f>SUM(R580:R601)</f>
        <v>0</v>
      </c>
      <c r="S579" s="142"/>
      <c r="T579" s="144">
        <f>SUM(T580:T601)</f>
        <v>0</v>
      </c>
      <c r="AR579" s="138" t="s">
        <v>77</v>
      </c>
      <c r="AT579" s="145" t="s">
        <v>68</v>
      </c>
      <c r="AU579" s="145" t="s">
        <v>16</v>
      </c>
      <c r="AY579" s="138" t="s">
        <v>165</v>
      </c>
      <c r="BK579" s="146">
        <f>SUM(BK580:BK601)</f>
        <v>0</v>
      </c>
    </row>
    <row r="580" spans="2:65" s="1" customFormat="1" ht="38.25" customHeight="1">
      <c r="B580" s="149"/>
      <c r="C580" s="150" t="s">
        <v>1757</v>
      </c>
      <c r="D580" s="150" t="s">
        <v>167</v>
      </c>
      <c r="E580" s="151" t="s">
        <v>1758</v>
      </c>
      <c r="F580" s="152" t="s">
        <v>1759</v>
      </c>
      <c r="G580" s="153" t="s">
        <v>1257</v>
      </c>
      <c r="H580" s="154">
        <v>4084</v>
      </c>
      <c r="I580" s="155"/>
      <c r="J580" s="155">
        <f t="shared" ref="J580:J601" si="180">ROUND(I580*H580,2)</f>
        <v>0</v>
      </c>
      <c r="K580" s="152" t="s">
        <v>171</v>
      </c>
      <c r="L580" s="35"/>
      <c r="M580" s="156" t="s">
        <v>5</v>
      </c>
      <c r="N580" s="157" t="s">
        <v>40</v>
      </c>
      <c r="O580" s="158">
        <v>0</v>
      </c>
      <c r="P580" s="158">
        <f t="shared" ref="P580:P601" si="181">O580*H580</f>
        <v>0</v>
      </c>
      <c r="Q580" s="158">
        <v>0</v>
      </c>
      <c r="R580" s="158">
        <f t="shared" ref="R580:R601" si="182">Q580*H580</f>
        <v>0</v>
      </c>
      <c r="S580" s="158">
        <v>0</v>
      </c>
      <c r="T580" s="159">
        <f t="shared" ref="T580:T601" si="183">S580*H580</f>
        <v>0</v>
      </c>
      <c r="AR580" s="21" t="s">
        <v>224</v>
      </c>
      <c r="AT580" s="21" t="s">
        <v>167</v>
      </c>
      <c r="AU580" s="21" t="s">
        <v>77</v>
      </c>
      <c r="AY580" s="21" t="s">
        <v>165</v>
      </c>
      <c r="BE580" s="160">
        <f t="shared" ref="BE580:BE601" si="184">IF(N580="základní",J580,0)</f>
        <v>0</v>
      </c>
      <c r="BF580" s="160">
        <f t="shared" ref="BF580:BF601" si="185">IF(N580="snížená",J580,0)</f>
        <v>0</v>
      </c>
      <c r="BG580" s="160">
        <f t="shared" ref="BG580:BG601" si="186">IF(N580="zákl. přenesená",J580,0)</f>
        <v>0</v>
      </c>
      <c r="BH580" s="160">
        <f t="shared" ref="BH580:BH601" si="187">IF(N580="sníž. přenesená",J580,0)</f>
        <v>0</v>
      </c>
      <c r="BI580" s="160">
        <f t="shared" ref="BI580:BI601" si="188">IF(N580="nulová",J580,0)</f>
        <v>0</v>
      </c>
      <c r="BJ580" s="21" t="s">
        <v>16</v>
      </c>
      <c r="BK580" s="160">
        <f t="shared" ref="BK580:BK601" si="189">ROUND(I580*H580,2)</f>
        <v>0</v>
      </c>
      <c r="BL580" s="21" t="s">
        <v>224</v>
      </c>
      <c r="BM580" s="21" t="s">
        <v>1760</v>
      </c>
    </row>
    <row r="581" spans="2:65" s="1" customFormat="1" ht="38.25" customHeight="1">
      <c r="B581" s="149"/>
      <c r="C581" s="150" t="s">
        <v>1761</v>
      </c>
      <c r="D581" s="150" t="s">
        <v>167</v>
      </c>
      <c r="E581" s="151" t="s">
        <v>1762</v>
      </c>
      <c r="F581" s="152" t="s">
        <v>1763</v>
      </c>
      <c r="G581" s="153" t="s">
        <v>185</v>
      </c>
      <c r="H581" s="154">
        <v>18.7</v>
      </c>
      <c r="I581" s="155"/>
      <c r="J581" s="155">
        <f t="shared" si="180"/>
        <v>0</v>
      </c>
      <c r="K581" s="152" t="s">
        <v>5</v>
      </c>
      <c r="L581" s="35"/>
      <c r="M581" s="156" t="s">
        <v>5</v>
      </c>
      <c r="N581" s="157" t="s">
        <v>40</v>
      </c>
      <c r="O581" s="158">
        <v>0</v>
      </c>
      <c r="P581" s="158">
        <f t="shared" si="181"/>
        <v>0</v>
      </c>
      <c r="Q581" s="158">
        <v>0</v>
      </c>
      <c r="R581" s="158">
        <f t="shared" si="182"/>
        <v>0</v>
      </c>
      <c r="S581" s="158">
        <v>0</v>
      </c>
      <c r="T581" s="159">
        <f t="shared" si="183"/>
        <v>0</v>
      </c>
      <c r="AR581" s="21" t="s">
        <v>224</v>
      </c>
      <c r="AT581" s="21" t="s">
        <v>167</v>
      </c>
      <c r="AU581" s="21" t="s">
        <v>77</v>
      </c>
      <c r="AY581" s="21" t="s">
        <v>165</v>
      </c>
      <c r="BE581" s="160">
        <f t="shared" si="184"/>
        <v>0</v>
      </c>
      <c r="BF581" s="160">
        <f t="shared" si="185"/>
        <v>0</v>
      </c>
      <c r="BG581" s="160">
        <f t="shared" si="186"/>
        <v>0</v>
      </c>
      <c r="BH581" s="160">
        <f t="shared" si="187"/>
        <v>0</v>
      </c>
      <c r="BI581" s="160">
        <f t="shared" si="188"/>
        <v>0</v>
      </c>
      <c r="BJ581" s="21" t="s">
        <v>16</v>
      </c>
      <c r="BK581" s="160">
        <f t="shared" si="189"/>
        <v>0</v>
      </c>
      <c r="BL581" s="21" t="s">
        <v>224</v>
      </c>
      <c r="BM581" s="21" t="s">
        <v>1764</v>
      </c>
    </row>
    <row r="582" spans="2:65" s="1" customFormat="1" ht="51" customHeight="1">
      <c r="B582" s="149"/>
      <c r="C582" s="150" t="s">
        <v>1765</v>
      </c>
      <c r="D582" s="150" t="s">
        <v>167</v>
      </c>
      <c r="E582" s="151" t="s">
        <v>1766</v>
      </c>
      <c r="F582" s="152" t="s">
        <v>1767</v>
      </c>
      <c r="G582" s="153" t="s">
        <v>185</v>
      </c>
      <c r="H582" s="154">
        <v>13.9</v>
      </c>
      <c r="I582" s="155"/>
      <c r="J582" s="155">
        <f t="shared" si="180"/>
        <v>0</v>
      </c>
      <c r="K582" s="152" t="s">
        <v>5</v>
      </c>
      <c r="L582" s="35"/>
      <c r="M582" s="156" t="s">
        <v>5</v>
      </c>
      <c r="N582" s="157" t="s">
        <v>40</v>
      </c>
      <c r="O582" s="158">
        <v>0</v>
      </c>
      <c r="P582" s="158">
        <f t="shared" si="181"/>
        <v>0</v>
      </c>
      <c r="Q582" s="158">
        <v>0</v>
      </c>
      <c r="R582" s="158">
        <f t="shared" si="182"/>
        <v>0</v>
      </c>
      <c r="S582" s="158">
        <v>0</v>
      </c>
      <c r="T582" s="159">
        <f t="shared" si="183"/>
        <v>0</v>
      </c>
      <c r="AR582" s="21" t="s">
        <v>224</v>
      </c>
      <c r="AT582" s="21" t="s">
        <v>167</v>
      </c>
      <c r="AU582" s="21" t="s">
        <v>77</v>
      </c>
      <c r="AY582" s="21" t="s">
        <v>165</v>
      </c>
      <c r="BE582" s="160">
        <f t="shared" si="184"/>
        <v>0</v>
      </c>
      <c r="BF582" s="160">
        <f t="shared" si="185"/>
        <v>0</v>
      </c>
      <c r="BG582" s="160">
        <f t="shared" si="186"/>
        <v>0</v>
      </c>
      <c r="BH582" s="160">
        <f t="shared" si="187"/>
        <v>0</v>
      </c>
      <c r="BI582" s="160">
        <f t="shared" si="188"/>
        <v>0</v>
      </c>
      <c r="BJ582" s="21" t="s">
        <v>16</v>
      </c>
      <c r="BK582" s="160">
        <f t="shared" si="189"/>
        <v>0</v>
      </c>
      <c r="BL582" s="21" t="s">
        <v>224</v>
      </c>
      <c r="BM582" s="21" t="s">
        <v>1768</v>
      </c>
    </row>
    <row r="583" spans="2:65" s="1" customFormat="1" ht="51" customHeight="1">
      <c r="B583" s="149"/>
      <c r="C583" s="150" t="s">
        <v>1769</v>
      </c>
      <c r="D583" s="150" t="s">
        <v>167</v>
      </c>
      <c r="E583" s="151" t="s">
        <v>1770</v>
      </c>
      <c r="F583" s="152" t="s">
        <v>1771</v>
      </c>
      <c r="G583" s="153" t="s">
        <v>185</v>
      </c>
      <c r="H583" s="154">
        <v>16.5</v>
      </c>
      <c r="I583" s="155"/>
      <c r="J583" s="155">
        <f t="shared" si="180"/>
        <v>0</v>
      </c>
      <c r="K583" s="152" t="s">
        <v>5</v>
      </c>
      <c r="L583" s="35"/>
      <c r="M583" s="156" t="s">
        <v>5</v>
      </c>
      <c r="N583" s="157" t="s">
        <v>40</v>
      </c>
      <c r="O583" s="158">
        <v>0</v>
      </c>
      <c r="P583" s="158">
        <f t="shared" si="181"/>
        <v>0</v>
      </c>
      <c r="Q583" s="158">
        <v>0</v>
      </c>
      <c r="R583" s="158">
        <f t="shared" si="182"/>
        <v>0</v>
      </c>
      <c r="S583" s="158">
        <v>0</v>
      </c>
      <c r="T583" s="159">
        <f t="shared" si="183"/>
        <v>0</v>
      </c>
      <c r="AR583" s="21" t="s">
        <v>224</v>
      </c>
      <c r="AT583" s="21" t="s">
        <v>167</v>
      </c>
      <c r="AU583" s="21" t="s">
        <v>77</v>
      </c>
      <c r="AY583" s="21" t="s">
        <v>165</v>
      </c>
      <c r="BE583" s="160">
        <f t="shared" si="184"/>
        <v>0</v>
      </c>
      <c r="BF583" s="160">
        <f t="shared" si="185"/>
        <v>0</v>
      </c>
      <c r="BG583" s="160">
        <f t="shared" si="186"/>
        <v>0</v>
      </c>
      <c r="BH583" s="160">
        <f t="shared" si="187"/>
        <v>0</v>
      </c>
      <c r="BI583" s="160">
        <f t="shared" si="188"/>
        <v>0</v>
      </c>
      <c r="BJ583" s="21" t="s">
        <v>16</v>
      </c>
      <c r="BK583" s="160">
        <f t="shared" si="189"/>
        <v>0</v>
      </c>
      <c r="BL583" s="21" t="s">
        <v>224</v>
      </c>
      <c r="BM583" s="21" t="s">
        <v>1772</v>
      </c>
    </row>
    <row r="584" spans="2:65" s="1" customFormat="1" ht="51" customHeight="1">
      <c r="B584" s="149"/>
      <c r="C584" s="150" t="s">
        <v>1773</v>
      </c>
      <c r="D584" s="150" t="s">
        <v>167</v>
      </c>
      <c r="E584" s="151" t="s">
        <v>1774</v>
      </c>
      <c r="F584" s="152" t="s">
        <v>1775</v>
      </c>
      <c r="G584" s="153" t="s">
        <v>185</v>
      </c>
      <c r="H584" s="154">
        <v>23.1</v>
      </c>
      <c r="I584" s="155"/>
      <c r="J584" s="155">
        <f t="shared" si="180"/>
        <v>0</v>
      </c>
      <c r="K584" s="152" t="s">
        <v>5</v>
      </c>
      <c r="L584" s="35"/>
      <c r="M584" s="156" t="s">
        <v>5</v>
      </c>
      <c r="N584" s="157" t="s">
        <v>40</v>
      </c>
      <c r="O584" s="158">
        <v>0</v>
      </c>
      <c r="P584" s="158">
        <f t="shared" si="181"/>
        <v>0</v>
      </c>
      <c r="Q584" s="158">
        <v>0</v>
      </c>
      <c r="R584" s="158">
        <f t="shared" si="182"/>
        <v>0</v>
      </c>
      <c r="S584" s="158">
        <v>0</v>
      </c>
      <c r="T584" s="159">
        <f t="shared" si="183"/>
        <v>0</v>
      </c>
      <c r="AR584" s="21" t="s">
        <v>224</v>
      </c>
      <c r="AT584" s="21" t="s">
        <v>167</v>
      </c>
      <c r="AU584" s="21" t="s">
        <v>77</v>
      </c>
      <c r="AY584" s="21" t="s">
        <v>165</v>
      </c>
      <c r="BE584" s="160">
        <f t="shared" si="184"/>
        <v>0</v>
      </c>
      <c r="BF584" s="160">
        <f t="shared" si="185"/>
        <v>0</v>
      </c>
      <c r="BG584" s="160">
        <f t="shared" si="186"/>
        <v>0</v>
      </c>
      <c r="BH584" s="160">
        <f t="shared" si="187"/>
        <v>0</v>
      </c>
      <c r="BI584" s="160">
        <f t="shared" si="188"/>
        <v>0</v>
      </c>
      <c r="BJ584" s="21" t="s">
        <v>16</v>
      </c>
      <c r="BK584" s="160">
        <f t="shared" si="189"/>
        <v>0</v>
      </c>
      <c r="BL584" s="21" t="s">
        <v>224</v>
      </c>
      <c r="BM584" s="21" t="s">
        <v>1776</v>
      </c>
    </row>
    <row r="585" spans="2:65" s="1" customFormat="1" ht="204" customHeight="1">
      <c r="B585" s="149"/>
      <c r="C585" s="150" t="s">
        <v>1777</v>
      </c>
      <c r="D585" s="150" t="s">
        <v>167</v>
      </c>
      <c r="E585" s="151" t="s">
        <v>1778</v>
      </c>
      <c r="F585" s="152" t="s">
        <v>1779</v>
      </c>
      <c r="G585" s="153" t="s">
        <v>175</v>
      </c>
      <c r="H585" s="154">
        <v>1</v>
      </c>
      <c r="I585" s="155"/>
      <c r="J585" s="155">
        <f t="shared" si="180"/>
        <v>0</v>
      </c>
      <c r="K585" s="152" t="s">
        <v>5</v>
      </c>
      <c r="L585" s="35"/>
      <c r="M585" s="156" t="s">
        <v>5</v>
      </c>
      <c r="N585" s="157" t="s">
        <v>40</v>
      </c>
      <c r="O585" s="158">
        <v>0</v>
      </c>
      <c r="P585" s="158">
        <f t="shared" si="181"/>
        <v>0</v>
      </c>
      <c r="Q585" s="158">
        <v>0</v>
      </c>
      <c r="R585" s="158">
        <f t="shared" si="182"/>
        <v>0</v>
      </c>
      <c r="S585" s="158">
        <v>0</v>
      </c>
      <c r="T585" s="159">
        <f t="shared" si="183"/>
        <v>0</v>
      </c>
      <c r="AR585" s="21" t="s">
        <v>224</v>
      </c>
      <c r="AT585" s="21" t="s">
        <v>167</v>
      </c>
      <c r="AU585" s="21" t="s">
        <v>77</v>
      </c>
      <c r="AY585" s="21" t="s">
        <v>165</v>
      </c>
      <c r="BE585" s="160">
        <f t="shared" si="184"/>
        <v>0</v>
      </c>
      <c r="BF585" s="160">
        <f t="shared" si="185"/>
        <v>0</v>
      </c>
      <c r="BG585" s="160">
        <f t="shared" si="186"/>
        <v>0</v>
      </c>
      <c r="BH585" s="160">
        <f t="shared" si="187"/>
        <v>0</v>
      </c>
      <c r="BI585" s="160">
        <f t="shared" si="188"/>
        <v>0</v>
      </c>
      <c r="BJ585" s="21" t="s">
        <v>16</v>
      </c>
      <c r="BK585" s="160">
        <f t="shared" si="189"/>
        <v>0</v>
      </c>
      <c r="BL585" s="21" t="s">
        <v>224</v>
      </c>
      <c r="BM585" s="21" t="s">
        <v>1780</v>
      </c>
    </row>
    <row r="586" spans="2:65" s="1" customFormat="1" ht="76.5" customHeight="1">
      <c r="B586" s="149"/>
      <c r="C586" s="150" t="s">
        <v>1781</v>
      </c>
      <c r="D586" s="150" t="s">
        <v>167</v>
      </c>
      <c r="E586" s="151" t="s">
        <v>1782</v>
      </c>
      <c r="F586" s="152" t="s">
        <v>1783</v>
      </c>
      <c r="G586" s="153" t="s">
        <v>175</v>
      </c>
      <c r="H586" s="154">
        <v>1</v>
      </c>
      <c r="I586" s="155"/>
      <c r="J586" s="155">
        <f t="shared" si="180"/>
        <v>0</v>
      </c>
      <c r="K586" s="152" t="s">
        <v>5</v>
      </c>
      <c r="L586" s="35"/>
      <c r="M586" s="156" t="s">
        <v>5</v>
      </c>
      <c r="N586" s="157" t="s">
        <v>40</v>
      </c>
      <c r="O586" s="158">
        <v>0</v>
      </c>
      <c r="P586" s="158">
        <f t="shared" si="181"/>
        <v>0</v>
      </c>
      <c r="Q586" s="158">
        <v>0</v>
      </c>
      <c r="R586" s="158">
        <f t="shared" si="182"/>
        <v>0</v>
      </c>
      <c r="S586" s="158">
        <v>0</v>
      </c>
      <c r="T586" s="159">
        <f t="shared" si="183"/>
        <v>0</v>
      </c>
      <c r="AR586" s="21" t="s">
        <v>224</v>
      </c>
      <c r="AT586" s="21" t="s">
        <v>167</v>
      </c>
      <c r="AU586" s="21" t="s">
        <v>77</v>
      </c>
      <c r="AY586" s="21" t="s">
        <v>165</v>
      </c>
      <c r="BE586" s="160">
        <f t="shared" si="184"/>
        <v>0</v>
      </c>
      <c r="BF586" s="160">
        <f t="shared" si="185"/>
        <v>0</v>
      </c>
      <c r="BG586" s="160">
        <f t="shared" si="186"/>
        <v>0</v>
      </c>
      <c r="BH586" s="160">
        <f t="shared" si="187"/>
        <v>0</v>
      </c>
      <c r="BI586" s="160">
        <f t="shared" si="188"/>
        <v>0</v>
      </c>
      <c r="BJ586" s="21" t="s">
        <v>16</v>
      </c>
      <c r="BK586" s="160">
        <f t="shared" si="189"/>
        <v>0</v>
      </c>
      <c r="BL586" s="21" t="s">
        <v>224</v>
      </c>
      <c r="BM586" s="21" t="s">
        <v>1784</v>
      </c>
    </row>
    <row r="587" spans="2:65" s="1" customFormat="1" ht="76.5" customHeight="1">
      <c r="B587" s="149"/>
      <c r="C587" s="150" t="s">
        <v>1785</v>
      </c>
      <c r="D587" s="150" t="s">
        <v>167</v>
      </c>
      <c r="E587" s="151" t="s">
        <v>1786</v>
      </c>
      <c r="F587" s="152" t="s">
        <v>1787</v>
      </c>
      <c r="G587" s="153" t="s">
        <v>175</v>
      </c>
      <c r="H587" s="154">
        <v>9</v>
      </c>
      <c r="I587" s="155"/>
      <c r="J587" s="155">
        <f t="shared" si="180"/>
        <v>0</v>
      </c>
      <c r="K587" s="152" t="s">
        <v>5</v>
      </c>
      <c r="L587" s="35"/>
      <c r="M587" s="156" t="s">
        <v>5</v>
      </c>
      <c r="N587" s="157" t="s">
        <v>40</v>
      </c>
      <c r="O587" s="158">
        <v>0</v>
      </c>
      <c r="P587" s="158">
        <f t="shared" si="181"/>
        <v>0</v>
      </c>
      <c r="Q587" s="158">
        <v>0</v>
      </c>
      <c r="R587" s="158">
        <f t="shared" si="182"/>
        <v>0</v>
      </c>
      <c r="S587" s="158">
        <v>0</v>
      </c>
      <c r="T587" s="159">
        <f t="shared" si="183"/>
        <v>0</v>
      </c>
      <c r="AR587" s="21" t="s">
        <v>224</v>
      </c>
      <c r="AT587" s="21" t="s">
        <v>167</v>
      </c>
      <c r="AU587" s="21" t="s">
        <v>77</v>
      </c>
      <c r="AY587" s="21" t="s">
        <v>165</v>
      </c>
      <c r="BE587" s="160">
        <f t="shared" si="184"/>
        <v>0</v>
      </c>
      <c r="BF587" s="160">
        <f t="shared" si="185"/>
        <v>0</v>
      </c>
      <c r="BG587" s="160">
        <f t="shared" si="186"/>
        <v>0</v>
      </c>
      <c r="BH587" s="160">
        <f t="shared" si="187"/>
        <v>0</v>
      </c>
      <c r="BI587" s="160">
        <f t="shared" si="188"/>
        <v>0</v>
      </c>
      <c r="BJ587" s="21" t="s">
        <v>16</v>
      </c>
      <c r="BK587" s="160">
        <f t="shared" si="189"/>
        <v>0</v>
      </c>
      <c r="BL587" s="21" t="s">
        <v>224</v>
      </c>
      <c r="BM587" s="21" t="s">
        <v>1788</v>
      </c>
    </row>
    <row r="588" spans="2:65" s="1" customFormat="1" ht="76.5" customHeight="1">
      <c r="B588" s="149"/>
      <c r="C588" s="150" t="s">
        <v>1789</v>
      </c>
      <c r="D588" s="150" t="s">
        <v>167</v>
      </c>
      <c r="E588" s="151" t="s">
        <v>1790</v>
      </c>
      <c r="F588" s="152" t="s">
        <v>1791</v>
      </c>
      <c r="G588" s="153" t="s">
        <v>175</v>
      </c>
      <c r="H588" s="154">
        <v>9</v>
      </c>
      <c r="I588" s="155"/>
      <c r="J588" s="155">
        <f t="shared" si="180"/>
        <v>0</v>
      </c>
      <c r="K588" s="152" t="s">
        <v>5</v>
      </c>
      <c r="L588" s="35"/>
      <c r="M588" s="156" t="s">
        <v>5</v>
      </c>
      <c r="N588" s="157" t="s">
        <v>40</v>
      </c>
      <c r="O588" s="158">
        <v>0</v>
      </c>
      <c r="P588" s="158">
        <f t="shared" si="181"/>
        <v>0</v>
      </c>
      <c r="Q588" s="158">
        <v>0</v>
      </c>
      <c r="R588" s="158">
        <f t="shared" si="182"/>
        <v>0</v>
      </c>
      <c r="S588" s="158">
        <v>0</v>
      </c>
      <c r="T588" s="159">
        <f t="shared" si="183"/>
        <v>0</v>
      </c>
      <c r="AR588" s="21" t="s">
        <v>224</v>
      </c>
      <c r="AT588" s="21" t="s">
        <v>167</v>
      </c>
      <c r="AU588" s="21" t="s">
        <v>77</v>
      </c>
      <c r="AY588" s="21" t="s">
        <v>165</v>
      </c>
      <c r="BE588" s="160">
        <f t="shared" si="184"/>
        <v>0</v>
      </c>
      <c r="BF588" s="160">
        <f t="shared" si="185"/>
        <v>0</v>
      </c>
      <c r="BG588" s="160">
        <f t="shared" si="186"/>
        <v>0</v>
      </c>
      <c r="BH588" s="160">
        <f t="shared" si="187"/>
        <v>0</v>
      </c>
      <c r="BI588" s="160">
        <f t="shared" si="188"/>
        <v>0</v>
      </c>
      <c r="BJ588" s="21" t="s">
        <v>16</v>
      </c>
      <c r="BK588" s="160">
        <f t="shared" si="189"/>
        <v>0</v>
      </c>
      <c r="BL588" s="21" t="s">
        <v>224</v>
      </c>
      <c r="BM588" s="21" t="s">
        <v>1792</v>
      </c>
    </row>
    <row r="589" spans="2:65" s="1" customFormat="1" ht="51" customHeight="1">
      <c r="B589" s="149"/>
      <c r="C589" s="150" t="s">
        <v>1793</v>
      </c>
      <c r="D589" s="150" t="s">
        <v>167</v>
      </c>
      <c r="E589" s="151" t="s">
        <v>1794</v>
      </c>
      <c r="F589" s="152" t="s">
        <v>1795</v>
      </c>
      <c r="G589" s="153" t="s">
        <v>175</v>
      </c>
      <c r="H589" s="154">
        <v>3</v>
      </c>
      <c r="I589" s="155"/>
      <c r="J589" s="155">
        <f t="shared" si="180"/>
        <v>0</v>
      </c>
      <c r="K589" s="152" t="s">
        <v>5</v>
      </c>
      <c r="L589" s="35"/>
      <c r="M589" s="156" t="s">
        <v>5</v>
      </c>
      <c r="N589" s="157" t="s">
        <v>40</v>
      </c>
      <c r="O589" s="158">
        <v>0</v>
      </c>
      <c r="P589" s="158">
        <f t="shared" si="181"/>
        <v>0</v>
      </c>
      <c r="Q589" s="158">
        <v>0</v>
      </c>
      <c r="R589" s="158">
        <f t="shared" si="182"/>
        <v>0</v>
      </c>
      <c r="S589" s="158">
        <v>0</v>
      </c>
      <c r="T589" s="159">
        <f t="shared" si="183"/>
        <v>0</v>
      </c>
      <c r="AR589" s="21" t="s">
        <v>224</v>
      </c>
      <c r="AT589" s="21" t="s">
        <v>167</v>
      </c>
      <c r="AU589" s="21" t="s">
        <v>77</v>
      </c>
      <c r="AY589" s="21" t="s">
        <v>165</v>
      </c>
      <c r="BE589" s="160">
        <f t="shared" si="184"/>
        <v>0</v>
      </c>
      <c r="BF589" s="160">
        <f t="shared" si="185"/>
        <v>0</v>
      </c>
      <c r="BG589" s="160">
        <f t="shared" si="186"/>
        <v>0</v>
      </c>
      <c r="BH589" s="160">
        <f t="shared" si="187"/>
        <v>0</v>
      </c>
      <c r="BI589" s="160">
        <f t="shared" si="188"/>
        <v>0</v>
      </c>
      <c r="BJ589" s="21" t="s">
        <v>16</v>
      </c>
      <c r="BK589" s="160">
        <f t="shared" si="189"/>
        <v>0</v>
      </c>
      <c r="BL589" s="21" t="s">
        <v>224</v>
      </c>
      <c r="BM589" s="21" t="s">
        <v>1796</v>
      </c>
    </row>
    <row r="590" spans="2:65" s="1" customFormat="1" ht="38.25" customHeight="1">
      <c r="B590" s="149"/>
      <c r="C590" s="150" t="s">
        <v>1797</v>
      </c>
      <c r="D590" s="150" t="s">
        <v>167</v>
      </c>
      <c r="E590" s="151" t="s">
        <v>1798</v>
      </c>
      <c r="F590" s="152" t="s">
        <v>1799</v>
      </c>
      <c r="G590" s="153" t="s">
        <v>175</v>
      </c>
      <c r="H590" s="154">
        <v>1</v>
      </c>
      <c r="I590" s="155"/>
      <c r="J590" s="155">
        <f t="shared" si="180"/>
        <v>0</v>
      </c>
      <c r="K590" s="152" t="s">
        <v>5</v>
      </c>
      <c r="L590" s="35"/>
      <c r="M590" s="156" t="s">
        <v>5</v>
      </c>
      <c r="N590" s="157" t="s">
        <v>40</v>
      </c>
      <c r="O590" s="158">
        <v>0</v>
      </c>
      <c r="P590" s="158">
        <f t="shared" si="181"/>
        <v>0</v>
      </c>
      <c r="Q590" s="158">
        <v>0</v>
      </c>
      <c r="R590" s="158">
        <f t="shared" si="182"/>
        <v>0</v>
      </c>
      <c r="S590" s="158">
        <v>0</v>
      </c>
      <c r="T590" s="159">
        <f t="shared" si="183"/>
        <v>0</v>
      </c>
      <c r="AR590" s="21" t="s">
        <v>224</v>
      </c>
      <c r="AT590" s="21" t="s">
        <v>167</v>
      </c>
      <c r="AU590" s="21" t="s">
        <v>77</v>
      </c>
      <c r="AY590" s="21" t="s">
        <v>165</v>
      </c>
      <c r="BE590" s="160">
        <f t="shared" si="184"/>
        <v>0</v>
      </c>
      <c r="BF590" s="160">
        <f t="shared" si="185"/>
        <v>0</v>
      </c>
      <c r="BG590" s="160">
        <f t="shared" si="186"/>
        <v>0</v>
      </c>
      <c r="BH590" s="160">
        <f t="shared" si="187"/>
        <v>0</v>
      </c>
      <c r="BI590" s="160">
        <f t="shared" si="188"/>
        <v>0</v>
      </c>
      <c r="BJ590" s="21" t="s">
        <v>16</v>
      </c>
      <c r="BK590" s="160">
        <f t="shared" si="189"/>
        <v>0</v>
      </c>
      <c r="BL590" s="21" t="s">
        <v>224</v>
      </c>
      <c r="BM590" s="21" t="s">
        <v>1800</v>
      </c>
    </row>
    <row r="591" spans="2:65" s="1" customFormat="1" ht="51" customHeight="1">
      <c r="B591" s="149"/>
      <c r="C591" s="150" t="s">
        <v>1801</v>
      </c>
      <c r="D591" s="150" t="s">
        <v>167</v>
      </c>
      <c r="E591" s="151" t="s">
        <v>1802</v>
      </c>
      <c r="F591" s="152" t="s">
        <v>1803</v>
      </c>
      <c r="G591" s="153" t="s">
        <v>175</v>
      </c>
      <c r="H591" s="154">
        <v>1</v>
      </c>
      <c r="I591" s="155"/>
      <c r="J591" s="155">
        <f t="shared" si="180"/>
        <v>0</v>
      </c>
      <c r="K591" s="152" t="s">
        <v>5</v>
      </c>
      <c r="L591" s="35"/>
      <c r="M591" s="156" t="s">
        <v>5</v>
      </c>
      <c r="N591" s="157" t="s">
        <v>40</v>
      </c>
      <c r="O591" s="158">
        <v>0</v>
      </c>
      <c r="P591" s="158">
        <f t="shared" si="181"/>
        <v>0</v>
      </c>
      <c r="Q591" s="158">
        <v>0</v>
      </c>
      <c r="R591" s="158">
        <f t="shared" si="182"/>
        <v>0</v>
      </c>
      <c r="S591" s="158">
        <v>0</v>
      </c>
      <c r="T591" s="159">
        <f t="shared" si="183"/>
        <v>0</v>
      </c>
      <c r="AR591" s="21" t="s">
        <v>224</v>
      </c>
      <c r="AT591" s="21" t="s">
        <v>167</v>
      </c>
      <c r="AU591" s="21" t="s">
        <v>77</v>
      </c>
      <c r="AY591" s="21" t="s">
        <v>165</v>
      </c>
      <c r="BE591" s="160">
        <f t="shared" si="184"/>
        <v>0</v>
      </c>
      <c r="BF591" s="160">
        <f t="shared" si="185"/>
        <v>0</v>
      </c>
      <c r="BG591" s="160">
        <f t="shared" si="186"/>
        <v>0</v>
      </c>
      <c r="BH591" s="160">
        <f t="shared" si="187"/>
        <v>0</v>
      </c>
      <c r="BI591" s="160">
        <f t="shared" si="188"/>
        <v>0</v>
      </c>
      <c r="BJ591" s="21" t="s">
        <v>16</v>
      </c>
      <c r="BK591" s="160">
        <f t="shared" si="189"/>
        <v>0</v>
      </c>
      <c r="BL591" s="21" t="s">
        <v>224</v>
      </c>
      <c r="BM591" s="21" t="s">
        <v>1804</v>
      </c>
    </row>
    <row r="592" spans="2:65" s="1" customFormat="1" ht="25.5" customHeight="1">
      <c r="B592" s="149"/>
      <c r="C592" s="150" t="s">
        <v>1805</v>
      </c>
      <c r="D592" s="150" t="s">
        <v>167</v>
      </c>
      <c r="E592" s="151" t="s">
        <v>1806</v>
      </c>
      <c r="F592" s="152" t="s">
        <v>1807</v>
      </c>
      <c r="G592" s="153" t="s">
        <v>175</v>
      </c>
      <c r="H592" s="154">
        <v>9</v>
      </c>
      <c r="I592" s="155"/>
      <c r="J592" s="155">
        <f t="shared" si="180"/>
        <v>0</v>
      </c>
      <c r="K592" s="152" t="s">
        <v>5</v>
      </c>
      <c r="L592" s="35"/>
      <c r="M592" s="156" t="s">
        <v>5</v>
      </c>
      <c r="N592" s="157" t="s">
        <v>40</v>
      </c>
      <c r="O592" s="158">
        <v>0</v>
      </c>
      <c r="P592" s="158">
        <f t="shared" si="181"/>
        <v>0</v>
      </c>
      <c r="Q592" s="158">
        <v>0</v>
      </c>
      <c r="R592" s="158">
        <f t="shared" si="182"/>
        <v>0</v>
      </c>
      <c r="S592" s="158">
        <v>0</v>
      </c>
      <c r="T592" s="159">
        <f t="shared" si="183"/>
        <v>0</v>
      </c>
      <c r="AR592" s="21" t="s">
        <v>224</v>
      </c>
      <c r="AT592" s="21" t="s">
        <v>167</v>
      </c>
      <c r="AU592" s="21" t="s">
        <v>77</v>
      </c>
      <c r="AY592" s="21" t="s">
        <v>165</v>
      </c>
      <c r="BE592" s="160">
        <f t="shared" si="184"/>
        <v>0</v>
      </c>
      <c r="BF592" s="160">
        <f t="shared" si="185"/>
        <v>0</v>
      </c>
      <c r="BG592" s="160">
        <f t="shared" si="186"/>
        <v>0</v>
      </c>
      <c r="BH592" s="160">
        <f t="shared" si="187"/>
        <v>0</v>
      </c>
      <c r="BI592" s="160">
        <f t="shared" si="188"/>
        <v>0</v>
      </c>
      <c r="BJ592" s="21" t="s">
        <v>16</v>
      </c>
      <c r="BK592" s="160">
        <f t="shared" si="189"/>
        <v>0</v>
      </c>
      <c r="BL592" s="21" t="s">
        <v>224</v>
      </c>
      <c r="BM592" s="21" t="s">
        <v>1808</v>
      </c>
    </row>
    <row r="593" spans="2:65" s="1" customFormat="1" ht="51" customHeight="1">
      <c r="B593" s="149"/>
      <c r="C593" s="150" t="s">
        <v>1809</v>
      </c>
      <c r="D593" s="150" t="s">
        <v>167</v>
      </c>
      <c r="E593" s="151" t="s">
        <v>1810</v>
      </c>
      <c r="F593" s="152" t="s">
        <v>1811</v>
      </c>
      <c r="G593" s="153" t="s">
        <v>175</v>
      </c>
      <c r="H593" s="154">
        <v>3</v>
      </c>
      <c r="I593" s="155"/>
      <c r="J593" s="155">
        <f t="shared" si="180"/>
        <v>0</v>
      </c>
      <c r="K593" s="152" t="s">
        <v>5</v>
      </c>
      <c r="L593" s="35"/>
      <c r="M593" s="156" t="s">
        <v>5</v>
      </c>
      <c r="N593" s="157" t="s">
        <v>40</v>
      </c>
      <c r="O593" s="158">
        <v>0</v>
      </c>
      <c r="P593" s="158">
        <f t="shared" si="181"/>
        <v>0</v>
      </c>
      <c r="Q593" s="158">
        <v>0</v>
      </c>
      <c r="R593" s="158">
        <f t="shared" si="182"/>
        <v>0</v>
      </c>
      <c r="S593" s="158">
        <v>0</v>
      </c>
      <c r="T593" s="159">
        <f t="shared" si="183"/>
        <v>0</v>
      </c>
      <c r="AR593" s="21" t="s">
        <v>224</v>
      </c>
      <c r="AT593" s="21" t="s">
        <v>167</v>
      </c>
      <c r="AU593" s="21" t="s">
        <v>77</v>
      </c>
      <c r="AY593" s="21" t="s">
        <v>165</v>
      </c>
      <c r="BE593" s="160">
        <f t="shared" si="184"/>
        <v>0</v>
      </c>
      <c r="BF593" s="160">
        <f t="shared" si="185"/>
        <v>0</v>
      </c>
      <c r="BG593" s="160">
        <f t="shared" si="186"/>
        <v>0</v>
      </c>
      <c r="BH593" s="160">
        <f t="shared" si="187"/>
        <v>0</v>
      </c>
      <c r="BI593" s="160">
        <f t="shared" si="188"/>
        <v>0</v>
      </c>
      <c r="BJ593" s="21" t="s">
        <v>16</v>
      </c>
      <c r="BK593" s="160">
        <f t="shared" si="189"/>
        <v>0</v>
      </c>
      <c r="BL593" s="21" t="s">
        <v>224</v>
      </c>
      <c r="BM593" s="21" t="s">
        <v>1812</v>
      </c>
    </row>
    <row r="594" spans="2:65" s="1" customFormat="1" ht="165.75" customHeight="1">
      <c r="B594" s="149"/>
      <c r="C594" s="150" t="s">
        <v>1813</v>
      </c>
      <c r="D594" s="150" t="s">
        <v>167</v>
      </c>
      <c r="E594" s="151" t="s">
        <v>1814</v>
      </c>
      <c r="F594" s="152" t="s">
        <v>1815</v>
      </c>
      <c r="G594" s="153" t="s">
        <v>175</v>
      </c>
      <c r="H594" s="154">
        <v>2</v>
      </c>
      <c r="I594" s="155"/>
      <c r="J594" s="155">
        <f t="shared" si="180"/>
        <v>0</v>
      </c>
      <c r="K594" s="152" t="s">
        <v>5</v>
      </c>
      <c r="L594" s="35"/>
      <c r="M594" s="156" t="s">
        <v>5</v>
      </c>
      <c r="N594" s="157" t="s">
        <v>40</v>
      </c>
      <c r="O594" s="158">
        <v>0</v>
      </c>
      <c r="P594" s="158">
        <f t="shared" si="181"/>
        <v>0</v>
      </c>
      <c r="Q594" s="158">
        <v>0</v>
      </c>
      <c r="R594" s="158">
        <f t="shared" si="182"/>
        <v>0</v>
      </c>
      <c r="S594" s="158">
        <v>0</v>
      </c>
      <c r="T594" s="159">
        <f t="shared" si="183"/>
        <v>0</v>
      </c>
      <c r="AR594" s="21" t="s">
        <v>224</v>
      </c>
      <c r="AT594" s="21" t="s">
        <v>167</v>
      </c>
      <c r="AU594" s="21" t="s">
        <v>77</v>
      </c>
      <c r="AY594" s="21" t="s">
        <v>165</v>
      </c>
      <c r="BE594" s="160">
        <f t="shared" si="184"/>
        <v>0</v>
      </c>
      <c r="BF594" s="160">
        <f t="shared" si="185"/>
        <v>0</v>
      </c>
      <c r="BG594" s="160">
        <f t="shared" si="186"/>
        <v>0</v>
      </c>
      <c r="BH594" s="160">
        <f t="shared" si="187"/>
        <v>0</v>
      </c>
      <c r="BI594" s="160">
        <f t="shared" si="188"/>
        <v>0</v>
      </c>
      <c r="BJ594" s="21" t="s">
        <v>16</v>
      </c>
      <c r="BK594" s="160">
        <f t="shared" si="189"/>
        <v>0</v>
      </c>
      <c r="BL594" s="21" t="s">
        <v>224</v>
      </c>
      <c r="BM594" s="21" t="s">
        <v>1816</v>
      </c>
    </row>
    <row r="595" spans="2:65" s="1" customFormat="1" ht="63.75" customHeight="1">
      <c r="B595" s="149"/>
      <c r="C595" s="150" t="s">
        <v>1817</v>
      </c>
      <c r="D595" s="150" t="s">
        <v>167</v>
      </c>
      <c r="E595" s="151" t="s">
        <v>1818</v>
      </c>
      <c r="F595" s="152" t="s">
        <v>1819</v>
      </c>
      <c r="G595" s="153" t="s">
        <v>175</v>
      </c>
      <c r="H595" s="154">
        <v>1</v>
      </c>
      <c r="I595" s="155"/>
      <c r="J595" s="155">
        <f t="shared" si="180"/>
        <v>0</v>
      </c>
      <c r="K595" s="152" t="s">
        <v>5</v>
      </c>
      <c r="L595" s="35"/>
      <c r="M595" s="156" t="s">
        <v>5</v>
      </c>
      <c r="N595" s="157" t="s">
        <v>40</v>
      </c>
      <c r="O595" s="158">
        <v>0</v>
      </c>
      <c r="P595" s="158">
        <f t="shared" si="181"/>
        <v>0</v>
      </c>
      <c r="Q595" s="158">
        <v>0</v>
      </c>
      <c r="R595" s="158">
        <f t="shared" si="182"/>
        <v>0</v>
      </c>
      <c r="S595" s="158">
        <v>0</v>
      </c>
      <c r="T595" s="159">
        <f t="shared" si="183"/>
        <v>0</v>
      </c>
      <c r="AR595" s="21" t="s">
        <v>224</v>
      </c>
      <c r="AT595" s="21" t="s">
        <v>167</v>
      </c>
      <c r="AU595" s="21" t="s">
        <v>77</v>
      </c>
      <c r="AY595" s="21" t="s">
        <v>165</v>
      </c>
      <c r="BE595" s="160">
        <f t="shared" si="184"/>
        <v>0</v>
      </c>
      <c r="BF595" s="160">
        <f t="shared" si="185"/>
        <v>0</v>
      </c>
      <c r="BG595" s="160">
        <f t="shared" si="186"/>
        <v>0</v>
      </c>
      <c r="BH595" s="160">
        <f t="shared" si="187"/>
        <v>0</v>
      </c>
      <c r="BI595" s="160">
        <f t="shared" si="188"/>
        <v>0</v>
      </c>
      <c r="BJ595" s="21" t="s">
        <v>16</v>
      </c>
      <c r="BK595" s="160">
        <f t="shared" si="189"/>
        <v>0</v>
      </c>
      <c r="BL595" s="21" t="s">
        <v>224</v>
      </c>
      <c r="BM595" s="21" t="s">
        <v>1820</v>
      </c>
    </row>
    <row r="596" spans="2:65" s="1" customFormat="1" ht="51" customHeight="1">
      <c r="B596" s="149"/>
      <c r="C596" s="150" t="s">
        <v>1821</v>
      </c>
      <c r="D596" s="150" t="s">
        <v>167</v>
      </c>
      <c r="E596" s="151" t="s">
        <v>1822</v>
      </c>
      <c r="F596" s="152" t="s">
        <v>1823</v>
      </c>
      <c r="G596" s="153" t="s">
        <v>175</v>
      </c>
      <c r="H596" s="154">
        <v>2</v>
      </c>
      <c r="I596" s="155"/>
      <c r="J596" s="155">
        <f t="shared" si="180"/>
        <v>0</v>
      </c>
      <c r="K596" s="152" t="s">
        <v>5</v>
      </c>
      <c r="L596" s="35"/>
      <c r="M596" s="156" t="s">
        <v>5</v>
      </c>
      <c r="N596" s="157" t="s">
        <v>40</v>
      </c>
      <c r="O596" s="158">
        <v>0</v>
      </c>
      <c r="P596" s="158">
        <f t="shared" si="181"/>
        <v>0</v>
      </c>
      <c r="Q596" s="158">
        <v>0</v>
      </c>
      <c r="R596" s="158">
        <f t="shared" si="182"/>
        <v>0</v>
      </c>
      <c r="S596" s="158">
        <v>0</v>
      </c>
      <c r="T596" s="159">
        <f t="shared" si="183"/>
        <v>0</v>
      </c>
      <c r="AR596" s="21" t="s">
        <v>224</v>
      </c>
      <c r="AT596" s="21" t="s">
        <v>167</v>
      </c>
      <c r="AU596" s="21" t="s">
        <v>77</v>
      </c>
      <c r="AY596" s="21" t="s">
        <v>165</v>
      </c>
      <c r="BE596" s="160">
        <f t="shared" si="184"/>
        <v>0</v>
      </c>
      <c r="BF596" s="160">
        <f t="shared" si="185"/>
        <v>0</v>
      </c>
      <c r="BG596" s="160">
        <f t="shared" si="186"/>
        <v>0</v>
      </c>
      <c r="BH596" s="160">
        <f t="shared" si="187"/>
        <v>0</v>
      </c>
      <c r="BI596" s="160">
        <f t="shared" si="188"/>
        <v>0</v>
      </c>
      <c r="BJ596" s="21" t="s">
        <v>16</v>
      </c>
      <c r="BK596" s="160">
        <f t="shared" si="189"/>
        <v>0</v>
      </c>
      <c r="BL596" s="21" t="s">
        <v>224</v>
      </c>
      <c r="BM596" s="21" t="s">
        <v>1824</v>
      </c>
    </row>
    <row r="597" spans="2:65" s="1" customFormat="1" ht="178.5" customHeight="1">
      <c r="B597" s="149"/>
      <c r="C597" s="150" t="s">
        <v>1825</v>
      </c>
      <c r="D597" s="150" t="s">
        <v>167</v>
      </c>
      <c r="E597" s="151" t="s">
        <v>1826</v>
      </c>
      <c r="F597" s="152" t="s">
        <v>1827</v>
      </c>
      <c r="G597" s="153" t="s">
        <v>175</v>
      </c>
      <c r="H597" s="154">
        <v>1</v>
      </c>
      <c r="I597" s="155"/>
      <c r="J597" s="155">
        <f t="shared" si="180"/>
        <v>0</v>
      </c>
      <c r="K597" s="152" t="s">
        <v>5</v>
      </c>
      <c r="L597" s="35"/>
      <c r="M597" s="156" t="s">
        <v>5</v>
      </c>
      <c r="N597" s="157" t="s">
        <v>40</v>
      </c>
      <c r="O597" s="158">
        <v>0</v>
      </c>
      <c r="P597" s="158">
        <f t="shared" si="181"/>
        <v>0</v>
      </c>
      <c r="Q597" s="158">
        <v>0</v>
      </c>
      <c r="R597" s="158">
        <f t="shared" si="182"/>
        <v>0</v>
      </c>
      <c r="S597" s="158">
        <v>0</v>
      </c>
      <c r="T597" s="159">
        <f t="shared" si="183"/>
        <v>0</v>
      </c>
      <c r="AR597" s="21" t="s">
        <v>224</v>
      </c>
      <c r="AT597" s="21" t="s">
        <v>167</v>
      </c>
      <c r="AU597" s="21" t="s">
        <v>77</v>
      </c>
      <c r="AY597" s="21" t="s">
        <v>165</v>
      </c>
      <c r="BE597" s="160">
        <f t="shared" si="184"/>
        <v>0</v>
      </c>
      <c r="BF597" s="160">
        <f t="shared" si="185"/>
        <v>0</v>
      </c>
      <c r="BG597" s="160">
        <f t="shared" si="186"/>
        <v>0</v>
      </c>
      <c r="BH597" s="160">
        <f t="shared" si="187"/>
        <v>0</v>
      </c>
      <c r="BI597" s="160">
        <f t="shared" si="188"/>
        <v>0</v>
      </c>
      <c r="BJ597" s="21" t="s">
        <v>16</v>
      </c>
      <c r="BK597" s="160">
        <f t="shared" si="189"/>
        <v>0</v>
      </c>
      <c r="BL597" s="21" t="s">
        <v>224</v>
      </c>
      <c r="BM597" s="21" t="s">
        <v>1828</v>
      </c>
    </row>
    <row r="598" spans="2:65" s="1" customFormat="1" ht="127.5" customHeight="1">
      <c r="B598" s="149"/>
      <c r="C598" s="150" t="s">
        <v>1829</v>
      </c>
      <c r="D598" s="150" t="s">
        <v>167</v>
      </c>
      <c r="E598" s="151" t="s">
        <v>1830</v>
      </c>
      <c r="F598" s="152" t="s">
        <v>1831</v>
      </c>
      <c r="G598" s="153" t="s">
        <v>175</v>
      </c>
      <c r="H598" s="154">
        <v>1</v>
      </c>
      <c r="I598" s="155"/>
      <c r="J598" s="155">
        <f t="shared" si="180"/>
        <v>0</v>
      </c>
      <c r="K598" s="152" t="s">
        <v>5</v>
      </c>
      <c r="L598" s="35"/>
      <c r="M598" s="156" t="s">
        <v>5</v>
      </c>
      <c r="N598" s="157" t="s">
        <v>40</v>
      </c>
      <c r="O598" s="158">
        <v>0</v>
      </c>
      <c r="P598" s="158">
        <f t="shared" si="181"/>
        <v>0</v>
      </c>
      <c r="Q598" s="158">
        <v>0</v>
      </c>
      <c r="R598" s="158">
        <f t="shared" si="182"/>
        <v>0</v>
      </c>
      <c r="S598" s="158">
        <v>0</v>
      </c>
      <c r="T598" s="159">
        <f t="shared" si="183"/>
        <v>0</v>
      </c>
      <c r="AR598" s="21" t="s">
        <v>224</v>
      </c>
      <c r="AT598" s="21" t="s">
        <v>167</v>
      </c>
      <c r="AU598" s="21" t="s">
        <v>77</v>
      </c>
      <c r="AY598" s="21" t="s">
        <v>165</v>
      </c>
      <c r="BE598" s="160">
        <f t="shared" si="184"/>
        <v>0</v>
      </c>
      <c r="BF598" s="160">
        <f t="shared" si="185"/>
        <v>0</v>
      </c>
      <c r="BG598" s="160">
        <f t="shared" si="186"/>
        <v>0</v>
      </c>
      <c r="BH598" s="160">
        <f t="shared" si="187"/>
        <v>0</v>
      </c>
      <c r="BI598" s="160">
        <f t="shared" si="188"/>
        <v>0</v>
      </c>
      <c r="BJ598" s="21" t="s">
        <v>16</v>
      </c>
      <c r="BK598" s="160">
        <f t="shared" si="189"/>
        <v>0</v>
      </c>
      <c r="BL598" s="21" t="s">
        <v>224</v>
      </c>
      <c r="BM598" s="21" t="s">
        <v>1832</v>
      </c>
    </row>
    <row r="599" spans="2:65" s="1" customFormat="1" ht="51" customHeight="1">
      <c r="B599" s="149"/>
      <c r="C599" s="150" t="s">
        <v>1833</v>
      </c>
      <c r="D599" s="150" t="s">
        <v>167</v>
      </c>
      <c r="E599" s="151" t="s">
        <v>1834</v>
      </c>
      <c r="F599" s="152" t="s">
        <v>1835</v>
      </c>
      <c r="G599" s="153" t="s">
        <v>175</v>
      </c>
      <c r="H599" s="154">
        <v>6</v>
      </c>
      <c r="I599" s="155"/>
      <c r="J599" s="155">
        <f t="shared" si="180"/>
        <v>0</v>
      </c>
      <c r="K599" s="152" t="s">
        <v>5</v>
      </c>
      <c r="L599" s="35"/>
      <c r="M599" s="156" t="s">
        <v>5</v>
      </c>
      <c r="N599" s="157" t="s">
        <v>40</v>
      </c>
      <c r="O599" s="158">
        <v>0</v>
      </c>
      <c r="P599" s="158">
        <f t="shared" si="181"/>
        <v>0</v>
      </c>
      <c r="Q599" s="158">
        <v>0</v>
      </c>
      <c r="R599" s="158">
        <f t="shared" si="182"/>
        <v>0</v>
      </c>
      <c r="S599" s="158">
        <v>0</v>
      </c>
      <c r="T599" s="159">
        <f t="shared" si="183"/>
        <v>0</v>
      </c>
      <c r="AR599" s="21" t="s">
        <v>224</v>
      </c>
      <c r="AT599" s="21" t="s">
        <v>167</v>
      </c>
      <c r="AU599" s="21" t="s">
        <v>77</v>
      </c>
      <c r="AY599" s="21" t="s">
        <v>165</v>
      </c>
      <c r="BE599" s="160">
        <f t="shared" si="184"/>
        <v>0</v>
      </c>
      <c r="BF599" s="160">
        <f t="shared" si="185"/>
        <v>0</v>
      </c>
      <c r="BG599" s="160">
        <f t="shared" si="186"/>
        <v>0</v>
      </c>
      <c r="BH599" s="160">
        <f t="shared" si="187"/>
        <v>0</v>
      </c>
      <c r="BI599" s="160">
        <f t="shared" si="188"/>
        <v>0</v>
      </c>
      <c r="BJ599" s="21" t="s">
        <v>16</v>
      </c>
      <c r="BK599" s="160">
        <f t="shared" si="189"/>
        <v>0</v>
      </c>
      <c r="BL599" s="21" t="s">
        <v>224</v>
      </c>
      <c r="BM599" s="21" t="s">
        <v>1836</v>
      </c>
    </row>
    <row r="600" spans="2:65" s="1" customFormat="1" ht="51" customHeight="1">
      <c r="B600" s="149"/>
      <c r="C600" s="150" t="s">
        <v>1837</v>
      </c>
      <c r="D600" s="150" t="s">
        <v>167</v>
      </c>
      <c r="E600" s="151" t="s">
        <v>1838</v>
      </c>
      <c r="F600" s="152" t="s">
        <v>1839</v>
      </c>
      <c r="G600" s="153" t="s">
        <v>175</v>
      </c>
      <c r="H600" s="154">
        <v>1</v>
      </c>
      <c r="I600" s="155"/>
      <c r="J600" s="155">
        <f t="shared" si="180"/>
        <v>0</v>
      </c>
      <c r="K600" s="152" t="s">
        <v>5</v>
      </c>
      <c r="L600" s="35"/>
      <c r="M600" s="156" t="s">
        <v>5</v>
      </c>
      <c r="N600" s="157" t="s">
        <v>40</v>
      </c>
      <c r="O600" s="158">
        <v>0</v>
      </c>
      <c r="P600" s="158">
        <f t="shared" si="181"/>
        <v>0</v>
      </c>
      <c r="Q600" s="158">
        <v>0</v>
      </c>
      <c r="R600" s="158">
        <f t="shared" si="182"/>
        <v>0</v>
      </c>
      <c r="S600" s="158">
        <v>0</v>
      </c>
      <c r="T600" s="159">
        <f t="shared" si="183"/>
        <v>0</v>
      </c>
      <c r="AR600" s="21" t="s">
        <v>224</v>
      </c>
      <c r="AT600" s="21" t="s">
        <v>167</v>
      </c>
      <c r="AU600" s="21" t="s">
        <v>77</v>
      </c>
      <c r="AY600" s="21" t="s">
        <v>165</v>
      </c>
      <c r="BE600" s="160">
        <f t="shared" si="184"/>
        <v>0</v>
      </c>
      <c r="BF600" s="160">
        <f t="shared" si="185"/>
        <v>0</v>
      </c>
      <c r="BG600" s="160">
        <f t="shared" si="186"/>
        <v>0</v>
      </c>
      <c r="BH600" s="160">
        <f t="shared" si="187"/>
        <v>0</v>
      </c>
      <c r="BI600" s="160">
        <f t="shared" si="188"/>
        <v>0</v>
      </c>
      <c r="BJ600" s="21" t="s">
        <v>16</v>
      </c>
      <c r="BK600" s="160">
        <f t="shared" si="189"/>
        <v>0</v>
      </c>
      <c r="BL600" s="21" t="s">
        <v>224</v>
      </c>
      <c r="BM600" s="21" t="s">
        <v>1840</v>
      </c>
    </row>
    <row r="601" spans="2:65" s="1" customFormat="1" ht="63.75" customHeight="1">
      <c r="B601" s="149"/>
      <c r="C601" s="150" t="s">
        <v>1841</v>
      </c>
      <c r="D601" s="150" t="s">
        <v>167</v>
      </c>
      <c r="E601" s="151" t="s">
        <v>1842</v>
      </c>
      <c r="F601" s="152" t="s">
        <v>1843</v>
      </c>
      <c r="G601" s="153" t="s">
        <v>175</v>
      </c>
      <c r="H601" s="154">
        <v>1</v>
      </c>
      <c r="I601" s="155"/>
      <c r="J601" s="155">
        <f t="shared" si="180"/>
        <v>0</v>
      </c>
      <c r="K601" s="152" t="s">
        <v>5</v>
      </c>
      <c r="L601" s="35"/>
      <c r="M601" s="156" t="s">
        <v>5</v>
      </c>
      <c r="N601" s="157" t="s">
        <v>40</v>
      </c>
      <c r="O601" s="158">
        <v>0</v>
      </c>
      <c r="P601" s="158">
        <f t="shared" si="181"/>
        <v>0</v>
      </c>
      <c r="Q601" s="158">
        <v>0</v>
      </c>
      <c r="R601" s="158">
        <f t="shared" si="182"/>
        <v>0</v>
      </c>
      <c r="S601" s="158">
        <v>0</v>
      </c>
      <c r="T601" s="159">
        <f t="shared" si="183"/>
        <v>0</v>
      </c>
      <c r="AR601" s="21" t="s">
        <v>224</v>
      </c>
      <c r="AT601" s="21" t="s">
        <v>167</v>
      </c>
      <c r="AU601" s="21" t="s">
        <v>77</v>
      </c>
      <c r="AY601" s="21" t="s">
        <v>165</v>
      </c>
      <c r="BE601" s="160">
        <f t="shared" si="184"/>
        <v>0</v>
      </c>
      <c r="BF601" s="160">
        <f t="shared" si="185"/>
        <v>0</v>
      </c>
      <c r="BG601" s="160">
        <f t="shared" si="186"/>
        <v>0</v>
      </c>
      <c r="BH601" s="160">
        <f t="shared" si="187"/>
        <v>0</v>
      </c>
      <c r="BI601" s="160">
        <f t="shared" si="188"/>
        <v>0</v>
      </c>
      <c r="BJ601" s="21" t="s">
        <v>16</v>
      </c>
      <c r="BK601" s="160">
        <f t="shared" si="189"/>
        <v>0</v>
      </c>
      <c r="BL601" s="21" t="s">
        <v>224</v>
      </c>
      <c r="BM601" s="21" t="s">
        <v>1844</v>
      </c>
    </row>
    <row r="602" spans="2:65" s="10" customFormat="1" ht="29.85" customHeight="1">
      <c r="B602" s="137"/>
      <c r="D602" s="138" t="s">
        <v>68</v>
      </c>
      <c r="E602" s="147" t="s">
        <v>1845</v>
      </c>
      <c r="F602" s="147" t="s">
        <v>1846</v>
      </c>
      <c r="J602" s="148">
        <f>BK602</f>
        <v>0</v>
      </c>
      <c r="L602" s="137"/>
      <c r="M602" s="141"/>
      <c r="N602" s="142"/>
      <c r="O602" s="142"/>
      <c r="P602" s="143">
        <f>SUM(P603:P608)</f>
        <v>18.899424</v>
      </c>
      <c r="Q602" s="142"/>
      <c r="R602" s="143">
        <f>SUM(R603:R608)</f>
        <v>0.11866799999999998</v>
      </c>
      <c r="S602" s="142"/>
      <c r="T602" s="144">
        <f>SUM(T603:T608)</f>
        <v>0.10712295999999999</v>
      </c>
      <c r="AR602" s="138" t="s">
        <v>77</v>
      </c>
      <c r="AT602" s="145" t="s">
        <v>68</v>
      </c>
      <c r="AU602" s="145" t="s">
        <v>16</v>
      </c>
      <c r="AY602" s="138" t="s">
        <v>165</v>
      </c>
      <c r="BK602" s="146">
        <f>SUM(BK603:BK608)</f>
        <v>0</v>
      </c>
    </row>
    <row r="603" spans="2:65" s="1" customFormat="1" ht="16.5" customHeight="1">
      <c r="B603" s="149"/>
      <c r="C603" s="150" t="s">
        <v>1847</v>
      </c>
      <c r="D603" s="150" t="s">
        <v>167</v>
      </c>
      <c r="E603" s="151" t="s">
        <v>1848</v>
      </c>
      <c r="F603" s="152" t="s">
        <v>1849</v>
      </c>
      <c r="G603" s="153" t="s">
        <v>170</v>
      </c>
      <c r="H603" s="154">
        <v>1.288</v>
      </c>
      <c r="I603" s="155"/>
      <c r="J603" s="155">
        <f>ROUND(I603*H603,2)</f>
        <v>0</v>
      </c>
      <c r="K603" s="152" t="s">
        <v>171</v>
      </c>
      <c r="L603" s="35"/>
      <c r="M603" s="156" t="s">
        <v>5</v>
      </c>
      <c r="N603" s="157" t="s">
        <v>40</v>
      </c>
      <c r="O603" s="158">
        <v>0.36799999999999999</v>
      </c>
      <c r="P603" s="158">
        <f>O603*H603</f>
        <v>0.47398400000000002</v>
      </c>
      <c r="Q603" s="158">
        <v>0</v>
      </c>
      <c r="R603" s="158">
        <f>Q603*H603</f>
        <v>0</v>
      </c>
      <c r="S603" s="158">
        <v>8.3169999999999994E-2</v>
      </c>
      <c r="T603" s="159">
        <f>S603*H603</f>
        <v>0.10712295999999999</v>
      </c>
      <c r="AR603" s="21" t="s">
        <v>224</v>
      </c>
      <c r="AT603" s="21" t="s">
        <v>167</v>
      </c>
      <c r="AU603" s="21" t="s">
        <v>77</v>
      </c>
      <c r="AY603" s="21" t="s">
        <v>165</v>
      </c>
      <c r="BE603" s="160">
        <f>IF(N603="základní",J603,0)</f>
        <v>0</v>
      </c>
      <c r="BF603" s="160">
        <f>IF(N603="snížená",J603,0)</f>
        <v>0</v>
      </c>
      <c r="BG603" s="160">
        <f>IF(N603="zákl. přenesená",J603,0)</f>
        <v>0</v>
      </c>
      <c r="BH603" s="160">
        <f>IF(N603="sníž. přenesená",J603,0)</f>
        <v>0</v>
      </c>
      <c r="BI603" s="160">
        <f>IF(N603="nulová",J603,0)</f>
        <v>0</v>
      </c>
      <c r="BJ603" s="21" t="s">
        <v>16</v>
      </c>
      <c r="BK603" s="160">
        <f>ROUND(I603*H603,2)</f>
        <v>0</v>
      </c>
      <c r="BL603" s="21" t="s">
        <v>224</v>
      </c>
      <c r="BM603" s="21" t="s">
        <v>1850</v>
      </c>
    </row>
    <row r="604" spans="2:65" s="1" customFormat="1" ht="38.25" customHeight="1">
      <c r="B604" s="149"/>
      <c r="C604" s="150" t="s">
        <v>1851</v>
      </c>
      <c r="D604" s="150" t="s">
        <v>167</v>
      </c>
      <c r="E604" s="151" t="s">
        <v>1852</v>
      </c>
      <c r="F604" s="152" t="s">
        <v>1853</v>
      </c>
      <c r="G604" s="153" t="s">
        <v>170</v>
      </c>
      <c r="H604" s="154">
        <v>12.76</v>
      </c>
      <c r="I604" s="155"/>
      <c r="J604" s="155">
        <f>ROUND(I604*H604,2)</f>
        <v>0</v>
      </c>
      <c r="K604" s="152" t="s">
        <v>171</v>
      </c>
      <c r="L604" s="35"/>
      <c r="M604" s="156" t="s">
        <v>5</v>
      </c>
      <c r="N604" s="157" t="s">
        <v>40</v>
      </c>
      <c r="O604" s="158">
        <v>1.4</v>
      </c>
      <c r="P604" s="158">
        <f>O604*H604</f>
        <v>17.863999999999997</v>
      </c>
      <c r="Q604" s="158">
        <v>8.9999999999999993E-3</v>
      </c>
      <c r="R604" s="158">
        <f>Q604*H604</f>
        <v>0.11483999999999998</v>
      </c>
      <c r="S604" s="158">
        <v>0</v>
      </c>
      <c r="T604" s="159">
        <f>S604*H604</f>
        <v>0</v>
      </c>
      <c r="AR604" s="21" t="s">
        <v>224</v>
      </c>
      <c r="AT604" s="21" t="s">
        <v>167</v>
      </c>
      <c r="AU604" s="21" t="s">
        <v>77</v>
      </c>
      <c r="AY604" s="21" t="s">
        <v>165</v>
      </c>
      <c r="BE604" s="160">
        <f>IF(N604="základní",J604,0)</f>
        <v>0</v>
      </c>
      <c r="BF604" s="160">
        <f>IF(N604="snížená",J604,0)</f>
        <v>0</v>
      </c>
      <c r="BG604" s="160">
        <f>IF(N604="zákl. přenesená",J604,0)</f>
        <v>0</v>
      </c>
      <c r="BH604" s="160">
        <f>IF(N604="sníž. přenesená",J604,0)</f>
        <v>0</v>
      </c>
      <c r="BI604" s="160">
        <f>IF(N604="nulová",J604,0)</f>
        <v>0</v>
      </c>
      <c r="BJ604" s="21" t="s">
        <v>16</v>
      </c>
      <c r="BK604" s="160">
        <f>ROUND(I604*H604,2)</f>
        <v>0</v>
      </c>
      <c r="BL604" s="21" t="s">
        <v>224</v>
      </c>
      <c r="BM604" s="21" t="s">
        <v>1854</v>
      </c>
    </row>
    <row r="605" spans="2:65" s="1" customFormat="1" ht="16.5" customHeight="1">
      <c r="B605" s="149"/>
      <c r="C605" s="169" t="s">
        <v>1855</v>
      </c>
      <c r="D605" s="169" t="s">
        <v>297</v>
      </c>
      <c r="E605" s="170" t="s">
        <v>1856</v>
      </c>
      <c r="F605" s="171" t="s">
        <v>1857</v>
      </c>
      <c r="G605" s="172" t="s">
        <v>170</v>
      </c>
      <c r="H605" s="173">
        <v>14.673999999999999</v>
      </c>
      <c r="I605" s="174"/>
      <c r="J605" s="174">
        <f>ROUND(I605*H605,2)</f>
        <v>0</v>
      </c>
      <c r="K605" s="171" t="s">
        <v>5</v>
      </c>
      <c r="L605" s="175"/>
      <c r="M605" s="176" t="s">
        <v>5</v>
      </c>
      <c r="N605" s="177" t="s">
        <v>40</v>
      </c>
      <c r="O605" s="158">
        <v>0</v>
      </c>
      <c r="P605" s="158">
        <f>O605*H605</f>
        <v>0</v>
      </c>
      <c r="Q605" s="158">
        <v>0</v>
      </c>
      <c r="R605" s="158">
        <f>Q605*H605</f>
        <v>0</v>
      </c>
      <c r="S605" s="158">
        <v>0</v>
      </c>
      <c r="T605" s="159">
        <f>S605*H605</f>
        <v>0</v>
      </c>
      <c r="AR605" s="21" t="s">
        <v>292</v>
      </c>
      <c r="AT605" s="21" t="s">
        <v>297</v>
      </c>
      <c r="AU605" s="21" t="s">
        <v>77</v>
      </c>
      <c r="AY605" s="21" t="s">
        <v>165</v>
      </c>
      <c r="BE605" s="160">
        <f>IF(N605="základní",J605,0)</f>
        <v>0</v>
      </c>
      <c r="BF605" s="160">
        <f>IF(N605="snížená",J605,0)</f>
        <v>0</v>
      </c>
      <c r="BG605" s="160">
        <f>IF(N605="zákl. přenesená",J605,0)</f>
        <v>0</v>
      </c>
      <c r="BH605" s="160">
        <f>IF(N605="sníž. přenesená",J605,0)</f>
        <v>0</v>
      </c>
      <c r="BI605" s="160">
        <f>IF(N605="nulová",J605,0)</f>
        <v>0</v>
      </c>
      <c r="BJ605" s="21" t="s">
        <v>16</v>
      </c>
      <c r="BK605" s="160">
        <f>ROUND(I605*H605,2)</f>
        <v>0</v>
      </c>
      <c r="BL605" s="21" t="s">
        <v>224</v>
      </c>
      <c r="BM605" s="21" t="s">
        <v>1858</v>
      </c>
    </row>
    <row r="606" spans="2:65" s="11" customFormat="1">
      <c r="B606" s="161"/>
      <c r="D606" s="162" t="s">
        <v>236</v>
      </c>
      <c r="F606" s="163" t="s">
        <v>1859</v>
      </c>
      <c r="H606" s="164">
        <v>14.673999999999999</v>
      </c>
      <c r="L606" s="161"/>
      <c r="M606" s="165"/>
      <c r="N606" s="166"/>
      <c r="O606" s="166"/>
      <c r="P606" s="166"/>
      <c r="Q606" s="166"/>
      <c r="R606" s="166"/>
      <c r="S606" s="166"/>
      <c r="T606" s="167"/>
      <c r="AT606" s="168" t="s">
        <v>236</v>
      </c>
      <c r="AU606" s="168" t="s">
        <v>77</v>
      </c>
      <c r="AV606" s="11" t="s">
        <v>77</v>
      </c>
      <c r="AW606" s="11" t="s">
        <v>6</v>
      </c>
      <c r="AX606" s="11" t="s">
        <v>16</v>
      </c>
      <c r="AY606" s="168" t="s">
        <v>165</v>
      </c>
    </row>
    <row r="607" spans="2:65" s="1" customFormat="1" ht="16.5" customHeight="1">
      <c r="B607" s="149"/>
      <c r="C607" s="150" t="s">
        <v>1860</v>
      </c>
      <c r="D607" s="150" t="s">
        <v>167</v>
      </c>
      <c r="E607" s="151" t="s">
        <v>1861</v>
      </c>
      <c r="F607" s="152" t="s">
        <v>1862</v>
      </c>
      <c r="G607" s="153" t="s">
        <v>170</v>
      </c>
      <c r="H607" s="154">
        <v>12.76</v>
      </c>
      <c r="I607" s="155"/>
      <c r="J607" s="155">
        <f>ROUND(I607*H607,2)</f>
        <v>0</v>
      </c>
      <c r="K607" s="152" t="s">
        <v>171</v>
      </c>
      <c r="L607" s="35"/>
      <c r="M607" s="156" t="s">
        <v>5</v>
      </c>
      <c r="N607" s="157" t="s">
        <v>40</v>
      </c>
      <c r="O607" s="158">
        <v>4.3999999999999997E-2</v>
      </c>
      <c r="P607" s="158">
        <f>O607*H607</f>
        <v>0.56143999999999994</v>
      </c>
      <c r="Q607" s="158">
        <v>2.9999999999999997E-4</v>
      </c>
      <c r="R607" s="158">
        <f>Q607*H607</f>
        <v>3.8279999999999998E-3</v>
      </c>
      <c r="S607" s="158">
        <v>0</v>
      </c>
      <c r="T607" s="159">
        <f>S607*H607</f>
        <v>0</v>
      </c>
      <c r="AR607" s="21" t="s">
        <v>224</v>
      </c>
      <c r="AT607" s="21" t="s">
        <v>167</v>
      </c>
      <c r="AU607" s="21" t="s">
        <v>77</v>
      </c>
      <c r="AY607" s="21" t="s">
        <v>165</v>
      </c>
      <c r="BE607" s="160">
        <f>IF(N607="základní",J607,0)</f>
        <v>0</v>
      </c>
      <c r="BF607" s="160">
        <f>IF(N607="snížená",J607,0)</f>
        <v>0</v>
      </c>
      <c r="BG607" s="160">
        <f>IF(N607="zákl. přenesená",J607,0)</f>
        <v>0</v>
      </c>
      <c r="BH607" s="160">
        <f>IF(N607="sníž. přenesená",J607,0)</f>
        <v>0</v>
      </c>
      <c r="BI607" s="160">
        <f>IF(N607="nulová",J607,0)</f>
        <v>0</v>
      </c>
      <c r="BJ607" s="21" t="s">
        <v>16</v>
      </c>
      <c r="BK607" s="160">
        <f>ROUND(I607*H607,2)</f>
        <v>0</v>
      </c>
      <c r="BL607" s="21" t="s">
        <v>224</v>
      </c>
      <c r="BM607" s="21" t="s">
        <v>1863</v>
      </c>
    </row>
    <row r="608" spans="2:65" s="1" customFormat="1" ht="38.25" customHeight="1">
      <c r="B608" s="149"/>
      <c r="C608" s="150" t="s">
        <v>1864</v>
      </c>
      <c r="D608" s="150" t="s">
        <v>167</v>
      </c>
      <c r="E608" s="151" t="s">
        <v>1865</v>
      </c>
      <c r="F608" s="152" t="s">
        <v>1866</v>
      </c>
      <c r="G608" s="153" t="s">
        <v>1257</v>
      </c>
      <c r="H608" s="154">
        <v>200.81800000000001</v>
      </c>
      <c r="I608" s="155"/>
      <c r="J608" s="155">
        <f>ROUND(I608*H608,2)</f>
        <v>0</v>
      </c>
      <c r="K608" s="152" t="s">
        <v>171</v>
      </c>
      <c r="L608" s="35"/>
      <c r="M608" s="156" t="s">
        <v>5</v>
      </c>
      <c r="N608" s="157" t="s">
        <v>40</v>
      </c>
      <c r="O608" s="158">
        <v>0</v>
      </c>
      <c r="P608" s="158">
        <f>O608*H608</f>
        <v>0</v>
      </c>
      <c r="Q608" s="158">
        <v>0</v>
      </c>
      <c r="R608" s="158">
        <f>Q608*H608</f>
        <v>0</v>
      </c>
      <c r="S608" s="158">
        <v>0</v>
      </c>
      <c r="T608" s="159">
        <f>S608*H608</f>
        <v>0</v>
      </c>
      <c r="AR608" s="21" t="s">
        <v>224</v>
      </c>
      <c r="AT608" s="21" t="s">
        <v>167</v>
      </c>
      <c r="AU608" s="21" t="s">
        <v>77</v>
      </c>
      <c r="AY608" s="21" t="s">
        <v>165</v>
      </c>
      <c r="BE608" s="160">
        <f>IF(N608="základní",J608,0)</f>
        <v>0</v>
      </c>
      <c r="BF608" s="160">
        <f>IF(N608="snížená",J608,0)</f>
        <v>0</v>
      </c>
      <c r="BG608" s="160">
        <f>IF(N608="zákl. přenesená",J608,0)</f>
        <v>0</v>
      </c>
      <c r="BH608" s="160">
        <f>IF(N608="sníž. přenesená",J608,0)</f>
        <v>0</v>
      </c>
      <c r="BI608" s="160">
        <f>IF(N608="nulová",J608,0)</f>
        <v>0</v>
      </c>
      <c r="BJ608" s="21" t="s">
        <v>16</v>
      </c>
      <c r="BK608" s="160">
        <f>ROUND(I608*H608,2)</f>
        <v>0</v>
      </c>
      <c r="BL608" s="21" t="s">
        <v>224</v>
      </c>
      <c r="BM608" s="21" t="s">
        <v>1867</v>
      </c>
    </row>
    <row r="609" spans="2:65" s="10" customFormat="1" ht="29.85" customHeight="1">
      <c r="B609" s="137"/>
      <c r="D609" s="138" t="s">
        <v>68</v>
      </c>
      <c r="E609" s="147" t="s">
        <v>1868</v>
      </c>
      <c r="F609" s="147" t="s">
        <v>1869</v>
      </c>
      <c r="J609" s="148">
        <f>BK609</f>
        <v>0</v>
      </c>
      <c r="L609" s="137"/>
      <c r="M609" s="141"/>
      <c r="N609" s="142"/>
      <c r="O609" s="142"/>
      <c r="P609" s="143">
        <f>SUM(P610:P629)</f>
        <v>189.23110500000001</v>
      </c>
      <c r="Q609" s="142"/>
      <c r="R609" s="143">
        <f>SUM(R610:R629)</f>
        <v>2.9470247399999994</v>
      </c>
      <c r="S609" s="142"/>
      <c r="T609" s="144">
        <f>SUM(T610:T629)</f>
        <v>1.1147499999999999E-2</v>
      </c>
      <c r="AR609" s="138" t="s">
        <v>77</v>
      </c>
      <c r="AT609" s="145" t="s">
        <v>68</v>
      </c>
      <c r="AU609" s="145" t="s">
        <v>16</v>
      </c>
      <c r="AY609" s="138" t="s">
        <v>165</v>
      </c>
      <c r="BK609" s="146">
        <f>SUM(BK610:BK629)</f>
        <v>0</v>
      </c>
    </row>
    <row r="610" spans="2:65" s="1" customFormat="1" ht="16.5" customHeight="1">
      <c r="B610" s="149"/>
      <c r="C610" s="150" t="s">
        <v>1870</v>
      </c>
      <c r="D610" s="150" t="s">
        <v>167</v>
      </c>
      <c r="E610" s="151" t="s">
        <v>1871</v>
      </c>
      <c r="F610" s="152" t="s">
        <v>1872</v>
      </c>
      <c r="G610" s="153" t="s">
        <v>170</v>
      </c>
      <c r="H610" s="154">
        <v>323.41000000000003</v>
      </c>
      <c r="I610" s="155"/>
      <c r="J610" s="155">
        <f t="shared" ref="J610:J616" si="190">ROUND(I610*H610,2)</f>
        <v>0</v>
      </c>
      <c r="K610" s="152" t="s">
        <v>171</v>
      </c>
      <c r="L610" s="35"/>
      <c r="M610" s="156" t="s">
        <v>5</v>
      </c>
      <c r="N610" s="157" t="s">
        <v>40</v>
      </c>
      <c r="O610" s="158">
        <v>2.4E-2</v>
      </c>
      <c r="P610" s="158">
        <f t="shared" ref="P610:P616" si="191">O610*H610</f>
        <v>7.7618400000000012</v>
      </c>
      <c r="Q610" s="158">
        <v>0</v>
      </c>
      <c r="R610" s="158">
        <f t="shared" ref="R610:R616" si="192">Q610*H610</f>
        <v>0</v>
      </c>
      <c r="S610" s="158">
        <v>0</v>
      </c>
      <c r="T610" s="159">
        <f t="shared" ref="T610:T616" si="193">S610*H610</f>
        <v>0</v>
      </c>
      <c r="AR610" s="21" t="s">
        <v>224</v>
      </c>
      <c r="AT610" s="21" t="s">
        <v>167</v>
      </c>
      <c r="AU610" s="21" t="s">
        <v>77</v>
      </c>
      <c r="AY610" s="21" t="s">
        <v>165</v>
      </c>
      <c r="BE610" s="160">
        <f t="shared" ref="BE610:BE616" si="194">IF(N610="základní",J610,0)</f>
        <v>0</v>
      </c>
      <c r="BF610" s="160">
        <f t="shared" ref="BF610:BF616" si="195">IF(N610="snížená",J610,0)</f>
        <v>0</v>
      </c>
      <c r="BG610" s="160">
        <f t="shared" ref="BG610:BG616" si="196">IF(N610="zákl. přenesená",J610,0)</f>
        <v>0</v>
      </c>
      <c r="BH610" s="160">
        <f t="shared" ref="BH610:BH616" si="197">IF(N610="sníž. přenesená",J610,0)</f>
        <v>0</v>
      </c>
      <c r="BI610" s="160">
        <f t="shared" ref="BI610:BI616" si="198">IF(N610="nulová",J610,0)</f>
        <v>0</v>
      </c>
      <c r="BJ610" s="21" t="s">
        <v>16</v>
      </c>
      <c r="BK610" s="160">
        <f t="shared" ref="BK610:BK616" si="199">ROUND(I610*H610,2)</f>
        <v>0</v>
      </c>
      <c r="BL610" s="21" t="s">
        <v>224</v>
      </c>
      <c r="BM610" s="21" t="s">
        <v>1873</v>
      </c>
    </row>
    <row r="611" spans="2:65" s="1" customFormat="1" ht="25.5" customHeight="1">
      <c r="B611" s="149"/>
      <c r="C611" s="150" t="s">
        <v>1874</v>
      </c>
      <c r="D611" s="150" t="s">
        <v>167</v>
      </c>
      <c r="E611" s="151" t="s">
        <v>1875</v>
      </c>
      <c r="F611" s="152" t="s">
        <v>1876</v>
      </c>
      <c r="G611" s="153" t="s">
        <v>170</v>
      </c>
      <c r="H611" s="154">
        <v>323.41000000000003</v>
      </c>
      <c r="I611" s="155"/>
      <c r="J611" s="155">
        <f t="shared" si="190"/>
        <v>0</v>
      </c>
      <c r="K611" s="152" t="s">
        <v>171</v>
      </c>
      <c r="L611" s="35"/>
      <c r="M611" s="156" t="s">
        <v>5</v>
      </c>
      <c r="N611" s="157" t="s">
        <v>40</v>
      </c>
      <c r="O611" s="158">
        <v>5.8000000000000003E-2</v>
      </c>
      <c r="P611" s="158">
        <f t="shared" si="191"/>
        <v>18.757780000000004</v>
      </c>
      <c r="Q611" s="158">
        <v>3.0000000000000001E-5</v>
      </c>
      <c r="R611" s="158">
        <f t="shared" si="192"/>
        <v>9.7023000000000005E-3</v>
      </c>
      <c r="S611" s="158">
        <v>0</v>
      </c>
      <c r="T611" s="159">
        <f t="shared" si="193"/>
        <v>0</v>
      </c>
      <c r="AR611" s="21" t="s">
        <v>224</v>
      </c>
      <c r="AT611" s="21" t="s">
        <v>167</v>
      </c>
      <c r="AU611" s="21" t="s">
        <v>77</v>
      </c>
      <c r="AY611" s="21" t="s">
        <v>165</v>
      </c>
      <c r="BE611" s="160">
        <f t="shared" si="194"/>
        <v>0</v>
      </c>
      <c r="BF611" s="160">
        <f t="shared" si="195"/>
        <v>0</v>
      </c>
      <c r="BG611" s="160">
        <f t="shared" si="196"/>
        <v>0</v>
      </c>
      <c r="BH611" s="160">
        <f t="shared" si="197"/>
        <v>0</v>
      </c>
      <c r="BI611" s="160">
        <f t="shared" si="198"/>
        <v>0</v>
      </c>
      <c r="BJ611" s="21" t="s">
        <v>16</v>
      </c>
      <c r="BK611" s="160">
        <f t="shared" si="199"/>
        <v>0</v>
      </c>
      <c r="BL611" s="21" t="s">
        <v>224</v>
      </c>
      <c r="BM611" s="21" t="s">
        <v>1877</v>
      </c>
    </row>
    <row r="612" spans="2:65" s="1" customFormat="1" ht="25.5" customHeight="1">
      <c r="B612" s="149"/>
      <c r="C612" s="150" t="s">
        <v>1878</v>
      </c>
      <c r="D612" s="150" t="s">
        <v>167</v>
      </c>
      <c r="E612" s="151" t="s">
        <v>1879</v>
      </c>
      <c r="F612" s="152" t="s">
        <v>1880</v>
      </c>
      <c r="G612" s="153" t="s">
        <v>170</v>
      </c>
      <c r="H612" s="154">
        <v>318.11</v>
      </c>
      <c r="I612" s="155"/>
      <c r="J612" s="155">
        <f t="shared" si="190"/>
        <v>0</v>
      </c>
      <c r="K612" s="152" t="s">
        <v>171</v>
      </c>
      <c r="L612" s="35"/>
      <c r="M612" s="156" t="s">
        <v>5</v>
      </c>
      <c r="N612" s="157" t="s">
        <v>40</v>
      </c>
      <c r="O612" s="158">
        <v>0.192</v>
      </c>
      <c r="P612" s="158">
        <f t="shared" si="191"/>
        <v>61.077120000000001</v>
      </c>
      <c r="Q612" s="158">
        <v>4.4999999999999997E-3</v>
      </c>
      <c r="R612" s="158">
        <f t="shared" si="192"/>
        <v>1.431495</v>
      </c>
      <c r="S612" s="158">
        <v>0</v>
      </c>
      <c r="T612" s="159">
        <f t="shared" si="193"/>
        <v>0</v>
      </c>
      <c r="AR612" s="21" t="s">
        <v>224</v>
      </c>
      <c r="AT612" s="21" t="s">
        <v>167</v>
      </c>
      <c r="AU612" s="21" t="s">
        <v>77</v>
      </c>
      <c r="AY612" s="21" t="s">
        <v>165</v>
      </c>
      <c r="BE612" s="160">
        <f t="shared" si="194"/>
        <v>0</v>
      </c>
      <c r="BF612" s="160">
        <f t="shared" si="195"/>
        <v>0</v>
      </c>
      <c r="BG612" s="160">
        <f t="shared" si="196"/>
        <v>0</v>
      </c>
      <c r="BH612" s="160">
        <f t="shared" si="197"/>
        <v>0</v>
      </c>
      <c r="BI612" s="160">
        <f t="shared" si="198"/>
        <v>0</v>
      </c>
      <c r="BJ612" s="21" t="s">
        <v>16</v>
      </c>
      <c r="BK612" s="160">
        <f t="shared" si="199"/>
        <v>0</v>
      </c>
      <c r="BL612" s="21" t="s">
        <v>224</v>
      </c>
      <c r="BM612" s="21" t="s">
        <v>1881</v>
      </c>
    </row>
    <row r="613" spans="2:65" s="1" customFormat="1" ht="25.5" customHeight="1">
      <c r="B613" s="149"/>
      <c r="C613" s="150" t="s">
        <v>1882</v>
      </c>
      <c r="D613" s="150" t="s">
        <v>167</v>
      </c>
      <c r="E613" s="151" t="s">
        <v>1883</v>
      </c>
      <c r="F613" s="152" t="s">
        <v>1884</v>
      </c>
      <c r="G613" s="153" t="s">
        <v>170</v>
      </c>
      <c r="H613" s="154">
        <v>5.3</v>
      </c>
      <c r="I613" s="155"/>
      <c r="J613" s="155">
        <f t="shared" si="190"/>
        <v>0</v>
      </c>
      <c r="K613" s="152" t="s">
        <v>171</v>
      </c>
      <c r="L613" s="35"/>
      <c r="M613" s="156" t="s">
        <v>5</v>
      </c>
      <c r="N613" s="157" t="s">
        <v>40</v>
      </c>
      <c r="O613" s="158">
        <v>0.245</v>
      </c>
      <c r="P613" s="158">
        <f t="shared" si="191"/>
        <v>1.2985</v>
      </c>
      <c r="Q613" s="158">
        <v>7.4999999999999997E-3</v>
      </c>
      <c r="R613" s="158">
        <f t="shared" si="192"/>
        <v>3.9750000000000001E-2</v>
      </c>
      <c r="S613" s="158">
        <v>0</v>
      </c>
      <c r="T613" s="159">
        <f t="shared" si="193"/>
        <v>0</v>
      </c>
      <c r="AR613" s="21" t="s">
        <v>224</v>
      </c>
      <c r="AT613" s="21" t="s">
        <v>167</v>
      </c>
      <c r="AU613" s="21" t="s">
        <v>77</v>
      </c>
      <c r="AY613" s="21" t="s">
        <v>165</v>
      </c>
      <c r="BE613" s="160">
        <f t="shared" si="194"/>
        <v>0</v>
      </c>
      <c r="BF613" s="160">
        <f t="shared" si="195"/>
        <v>0</v>
      </c>
      <c r="BG613" s="160">
        <f t="shared" si="196"/>
        <v>0</v>
      </c>
      <c r="BH613" s="160">
        <f t="shared" si="197"/>
        <v>0</v>
      </c>
      <c r="BI613" s="160">
        <f t="shared" si="198"/>
        <v>0</v>
      </c>
      <c r="BJ613" s="21" t="s">
        <v>16</v>
      </c>
      <c r="BK613" s="160">
        <f t="shared" si="199"/>
        <v>0</v>
      </c>
      <c r="BL613" s="21" t="s">
        <v>224</v>
      </c>
      <c r="BM613" s="21" t="s">
        <v>1885</v>
      </c>
    </row>
    <row r="614" spans="2:65" s="1" customFormat="1" ht="16.5" customHeight="1">
      <c r="B614" s="149"/>
      <c r="C614" s="150" t="s">
        <v>1886</v>
      </c>
      <c r="D614" s="150" t="s">
        <v>167</v>
      </c>
      <c r="E614" s="151" t="s">
        <v>1887</v>
      </c>
      <c r="F614" s="152" t="s">
        <v>1888</v>
      </c>
      <c r="G614" s="153" t="s">
        <v>170</v>
      </c>
      <c r="H614" s="154">
        <v>4.4589999999999996</v>
      </c>
      <c r="I614" s="155"/>
      <c r="J614" s="155">
        <f t="shared" si="190"/>
        <v>0</v>
      </c>
      <c r="K614" s="152" t="s">
        <v>171</v>
      </c>
      <c r="L614" s="35"/>
      <c r="M614" s="156" t="s">
        <v>5</v>
      </c>
      <c r="N614" s="157" t="s">
        <v>40</v>
      </c>
      <c r="O614" s="158">
        <v>0.105</v>
      </c>
      <c r="P614" s="158">
        <f t="shared" si="191"/>
        <v>0.46819499999999992</v>
      </c>
      <c r="Q614" s="158">
        <v>0</v>
      </c>
      <c r="R614" s="158">
        <f t="shared" si="192"/>
        <v>0</v>
      </c>
      <c r="S614" s="158">
        <v>2.5000000000000001E-3</v>
      </c>
      <c r="T614" s="159">
        <f t="shared" si="193"/>
        <v>1.1147499999999999E-2</v>
      </c>
      <c r="AR614" s="21" t="s">
        <v>224</v>
      </c>
      <c r="AT614" s="21" t="s">
        <v>167</v>
      </c>
      <c r="AU614" s="21" t="s">
        <v>77</v>
      </c>
      <c r="AY614" s="21" t="s">
        <v>165</v>
      </c>
      <c r="BE614" s="160">
        <f t="shared" si="194"/>
        <v>0</v>
      </c>
      <c r="BF614" s="160">
        <f t="shared" si="195"/>
        <v>0</v>
      </c>
      <c r="BG614" s="160">
        <f t="shared" si="196"/>
        <v>0</v>
      </c>
      <c r="BH614" s="160">
        <f t="shared" si="197"/>
        <v>0</v>
      </c>
      <c r="BI614" s="160">
        <f t="shared" si="198"/>
        <v>0</v>
      </c>
      <c r="BJ614" s="21" t="s">
        <v>16</v>
      </c>
      <c r="BK614" s="160">
        <f t="shared" si="199"/>
        <v>0</v>
      </c>
      <c r="BL614" s="21" t="s">
        <v>224</v>
      </c>
      <c r="BM614" s="21" t="s">
        <v>1889</v>
      </c>
    </row>
    <row r="615" spans="2:65" s="1" customFormat="1" ht="16.5" customHeight="1">
      <c r="B615" s="149"/>
      <c r="C615" s="150" t="s">
        <v>1890</v>
      </c>
      <c r="D615" s="150" t="s">
        <v>167</v>
      </c>
      <c r="E615" s="151" t="s">
        <v>1891</v>
      </c>
      <c r="F615" s="152" t="s">
        <v>1892</v>
      </c>
      <c r="G615" s="153" t="s">
        <v>170</v>
      </c>
      <c r="H615" s="154">
        <v>146.22999999999999</v>
      </c>
      <c r="I615" s="155"/>
      <c r="J615" s="155">
        <f t="shared" si="190"/>
        <v>0</v>
      </c>
      <c r="K615" s="152" t="s">
        <v>171</v>
      </c>
      <c r="L615" s="35"/>
      <c r="M615" s="156" t="s">
        <v>5</v>
      </c>
      <c r="N615" s="157" t="s">
        <v>40</v>
      </c>
      <c r="O615" s="158">
        <v>0.307</v>
      </c>
      <c r="P615" s="158">
        <f t="shared" si="191"/>
        <v>44.892609999999998</v>
      </c>
      <c r="Q615" s="158">
        <v>2.9999999999999997E-4</v>
      </c>
      <c r="R615" s="158">
        <f t="shared" si="192"/>
        <v>4.3868999999999991E-2</v>
      </c>
      <c r="S615" s="158">
        <v>0</v>
      </c>
      <c r="T615" s="159">
        <f t="shared" si="193"/>
        <v>0</v>
      </c>
      <c r="AR615" s="21" t="s">
        <v>224</v>
      </c>
      <c r="AT615" s="21" t="s">
        <v>167</v>
      </c>
      <c r="AU615" s="21" t="s">
        <v>77</v>
      </c>
      <c r="AY615" s="21" t="s">
        <v>165</v>
      </c>
      <c r="BE615" s="160">
        <f t="shared" si="194"/>
        <v>0</v>
      </c>
      <c r="BF615" s="160">
        <f t="shared" si="195"/>
        <v>0</v>
      </c>
      <c r="BG615" s="160">
        <f t="shared" si="196"/>
        <v>0</v>
      </c>
      <c r="BH615" s="160">
        <f t="shared" si="197"/>
        <v>0</v>
      </c>
      <c r="BI615" s="160">
        <f t="shared" si="198"/>
        <v>0</v>
      </c>
      <c r="BJ615" s="21" t="s">
        <v>16</v>
      </c>
      <c r="BK615" s="160">
        <f t="shared" si="199"/>
        <v>0</v>
      </c>
      <c r="BL615" s="21" t="s">
        <v>224</v>
      </c>
      <c r="BM615" s="21" t="s">
        <v>1893</v>
      </c>
    </row>
    <row r="616" spans="2:65" s="1" customFormat="1" ht="16.5" customHeight="1">
      <c r="B616" s="149"/>
      <c r="C616" s="169" t="s">
        <v>1894</v>
      </c>
      <c r="D616" s="169" t="s">
        <v>297</v>
      </c>
      <c r="E616" s="170" t="s">
        <v>1895</v>
      </c>
      <c r="F616" s="171" t="s">
        <v>1896</v>
      </c>
      <c r="G616" s="172" t="s">
        <v>170</v>
      </c>
      <c r="H616" s="173">
        <v>168.16499999999999</v>
      </c>
      <c r="I616" s="174"/>
      <c r="J616" s="174">
        <f t="shared" si="190"/>
        <v>0</v>
      </c>
      <c r="K616" s="171" t="s">
        <v>5</v>
      </c>
      <c r="L616" s="175"/>
      <c r="M616" s="176" t="s">
        <v>5</v>
      </c>
      <c r="N616" s="177" t="s">
        <v>40</v>
      </c>
      <c r="O616" s="158">
        <v>0</v>
      </c>
      <c r="P616" s="158">
        <f t="shared" si="191"/>
        <v>0</v>
      </c>
      <c r="Q616" s="158">
        <v>3.6800000000000001E-3</v>
      </c>
      <c r="R616" s="158">
        <f t="shared" si="192"/>
        <v>0.61884720000000004</v>
      </c>
      <c r="S616" s="158">
        <v>0</v>
      </c>
      <c r="T616" s="159">
        <f t="shared" si="193"/>
        <v>0</v>
      </c>
      <c r="AR616" s="21" t="s">
        <v>292</v>
      </c>
      <c r="AT616" s="21" t="s">
        <v>297</v>
      </c>
      <c r="AU616" s="21" t="s">
        <v>77</v>
      </c>
      <c r="AY616" s="21" t="s">
        <v>165</v>
      </c>
      <c r="BE616" s="160">
        <f t="shared" si="194"/>
        <v>0</v>
      </c>
      <c r="BF616" s="160">
        <f t="shared" si="195"/>
        <v>0</v>
      </c>
      <c r="BG616" s="160">
        <f t="shared" si="196"/>
        <v>0</v>
      </c>
      <c r="BH616" s="160">
        <f t="shared" si="197"/>
        <v>0</v>
      </c>
      <c r="BI616" s="160">
        <f t="shared" si="198"/>
        <v>0</v>
      </c>
      <c r="BJ616" s="21" t="s">
        <v>16</v>
      </c>
      <c r="BK616" s="160">
        <f t="shared" si="199"/>
        <v>0</v>
      </c>
      <c r="BL616" s="21" t="s">
        <v>224</v>
      </c>
      <c r="BM616" s="21" t="s">
        <v>1897</v>
      </c>
    </row>
    <row r="617" spans="2:65" s="11" customFormat="1">
      <c r="B617" s="161"/>
      <c r="D617" s="162" t="s">
        <v>236</v>
      </c>
      <c r="F617" s="163" t="s">
        <v>1898</v>
      </c>
      <c r="H617" s="164">
        <v>168.16499999999999</v>
      </c>
      <c r="L617" s="161"/>
      <c r="M617" s="165"/>
      <c r="N617" s="166"/>
      <c r="O617" s="166"/>
      <c r="P617" s="166"/>
      <c r="Q617" s="166"/>
      <c r="R617" s="166"/>
      <c r="S617" s="166"/>
      <c r="T617" s="167"/>
      <c r="AT617" s="168" t="s">
        <v>236</v>
      </c>
      <c r="AU617" s="168" t="s">
        <v>77</v>
      </c>
      <c r="AV617" s="11" t="s">
        <v>77</v>
      </c>
      <c r="AW617" s="11" t="s">
        <v>6</v>
      </c>
      <c r="AX617" s="11" t="s">
        <v>16</v>
      </c>
      <c r="AY617" s="168" t="s">
        <v>165</v>
      </c>
    </row>
    <row r="618" spans="2:65" s="1" customFormat="1" ht="16.5" customHeight="1">
      <c r="B618" s="149"/>
      <c r="C618" s="150" t="s">
        <v>1899</v>
      </c>
      <c r="D618" s="150" t="s">
        <v>167</v>
      </c>
      <c r="E618" s="151" t="s">
        <v>1900</v>
      </c>
      <c r="F618" s="152" t="s">
        <v>1901</v>
      </c>
      <c r="G618" s="153" t="s">
        <v>170</v>
      </c>
      <c r="H618" s="154">
        <v>94.44</v>
      </c>
      <c r="I618" s="155"/>
      <c r="J618" s="155">
        <f>ROUND(I618*H618,2)</f>
        <v>0</v>
      </c>
      <c r="K618" s="152" t="s">
        <v>5</v>
      </c>
      <c r="L618" s="35"/>
      <c r="M618" s="156" t="s">
        <v>5</v>
      </c>
      <c r="N618" s="157" t="s">
        <v>40</v>
      </c>
      <c r="O618" s="158">
        <v>0.307</v>
      </c>
      <c r="P618" s="158">
        <f>O618*H618</f>
        <v>28.993079999999999</v>
      </c>
      <c r="Q618" s="158">
        <v>2.9999999999999997E-4</v>
      </c>
      <c r="R618" s="158">
        <f>Q618*H618</f>
        <v>2.8331999999999996E-2</v>
      </c>
      <c r="S618" s="158">
        <v>0</v>
      </c>
      <c r="T618" s="159">
        <f>S618*H618</f>
        <v>0</v>
      </c>
      <c r="AR618" s="21" t="s">
        <v>224</v>
      </c>
      <c r="AT618" s="21" t="s">
        <v>167</v>
      </c>
      <c r="AU618" s="21" t="s">
        <v>77</v>
      </c>
      <c r="AY618" s="21" t="s">
        <v>165</v>
      </c>
      <c r="BE618" s="160">
        <f>IF(N618="základní",J618,0)</f>
        <v>0</v>
      </c>
      <c r="BF618" s="160">
        <f>IF(N618="snížená",J618,0)</f>
        <v>0</v>
      </c>
      <c r="BG618" s="160">
        <f>IF(N618="zákl. přenesená",J618,0)</f>
        <v>0</v>
      </c>
      <c r="BH618" s="160">
        <f>IF(N618="sníž. přenesená",J618,0)</f>
        <v>0</v>
      </c>
      <c r="BI618" s="160">
        <f>IF(N618="nulová",J618,0)</f>
        <v>0</v>
      </c>
      <c r="BJ618" s="21" t="s">
        <v>16</v>
      </c>
      <c r="BK618" s="160">
        <f>ROUND(I618*H618,2)</f>
        <v>0</v>
      </c>
      <c r="BL618" s="21" t="s">
        <v>224</v>
      </c>
      <c r="BM618" s="21" t="s">
        <v>1902</v>
      </c>
    </row>
    <row r="619" spans="2:65" s="1" customFormat="1" ht="16.5" customHeight="1">
      <c r="B619" s="149"/>
      <c r="C619" s="169" t="s">
        <v>1903</v>
      </c>
      <c r="D619" s="169" t="s">
        <v>297</v>
      </c>
      <c r="E619" s="170" t="s">
        <v>1904</v>
      </c>
      <c r="F619" s="171" t="s">
        <v>1905</v>
      </c>
      <c r="G619" s="172" t="s">
        <v>170</v>
      </c>
      <c r="H619" s="173">
        <v>108.60599999999999</v>
      </c>
      <c r="I619" s="174"/>
      <c r="J619" s="174">
        <f>ROUND(I619*H619,2)</f>
        <v>0</v>
      </c>
      <c r="K619" s="171" t="s">
        <v>5</v>
      </c>
      <c r="L619" s="175"/>
      <c r="M619" s="176" t="s">
        <v>5</v>
      </c>
      <c r="N619" s="177" t="s">
        <v>40</v>
      </c>
      <c r="O619" s="158">
        <v>0</v>
      </c>
      <c r="P619" s="158">
        <f>O619*H619</f>
        <v>0</v>
      </c>
      <c r="Q619" s="158">
        <v>3.6800000000000001E-3</v>
      </c>
      <c r="R619" s="158">
        <f>Q619*H619</f>
        <v>0.39967007999999998</v>
      </c>
      <c r="S619" s="158">
        <v>0</v>
      </c>
      <c r="T619" s="159">
        <f>S619*H619</f>
        <v>0</v>
      </c>
      <c r="AR619" s="21" t="s">
        <v>292</v>
      </c>
      <c r="AT619" s="21" t="s">
        <v>297</v>
      </c>
      <c r="AU619" s="21" t="s">
        <v>77</v>
      </c>
      <c r="AY619" s="21" t="s">
        <v>165</v>
      </c>
      <c r="BE619" s="160">
        <f>IF(N619="základní",J619,0)</f>
        <v>0</v>
      </c>
      <c r="BF619" s="160">
        <f>IF(N619="snížená",J619,0)</f>
        <v>0</v>
      </c>
      <c r="BG619" s="160">
        <f>IF(N619="zákl. přenesená",J619,0)</f>
        <v>0</v>
      </c>
      <c r="BH619" s="160">
        <f>IF(N619="sníž. přenesená",J619,0)</f>
        <v>0</v>
      </c>
      <c r="BI619" s="160">
        <f>IF(N619="nulová",J619,0)</f>
        <v>0</v>
      </c>
      <c r="BJ619" s="21" t="s">
        <v>16</v>
      </c>
      <c r="BK619" s="160">
        <f>ROUND(I619*H619,2)</f>
        <v>0</v>
      </c>
      <c r="BL619" s="21" t="s">
        <v>224</v>
      </c>
      <c r="BM619" s="21" t="s">
        <v>1906</v>
      </c>
    </row>
    <row r="620" spans="2:65" s="11" customFormat="1">
      <c r="B620" s="161"/>
      <c r="D620" s="162" t="s">
        <v>236</v>
      </c>
      <c r="F620" s="163" t="s">
        <v>1907</v>
      </c>
      <c r="H620" s="164">
        <v>108.60599999999999</v>
      </c>
      <c r="L620" s="161"/>
      <c r="M620" s="165"/>
      <c r="N620" s="166"/>
      <c r="O620" s="166"/>
      <c r="P620" s="166"/>
      <c r="Q620" s="166"/>
      <c r="R620" s="166"/>
      <c r="S620" s="166"/>
      <c r="T620" s="167"/>
      <c r="AT620" s="168" t="s">
        <v>236</v>
      </c>
      <c r="AU620" s="168" t="s">
        <v>77</v>
      </c>
      <c r="AV620" s="11" t="s">
        <v>77</v>
      </c>
      <c r="AW620" s="11" t="s">
        <v>6</v>
      </c>
      <c r="AX620" s="11" t="s">
        <v>16</v>
      </c>
      <c r="AY620" s="168" t="s">
        <v>165</v>
      </c>
    </row>
    <row r="621" spans="2:65" s="1" customFormat="1" ht="25.5" customHeight="1">
      <c r="B621" s="149"/>
      <c r="C621" s="150" t="s">
        <v>1908</v>
      </c>
      <c r="D621" s="150" t="s">
        <v>167</v>
      </c>
      <c r="E621" s="151" t="s">
        <v>1909</v>
      </c>
      <c r="F621" s="152" t="s">
        <v>1910</v>
      </c>
      <c r="G621" s="153" t="s">
        <v>170</v>
      </c>
      <c r="H621" s="154">
        <v>94.44</v>
      </c>
      <c r="I621" s="155"/>
      <c r="J621" s="155">
        <f>ROUND(I621*H621,2)</f>
        <v>0</v>
      </c>
      <c r="K621" s="152" t="s">
        <v>5</v>
      </c>
      <c r="L621" s="35"/>
      <c r="M621" s="156" t="s">
        <v>5</v>
      </c>
      <c r="N621" s="157" t="s">
        <v>40</v>
      </c>
      <c r="O621" s="158">
        <v>0</v>
      </c>
      <c r="P621" s="158">
        <f>O621*H621</f>
        <v>0</v>
      </c>
      <c r="Q621" s="158">
        <v>0</v>
      </c>
      <c r="R621" s="158">
        <f>Q621*H621</f>
        <v>0</v>
      </c>
      <c r="S621" s="158">
        <v>0</v>
      </c>
      <c r="T621" s="159">
        <f>S621*H621</f>
        <v>0</v>
      </c>
      <c r="AR621" s="21" t="s">
        <v>224</v>
      </c>
      <c r="AT621" s="21" t="s">
        <v>167</v>
      </c>
      <c r="AU621" s="21" t="s">
        <v>77</v>
      </c>
      <c r="AY621" s="21" t="s">
        <v>165</v>
      </c>
      <c r="BE621" s="160">
        <f>IF(N621="základní",J621,0)</f>
        <v>0</v>
      </c>
      <c r="BF621" s="160">
        <f>IF(N621="snížená",J621,0)</f>
        <v>0</v>
      </c>
      <c r="BG621" s="160">
        <f>IF(N621="zákl. přenesená",J621,0)</f>
        <v>0</v>
      </c>
      <c r="BH621" s="160">
        <f>IF(N621="sníž. přenesená",J621,0)</f>
        <v>0</v>
      </c>
      <c r="BI621" s="160">
        <f>IF(N621="nulová",J621,0)</f>
        <v>0</v>
      </c>
      <c r="BJ621" s="21" t="s">
        <v>16</v>
      </c>
      <c r="BK621" s="160">
        <f>ROUND(I621*H621,2)</f>
        <v>0</v>
      </c>
      <c r="BL621" s="21" t="s">
        <v>224</v>
      </c>
      <c r="BM621" s="21" t="s">
        <v>1911</v>
      </c>
    </row>
    <row r="622" spans="2:65" s="1" customFormat="1" ht="16.5" customHeight="1">
      <c r="B622" s="149"/>
      <c r="C622" s="150" t="s">
        <v>1912</v>
      </c>
      <c r="D622" s="150" t="s">
        <v>167</v>
      </c>
      <c r="E622" s="151" t="s">
        <v>1891</v>
      </c>
      <c r="F622" s="152" t="s">
        <v>1892</v>
      </c>
      <c r="G622" s="153" t="s">
        <v>170</v>
      </c>
      <c r="H622" s="154">
        <v>82.74</v>
      </c>
      <c r="I622" s="155"/>
      <c r="J622" s="155">
        <f>ROUND(I622*H622,2)</f>
        <v>0</v>
      </c>
      <c r="K622" s="152" t="s">
        <v>171</v>
      </c>
      <c r="L622" s="35"/>
      <c r="M622" s="156" t="s">
        <v>5</v>
      </c>
      <c r="N622" s="157" t="s">
        <v>40</v>
      </c>
      <c r="O622" s="158">
        <v>0.307</v>
      </c>
      <c r="P622" s="158">
        <f>O622*H622</f>
        <v>25.401179999999997</v>
      </c>
      <c r="Q622" s="158">
        <v>2.9999999999999997E-4</v>
      </c>
      <c r="R622" s="158">
        <f>Q622*H622</f>
        <v>2.4821999999999997E-2</v>
      </c>
      <c r="S622" s="158">
        <v>0</v>
      </c>
      <c r="T622" s="159">
        <f>S622*H622</f>
        <v>0</v>
      </c>
      <c r="AR622" s="21" t="s">
        <v>224</v>
      </c>
      <c r="AT622" s="21" t="s">
        <v>167</v>
      </c>
      <c r="AU622" s="21" t="s">
        <v>77</v>
      </c>
      <c r="AY622" s="21" t="s">
        <v>165</v>
      </c>
      <c r="BE622" s="160">
        <f>IF(N622="základní",J622,0)</f>
        <v>0</v>
      </c>
      <c r="BF622" s="160">
        <f>IF(N622="snížená",J622,0)</f>
        <v>0</v>
      </c>
      <c r="BG622" s="160">
        <f>IF(N622="zákl. přenesená",J622,0)</f>
        <v>0</v>
      </c>
      <c r="BH622" s="160">
        <f>IF(N622="sníž. přenesená",J622,0)</f>
        <v>0</v>
      </c>
      <c r="BI622" s="160">
        <f>IF(N622="nulová",J622,0)</f>
        <v>0</v>
      </c>
      <c r="BJ622" s="21" t="s">
        <v>16</v>
      </c>
      <c r="BK622" s="160">
        <f>ROUND(I622*H622,2)</f>
        <v>0</v>
      </c>
      <c r="BL622" s="21" t="s">
        <v>224</v>
      </c>
      <c r="BM622" s="21" t="s">
        <v>1913</v>
      </c>
    </row>
    <row r="623" spans="2:65" s="1" customFormat="1" ht="16.5" customHeight="1">
      <c r="B623" s="149"/>
      <c r="C623" s="169" t="s">
        <v>1914</v>
      </c>
      <c r="D623" s="169" t="s">
        <v>297</v>
      </c>
      <c r="E623" s="170" t="s">
        <v>1915</v>
      </c>
      <c r="F623" s="171" t="s">
        <v>1916</v>
      </c>
      <c r="G623" s="172" t="s">
        <v>170</v>
      </c>
      <c r="H623" s="173">
        <v>95.150999999999996</v>
      </c>
      <c r="I623" s="174"/>
      <c r="J623" s="174">
        <f>ROUND(I623*H623,2)</f>
        <v>0</v>
      </c>
      <c r="K623" s="171" t="s">
        <v>5</v>
      </c>
      <c r="L623" s="175"/>
      <c r="M623" s="176" t="s">
        <v>5</v>
      </c>
      <c r="N623" s="177" t="s">
        <v>40</v>
      </c>
      <c r="O623" s="158">
        <v>0</v>
      </c>
      <c r="P623" s="158">
        <f>O623*H623</f>
        <v>0</v>
      </c>
      <c r="Q623" s="158">
        <v>3.6800000000000001E-3</v>
      </c>
      <c r="R623" s="158">
        <f>Q623*H623</f>
        <v>0.35015567999999997</v>
      </c>
      <c r="S623" s="158">
        <v>0</v>
      </c>
      <c r="T623" s="159">
        <f>S623*H623</f>
        <v>0</v>
      </c>
      <c r="AR623" s="21" t="s">
        <v>292</v>
      </c>
      <c r="AT623" s="21" t="s">
        <v>297</v>
      </c>
      <c r="AU623" s="21" t="s">
        <v>77</v>
      </c>
      <c r="AY623" s="21" t="s">
        <v>165</v>
      </c>
      <c r="BE623" s="160">
        <f>IF(N623="základní",J623,0)</f>
        <v>0</v>
      </c>
      <c r="BF623" s="160">
        <f>IF(N623="snížená",J623,0)</f>
        <v>0</v>
      </c>
      <c r="BG623" s="160">
        <f>IF(N623="zákl. přenesená",J623,0)</f>
        <v>0</v>
      </c>
      <c r="BH623" s="160">
        <f>IF(N623="sníž. přenesená",J623,0)</f>
        <v>0</v>
      </c>
      <c r="BI623" s="160">
        <f>IF(N623="nulová",J623,0)</f>
        <v>0</v>
      </c>
      <c r="BJ623" s="21" t="s">
        <v>16</v>
      </c>
      <c r="BK623" s="160">
        <f>ROUND(I623*H623,2)</f>
        <v>0</v>
      </c>
      <c r="BL623" s="21" t="s">
        <v>224</v>
      </c>
      <c r="BM623" s="21" t="s">
        <v>1917</v>
      </c>
    </row>
    <row r="624" spans="2:65" s="11" customFormat="1">
      <c r="B624" s="161"/>
      <c r="D624" s="162" t="s">
        <v>236</v>
      </c>
      <c r="F624" s="163" t="s">
        <v>1918</v>
      </c>
      <c r="H624" s="164">
        <v>95.150999999999996</v>
      </c>
      <c r="L624" s="161"/>
      <c r="M624" s="165"/>
      <c r="N624" s="166"/>
      <c r="O624" s="166"/>
      <c r="P624" s="166"/>
      <c r="Q624" s="166"/>
      <c r="R624" s="166"/>
      <c r="S624" s="166"/>
      <c r="T624" s="167"/>
      <c r="AT624" s="168" t="s">
        <v>236</v>
      </c>
      <c r="AU624" s="168" t="s">
        <v>77</v>
      </c>
      <c r="AV624" s="11" t="s">
        <v>77</v>
      </c>
      <c r="AW624" s="11" t="s">
        <v>6</v>
      </c>
      <c r="AX624" s="11" t="s">
        <v>16</v>
      </c>
      <c r="AY624" s="168" t="s">
        <v>165</v>
      </c>
    </row>
    <row r="625" spans="2:65" s="1" customFormat="1" ht="16.5" customHeight="1">
      <c r="B625" s="149"/>
      <c r="C625" s="150" t="s">
        <v>1919</v>
      </c>
      <c r="D625" s="150" t="s">
        <v>167</v>
      </c>
      <c r="E625" s="151" t="s">
        <v>1920</v>
      </c>
      <c r="F625" s="152" t="s">
        <v>1921</v>
      </c>
      <c r="G625" s="153" t="s">
        <v>185</v>
      </c>
      <c r="H625" s="154">
        <v>2.2000000000000002</v>
      </c>
      <c r="I625" s="155"/>
      <c r="J625" s="155">
        <f>ROUND(I625*H625,2)</f>
        <v>0</v>
      </c>
      <c r="K625" s="152" t="s">
        <v>171</v>
      </c>
      <c r="L625" s="35"/>
      <c r="M625" s="156" t="s">
        <v>5</v>
      </c>
      <c r="N625" s="157" t="s">
        <v>40</v>
      </c>
      <c r="O625" s="158">
        <v>0.26400000000000001</v>
      </c>
      <c r="P625" s="158">
        <f>O625*H625</f>
        <v>0.58080000000000009</v>
      </c>
      <c r="Q625" s="158">
        <v>0</v>
      </c>
      <c r="R625" s="158">
        <f>Q625*H625</f>
        <v>0</v>
      </c>
      <c r="S625" s="158">
        <v>0</v>
      </c>
      <c r="T625" s="159">
        <f>S625*H625</f>
        <v>0</v>
      </c>
      <c r="AR625" s="21" t="s">
        <v>224</v>
      </c>
      <c r="AT625" s="21" t="s">
        <v>167</v>
      </c>
      <c r="AU625" s="21" t="s">
        <v>77</v>
      </c>
      <c r="AY625" s="21" t="s">
        <v>165</v>
      </c>
      <c r="BE625" s="160">
        <f>IF(N625="základní",J625,0)</f>
        <v>0</v>
      </c>
      <c r="BF625" s="160">
        <f>IF(N625="snížená",J625,0)</f>
        <v>0</v>
      </c>
      <c r="BG625" s="160">
        <f>IF(N625="zákl. přenesená",J625,0)</f>
        <v>0</v>
      </c>
      <c r="BH625" s="160">
        <f>IF(N625="sníž. přenesená",J625,0)</f>
        <v>0</v>
      </c>
      <c r="BI625" s="160">
        <f>IF(N625="nulová",J625,0)</f>
        <v>0</v>
      </c>
      <c r="BJ625" s="21" t="s">
        <v>16</v>
      </c>
      <c r="BK625" s="160">
        <f>ROUND(I625*H625,2)</f>
        <v>0</v>
      </c>
      <c r="BL625" s="21" t="s">
        <v>224</v>
      </c>
      <c r="BM625" s="21" t="s">
        <v>1922</v>
      </c>
    </row>
    <row r="626" spans="2:65" s="1" customFormat="1" ht="16.5" customHeight="1">
      <c r="B626" s="149"/>
      <c r="C626" s="169" t="s">
        <v>1923</v>
      </c>
      <c r="D626" s="169" t="s">
        <v>297</v>
      </c>
      <c r="E626" s="170" t="s">
        <v>1924</v>
      </c>
      <c r="F626" s="171" t="s">
        <v>1925</v>
      </c>
      <c r="G626" s="172" t="s">
        <v>185</v>
      </c>
      <c r="H626" s="173">
        <v>2.2440000000000002</v>
      </c>
      <c r="I626" s="174"/>
      <c r="J626" s="174">
        <f>ROUND(I626*H626,2)</f>
        <v>0</v>
      </c>
      <c r="K626" s="171" t="s">
        <v>171</v>
      </c>
      <c r="L626" s="175"/>
      <c r="M626" s="176" t="s">
        <v>5</v>
      </c>
      <c r="N626" s="177" t="s">
        <v>40</v>
      </c>
      <c r="O626" s="158">
        <v>0</v>
      </c>
      <c r="P626" s="158">
        <f>O626*H626</f>
        <v>0</v>
      </c>
      <c r="Q626" s="158">
        <v>1.7000000000000001E-4</v>
      </c>
      <c r="R626" s="158">
        <f>Q626*H626</f>
        <v>3.8148000000000007E-4</v>
      </c>
      <c r="S626" s="158">
        <v>0</v>
      </c>
      <c r="T626" s="159">
        <f>S626*H626</f>
        <v>0</v>
      </c>
      <c r="AR626" s="21" t="s">
        <v>292</v>
      </c>
      <c r="AT626" s="21" t="s">
        <v>297</v>
      </c>
      <c r="AU626" s="21" t="s">
        <v>77</v>
      </c>
      <c r="AY626" s="21" t="s">
        <v>165</v>
      </c>
      <c r="BE626" s="160">
        <f>IF(N626="základní",J626,0)</f>
        <v>0</v>
      </c>
      <c r="BF626" s="160">
        <f>IF(N626="snížená",J626,0)</f>
        <v>0</v>
      </c>
      <c r="BG626" s="160">
        <f>IF(N626="zákl. přenesená",J626,0)</f>
        <v>0</v>
      </c>
      <c r="BH626" s="160">
        <f>IF(N626="sníž. přenesená",J626,0)</f>
        <v>0</v>
      </c>
      <c r="BI626" s="160">
        <f>IF(N626="nulová",J626,0)</f>
        <v>0</v>
      </c>
      <c r="BJ626" s="21" t="s">
        <v>16</v>
      </c>
      <c r="BK626" s="160">
        <f>ROUND(I626*H626,2)</f>
        <v>0</v>
      </c>
      <c r="BL626" s="21" t="s">
        <v>224</v>
      </c>
      <c r="BM626" s="21" t="s">
        <v>1926</v>
      </c>
    </row>
    <row r="627" spans="2:65" s="11" customFormat="1">
      <c r="B627" s="161"/>
      <c r="D627" s="162" t="s">
        <v>236</v>
      </c>
      <c r="F627" s="163" t="s">
        <v>1927</v>
      </c>
      <c r="H627" s="164">
        <v>2.2440000000000002</v>
      </c>
      <c r="L627" s="161"/>
      <c r="M627" s="165"/>
      <c r="N627" s="166"/>
      <c r="O627" s="166"/>
      <c r="P627" s="166"/>
      <c r="Q627" s="166"/>
      <c r="R627" s="166"/>
      <c r="S627" s="166"/>
      <c r="T627" s="167"/>
      <c r="AT627" s="168" t="s">
        <v>236</v>
      </c>
      <c r="AU627" s="168" t="s">
        <v>77</v>
      </c>
      <c r="AV627" s="11" t="s">
        <v>77</v>
      </c>
      <c r="AW627" s="11" t="s">
        <v>6</v>
      </c>
      <c r="AX627" s="11" t="s">
        <v>16</v>
      </c>
      <c r="AY627" s="168" t="s">
        <v>165</v>
      </c>
    </row>
    <row r="628" spans="2:65" s="1" customFormat="1" ht="16.5" customHeight="1">
      <c r="B628" s="149"/>
      <c r="C628" s="150" t="s">
        <v>1928</v>
      </c>
      <c r="D628" s="150" t="s">
        <v>167</v>
      </c>
      <c r="E628" s="151" t="s">
        <v>1929</v>
      </c>
      <c r="F628" s="152" t="s">
        <v>1930</v>
      </c>
      <c r="G628" s="153" t="s">
        <v>185</v>
      </c>
      <c r="H628" s="154">
        <v>245.405</v>
      </c>
      <c r="I628" s="155"/>
      <c r="J628" s="155">
        <f>ROUND(I628*H628,2)</f>
        <v>0</v>
      </c>
      <c r="K628" s="152" t="s">
        <v>5</v>
      </c>
      <c r="L628" s="35"/>
      <c r="M628" s="156" t="s">
        <v>5</v>
      </c>
      <c r="N628" s="157" t="s">
        <v>40</v>
      </c>
      <c r="O628" s="158">
        <v>0</v>
      </c>
      <c r="P628" s="158">
        <f>O628*H628</f>
        <v>0</v>
      </c>
      <c r="Q628" s="158">
        <v>0</v>
      </c>
      <c r="R628" s="158">
        <f>Q628*H628</f>
        <v>0</v>
      </c>
      <c r="S628" s="158">
        <v>0</v>
      </c>
      <c r="T628" s="159">
        <f>S628*H628</f>
        <v>0</v>
      </c>
      <c r="AR628" s="21" t="s">
        <v>224</v>
      </c>
      <c r="AT628" s="21" t="s">
        <v>167</v>
      </c>
      <c r="AU628" s="21" t="s">
        <v>77</v>
      </c>
      <c r="AY628" s="21" t="s">
        <v>165</v>
      </c>
      <c r="BE628" s="160">
        <f>IF(N628="základní",J628,0)</f>
        <v>0</v>
      </c>
      <c r="BF628" s="160">
        <f>IF(N628="snížená",J628,0)</f>
        <v>0</v>
      </c>
      <c r="BG628" s="160">
        <f>IF(N628="zákl. přenesená",J628,0)</f>
        <v>0</v>
      </c>
      <c r="BH628" s="160">
        <f>IF(N628="sníž. přenesená",J628,0)</f>
        <v>0</v>
      </c>
      <c r="BI628" s="160">
        <f>IF(N628="nulová",J628,0)</f>
        <v>0</v>
      </c>
      <c r="BJ628" s="21" t="s">
        <v>16</v>
      </c>
      <c r="BK628" s="160">
        <f>ROUND(I628*H628,2)</f>
        <v>0</v>
      </c>
      <c r="BL628" s="21" t="s">
        <v>224</v>
      </c>
      <c r="BM628" s="21" t="s">
        <v>1931</v>
      </c>
    </row>
    <row r="629" spans="2:65" s="1" customFormat="1" ht="38.25" customHeight="1">
      <c r="B629" s="149"/>
      <c r="C629" s="150" t="s">
        <v>1932</v>
      </c>
      <c r="D629" s="150" t="s">
        <v>167</v>
      </c>
      <c r="E629" s="151" t="s">
        <v>1933</v>
      </c>
      <c r="F629" s="152" t="s">
        <v>1934</v>
      </c>
      <c r="G629" s="153" t="s">
        <v>1257</v>
      </c>
      <c r="H629" s="154">
        <v>4983.0780000000004</v>
      </c>
      <c r="I629" s="155"/>
      <c r="J629" s="155">
        <f>ROUND(I629*H629,2)</f>
        <v>0</v>
      </c>
      <c r="K629" s="152" t="s">
        <v>171</v>
      </c>
      <c r="L629" s="35"/>
      <c r="M629" s="156" t="s">
        <v>5</v>
      </c>
      <c r="N629" s="157" t="s">
        <v>40</v>
      </c>
      <c r="O629" s="158">
        <v>0</v>
      </c>
      <c r="P629" s="158">
        <f>O629*H629</f>
        <v>0</v>
      </c>
      <c r="Q629" s="158">
        <v>0</v>
      </c>
      <c r="R629" s="158">
        <f>Q629*H629</f>
        <v>0</v>
      </c>
      <c r="S629" s="158">
        <v>0</v>
      </c>
      <c r="T629" s="159">
        <f>S629*H629</f>
        <v>0</v>
      </c>
      <c r="AR629" s="21" t="s">
        <v>224</v>
      </c>
      <c r="AT629" s="21" t="s">
        <v>167</v>
      </c>
      <c r="AU629" s="21" t="s">
        <v>77</v>
      </c>
      <c r="AY629" s="21" t="s">
        <v>165</v>
      </c>
      <c r="BE629" s="160">
        <f>IF(N629="základní",J629,0)</f>
        <v>0</v>
      </c>
      <c r="BF629" s="160">
        <f>IF(N629="snížená",J629,0)</f>
        <v>0</v>
      </c>
      <c r="BG629" s="160">
        <f>IF(N629="zákl. přenesená",J629,0)</f>
        <v>0</v>
      </c>
      <c r="BH629" s="160">
        <f>IF(N629="sníž. přenesená",J629,0)</f>
        <v>0</v>
      </c>
      <c r="BI629" s="160">
        <f>IF(N629="nulová",J629,0)</f>
        <v>0</v>
      </c>
      <c r="BJ629" s="21" t="s">
        <v>16</v>
      </c>
      <c r="BK629" s="160">
        <f>ROUND(I629*H629,2)</f>
        <v>0</v>
      </c>
      <c r="BL629" s="21" t="s">
        <v>224</v>
      </c>
      <c r="BM629" s="21" t="s">
        <v>1935</v>
      </c>
    </row>
    <row r="630" spans="2:65" s="10" customFormat="1" ht="29.85" customHeight="1">
      <c r="B630" s="137"/>
      <c r="D630" s="138" t="s">
        <v>68</v>
      </c>
      <c r="E630" s="147" t="s">
        <v>1936</v>
      </c>
      <c r="F630" s="147" t="s">
        <v>1937</v>
      </c>
      <c r="J630" s="148">
        <f>BK630</f>
        <v>0</v>
      </c>
      <c r="L630" s="137"/>
      <c r="M630" s="141"/>
      <c r="N630" s="142"/>
      <c r="O630" s="142"/>
      <c r="P630" s="143">
        <f>SUM(P631:P638)</f>
        <v>164.24358000000001</v>
      </c>
      <c r="Q630" s="142"/>
      <c r="R630" s="143">
        <f>SUM(R631:R638)</f>
        <v>3.3267877499999994</v>
      </c>
      <c r="S630" s="142"/>
      <c r="T630" s="144">
        <f>SUM(T631:T638)</f>
        <v>0</v>
      </c>
      <c r="AR630" s="138" t="s">
        <v>77</v>
      </c>
      <c r="AT630" s="145" t="s">
        <v>68</v>
      </c>
      <c r="AU630" s="145" t="s">
        <v>16</v>
      </c>
      <c r="AY630" s="138" t="s">
        <v>165</v>
      </c>
      <c r="BK630" s="146">
        <f>SUM(BK631:BK638)</f>
        <v>0</v>
      </c>
    </row>
    <row r="631" spans="2:65" s="1" customFormat="1" ht="25.5" customHeight="1">
      <c r="B631" s="149"/>
      <c r="C631" s="150" t="s">
        <v>1938</v>
      </c>
      <c r="D631" s="150" t="s">
        <v>167</v>
      </c>
      <c r="E631" s="151" t="s">
        <v>1939</v>
      </c>
      <c r="F631" s="152" t="s">
        <v>1940</v>
      </c>
      <c r="G631" s="153" t="s">
        <v>170</v>
      </c>
      <c r="H631" s="154">
        <v>89.42</v>
      </c>
      <c r="I631" s="155"/>
      <c r="J631" s="155">
        <f>ROUND(I631*H631,2)</f>
        <v>0</v>
      </c>
      <c r="K631" s="152" t="s">
        <v>171</v>
      </c>
      <c r="L631" s="35"/>
      <c r="M631" s="156" t="s">
        <v>5</v>
      </c>
      <c r="N631" s="157" t="s">
        <v>40</v>
      </c>
      <c r="O631" s="158">
        <v>1.6</v>
      </c>
      <c r="P631" s="158">
        <f>O631*H631</f>
        <v>143.072</v>
      </c>
      <c r="Q631" s="158">
        <v>3.5999999999999999E-3</v>
      </c>
      <c r="R631" s="158">
        <f>Q631*H631</f>
        <v>0.32191199999999998</v>
      </c>
      <c r="S631" s="158">
        <v>0</v>
      </c>
      <c r="T631" s="159">
        <f>S631*H631</f>
        <v>0</v>
      </c>
      <c r="AR631" s="21" t="s">
        <v>224</v>
      </c>
      <c r="AT631" s="21" t="s">
        <v>167</v>
      </c>
      <c r="AU631" s="21" t="s">
        <v>77</v>
      </c>
      <c r="AY631" s="21" t="s">
        <v>165</v>
      </c>
      <c r="BE631" s="160">
        <f>IF(N631="základní",J631,0)</f>
        <v>0</v>
      </c>
      <c r="BF631" s="160">
        <f>IF(N631="snížená",J631,0)</f>
        <v>0</v>
      </c>
      <c r="BG631" s="160">
        <f>IF(N631="zákl. přenesená",J631,0)</f>
        <v>0</v>
      </c>
      <c r="BH631" s="160">
        <f>IF(N631="sníž. přenesená",J631,0)</f>
        <v>0</v>
      </c>
      <c r="BI631" s="160">
        <f>IF(N631="nulová",J631,0)</f>
        <v>0</v>
      </c>
      <c r="BJ631" s="21" t="s">
        <v>16</v>
      </c>
      <c r="BK631" s="160">
        <f>ROUND(I631*H631,2)</f>
        <v>0</v>
      </c>
      <c r="BL631" s="21" t="s">
        <v>224</v>
      </c>
      <c r="BM631" s="21" t="s">
        <v>1941</v>
      </c>
    </row>
    <row r="632" spans="2:65" s="1" customFormat="1" ht="16.5" customHeight="1">
      <c r="B632" s="149"/>
      <c r="C632" s="169" t="s">
        <v>1942</v>
      </c>
      <c r="D632" s="169" t="s">
        <v>297</v>
      </c>
      <c r="E632" s="170" t="s">
        <v>1943</v>
      </c>
      <c r="F632" s="171" t="s">
        <v>1944</v>
      </c>
      <c r="G632" s="172" t="s">
        <v>170</v>
      </c>
      <c r="H632" s="173">
        <v>102.833</v>
      </c>
      <c r="I632" s="174"/>
      <c r="J632" s="174">
        <f>ROUND(I632*H632,2)</f>
        <v>0</v>
      </c>
      <c r="K632" s="171" t="s">
        <v>5</v>
      </c>
      <c r="L632" s="175"/>
      <c r="M632" s="176" t="s">
        <v>5</v>
      </c>
      <c r="N632" s="177" t="s">
        <v>40</v>
      </c>
      <c r="O632" s="158">
        <v>0</v>
      </c>
      <c r="P632" s="158">
        <f>O632*H632</f>
        <v>0</v>
      </c>
      <c r="Q632" s="158">
        <v>2.8750000000000001E-2</v>
      </c>
      <c r="R632" s="158">
        <f>Q632*H632</f>
        <v>2.9564487500000003</v>
      </c>
      <c r="S632" s="158">
        <v>0</v>
      </c>
      <c r="T632" s="159">
        <f>S632*H632</f>
        <v>0</v>
      </c>
      <c r="AR632" s="21" t="s">
        <v>292</v>
      </c>
      <c r="AT632" s="21" t="s">
        <v>297</v>
      </c>
      <c r="AU632" s="21" t="s">
        <v>77</v>
      </c>
      <c r="AY632" s="21" t="s">
        <v>165</v>
      </c>
      <c r="BE632" s="160">
        <f>IF(N632="základní",J632,0)</f>
        <v>0</v>
      </c>
      <c r="BF632" s="160">
        <f>IF(N632="snížená",J632,0)</f>
        <v>0</v>
      </c>
      <c r="BG632" s="160">
        <f>IF(N632="zákl. přenesená",J632,0)</f>
        <v>0</v>
      </c>
      <c r="BH632" s="160">
        <f>IF(N632="sníž. přenesená",J632,0)</f>
        <v>0</v>
      </c>
      <c r="BI632" s="160">
        <f>IF(N632="nulová",J632,0)</f>
        <v>0</v>
      </c>
      <c r="BJ632" s="21" t="s">
        <v>16</v>
      </c>
      <c r="BK632" s="160">
        <f>ROUND(I632*H632,2)</f>
        <v>0</v>
      </c>
      <c r="BL632" s="21" t="s">
        <v>224</v>
      </c>
      <c r="BM632" s="21" t="s">
        <v>1945</v>
      </c>
    </row>
    <row r="633" spans="2:65" s="11" customFormat="1">
      <c r="B633" s="161"/>
      <c r="D633" s="162" t="s">
        <v>236</v>
      </c>
      <c r="F633" s="163" t="s">
        <v>1946</v>
      </c>
      <c r="H633" s="164">
        <v>102.833</v>
      </c>
      <c r="L633" s="161"/>
      <c r="M633" s="165"/>
      <c r="N633" s="166"/>
      <c r="O633" s="166"/>
      <c r="P633" s="166"/>
      <c r="Q633" s="166"/>
      <c r="R633" s="166"/>
      <c r="S633" s="166"/>
      <c r="T633" s="167"/>
      <c r="AT633" s="168" t="s">
        <v>236</v>
      </c>
      <c r="AU633" s="168" t="s">
        <v>77</v>
      </c>
      <c r="AV633" s="11" t="s">
        <v>77</v>
      </c>
      <c r="AW633" s="11" t="s">
        <v>6</v>
      </c>
      <c r="AX633" s="11" t="s">
        <v>16</v>
      </c>
      <c r="AY633" s="168" t="s">
        <v>165</v>
      </c>
    </row>
    <row r="634" spans="2:65" s="1" customFormat="1" ht="25.5" customHeight="1">
      <c r="B634" s="149"/>
      <c r="C634" s="150" t="s">
        <v>1947</v>
      </c>
      <c r="D634" s="150" t="s">
        <v>167</v>
      </c>
      <c r="E634" s="151" t="s">
        <v>1948</v>
      </c>
      <c r="F634" s="152" t="s">
        <v>1949</v>
      </c>
      <c r="G634" s="153" t="s">
        <v>185</v>
      </c>
      <c r="H634" s="154">
        <v>2.2000000000000002</v>
      </c>
      <c r="I634" s="155"/>
      <c r="J634" s="155">
        <f>ROUND(I634*H634,2)</f>
        <v>0</v>
      </c>
      <c r="K634" s="152" t="s">
        <v>171</v>
      </c>
      <c r="L634" s="35"/>
      <c r="M634" s="156" t="s">
        <v>5</v>
      </c>
      <c r="N634" s="157" t="s">
        <v>40</v>
      </c>
      <c r="O634" s="158">
        <v>0.248</v>
      </c>
      <c r="P634" s="158">
        <f>O634*H634</f>
        <v>0.54560000000000008</v>
      </c>
      <c r="Q634" s="158">
        <v>3.1E-4</v>
      </c>
      <c r="R634" s="158">
        <f>Q634*H634</f>
        <v>6.820000000000001E-4</v>
      </c>
      <c r="S634" s="158">
        <v>0</v>
      </c>
      <c r="T634" s="159">
        <f>S634*H634</f>
        <v>0</v>
      </c>
      <c r="AR634" s="21" t="s">
        <v>224</v>
      </c>
      <c r="AT634" s="21" t="s">
        <v>167</v>
      </c>
      <c r="AU634" s="21" t="s">
        <v>77</v>
      </c>
      <c r="AY634" s="21" t="s">
        <v>165</v>
      </c>
      <c r="BE634" s="160">
        <f>IF(N634="základní",J634,0)</f>
        <v>0</v>
      </c>
      <c r="BF634" s="160">
        <f>IF(N634="snížená",J634,0)</f>
        <v>0</v>
      </c>
      <c r="BG634" s="160">
        <f>IF(N634="zákl. přenesená",J634,0)</f>
        <v>0</v>
      </c>
      <c r="BH634" s="160">
        <f>IF(N634="sníž. přenesená",J634,0)</f>
        <v>0</v>
      </c>
      <c r="BI634" s="160">
        <f>IF(N634="nulová",J634,0)</f>
        <v>0</v>
      </c>
      <c r="BJ634" s="21" t="s">
        <v>16</v>
      </c>
      <c r="BK634" s="160">
        <f>ROUND(I634*H634,2)</f>
        <v>0</v>
      </c>
      <c r="BL634" s="21" t="s">
        <v>224</v>
      </c>
      <c r="BM634" s="21" t="s">
        <v>1950</v>
      </c>
    </row>
    <row r="635" spans="2:65" s="1" customFormat="1" ht="25.5" customHeight="1">
      <c r="B635" s="149"/>
      <c r="C635" s="150" t="s">
        <v>1951</v>
      </c>
      <c r="D635" s="150" t="s">
        <v>167</v>
      </c>
      <c r="E635" s="151" t="s">
        <v>1952</v>
      </c>
      <c r="F635" s="152" t="s">
        <v>1953</v>
      </c>
      <c r="G635" s="153" t="s">
        <v>185</v>
      </c>
      <c r="H635" s="154">
        <v>68.400000000000006</v>
      </c>
      <c r="I635" s="155"/>
      <c r="J635" s="155">
        <f>ROUND(I635*H635,2)</f>
        <v>0</v>
      </c>
      <c r="K635" s="152" t="s">
        <v>171</v>
      </c>
      <c r="L635" s="35"/>
      <c r="M635" s="156" t="s">
        <v>5</v>
      </c>
      <c r="N635" s="157" t="s">
        <v>40</v>
      </c>
      <c r="O635" s="158">
        <v>0.16</v>
      </c>
      <c r="P635" s="158">
        <f>O635*H635</f>
        <v>10.944000000000001</v>
      </c>
      <c r="Q635" s="158">
        <v>2.5999999999999998E-4</v>
      </c>
      <c r="R635" s="158">
        <f>Q635*H635</f>
        <v>1.7784000000000001E-2</v>
      </c>
      <c r="S635" s="158">
        <v>0</v>
      </c>
      <c r="T635" s="159">
        <f>S635*H635</f>
        <v>0</v>
      </c>
      <c r="AR635" s="21" t="s">
        <v>224</v>
      </c>
      <c r="AT635" s="21" t="s">
        <v>167</v>
      </c>
      <c r="AU635" s="21" t="s">
        <v>77</v>
      </c>
      <c r="AY635" s="21" t="s">
        <v>165</v>
      </c>
      <c r="BE635" s="160">
        <f>IF(N635="základní",J635,0)</f>
        <v>0</v>
      </c>
      <c r="BF635" s="160">
        <f>IF(N635="snížená",J635,0)</f>
        <v>0</v>
      </c>
      <c r="BG635" s="160">
        <f>IF(N635="zákl. přenesená",J635,0)</f>
        <v>0</v>
      </c>
      <c r="BH635" s="160">
        <f>IF(N635="sníž. přenesená",J635,0)</f>
        <v>0</v>
      </c>
      <c r="BI635" s="160">
        <f>IF(N635="nulová",J635,0)</f>
        <v>0</v>
      </c>
      <c r="BJ635" s="21" t="s">
        <v>16</v>
      </c>
      <c r="BK635" s="160">
        <f>ROUND(I635*H635,2)</f>
        <v>0</v>
      </c>
      <c r="BL635" s="21" t="s">
        <v>224</v>
      </c>
      <c r="BM635" s="21" t="s">
        <v>1954</v>
      </c>
    </row>
    <row r="636" spans="2:65" s="1" customFormat="1" ht="16.5" customHeight="1">
      <c r="B636" s="149"/>
      <c r="C636" s="150" t="s">
        <v>1955</v>
      </c>
      <c r="D636" s="150" t="s">
        <v>167</v>
      </c>
      <c r="E636" s="151" t="s">
        <v>1956</v>
      </c>
      <c r="F636" s="152" t="s">
        <v>1957</v>
      </c>
      <c r="G636" s="153" t="s">
        <v>170</v>
      </c>
      <c r="H636" s="154">
        <v>89.42</v>
      </c>
      <c r="I636" s="155"/>
      <c r="J636" s="155">
        <f>ROUND(I636*H636,2)</f>
        <v>0</v>
      </c>
      <c r="K636" s="152" t="s">
        <v>171</v>
      </c>
      <c r="L636" s="35"/>
      <c r="M636" s="156" t="s">
        <v>5</v>
      </c>
      <c r="N636" s="157" t="s">
        <v>40</v>
      </c>
      <c r="O636" s="158">
        <v>4.3999999999999997E-2</v>
      </c>
      <c r="P636" s="158">
        <f>O636*H636</f>
        <v>3.9344799999999998</v>
      </c>
      <c r="Q636" s="158">
        <v>2.9999999999999997E-4</v>
      </c>
      <c r="R636" s="158">
        <f>Q636*H636</f>
        <v>2.6825999999999999E-2</v>
      </c>
      <c r="S636" s="158">
        <v>0</v>
      </c>
      <c r="T636" s="159">
        <f>S636*H636</f>
        <v>0</v>
      </c>
      <c r="AR636" s="21" t="s">
        <v>224</v>
      </c>
      <c r="AT636" s="21" t="s">
        <v>167</v>
      </c>
      <c r="AU636" s="21" t="s">
        <v>77</v>
      </c>
      <c r="AY636" s="21" t="s">
        <v>165</v>
      </c>
      <c r="BE636" s="160">
        <f>IF(N636="základní",J636,0)</f>
        <v>0</v>
      </c>
      <c r="BF636" s="160">
        <f>IF(N636="snížená",J636,0)</f>
        <v>0</v>
      </c>
      <c r="BG636" s="160">
        <f>IF(N636="zákl. přenesená",J636,0)</f>
        <v>0</v>
      </c>
      <c r="BH636" s="160">
        <f>IF(N636="sníž. přenesená",J636,0)</f>
        <v>0</v>
      </c>
      <c r="BI636" s="160">
        <f>IF(N636="nulová",J636,0)</f>
        <v>0</v>
      </c>
      <c r="BJ636" s="21" t="s">
        <v>16</v>
      </c>
      <c r="BK636" s="160">
        <f>ROUND(I636*H636,2)</f>
        <v>0</v>
      </c>
      <c r="BL636" s="21" t="s">
        <v>224</v>
      </c>
      <c r="BM636" s="21" t="s">
        <v>1958</v>
      </c>
    </row>
    <row r="637" spans="2:65" s="1" customFormat="1" ht="16.5" customHeight="1">
      <c r="B637" s="149"/>
      <c r="C637" s="150" t="s">
        <v>1959</v>
      </c>
      <c r="D637" s="150" t="s">
        <v>167</v>
      </c>
      <c r="E637" s="151" t="s">
        <v>1960</v>
      </c>
      <c r="F637" s="152" t="s">
        <v>1961</v>
      </c>
      <c r="G637" s="153" t="s">
        <v>185</v>
      </c>
      <c r="H637" s="154">
        <v>104.5</v>
      </c>
      <c r="I637" s="155"/>
      <c r="J637" s="155">
        <f>ROUND(I637*H637,2)</f>
        <v>0</v>
      </c>
      <c r="K637" s="152" t="s">
        <v>171</v>
      </c>
      <c r="L637" s="35"/>
      <c r="M637" s="156" t="s">
        <v>5</v>
      </c>
      <c r="N637" s="157" t="s">
        <v>40</v>
      </c>
      <c r="O637" s="158">
        <v>5.5E-2</v>
      </c>
      <c r="P637" s="158">
        <f>O637*H637</f>
        <v>5.7474999999999996</v>
      </c>
      <c r="Q637" s="158">
        <v>3.0000000000000001E-5</v>
      </c>
      <c r="R637" s="158">
        <f>Q637*H637</f>
        <v>3.1350000000000002E-3</v>
      </c>
      <c r="S637" s="158">
        <v>0</v>
      </c>
      <c r="T637" s="159">
        <f>S637*H637</f>
        <v>0</v>
      </c>
      <c r="AR637" s="21" t="s">
        <v>224</v>
      </c>
      <c r="AT637" s="21" t="s">
        <v>167</v>
      </c>
      <c r="AU637" s="21" t="s">
        <v>77</v>
      </c>
      <c r="AY637" s="21" t="s">
        <v>165</v>
      </c>
      <c r="BE637" s="160">
        <f>IF(N637="základní",J637,0)</f>
        <v>0</v>
      </c>
      <c r="BF637" s="160">
        <f>IF(N637="snížená",J637,0)</f>
        <v>0</v>
      </c>
      <c r="BG637" s="160">
        <f>IF(N637="zákl. přenesená",J637,0)</f>
        <v>0</v>
      </c>
      <c r="BH637" s="160">
        <f>IF(N637="sníž. přenesená",J637,0)</f>
        <v>0</v>
      </c>
      <c r="BI637" s="160">
        <f>IF(N637="nulová",J637,0)</f>
        <v>0</v>
      </c>
      <c r="BJ637" s="21" t="s">
        <v>16</v>
      </c>
      <c r="BK637" s="160">
        <f>ROUND(I637*H637,2)</f>
        <v>0</v>
      </c>
      <c r="BL637" s="21" t="s">
        <v>224</v>
      </c>
      <c r="BM637" s="21" t="s">
        <v>1962</v>
      </c>
    </row>
    <row r="638" spans="2:65" s="1" customFormat="1" ht="38.25" customHeight="1">
      <c r="B638" s="149"/>
      <c r="C638" s="150" t="s">
        <v>1963</v>
      </c>
      <c r="D638" s="150" t="s">
        <v>167</v>
      </c>
      <c r="E638" s="151" t="s">
        <v>1964</v>
      </c>
      <c r="F638" s="152" t="s">
        <v>1965</v>
      </c>
      <c r="G638" s="153" t="s">
        <v>1257</v>
      </c>
      <c r="H638" s="154">
        <v>1568.375</v>
      </c>
      <c r="I638" s="155"/>
      <c r="J638" s="155">
        <f>ROUND(I638*H638,2)</f>
        <v>0</v>
      </c>
      <c r="K638" s="152" t="s">
        <v>171</v>
      </c>
      <c r="L638" s="35"/>
      <c r="M638" s="156" t="s">
        <v>5</v>
      </c>
      <c r="N638" s="157" t="s">
        <v>40</v>
      </c>
      <c r="O638" s="158">
        <v>0</v>
      </c>
      <c r="P638" s="158">
        <f>O638*H638</f>
        <v>0</v>
      </c>
      <c r="Q638" s="158">
        <v>0</v>
      </c>
      <c r="R638" s="158">
        <f>Q638*H638</f>
        <v>0</v>
      </c>
      <c r="S638" s="158">
        <v>0</v>
      </c>
      <c r="T638" s="159">
        <f>S638*H638</f>
        <v>0</v>
      </c>
      <c r="AR638" s="21" t="s">
        <v>224</v>
      </c>
      <c r="AT638" s="21" t="s">
        <v>167</v>
      </c>
      <c r="AU638" s="21" t="s">
        <v>77</v>
      </c>
      <c r="AY638" s="21" t="s">
        <v>165</v>
      </c>
      <c r="BE638" s="160">
        <f>IF(N638="základní",J638,0)</f>
        <v>0</v>
      </c>
      <c r="BF638" s="160">
        <f>IF(N638="snížená",J638,0)</f>
        <v>0</v>
      </c>
      <c r="BG638" s="160">
        <f>IF(N638="zákl. přenesená",J638,0)</f>
        <v>0</v>
      </c>
      <c r="BH638" s="160">
        <f>IF(N638="sníž. přenesená",J638,0)</f>
        <v>0</v>
      </c>
      <c r="BI638" s="160">
        <f>IF(N638="nulová",J638,0)</f>
        <v>0</v>
      </c>
      <c r="BJ638" s="21" t="s">
        <v>16</v>
      </c>
      <c r="BK638" s="160">
        <f>ROUND(I638*H638,2)</f>
        <v>0</v>
      </c>
      <c r="BL638" s="21" t="s">
        <v>224</v>
      </c>
      <c r="BM638" s="21" t="s">
        <v>1966</v>
      </c>
    </row>
    <row r="639" spans="2:65" s="10" customFormat="1" ht="29.85" customHeight="1">
      <c r="B639" s="137"/>
      <c r="D639" s="138" t="s">
        <v>68</v>
      </c>
      <c r="E639" s="147" t="s">
        <v>1967</v>
      </c>
      <c r="F639" s="147" t="s">
        <v>1968</v>
      </c>
      <c r="J639" s="148">
        <f>BK639</f>
        <v>0</v>
      </c>
      <c r="L639" s="137"/>
      <c r="M639" s="141"/>
      <c r="N639" s="142"/>
      <c r="O639" s="142"/>
      <c r="P639" s="143">
        <f>P640</f>
        <v>0</v>
      </c>
      <c r="Q639" s="142"/>
      <c r="R639" s="143">
        <f>R640</f>
        <v>0</v>
      </c>
      <c r="S639" s="142"/>
      <c r="T639" s="144">
        <f>T640</f>
        <v>0</v>
      </c>
      <c r="AR639" s="138" t="s">
        <v>77</v>
      </c>
      <c r="AT639" s="145" t="s">
        <v>68</v>
      </c>
      <c r="AU639" s="145" t="s">
        <v>16</v>
      </c>
      <c r="AY639" s="138" t="s">
        <v>165</v>
      </c>
      <c r="BK639" s="146">
        <f>BK640</f>
        <v>0</v>
      </c>
    </row>
    <row r="640" spans="2:65" s="1" customFormat="1" ht="16.5" customHeight="1">
      <c r="B640" s="149"/>
      <c r="C640" s="150" t="s">
        <v>1969</v>
      </c>
      <c r="D640" s="150" t="s">
        <v>167</v>
      </c>
      <c r="E640" s="151" t="s">
        <v>1970</v>
      </c>
      <c r="F640" s="152" t="s">
        <v>1971</v>
      </c>
      <c r="G640" s="153" t="s">
        <v>170</v>
      </c>
      <c r="H640" s="154">
        <v>412.32600000000002</v>
      </c>
      <c r="I640" s="155"/>
      <c r="J640" s="155">
        <f>ROUND(I640*H640,2)</f>
        <v>0</v>
      </c>
      <c r="K640" s="152" t="s">
        <v>5</v>
      </c>
      <c r="L640" s="35"/>
      <c r="M640" s="156" t="s">
        <v>5</v>
      </c>
      <c r="N640" s="157" t="s">
        <v>40</v>
      </c>
      <c r="O640" s="158">
        <v>0</v>
      </c>
      <c r="P640" s="158">
        <f>O640*H640</f>
        <v>0</v>
      </c>
      <c r="Q640" s="158">
        <v>0</v>
      </c>
      <c r="R640" s="158">
        <f>Q640*H640</f>
        <v>0</v>
      </c>
      <c r="S640" s="158">
        <v>0</v>
      </c>
      <c r="T640" s="159">
        <f>S640*H640</f>
        <v>0</v>
      </c>
      <c r="AR640" s="21" t="s">
        <v>224</v>
      </c>
      <c r="AT640" s="21" t="s">
        <v>167</v>
      </c>
      <c r="AU640" s="21" t="s">
        <v>77</v>
      </c>
      <c r="AY640" s="21" t="s">
        <v>165</v>
      </c>
      <c r="BE640" s="160">
        <f>IF(N640="základní",J640,0)</f>
        <v>0</v>
      </c>
      <c r="BF640" s="160">
        <f>IF(N640="snížená",J640,0)</f>
        <v>0</v>
      </c>
      <c r="BG640" s="160">
        <f>IF(N640="zákl. přenesená",J640,0)</f>
        <v>0</v>
      </c>
      <c r="BH640" s="160">
        <f>IF(N640="sníž. přenesená",J640,0)</f>
        <v>0</v>
      </c>
      <c r="BI640" s="160">
        <f>IF(N640="nulová",J640,0)</f>
        <v>0</v>
      </c>
      <c r="BJ640" s="21" t="s">
        <v>16</v>
      </c>
      <c r="BK640" s="160">
        <f>ROUND(I640*H640,2)</f>
        <v>0</v>
      </c>
      <c r="BL640" s="21" t="s">
        <v>224</v>
      </c>
      <c r="BM640" s="21" t="s">
        <v>1972</v>
      </c>
    </row>
    <row r="641" spans="2:65" s="10" customFormat="1" ht="29.85" customHeight="1">
      <c r="B641" s="137"/>
      <c r="D641" s="138" t="s">
        <v>68</v>
      </c>
      <c r="E641" s="147" t="s">
        <v>1973</v>
      </c>
      <c r="F641" s="147" t="s">
        <v>1974</v>
      </c>
      <c r="J641" s="148">
        <f>BK641</f>
        <v>0</v>
      </c>
      <c r="L641" s="137"/>
      <c r="M641" s="141"/>
      <c r="N641" s="142"/>
      <c r="O641" s="142"/>
      <c r="P641" s="143">
        <f>SUM(P642:P643)</f>
        <v>130.265376</v>
      </c>
      <c r="Q641" s="142"/>
      <c r="R641" s="143">
        <f>SUM(R642:R643)</f>
        <v>0.50973407999999998</v>
      </c>
      <c r="S641" s="142"/>
      <c r="T641" s="144">
        <f>SUM(T642:T643)</f>
        <v>0</v>
      </c>
      <c r="AR641" s="138" t="s">
        <v>77</v>
      </c>
      <c r="AT641" s="145" t="s">
        <v>68</v>
      </c>
      <c r="AU641" s="145" t="s">
        <v>16</v>
      </c>
      <c r="AY641" s="138" t="s">
        <v>165</v>
      </c>
      <c r="BK641" s="146">
        <f>SUM(BK642:BK643)</f>
        <v>0</v>
      </c>
    </row>
    <row r="642" spans="2:65" s="1" customFormat="1" ht="25.5" customHeight="1">
      <c r="B642" s="149"/>
      <c r="C642" s="150" t="s">
        <v>1975</v>
      </c>
      <c r="D642" s="150" t="s">
        <v>167</v>
      </c>
      <c r="E642" s="151" t="s">
        <v>1976</v>
      </c>
      <c r="F642" s="152" t="s">
        <v>1977</v>
      </c>
      <c r="G642" s="153" t="s">
        <v>170</v>
      </c>
      <c r="H642" s="154">
        <v>943.952</v>
      </c>
      <c r="I642" s="155"/>
      <c r="J642" s="155">
        <f>ROUND(I642*H642,2)</f>
        <v>0</v>
      </c>
      <c r="K642" s="152" t="s">
        <v>171</v>
      </c>
      <c r="L642" s="35"/>
      <c r="M642" s="156" t="s">
        <v>5</v>
      </c>
      <c r="N642" s="157" t="s">
        <v>40</v>
      </c>
      <c r="O642" s="158">
        <v>3.3000000000000002E-2</v>
      </c>
      <c r="P642" s="158">
        <f>O642*H642</f>
        <v>31.150416</v>
      </c>
      <c r="Q642" s="158">
        <v>2.1000000000000001E-4</v>
      </c>
      <c r="R642" s="158">
        <f>Q642*H642</f>
        <v>0.19822992</v>
      </c>
      <c r="S642" s="158">
        <v>0</v>
      </c>
      <c r="T642" s="159">
        <f>S642*H642</f>
        <v>0</v>
      </c>
      <c r="AR642" s="21" t="s">
        <v>224</v>
      </c>
      <c r="AT642" s="21" t="s">
        <v>167</v>
      </c>
      <c r="AU642" s="21" t="s">
        <v>77</v>
      </c>
      <c r="AY642" s="21" t="s">
        <v>165</v>
      </c>
      <c r="BE642" s="160">
        <f>IF(N642="základní",J642,0)</f>
        <v>0</v>
      </c>
      <c r="BF642" s="160">
        <f>IF(N642="snížená",J642,0)</f>
        <v>0</v>
      </c>
      <c r="BG642" s="160">
        <f>IF(N642="zákl. přenesená",J642,0)</f>
        <v>0</v>
      </c>
      <c r="BH642" s="160">
        <f>IF(N642="sníž. přenesená",J642,0)</f>
        <v>0</v>
      </c>
      <c r="BI642" s="160">
        <f>IF(N642="nulová",J642,0)</f>
        <v>0</v>
      </c>
      <c r="BJ642" s="21" t="s">
        <v>16</v>
      </c>
      <c r="BK642" s="160">
        <f>ROUND(I642*H642,2)</f>
        <v>0</v>
      </c>
      <c r="BL642" s="21" t="s">
        <v>224</v>
      </c>
      <c r="BM642" s="21" t="s">
        <v>1978</v>
      </c>
    </row>
    <row r="643" spans="2:65" s="1" customFormat="1" ht="16.5" customHeight="1">
      <c r="B643" s="149"/>
      <c r="C643" s="150" t="s">
        <v>1979</v>
      </c>
      <c r="D643" s="150" t="s">
        <v>167</v>
      </c>
      <c r="E643" s="151" t="s">
        <v>1980</v>
      </c>
      <c r="F643" s="152" t="s">
        <v>1981</v>
      </c>
      <c r="G643" s="153" t="s">
        <v>170</v>
      </c>
      <c r="H643" s="154">
        <v>943.952</v>
      </c>
      <c r="I643" s="155"/>
      <c r="J643" s="155">
        <f>ROUND(I643*H643,2)</f>
        <v>0</v>
      </c>
      <c r="K643" s="152" t="s">
        <v>171</v>
      </c>
      <c r="L643" s="35"/>
      <c r="M643" s="156" t="s">
        <v>5</v>
      </c>
      <c r="N643" s="178" t="s">
        <v>40</v>
      </c>
      <c r="O643" s="179">
        <v>0.105</v>
      </c>
      <c r="P643" s="179">
        <f>O643*H643</f>
        <v>99.114959999999996</v>
      </c>
      <c r="Q643" s="179">
        <v>3.3E-4</v>
      </c>
      <c r="R643" s="179">
        <f>Q643*H643</f>
        <v>0.31150415999999997</v>
      </c>
      <c r="S643" s="179">
        <v>0</v>
      </c>
      <c r="T643" s="180">
        <f>S643*H643</f>
        <v>0</v>
      </c>
      <c r="AR643" s="21" t="s">
        <v>224</v>
      </c>
      <c r="AT643" s="21" t="s">
        <v>167</v>
      </c>
      <c r="AU643" s="21" t="s">
        <v>77</v>
      </c>
      <c r="AY643" s="21" t="s">
        <v>165</v>
      </c>
      <c r="BE643" s="160">
        <f>IF(N643="základní",J643,0)</f>
        <v>0</v>
      </c>
      <c r="BF643" s="160">
        <f>IF(N643="snížená",J643,0)</f>
        <v>0</v>
      </c>
      <c r="BG643" s="160">
        <f>IF(N643="zákl. přenesená",J643,0)</f>
        <v>0</v>
      </c>
      <c r="BH643" s="160">
        <f>IF(N643="sníž. přenesená",J643,0)</f>
        <v>0</v>
      </c>
      <c r="BI643" s="160">
        <f>IF(N643="nulová",J643,0)</f>
        <v>0</v>
      </c>
      <c r="BJ643" s="21" t="s">
        <v>16</v>
      </c>
      <c r="BK643" s="160">
        <f>ROUND(I643*H643,2)</f>
        <v>0</v>
      </c>
      <c r="BL643" s="21" t="s">
        <v>224</v>
      </c>
      <c r="BM643" s="21" t="s">
        <v>1982</v>
      </c>
    </row>
    <row r="644" spans="2:65" s="1" customFormat="1" ht="6.95" customHeight="1">
      <c r="B644" s="50"/>
      <c r="C644" s="51"/>
      <c r="D644" s="51"/>
      <c r="E644" s="51"/>
      <c r="F644" s="51"/>
      <c r="G644" s="51"/>
      <c r="H644" s="51"/>
      <c r="I644" s="51"/>
      <c r="J644" s="51"/>
      <c r="K644" s="51"/>
      <c r="L644" s="35"/>
    </row>
  </sheetData>
  <autoFilter ref="C109:K643"/>
  <mergeCells count="10">
    <mergeCell ref="J51:J52"/>
    <mergeCell ref="E100:H100"/>
    <mergeCell ref="E102:H10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63"/>
  <sheetViews>
    <sheetView showGridLines="0" workbookViewId="0">
      <pane ySplit="1" topLeftCell="A135" activePane="bottomLeft" state="frozen"/>
      <selection pane="bottomLeft" activeCell="I89" sqref="I89:I164"/>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3"/>
      <c r="B1" s="14"/>
      <c r="C1" s="14"/>
      <c r="D1" s="15" t="s">
        <v>1</v>
      </c>
      <c r="E1" s="14"/>
      <c r="F1" s="94" t="s">
        <v>101</v>
      </c>
      <c r="G1" s="296" t="s">
        <v>102</v>
      </c>
      <c r="H1" s="296"/>
      <c r="I1" s="14"/>
      <c r="J1" s="94" t="s">
        <v>103</v>
      </c>
      <c r="K1" s="15" t="s">
        <v>104</v>
      </c>
      <c r="L1" s="94" t="s">
        <v>105</v>
      </c>
      <c r="M1" s="94"/>
      <c r="N1" s="94"/>
      <c r="O1" s="94"/>
      <c r="P1" s="94"/>
      <c r="Q1" s="94"/>
      <c r="R1" s="94"/>
      <c r="S1" s="94"/>
      <c r="T1" s="94"/>
      <c r="U1" s="95"/>
      <c r="V1" s="95"/>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284" t="s">
        <v>8</v>
      </c>
      <c r="M2" s="285"/>
      <c r="N2" s="285"/>
      <c r="O2" s="285"/>
      <c r="P2" s="285"/>
      <c r="Q2" s="285"/>
      <c r="R2" s="285"/>
      <c r="S2" s="285"/>
      <c r="T2" s="285"/>
      <c r="U2" s="285"/>
      <c r="V2" s="285"/>
      <c r="AT2" s="21" t="s">
        <v>79</v>
      </c>
    </row>
    <row r="3" spans="1:70" ht="6.95" customHeight="1">
      <c r="B3" s="22"/>
      <c r="C3" s="23"/>
      <c r="D3" s="23"/>
      <c r="E3" s="23"/>
      <c r="F3" s="23"/>
      <c r="G3" s="23"/>
      <c r="H3" s="23"/>
      <c r="I3" s="23"/>
      <c r="J3" s="23"/>
      <c r="K3" s="24"/>
      <c r="AT3" s="21" t="s">
        <v>77</v>
      </c>
    </row>
    <row r="4" spans="1:70" ht="36.950000000000003" customHeight="1">
      <c r="B4" s="25"/>
      <c r="C4" s="26"/>
      <c r="D4" s="27" t="s">
        <v>106</v>
      </c>
      <c r="E4" s="26"/>
      <c r="F4" s="26"/>
      <c r="G4" s="26"/>
      <c r="H4" s="26"/>
      <c r="I4" s="26"/>
      <c r="J4" s="26"/>
      <c r="K4" s="28"/>
      <c r="M4" s="29" t="s">
        <v>13</v>
      </c>
      <c r="AT4" s="21" t="s">
        <v>6</v>
      </c>
    </row>
    <row r="5" spans="1:70" ht="6.95" customHeight="1">
      <c r="B5" s="25"/>
      <c r="C5" s="26"/>
      <c r="D5" s="26"/>
      <c r="E5" s="26"/>
      <c r="F5" s="26"/>
      <c r="G5" s="26"/>
      <c r="H5" s="26"/>
      <c r="I5" s="26"/>
      <c r="J5" s="26"/>
      <c r="K5" s="28"/>
    </row>
    <row r="6" spans="1:70" ht="15">
      <c r="B6" s="25"/>
      <c r="C6" s="26"/>
      <c r="D6" s="33" t="s">
        <v>17</v>
      </c>
      <c r="E6" s="26"/>
      <c r="F6" s="26"/>
      <c r="G6" s="26"/>
      <c r="H6" s="26"/>
      <c r="I6" s="26"/>
      <c r="J6" s="26"/>
      <c r="K6" s="28"/>
    </row>
    <row r="7" spans="1:70" ht="16.5" customHeight="1">
      <c r="B7" s="25"/>
      <c r="C7" s="26"/>
      <c r="D7" s="26"/>
      <c r="E7" s="297" t="str">
        <f>'Rekapitulace stavby'!K6</f>
        <v>STAVEBNÍ ÚPRAVY A PŘÍSTAVBA OBJ. Č. 22 KOMPLEMENT – AMBULANCE V AREÁLU NEMOCNICE PRACHATICE</v>
      </c>
      <c r="F7" s="298"/>
      <c r="G7" s="298"/>
      <c r="H7" s="298"/>
      <c r="I7" s="26"/>
      <c r="J7" s="26"/>
      <c r="K7" s="28"/>
    </row>
    <row r="8" spans="1:70" s="1" customFormat="1" ht="15">
      <c r="B8" s="35"/>
      <c r="C8" s="36"/>
      <c r="D8" s="33" t="s">
        <v>107</v>
      </c>
      <c r="E8" s="36"/>
      <c r="F8" s="36"/>
      <c r="G8" s="36"/>
      <c r="H8" s="36"/>
      <c r="I8" s="36"/>
      <c r="J8" s="36"/>
      <c r="K8" s="39"/>
    </row>
    <row r="9" spans="1:70" s="1" customFormat="1" ht="36.950000000000003" customHeight="1">
      <c r="B9" s="35"/>
      <c r="C9" s="36"/>
      <c r="D9" s="36"/>
      <c r="E9" s="299" t="s">
        <v>1983</v>
      </c>
      <c r="F9" s="300"/>
      <c r="G9" s="300"/>
      <c r="H9" s="300"/>
      <c r="I9" s="36"/>
      <c r="J9" s="36"/>
      <c r="K9" s="39"/>
    </row>
    <row r="10" spans="1:70" s="1" customFormat="1">
      <c r="B10" s="35"/>
      <c r="C10" s="36"/>
      <c r="D10" s="36"/>
      <c r="E10" s="36"/>
      <c r="F10" s="36"/>
      <c r="G10" s="36"/>
      <c r="H10" s="36"/>
      <c r="I10" s="36"/>
      <c r="J10" s="36"/>
      <c r="K10" s="39"/>
    </row>
    <row r="11" spans="1:70" s="1" customFormat="1" ht="14.45" customHeight="1">
      <c r="B11" s="35"/>
      <c r="C11" s="36"/>
      <c r="D11" s="33" t="s">
        <v>19</v>
      </c>
      <c r="E11" s="36"/>
      <c r="F11" s="31" t="s">
        <v>5</v>
      </c>
      <c r="G11" s="36"/>
      <c r="H11" s="36"/>
      <c r="I11" s="33" t="s">
        <v>20</v>
      </c>
      <c r="J11" s="31" t="s">
        <v>5</v>
      </c>
      <c r="K11" s="39"/>
    </row>
    <row r="12" spans="1:70" s="1" customFormat="1" ht="14.45" customHeight="1">
      <c r="B12" s="35"/>
      <c r="C12" s="36"/>
      <c r="D12" s="33" t="s">
        <v>21</v>
      </c>
      <c r="E12" s="36"/>
      <c r="F12" s="31" t="s">
        <v>22</v>
      </c>
      <c r="G12" s="36"/>
      <c r="H12" s="36"/>
      <c r="I12" s="33" t="s">
        <v>23</v>
      </c>
      <c r="J12" s="96" t="str">
        <f>'Rekapitulace stavby'!AN8</f>
        <v>24.8.2018</v>
      </c>
      <c r="K12" s="39"/>
    </row>
    <row r="13" spans="1:70" s="1" customFormat="1" ht="10.9" customHeight="1">
      <c r="B13" s="35"/>
      <c r="C13" s="36"/>
      <c r="D13" s="36"/>
      <c r="E13" s="36"/>
      <c r="F13" s="36"/>
      <c r="G13" s="36"/>
      <c r="H13" s="36"/>
      <c r="I13" s="36"/>
      <c r="J13" s="36"/>
      <c r="K13" s="39"/>
    </row>
    <row r="14" spans="1:70" s="1" customFormat="1" ht="14.45" customHeight="1">
      <c r="B14" s="35"/>
      <c r="C14" s="36"/>
      <c r="D14" s="33" t="s">
        <v>25</v>
      </c>
      <c r="E14" s="36"/>
      <c r="F14" s="36"/>
      <c r="G14" s="36"/>
      <c r="H14" s="36"/>
      <c r="I14" s="33" t="s">
        <v>26</v>
      </c>
      <c r="J14" s="31" t="s">
        <v>5</v>
      </c>
      <c r="K14" s="39"/>
    </row>
    <row r="15" spans="1:70" s="1" customFormat="1" ht="18" customHeight="1">
      <c r="B15" s="35"/>
      <c r="C15" s="36"/>
      <c r="D15" s="36"/>
      <c r="E15" s="31" t="s">
        <v>27</v>
      </c>
      <c r="F15" s="36"/>
      <c r="G15" s="36"/>
      <c r="H15" s="36"/>
      <c r="I15" s="33" t="s">
        <v>28</v>
      </c>
      <c r="J15" s="31" t="s">
        <v>5</v>
      </c>
      <c r="K15" s="39"/>
    </row>
    <row r="16" spans="1:70" s="1" customFormat="1" ht="6.95" customHeight="1">
      <c r="B16" s="35"/>
      <c r="C16" s="36"/>
      <c r="D16" s="36"/>
      <c r="E16" s="36"/>
      <c r="F16" s="36"/>
      <c r="G16" s="36"/>
      <c r="H16" s="36"/>
      <c r="I16" s="36"/>
      <c r="J16" s="36"/>
      <c r="K16" s="39"/>
    </row>
    <row r="17" spans="2:11" s="1" customFormat="1" ht="14.45" customHeight="1">
      <c r="B17" s="35"/>
      <c r="C17" s="36"/>
      <c r="D17" s="33" t="s">
        <v>29</v>
      </c>
      <c r="E17" s="36"/>
      <c r="F17" s="36"/>
      <c r="G17" s="36"/>
      <c r="H17" s="36"/>
      <c r="I17" s="33" t="s">
        <v>26</v>
      </c>
      <c r="J17" s="31" t="str">
        <f>IF('Rekapitulace stavby'!AN13="Vyplň údaj","",IF('Rekapitulace stavby'!AN13="","",'Rekapitulace stavby'!AN13))</f>
        <v/>
      </c>
      <c r="K17" s="39"/>
    </row>
    <row r="18" spans="2:11" s="1" customFormat="1" ht="18" customHeight="1">
      <c r="B18" s="35"/>
      <c r="C18" s="36"/>
      <c r="D18" s="36"/>
      <c r="E18" s="31" t="str">
        <f>IF('Rekapitulace stavby'!E14="Vyplň údaj","",IF('Rekapitulace stavby'!E14="","",'Rekapitulace stavby'!E14))</f>
        <v xml:space="preserve"> </v>
      </c>
      <c r="F18" s="36"/>
      <c r="G18" s="36"/>
      <c r="H18" s="36"/>
      <c r="I18" s="33" t="s">
        <v>28</v>
      </c>
      <c r="J18" s="31" t="str">
        <f>IF('Rekapitulace stavby'!AN14="Vyplň údaj","",IF('Rekapitulace stavby'!AN14="","",'Rekapitulace stavby'!AN14))</f>
        <v/>
      </c>
      <c r="K18" s="39"/>
    </row>
    <row r="19" spans="2:11" s="1" customFormat="1" ht="6.95" customHeight="1">
      <c r="B19" s="35"/>
      <c r="C19" s="36"/>
      <c r="D19" s="36"/>
      <c r="E19" s="36"/>
      <c r="F19" s="36"/>
      <c r="G19" s="36"/>
      <c r="H19" s="36"/>
      <c r="I19" s="36"/>
      <c r="J19" s="36"/>
      <c r="K19" s="39"/>
    </row>
    <row r="20" spans="2:11" s="1" customFormat="1" ht="14.45" customHeight="1">
      <c r="B20" s="35"/>
      <c r="C20" s="36"/>
      <c r="D20" s="33" t="s">
        <v>30</v>
      </c>
      <c r="E20" s="36"/>
      <c r="F20" s="36"/>
      <c r="G20" s="36"/>
      <c r="H20" s="36"/>
      <c r="I20" s="33" t="s">
        <v>26</v>
      </c>
      <c r="J20" s="31" t="s">
        <v>5</v>
      </c>
      <c r="K20" s="39"/>
    </row>
    <row r="21" spans="2:11" s="1" customFormat="1" ht="18" customHeight="1">
      <c r="B21" s="35"/>
      <c r="C21" s="36"/>
      <c r="D21" s="36"/>
      <c r="E21" s="31" t="s">
        <v>31</v>
      </c>
      <c r="F21" s="36"/>
      <c r="G21" s="36"/>
      <c r="H21" s="36"/>
      <c r="I21" s="33" t="s">
        <v>28</v>
      </c>
      <c r="J21" s="31" t="s">
        <v>5</v>
      </c>
      <c r="K21" s="39"/>
    </row>
    <row r="22" spans="2:11" s="1" customFormat="1" ht="6.95" customHeight="1">
      <c r="B22" s="35"/>
      <c r="C22" s="36"/>
      <c r="D22" s="36"/>
      <c r="E22" s="36"/>
      <c r="F22" s="36"/>
      <c r="G22" s="36"/>
      <c r="H22" s="36"/>
      <c r="I22" s="36"/>
      <c r="J22" s="36"/>
      <c r="K22" s="39"/>
    </row>
    <row r="23" spans="2:11" s="1" customFormat="1" ht="14.45" customHeight="1">
      <c r="B23" s="35"/>
      <c r="C23" s="36"/>
      <c r="D23" s="33" t="s">
        <v>33</v>
      </c>
      <c r="E23" s="36"/>
      <c r="F23" s="36"/>
      <c r="G23" s="36"/>
      <c r="H23" s="36"/>
      <c r="I23" s="36"/>
      <c r="J23" s="36"/>
      <c r="K23" s="39"/>
    </row>
    <row r="24" spans="2:11" s="6" customFormat="1" ht="16.5" customHeight="1">
      <c r="B24" s="97"/>
      <c r="C24" s="98"/>
      <c r="D24" s="98"/>
      <c r="E24" s="272" t="s">
        <v>5</v>
      </c>
      <c r="F24" s="272"/>
      <c r="G24" s="272"/>
      <c r="H24" s="272"/>
      <c r="I24" s="98"/>
      <c r="J24" s="98"/>
      <c r="K24" s="99"/>
    </row>
    <row r="25" spans="2:11" s="1" customFormat="1" ht="6.95" customHeight="1">
      <c r="B25" s="35"/>
      <c r="C25" s="36"/>
      <c r="D25" s="36"/>
      <c r="E25" s="36"/>
      <c r="F25" s="36"/>
      <c r="G25" s="36"/>
      <c r="H25" s="36"/>
      <c r="I25" s="36"/>
      <c r="J25" s="36"/>
      <c r="K25" s="39"/>
    </row>
    <row r="26" spans="2:11" s="1" customFormat="1" ht="6.95" customHeight="1">
      <c r="B26" s="35"/>
      <c r="C26" s="36"/>
      <c r="D26" s="62"/>
      <c r="E26" s="62"/>
      <c r="F26" s="62"/>
      <c r="G26" s="62"/>
      <c r="H26" s="62"/>
      <c r="I26" s="62"/>
      <c r="J26" s="62"/>
      <c r="K26" s="100"/>
    </row>
    <row r="27" spans="2:11" s="1" customFormat="1" ht="25.35" customHeight="1">
      <c r="B27" s="35"/>
      <c r="C27" s="36"/>
      <c r="D27" s="101" t="s">
        <v>35</v>
      </c>
      <c r="E27" s="36"/>
      <c r="F27" s="36"/>
      <c r="G27" s="36"/>
      <c r="H27" s="36"/>
      <c r="I27" s="36"/>
      <c r="J27" s="102">
        <f>ROUND(J86,2)</f>
        <v>0</v>
      </c>
      <c r="K27" s="39"/>
    </row>
    <row r="28" spans="2:11" s="1" customFormat="1" ht="6.95" customHeight="1">
      <c r="B28" s="35"/>
      <c r="C28" s="36"/>
      <c r="D28" s="62"/>
      <c r="E28" s="62"/>
      <c r="F28" s="62"/>
      <c r="G28" s="62"/>
      <c r="H28" s="62"/>
      <c r="I28" s="62"/>
      <c r="J28" s="62"/>
      <c r="K28" s="100"/>
    </row>
    <row r="29" spans="2:11" s="1" customFormat="1" ht="14.45" customHeight="1">
      <c r="B29" s="35"/>
      <c r="C29" s="36"/>
      <c r="D29" s="36"/>
      <c r="E29" s="36"/>
      <c r="F29" s="40" t="s">
        <v>37</v>
      </c>
      <c r="G29" s="36"/>
      <c r="H29" s="36"/>
      <c r="I29" s="40" t="s">
        <v>36</v>
      </c>
      <c r="J29" s="40" t="s">
        <v>38</v>
      </c>
      <c r="K29" s="39"/>
    </row>
    <row r="30" spans="2:11" s="1" customFormat="1" ht="14.45" customHeight="1">
      <c r="B30" s="35"/>
      <c r="C30" s="36"/>
      <c r="D30" s="43" t="s">
        <v>39</v>
      </c>
      <c r="E30" s="43" t="s">
        <v>40</v>
      </c>
      <c r="F30" s="103">
        <f>ROUND(SUM(BE86:BE162), 2)</f>
        <v>0</v>
      </c>
      <c r="G30" s="36"/>
      <c r="H30" s="36"/>
      <c r="I30" s="104">
        <v>0.21</v>
      </c>
      <c r="J30" s="103">
        <f>ROUND(ROUND((SUM(BE86:BE162)), 2)*I30, 2)</f>
        <v>0</v>
      </c>
      <c r="K30" s="39"/>
    </row>
    <row r="31" spans="2:11" s="1" customFormat="1" ht="14.45" customHeight="1">
      <c r="B31" s="35"/>
      <c r="C31" s="36"/>
      <c r="D31" s="36"/>
      <c r="E31" s="43" t="s">
        <v>41</v>
      </c>
      <c r="F31" s="103">
        <f>ROUND(SUM(BF86:BF162), 2)</f>
        <v>0</v>
      </c>
      <c r="G31" s="36"/>
      <c r="H31" s="36"/>
      <c r="I31" s="104">
        <v>0.15</v>
      </c>
      <c r="J31" s="103">
        <f>ROUND(ROUND((SUM(BF86:BF162)), 2)*I31, 2)</f>
        <v>0</v>
      </c>
      <c r="K31" s="39"/>
    </row>
    <row r="32" spans="2:11" s="1" customFormat="1" ht="14.45" hidden="1" customHeight="1">
      <c r="B32" s="35"/>
      <c r="C32" s="36"/>
      <c r="D32" s="36"/>
      <c r="E32" s="43" t="s">
        <v>42</v>
      </c>
      <c r="F32" s="103">
        <f>ROUND(SUM(BG86:BG162), 2)</f>
        <v>0</v>
      </c>
      <c r="G32" s="36"/>
      <c r="H32" s="36"/>
      <c r="I32" s="104">
        <v>0.21</v>
      </c>
      <c r="J32" s="103">
        <v>0</v>
      </c>
      <c r="K32" s="39"/>
    </row>
    <row r="33" spans="2:11" s="1" customFormat="1" ht="14.45" hidden="1" customHeight="1">
      <c r="B33" s="35"/>
      <c r="C33" s="36"/>
      <c r="D33" s="36"/>
      <c r="E33" s="43" t="s">
        <v>43</v>
      </c>
      <c r="F33" s="103">
        <f>ROUND(SUM(BH86:BH162), 2)</f>
        <v>0</v>
      </c>
      <c r="G33" s="36"/>
      <c r="H33" s="36"/>
      <c r="I33" s="104">
        <v>0.15</v>
      </c>
      <c r="J33" s="103">
        <v>0</v>
      </c>
      <c r="K33" s="39"/>
    </row>
    <row r="34" spans="2:11" s="1" customFormat="1" ht="14.45" hidden="1" customHeight="1">
      <c r="B34" s="35"/>
      <c r="C34" s="36"/>
      <c r="D34" s="36"/>
      <c r="E34" s="43" t="s">
        <v>44</v>
      </c>
      <c r="F34" s="103">
        <f>ROUND(SUM(BI86:BI162), 2)</f>
        <v>0</v>
      </c>
      <c r="G34" s="36"/>
      <c r="H34" s="36"/>
      <c r="I34" s="104">
        <v>0</v>
      </c>
      <c r="J34" s="103">
        <v>0</v>
      </c>
      <c r="K34" s="39"/>
    </row>
    <row r="35" spans="2:11" s="1" customFormat="1" ht="6.95" customHeight="1">
      <c r="B35" s="35"/>
      <c r="C35" s="36"/>
      <c r="D35" s="36"/>
      <c r="E35" s="36"/>
      <c r="F35" s="36"/>
      <c r="G35" s="36"/>
      <c r="H35" s="36"/>
      <c r="I35" s="36"/>
      <c r="J35" s="36"/>
      <c r="K35" s="39"/>
    </row>
    <row r="36" spans="2:11" s="1" customFormat="1" ht="25.35" customHeight="1">
      <c r="B36" s="35"/>
      <c r="C36" s="105"/>
      <c r="D36" s="106" t="s">
        <v>45</v>
      </c>
      <c r="E36" s="65"/>
      <c r="F36" s="65"/>
      <c r="G36" s="107" t="s">
        <v>46</v>
      </c>
      <c r="H36" s="108" t="s">
        <v>47</v>
      </c>
      <c r="I36" s="65"/>
      <c r="J36" s="109">
        <f>SUM(J27:J34)</f>
        <v>0</v>
      </c>
      <c r="K36" s="110"/>
    </row>
    <row r="37" spans="2:11" s="1" customFormat="1" ht="14.45" customHeight="1">
      <c r="B37" s="50"/>
      <c r="C37" s="51"/>
      <c r="D37" s="51"/>
      <c r="E37" s="51"/>
      <c r="F37" s="51"/>
      <c r="G37" s="51"/>
      <c r="H37" s="51"/>
      <c r="I37" s="51"/>
      <c r="J37" s="51"/>
      <c r="K37" s="52"/>
    </row>
    <row r="41" spans="2:11" s="1" customFormat="1" ht="6.95" customHeight="1">
      <c r="B41" s="53"/>
      <c r="C41" s="54"/>
      <c r="D41" s="54"/>
      <c r="E41" s="54"/>
      <c r="F41" s="54"/>
      <c r="G41" s="54"/>
      <c r="H41" s="54"/>
      <c r="I41" s="54"/>
      <c r="J41" s="54"/>
      <c r="K41" s="111"/>
    </row>
    <row r="42" spans="2:11" s="1" customFormat="1" ht="36.950000000000003" customHeight="1">
      <c r="B42" s="35"/>
      <c r="C42" s="27" t="s">
        <v>110</v>
      </c>
      <c r="D42" s="36"/>
      <c r="E42" s="36"/>
      <c r="F42" s="36"/>
      <c r="G42" s="36"/>
      <c r="H42" s="36"/>
      <c r="I42" s="36"/>
      <c r="J42" s="36"/>
      <c r="K42" s="39"/>
    </row>
    <row r="43" spans="2:11" s="1" customFormat="1" ht="6.95" customHeight="1">
      <c r="B43" s="35"/>
      <c r="C43" s="36"/>
      <c r="D43" s="36"/>
      <c r="E43" s="36"/>
      <c r="F43" s="36"/>
      <c r="G43" s="36"/>
      <c r="H43" s="36"/>
      <c r="I43" s="36"/>
      <c r="J43" s="36"/>
      <c r="K43" s="39"/>
    </row>
    <row r="44" spans="2:11" s="1" customFormat="1" ht="14.45" customHeight="1">
      <c r="B44" s="35"/>
      <c r="C44" s="33" t="s">
        <v>17</v>
      </c>
      <c r="D44" s="36"/>
      <c r="E44" s="36"/>
      <c r="F44" s="36"/>
      <c r="G44" s="36"/>
      <c r="H44" s="36"/>
      <c r="I44" s="36"/>
      <c r="J44" s="36"/>
      <c r="K44" s="39"/>
    </row>
    <row r="45" spans="2:11" s="1" customFormat="1" ht="16.5" customHeight="1">
      <c r="B45" s="35"/>
      <c r="C45" s="36"/>
      <c r="D45" s="36"/>
      <c r="E45" s="297" t="str">
        <f>E7</f>
        <v>STAVEBNÍ ÚPRAVY A PŘÍSTAVBA OBJ. Č. 22 KOMPLEMENT – AMBULANCE V AREÁLU NEMOCNICE PRACHATICE</v>
      </c>
      <c r="F45" s="298"/>
      <c r="G45" s="298"/>
      <c r="H45" s="298"/>
      <c r="I45" s="36"/>
      <c r="J45" s="36"/>
      <c r="K45" s="39"/>
    </row>
    <row r="46" spans="2:11" s="1" customFormat="1" ht="14.45" customHeight="1">
      <c r="B46" s="35"/>
      <c r="C46" s="33" t="s">
        <v>107</v>
      </c>
      <c r="D46" s="36"/>
      <c r="E46" s="36"/>
      <c r="F46" s="36"/>
      <c r="G46" s="36"/>
      <c r="H46" s="36"/>
      <c r="I46" s="36"/>
      <c r="J46" s="36"/>
      <c r="K46" s="39"/>
    </row>
    <row r="47" spans="2:11" s="1" customFormat="1" ht="17.25" customHeight="1">
      <c r="B47" s="35"/>
      <c r="C47" s="36"/>
      <c r="D47" s="36"/>
      <c r="E47" s="299" t="str">
        <f>E9</f>
        <v>2 - Vytápění</v>
      </c>
      <c r="F47" s="300"/>
      <c r="G47" s="300"/>
      <c r="H47" s="300"/>
      <c r="I47" s="36"/>
      <c r="J47" s="36"/>
      <c r="K47" s="39"/>
    </row>
    <row r="48" spans="2:11" s="1" customFormat="1" ht="6.95" customHeight="1">
      <c r="B48" s="35"/>
      <c r="C48" s="36"/>
      <c r="D48" s="36"/>
      <c r="E48" s="36"/>
      <c r="F48" s="36"/>
      <c r="G48" s="36"/>
      <c r="H48" s="36"/>
      <c r="I48" s="36"/>
      <c r="J48" s="36"/>
      <c r="K48" s="39"/>
    </row>
    <row r="49" spans="2:47" s="1" customFormat="1" ht="18" customHeight="1">
      <c r="B49" s="35"/>
      <c r="C49" s="33" t="s">
        <v>21</v>
      </c>
      <c r="D49" s="36"/>
      <c r="E49" s="36"/>
      <c r="F49" s="31" t="str">
        <f>F12</f>
        <v xml:space="preserve"> </v>
      </c>
      <c r="G49" s="36"/>
      <c r="H49" s="36"/>
      <c r="I49" s="33" t="s">
        <v>23</v>
      </c>
      <c r="J49" s="96" t="str">
        <f>IF(J12="","",J12)</f>
        <v>24.8.2018</v>
      </c>
      <c r="K49" s="39"/>
    </row>
    <row r="50" spans="2:47" s="1" customFormat="1" ht="6.95" customHeight="1">
      <c r="B50" s="35"/>
      <c r="C50" s="36"/>
      <c r="D50" s="36"/>
      <c r="E50" s="36"/>
      <c r="F50" s="36"/>
      <c r="G50" s="36"/>
      <c r="H50" s="36"/>
      <c r="I50" s="36"/>
      <c r="J50" s="36"/>
      <c r="K50" s="39"/>
    </row>
    <row r="51" spans="2:47" s="1" customFormat="1" ht="15">
      <c r="B51" s="35"/>
      <c r="C51" s="33" t="s">
        <v>25</v>
      </c>
      <c r="D51" s="36"/>
      <c r="E51" s="36"/>
      <c r="F51" s="31" t="str">
        <f>E15</f>
        <v>ALFAPLAN s.r.o.</v>
      </c>
      <c r="G51" s="36"/>
      <c r="H51" s="36"/>
      <c r="I51" s="33" t="s">
        <v>30</v>
      </c>
      <c r="J51" s="272" t="str">
        <f>E21</f>
        <v>Nemocnice Prachatice a.s.</v>
      </c>
      <c r="K51" s="39"/>
    </row>
    <row r="52" spans="2:47" s="1" customFormat="1" ht="14.45" customHeight="1">
      <c r="B52" s="35"/>
      <c r="C52" s="33" t="s">
        <v>29</v>
      </c>
      <c r="D52" s="36"/>
      <c r="E52" s="36"/>
      <c r="F52" s="31" t="str">
        <f>IF(E18="","",E18)</f>
        <v xml:space="preserve"> </v>
      </c>
      <c r="G52" s="36"/>
      <c r="H52" s="36"/>
      <c r="I52" s="36"/>
      <c r="J52" s="292"/>
      <c r="K52" s="39"/>
    </row>
    <row r="53" spans="2:47" s="1" customFormat="1" ht="10.35" customHeight="1">
      <c r="B53" s="35"/>
      <c r="C53" s="36"/>
      <c r="D53" s="36"/>
      <c r="E53" s="36"/>
      <c r="F53" s="36"/>
      <c r="G53" s="36"/>
      <c r="H53" s="36"/>
      <c r="I53" s="36"/>
      <c r="J53" s="36"/>
      <c r="K53" s="39"/>
    </row>
    <row r="54" spans="2:47" s="1" customFormat="1" ht="29.25" customHeight="1">
      <c r="B54" s="35"/>
      <c r="C54" s="112" t="s">
        <v>111</v>
      </c>
      <c r="D54" s="105"/>
      <c r="E54" s="105"/>
      <c r="F54" s="105"/>
      <c r="G54" s="105"/>
      <c r="H54" s="105"/>
      <c r="I54" s="105"/>
      <c r="J54" s="113" t="s">
        <v>112</v>
      </c>
      <c r="K54" s="114"/>
    </row>
    <row r="55" spans="2:47" s="1" customFormat="1" ht="10.35" customHeight="1">
      <c r="B55" s="35"/>
      <c r="C55" s="36"/>
      <c r="D55" s="36"/>
      <c r="E55" s="36"/>
      <c r="F55" s="36"/>
      <c r="G55" s="36"/>
      <c r="H55" s="36"/>
      <c r="I55" s="36"/>
      <c r="J55" s="36"/>
      <c r="K55" s="39"/>
    </row>
    <row r="56" spans="2:47" s="1" customFormat="1" ht="29.25" customHeight="1">
      <c r="B56" s="35"/>
      <c r="C56" s="115" t="s">
        <v>113</v>
      </c>
      <c r="D56" s="36"/>
      <c r="E56" s="36"/>
      <c r="F56" s="36"/>
      <c r="G56" s="36"/>
      <c r="H56" s="36"/>
      <c r="I56" s="36"/>
      <c r="J56" s="102">
        <f>J86</f>
        <v>0</v>
      </c>
      <c r="K56" s="39"/>
      <c r="AU56" s="21" t="s">
        <v>114</v>
      </c>
    </row>
    <row r="57" spans="2:47" s="7" customFormat="1" ht="24.95" customHeight="1">
      <c r="B57" s="116"/>
      <c r="C57" s="117"/>
      <c r="D57" s="118" t="s">
        <v>135</v>
      </c>
      <c r="E57" s="119"/>
      <c r="F57" s="119"/>
      <c r="G57" s="119"/>
      <c r="H57" s="119"/>
      <c r="I57" s="119"/>
      <c r="J57" s="120">
        <f>J87</f>
        <v>0</v>
      </c>
      <c r="K57" s="121"/>
    </row>
    <row r="58" spans="2:47" s="8" customFormat="1" ht="19.899999999999999" customHeight="1">
      <c r="B58" s="122"/>
      <c r="C58" s="123"/>
      <c r="D58" s="124" t="s">
        <v>1984</v>
      </c>
      <c r="E58" s="125"/>
      <c r="F58" s="125"/>
      <c r="G58" s="125"/>
      <c r="H58" s="125"/>
      <c r="I58" s="125"/>
      <c r="J58" s="126">
        <f>J88</f>
        <v>0</v>
      </c>
      <c r="K58" s="127"/>
    </row>
    <row r="59" spans="2:47" s="8" customFormat="1" ht="19.899999999999999" customHeight="1">
      <c r="B59" s="122"/>
      <c r="C59" s="123"/>
      <c r="D59" s="124" t="s">
        <v>1985</v>
      </c>
      <c r="E59" s="125"/>
      <c r="F59" s="125"/>
      <c r="G59" s="125"/>
      <c r="H59" s="125"/>
      <c r="I59" s="125"/>
      <c r="J59" s="126">
        <f>J95</f>
        <v>0</v>
      </c>
      <c r="K59" s="127"/>
    </row>
    <row r="60" spans="2:47" s="8" customFormat="1" ht="19.899999999999999" customHeight="1">
      <c r="B60" s="122"/>
      <c r="C60" s="123"/>
      <c r="D60" s="124" t="s">
        <v>1986</v>
      </c>
      <c r="E60" s="125"/>
      <c r="F60" s="125"/>
      <c r="G60" s="125"/>
      <c r="H60" s="125"/>
      <c r="I60" s="125"/>
      <c r="J60" s="126">
        <f>J105</f>
        <v>0</v>
      </c>
      <c r="K60" s="127"/>
    </row>
    <row r="61" spans="2:47" s="8" customFormat="1" ht="19.899999999999999" customHeight="1">
      <c r="B61" s="122"/>
      <c r="C61" s="123"/>
      <c r="D61" s="124" t="s">
        <v>1987</v>
      </c>
      <c r="E61" s="125"/>
      <c r="F61" s="125"/>
      <c r="G61" s="125"/>
      <c r="H61" s="125"/>
      <c r="I61" s="125"/>
      <c r="J61" s="126">
        <f>J122</f>
        <v>0</v>
      </c>
      <c r="K61" s="127"/>
    </row>
    <row r="62" spans="2:47" s="8" customFormat="1" ht="19.899999999999999" customHeight="1">
      <c r="B62" s="122"/>
      <c r="C62" s="123"/>
      <c r="D62" s="124" t="s">
        <v>1988</v>
      </c>
      <c r="E62" s="125"/>
      <c r="F62" s="125"/>
      <c r="G62" s="125"/>
      <c r="H62" s="125"/>
      <c r="I62" s="125"/>
      <c r="J62" s="126">
        <f>J129</f>
        <v>0</v>
      </c>
      <c r="K62" s="127"/>
    </row>
    <row r="63" spans="2:47" s="8" customFormat="1" ht="19.899999999999999" customHeight="1">
      <c r="B63" s="122"/>
      <c r="C63" s="123"/>
      <c r="D63" s="124" t="s">
        <v>1989</v>
      </c>
      <c r="E63" s="125"/>
      <c r="F63" s="125"/>
      <c r="G63" s="125"/>
      <c r="H63" s="125"/>
      <c r="I63" s="125"/>
      <c r="J63" s="126">
        <f>J137</f>
        <v>0</v>
      </c>
      <c r="K63" s="127"/>
    </row>
    <row r="64" spans="2:47" s="8" customFormat="1" ht="19.899999999999999" customHeight="1">
      <c r="B64" s="122"/>
      <c r="C64" s="123"/>
      <c r="D64" s="124" t="s">
        <v>1990</v>
      </c>
      <c r="E64" s="125"/>
      <c r="F64" s="125"/>
      <c r="G64" s="125"/>
      <c r="H64" s="125"/>
      <c r="I64" s="125"/>
      <c r="J64" s="126">
        <f>J140</f>
        <v>0</v>
      </c>
      <c r="K64" s="127"/>
    </row>
    <row r="65" spans="2:12" s="8" customFormat="1" ht="19.899999999999999" customHeight="1">
      <c r="B65" s="122"/>
      <c r="C65" s="123"/>
      <c r="D65" s="124" t="s">
        <v>1991</v>
      </c>
      <c r="E65" s="125"/>
      <c r="F65" s="125"/>
      <c r="G65" s="125"/>
      <c r="H65" s="125"/>
      <c r="I65" s="125"/>
      <c r="J65" s="126">
        <f>J155</f>
        <v>0</v>
      </c>
      <c r="K65" s="127"/>
    </row>
    <row r="66" spans="2:12" s="8" customFormat="1" ht="19.899999999999999" customHeight="1">
      <c r="B66" s="122"/>
      <c r="C66" s="123"/>
      <c r="D66" s="124" t="s">
        <v>1992</v>
      </c>
      <c r="E66" s="125"/>
      <c r="F66" s="125"/>
      <c r="G66" s="125"/>
      <c r="H66" s="125"/>
      <c r="I66" s="125"/>
      <c r="J66" s="126">
        <f>J160</f>
        <v>0</v>
      </c>
      <c r="K66" s="127"/>
    </row>
    <row r="67" spans="2:12" s="1" customFormat="1" ht="21.75" customHeight="1">
      <c r="B67" s="35"/>
      <c r="C67" s="36"/>
      <c r="D67" s="36"/>
      <c r="E67" s="36"/>
      <c r="F67" s="36"/>
      <c r="G67" s="36"/>
      <c r="H67" s="36"/>
      <c r="I67" s="36"/>
      <c r="J67" s="36"/>
      <c r="K67" s="39"/>
    </row>
    <row r="68" spans="2:12" s="1" customFormat="1" ht="6.95" customHeight="1">
      <c r="B68" s="50"/>
      <c r="C68" s="51"/>
      <c r="D68" s="51"/>
      <c r="E68" s="51"/>
      <c r="F68" s="51"/>
      <c r="G68" s="51"/>
      <c r="H68" s="51"/>
      <c r="I68" s="51"/>
      <c r="J68" s="51"/>
      <c r="K68" s="52"/>
    </row>
    <row r="72" spans="2:12" s="1" customFormat="1" ht="6.95" customHeight="1">
      <c r="B72" s="53"/>
      <c r="C72" s="54"/>
      <c r="D72" s="54"/>
      <c r="E72" s="54"/>
      <c r="F72" s="54"/>
      <c r="G72" s="54"/>
      <c r="H72" s="54"/>
      <c r="I72" s="54"/>
      <c r="J72" s="54"/>
      <c r="K72" s="54"/>
      <c r="L72" s="35"/>
    </row>
    <row r="73" spans="2:12" s="1" customFormat="1" ht="36.950000000000003" customHeight="1">
      <c r="B73" s="35"/>
      <c r="C73" s="55" t="s">
        <v>149</v>
      </c>
      <c r="L73" s="35"/>
    </row>
    <row r="74" spans="2:12" s="1" customFormat="1" ht="6.95" customHeight="1">
      <c r="B74" s="35"/>
      <c r="L74" s="35"/>
    </row>
    <row r="75" spans="2:12" s="1" customFormat="1" ht="14.45" customHeight="1">
      <c r="B75" s="35"/>
      <c r="C75" s="57" t="s">
        <v>17</v>
      </c>
      <c r="L75" s="35"/>
    </row>
    <row r="76" spans="2:12" s="1" customFormat="1" ht="16.5" customHeight="1">
      <c r="B76" s="35"/>
      <c r="E76" s="293" t="str">
        <f>E7</f>
        <v>STAVEBNÍ ÚPRAVY A PŘÍSTAVBA OBJ. Č. 22 KOMPLEMENT – AMBULANCE V AREÁLU NEMOCNICE PRACHATICE</v>
      </c>
      <c r="F76" s="294"/>
      <c r="G76" s="294"/>
      <c r="H76" s="294"/>
      <c r="L76" s="35"/>
    </row>
    <row r="77" spans="2:12" s="1" customFormat="1" ht="14.45" customHeight="1">
      <c r="B77" s="35"/>
      <c r="C77" s="57" t="s">
        <v>107</v>
      </c>
      <c r="L77" s="35"/>
    </row>
    <row r="78" spans="2:12" s="1" customFormat="1" ht="17.25" customHeight="1">
      <c r="B78" s="35"/>
      <c r="E78" s="288" t="str">
        <f>E9</f>
        <v>2 - Vytápění</v>
      </c>
      <c r="F78" s="295"/>
      <c r="G78" s="295"/>
      <c r="H78" s="295"/>
      <c r="L78" s="35"/>
    </row>
    <row r="79" spans="2:12" s="1" customFormat="1" ht="6.95" customHeight="1">
      <c r="B79" s="35"/>
      <c r="L79" s="35"/>
    </row>
    <row r="80" spans="2:12" s="1" customFormat="1" ht="18" customHeight="1">
      <c r="B80" s="35"/>
      <c r="C80" s="57" t="s">
        <v>21</v>
      </c>
      <c r="F80" s="128" t="str">
        <f>F12</f>
        <v xml:space="preserve"> </v>
      </c>
      <c r="I80" s="57" t="s">
        <v>23</v>
      </c>
      <c r="J80" s="61" t="str">
        <f>IF(J12="","",J12)</f>
        <v>24.8.2018</v>
      </c>
      <c r="L80" s="35"/>
    </row>
    <row r="81" spans="2:65" s="1" customFormat="1" ht="6.95" customHeight="1">
      <c r="B81" s="35"/>
      <c r="L81" s="35"/>
    </row>
    <row r="82" spans="2:65" s="1" customFormat="1" ht="15">
      <c r="B82" s="35"/>
      <c r="C82" s="57" t="s">
        <v>25</v>
      </c>
      <c r="F82" s="128" t="str">
        <f>E15</f>
        <v>ALFAPLAN s.r.o.</v>
      </c>
      <c r="I82" s="57" t="s">
        <v>30</v>
      </c>
      <c r="J82" s="128" t="str">
        <f>E21</f>
        <v>Nemocnice Prachatice a.s.</v>
      </c>
      <c r="L82" s="35"/>
    </row>
    <row r="83" spans="2:65" s="1" customFormat="1" ht="14.45" customHeight="1">
      <c r="B83" s="35"/>
      <c r="C83" s="57" t="s">
        <v>29</v>
      </c>
      <c r="F83" s="128" t="str">
        <f>IF(E18="","",E18)</f>
        <v xml:space="preserve"> </v>
      </c>
      <c r="L83" s="35"/>
    </row>
    <row r="84" spans="2:65" s="1" customFormat="1" ht="10.35" customHeight="1">
      <c r="B84" s="35"/>
      <c r="L84" s="35"/>
    </row>
    <row r="85" spans="2:65" s="9" customFormat="1" ht="29.25" customHeight="1">
      <c r="B85" s="129"/>
      <c r="C85" s="130" t="s">
        <v>150</v>
      </c>
      <c r="D85" s="131" t="s">
        <v>54</v>
      </c>
      <c r="E85" s="131" t="s">
        <v>50</v>
      </c>
      <c r="F85" s="131" t="s">
        <v>151</v>
      </c>
      <c r="G85" s="131" t="s">
        <v>152</v>
      </c>
      <c r="H85" s="131" t="s">
        <v>153</v>
      </c>
      <c r="I85" s="131" t="s">
        <v>154</v>
      </c>
      <c r="J85" s="131" t="s">
        <v>112</v>
      </c>
      <c r="K85" s="132" t="s">
        <v>155</v>
      </c>
      <c r="L85" s="129"/>
      <c r="M85" s="67" t="s">
        <v>156</v>
      </c>
      <c r="N85" s="68" t="s">
        <v>39</v>
      </c>
      <c r="O85" s="68" t="s">
        <v>157</v>
      </c>
      <c r="P85" s="68" t="s">
        <v>158</v>
      </c>
      <c r="Q85" s="68" t="s">
        <v>159</v>
      </c>
      <c r="R85" s="68" t="s">
        <v>160</v>
      </c>
      <c r="S85" s="68" t="s">
        <v>161</v>
      </c>
      <c r="T85" s="69" t="s">
        <v>162</v>
      </c>
    </row>
    <row r="86" spans="2:65" s="1" customFormat="1" ht="29.25" customHeight="1">
      <c r="B86" s="35"/>
      <c r="C86" s="71" t="s">
        <v>113</v>
      </c>
      <c r="J86" s="133">
        <f>BK86</f>
        <v>0</v>
      </c>
      <c r="L86" s="35"/>
      <c r="M86" s="70"/>
      <c r="N86" s="62"/>
      <c r="O86" s="62"/>
      <c r="P86" s="134">
        <f>P87</f>
        <v>0</v>
      </c>
      <c r="Q86" s="62"/>
      <c r="R86" s="134">
        <f>R87</f>
        <v>0</v>
      </c>
      <c r="S86" s="62"/>
      <c r="T86" s="135">
        <f>T87</f>
        <v>0</v>
      </c>
      <c r="AT86" s="21" t="s">
        <v>68</v>
      </c>
      <c r="AU86" s="21" t="s">
        <v>114</v>
      </c>
      <c r="BK86" s="136">
        <f>BK87</f>
        <v>0</v>
      </c>
    </row>
    <row r="87" spans="2:65" s="10" customFormat="1" ht="37.35" customHeight="1">
      <c r="B87" s="137"/>
      <c r="D87" s="138" t="s">
        <v>68</v>
      </c>
      <c r="E87" s="139" t="s">
        <v>1189</v>
      </c>
      <c r="F87" s="139" t="s">
        <v>1190</v>
      </c>
      <c r="J87" s="140">
        <f>BK87</f>
        <v>0</v>
      </c>
      <c r="L87" s="137"/>
      <c r="M87" s="141"/>
      <c r="N87" s="142"/>
      <c r="O87" s="142"/>
      <c r="P87" s="143">
        <f>P88+P95+P105+P122+P129+P137+P140+P155+P160</f>
        <v>0</v>
      </c>
      <c r="Q87" s="142"/>
      <c r="R87" s="143">
        <f>R88+R95+R105+R122+R129+R137+R140+R155+R160</f>
        <v>0</v>
      </c>
      <c r="S87" s="142"/>
      <c r="T87" s="144">
        <f>T88+T95+T105+T122+T129+T137+T140+T155+T160</f>
        <v>0</v>
      </c>
      <c r="AR87" s="138" t="s">
        <v>77</v>
      </c>
      <c r="AT87" s="145" t="s">
        <v>68</v>
      </c>
      <c r="AU87" s="145" t="s">
        <v>69</v>
      </c>
      <c r="AY87" s="138" t="s">
        <v>165</v>
      </c>
      <c r="BK87" s="146">
        <f>BK88+BK95+BK105+BK122+BK129+BK137+BK140+BK155+BK160</f>
        <v>0</v>
      </c>
    </row>
    <row r="88" spans="2:65" s="10" customFormat="1" ht="19.899999999999999" customHeight="1">
      <c r="B88" s="137"/>
      <c r="D88" s="138" t="s">
        <v>68</v>
      </c>
      <c r="E88" s="147" t="s">
        <v>1993</v>
      </c>
      <c r="F88" s="147" t="s">
        <v>1994</v>
      </c>
      <c r="J88" s="148">
        <f>BK88</f>
        <v>0</v>
      </c>
      <c r="L88" s="137"/>
      <c r="M88" s="141"/>
      <c r="N88" s="142"/>
      <c r="O88" s="142"/>
      <c r="P88" s="143">
        <f>SUM(P89:P94)</f>
        <v>0</v>
      </c>
      <c r="Q88" s="142"/>
      <c r="R88" s="143">
        <f>SUM(R89:R94)</f>
        <v>0</v>
      </c>
      <c r="S88" s="142"/>
      <c r="T88" s="144">
        <f>SUM(T89:T94)</f>
        <v>0</v>
      </c>
      <c r="AR88" s="138" t="s">
        <v>77</v>
      </c>
      <c r="AT88" s="145" t="s">
        <v>68</v>
      </c>
      <c r="AU88" s="145" t="s">
        <v>16</v>
      </c>
      <c r="AY88" s="138" t="s">
        <v>165</v>
      </c>
      <c r="BK88" s="146">
        <f>SUM(BK89:BK94)</f>
        <v>0</v>
      </c>
    </row>
    <row r="89" spans="2:65" s="1" customFormat="1" ht="38.25" customHeight="1">
      <c r="B89" s="149"/>
      <c r="C89" s="150" t="s">
        <v>16</v>
      </c>
      <c r="D89" s="150" t="s">
        <v>167</v>
      </c>
      <c r="E89" s="151" t="s">
        <v>1995</v>
      </c>
      <c r="F89" s="152" t="s">
        <v>1996</v>
      </c>
      <c r="G89" s="153" t="s">
        <v>971</v>
      </c>
      <c r="H89" s="154">
        <v>2</v>
      </c>
      <c r="I89" s="155"/>
      <c r="J89" s="155">
        <f t="shared" ref="J89:J94" si="0">ROUND(I89*H89,2)</f>
        <v>0</v>
      </c>
      <c r="K89" s="152" t="s">
        <v>5</v>
      </c>
      <c r="L89" s="35"/>
      <c r="M89" s="156" t="s">
        <v>5</v>
      </c>
      <c r="N89" s="157" t="s">
        <v>40</v>
      </c>
      <c r="O89" s="158">
        <v>0</v>
      </c>
      <c r="P89" s="158">
        <f t="shared" ref="P89:P94" si="1">O89*H89</f>
        <v>0</v>
      </c>
      <c r="Q89" s="158">
        <v>0</v>
      </c>
      <c r="R89" s="158">
        <f t="shared" ref="R89:R94" si="2">Q89*H89</f>
        <v>0</v>
      </c>
      <c r="S89" s="158">
        <v>0</v>
      </c>
      <c r="T89" s="159">
        <f t="shared" ref="T89:T94" si="3">S89*H89</f>
        <v>0</v>
      </c>
      <c r="AR89" s="21" t="s">
        <v>224</v>
      </c>
      <c r="AT89" s="21" t="s">
        <v>167</v>
      </c>
      <c r="AU89" s="21" t="s">
        <v>77</v>
      </c>
      <c r="AY89" s="21" t="s">
        <v>165</v>
      </c>
      <c r="BE89" s="160">
        <f t="shared" ref="BE89:BE94" si="4">IF(N89="základní",J89,0)</f>
        <v>0</v>
      </c>
      <c r="BF89" s="160">
        <f t="shared" ref="BF89:BF94" si="5">IF(N89="snížená",J89,0)</f>
        <v>0</v>
      </c>
      <c r="BG89" s="160">
        <f t="shared" ref="BG89:BG94" si="6">IF(N89="zákl. přenesená",J89,0)</f>
        <v>0</v>
      </c>
      <c r="BH89" s="160">
        <f t="shared" ref="BH89:BH94" si="7">IF(N89="sníž. přenesená",J89,0)</f>
        <v>0</v>
      </c>
      <c r="BI89" s="160">
        <f t="shared" ref="BI89:BI94" si="8">IF(N89="nulová",J89,0)</f>
        <v>0</v>
      </c>
      <c r="BJ89" s="21" t="s">
        <v>16</v>
      </c>
      <c r="BK89" s="160">
        <f t="shared" ref="BK89:BK94" si="9">ROUND(I89*H89,2)</f>
        <v>0</v>
      </c>
      <c r="BL89" s="21" t="s">
        <v>224</v>
      </c>
      <c r="BM89" s="21" t="s">
        <v>1997</v>
      </c>
    </row>
    <row r="90" spans="2:65" s="1" customFormat="1" ht="25.5" customHeight="1">
      <c r="B90" s="149"/>
      <c r="C90" s="150" t="s">
        <v>77</v>
      </c>
      <c r="D90" s="150" t="s">
        <v>167</v>
      </c>
      <c r="E90" s="151" t="s">
        <v>1998</v>
      </c>
      <c r="F90" s="152" t="s">
        <v>1999</v>
      </c>
      <c r="G90" s="153" t="s">
        <v>286</v>
      </c>
      <c r="H90" s="154">
        <v>1</v>
      </c>
      <c r="I90" s="155"/>
      <c r="J90" s="155">
        <f t="shared" si="0"/>
        <v>0</v>
      </c>
      <c r="K90" s="152" t="s">
        <v>5</v>
      </c>
      <c r="L90" s="35"/>
      <c r="M90" s="156" t="s">
        <v>5</v>
      </c>
      <c r="N90" s="157" t="s">
        <v>40</v>
      </c>
      <c r="O90" s="158">
        <v>0</v>
      </c>
      <c r="P90" s="158">
        <f t="shared" si="1"/>
        <v>0</v>
      </c>
      <c r="Q90" s="158">
        <v>0</v>
      </c>
      <c r="R90" s="158">
        <f t="shared" si="2"/>
        <v>0</v>
      </c>
      <c r="S90" s="158">
        <v>0</v>
      </c>
      <c r="T90" s="159">
        <f t="shared" si="3"/>
        <v>0</v>
      </c>
      <c r="AR90" s="21" t="s">
        <v>224</v>
      </c>
      <c r="AT90" s="21" t="s">
        <v>167</v>
      </c>
      <c r="AU90" s="21" t="s">
        <v>77</v>
      </c>
      <c r="AY90" s="21" t="s">
        <v>165</v>
      </c>
      <c r="BE90" s="160">
        <f t="shared" si="4"/>
        <v>0</v>
      </c>
      <c r="BF90" s="160">
        <f t="shared" si="5"/>
        <v>0</v>
      </c>
      <c r="BG90" s="160">
        <f t="shared" si="6"/>
        <v>0</v>
      </c>
      <c r="BH90" s="160">
        <f t="shared" si="7"/>
        <v>0</v>
      </c>
      <c r="BI90" s="160">
        <f t="shared" si="8"/>
        <v>0</v>
      </c>
      <c r="BJ90" s="21" t="s">
        <v>16</v>
      </c>
      <c r="BK90" s="160">
        <f t="shared" si="9"/>
        <v>0</v>
      </c>
      <c r="BL90" s="21" t="s">
        <v>224</v>
      </c>
      <c r="BM90" s="21" t="s">
        <v>2000</v>
      </c>
    </row>
    <row r="91" spans="2:65" s="1" customFormat="1" ht="16.5" customHeight="1">
      <c r="B91" s="149"/>
      <c r="C91" s="150" t="s">
        <v>80</v>
      </c>
      <c r="D91" s="150" t="s">
        <v>167</v>
      </c>
      <c r="E91" s="151" t="s">
        <v>2001</v>
      </c>
      <c r="F91" s="152" t="s">
        <v>2002</v>
      </c>
      <c r="G91" s="153" t="s">
        <v>971</v>
      </c>
      <c r="H91" s="154">
        <v>10</v>
      </c>
      <c r="I91" s="155"/>
      <c r="J91" s="155">
        <f t="shared" si="0"/>
        <v>0</v>
      </c>
      <c r="K91" s="152" t="s">
        <v>5</v>
      </c>
      <c r="L91" s="35"/>
      <c r="M91" s="156" t="s">
        <v>5</v>
      </c>
      <c r="N91" s="157" t="s">
        <v>40</v>
      </c>
      <c r="O91" s="158">
        <v>0</v>
      </c>
      <c r="P91" s="158">
        <f t="shared" si="1"/>
        <v>0</v>
      </c>
      <c r="Q91" s="158">
        <v>0</v>
      </c>
      <c r="R91" s="158">
        <f t="shared" si="2"/>
        <v>0</v>
      </c>
      <c r="S91" s="158">
        <v>0</v>
      </c>
      <c r="T91" s="159">
        <f t="shared" si="3"/>
        <v>0</v>
      </c>
      <c r="AR91" s="21" t="s">
        <v>224</v>
      </c>
      <c r="AT91" s="21" t="s">
        <v>167</v>
      </c>
      <c r="AU91" s="21" t="s">
        <v>77</v>
      </c>
      <c r="AY91" s="21" t="s">
        <v>165</v>
      </c>
      <c r="BE91" s="160">
        <f t="shared" si="4"/>
        <v>0</v>
      </c>
      <c r="BF91" s="160">
        <f t="shared" si="5"/>
        <v>0</v>
      </c>
      <c r="BG91" s="160">
        <f t="shared" si="6"/>
        <v>0</v>
      </c>
      <c r="BH91" s="160">
        <f t="shared" si="7"/>
        <v>0</v>
      </c>
      <c r="BI91" s="160">
        <f t="shared" si="8"/>
        <v>0</v>
      </c>
      <c r="BJ91" s="21" t="s">
        <v>16</v>
      </c>
      <c r="BK91" s="160">
        <f t="shared" si="9"/>
        <v>0</v>
      </c>
      <c r="BL91" s="21" t="s">
        <v>224</v>
      </c>
      <c r="BM91" s="21" t="s">
        <v>2003</v>
      </c>
    </row>
    <row r="92" spans="2:65" s="1" customFormat="1" ht="16.5" customHeight="1">
      <c r="B92" s="149"/>
      <c r="C92" s="150" t="s">
        <v>83</v>
      </c>
      <c r="D92" s="150" t="s">
        <v>167</v>
      </c>
      <c r="E92" s="151" t="s">
        <v>2004</v>
      </c>
      <c r="F92" s="152" t="s">
        <v>2005</v>
      </c>
      <c r="G92" s="153" t="s">
        <v>971</v>
      </c>
      <c r="H92" s="154">
        <v>15</v>
      </c>
      <c r="I92" s="155"/>
      <c r="J92" s="155">
        <f t="shared" si="0"/>
        <v>0</v>
      </c>
      <c r="K92" s="152" t="s">
        <v>5</v>
      </c>
      <c r="L92" s="35"/>
      <c r="M92" s="156" t="s">
        <v>5</v>
      </c>
      <c r="N92" s="157" t="s">
        <v>40</v>
      </c>
      <c r="O92" s="158">
        <v>0</v>
      </c>
      <c r="P92" s="158">
        <f t="shared" si="1"/>
        <v>0</v>
      </c>
      <c r="Q92" s="158">
        <v>0</v>
      </c>
      <c r="R92" s="158">
        <f t="shared" si="2"/>
        <v>0</v>
      </c>
      <c r="S92" s="158">
        <v>0</v>
      </c>
      <c r="T92" s="159">
        <f t="shared" si="3"/>
        <v>0</v>
      </c>
      <c r="AR92" s="21" t="s">
        <v>224</v>
      </c>
      <c r="AT92" s="21" t="s">
        <v>167</v>
      </c>
      <c r="AU92" s="21" t="s">
        <v>77</v>
      </c>
      <c r="AY92" s="21" t="s">
        <v>165</v>
      </c>
      <c r="BE92" s="160">
        <f t="shared" si="4"/>
        <v>0</v>
      </c>
      <c r="BF92" s="160">
        <f t="shared" si="5"/>
        <v>0</v>
      </c>
      <c r="BG92" s="160">
        <f t="shared" si="6"/>
        <v>0</v>
      </c>
      <c r="BH92" s="160">
        <f t="shared" si="7"/>
        <v>0</v>
      </c>
      <c r="BI92" s="160">
        <f t="shared" si="8"/>
        <v>0</v>
      </c>
      <c r="BJ92" s="21" t="s">
        <v>16</v>
      </c>
      <c r="BK92" s="160">
        <f t="shared" si="9"/>
        <v>0</v>
      </c>
      <c r="BL92" s="21" t="s">
        <v>224</v>
      </c>
      <c r="BM92" s="21" t="s">
        <v>2006</v>
      </c>
    </row>
    <row r="93" spans="2:65" s="1" customFormat="1" ht="16.5" customHeight="1">
      <c r="B93" s="149"/>
      <c r="C93" s="150" t="s">
        <v>86</v>
      </c>
      <c r="D93" s="150" t="s">
        <v>167</v>
      </c>
      <c r="E93" s="151" t="s">
        <v>2007</v>
      </c>
      <c r="F93" s="152" t="s">
        <v>2008</v>
      </c>
      <c r="G93" s="153" t="s">
        <v>286</v>
      </c>
      <c r="H93" s="154">
        <v>1</v>
      </c>
      <c r="I93" s="155"/>
      <c r="J93" s="155">
        <f t="shared" si="0"/>
        <v>0</v>
      </c>
      <c r="K93" s="152" t="s">
        <v>5</v>
      </c>
      <c r="L93" s="35"/>
      <c r="M93" s="156" t="s">
        <v>5</v>
      </c>
      <c r="N93" s="157" t="s">
        <v>40</v>
      </c>
      <c r="O93" s="158">
        <v>0</v>
      </c>
      <c r="P93" s="158">
        <f t="shared" si="1"/>
        <v>0</v>
      </c>
      <c r="Q93" s="158">
        <v>0</v>
      </c>
      <c r="R93" s="158">
        <f t="shared" si="2"/>
        <v>0</v>
      </c>
      <c r="S93" s="158">
        <v>0</v>
      </c>
      <c r="T93" s="159">
        <f t="shared" si="3"/>
        <v>0</v>
      </c>
      <c r="AR93" s="21" t="s">
        <v>224</v>
      </c>
      <c r="AT93" s="21" t="s">
        <v>167</v>
      </c>
      <c r="AU93" s="21" t="s">
        <v>77</v>
      </c>
      <c r="AY93" s="21" t="s">
        <v>165</v>
      </c>
      <c r="BE93" s="160">
        <f t="shared" si="4"/>
        <v>0</v>
      </c>
      <c r="BF93" s="160">
        <f t="shared" si="5"/>
        <v>0</v>
      </c>
      <c r="BG93" s="160">
        <f t="shared" si="6"/>
        <v>0</v>
      </c>
      <c r="BH93" s="160">
        <f t="shared" si="7"/>
        <v>0</v>
      </c>
      <c r="BI93" s="160">
        <f t="shared" si="8"/>
        <v>0</v>
      </c>
      <c r="BJ93" s="21" t="s">
        <v>16</v>
      </c>
      <c r="BK93" s="160">
        <f t="shared" si="9"/>
        <v>0</v>
      </c>
      <c r="BL93" s="21" t="s">
        <v>224</v>
      </c>
      <c r="BM93" s="21" t="s">
        <v>2009</v>
      </c>
    </row>
    <row r="94" spans="2:65" s="1" customFormat="1" ht="16.5" customHeight="1">
      <c r="B94" s="149"/>
      <c r="C94" s="150" t="s">
        <v>89</v>
      </c>
      <c r="D94" s="150" t="s">
        <v>167</v>
      </c>
      <c r="E94" s="151" t="s">
        <v>2010</v>
      </c>
      <c r="F94" s="152" t="s">
        <v>1184</v>
      </c>
      <c r="G94" s="153" t="s">
        <v>1257</v>
      </c>
      <c r="H94" s="154">
        <v>2</v>
      </c>
      <c r="I94" s="155"/>
      <c r="J94" s="155">
        <f t="shared" si="0"/>
        <v>0</v>
      </c>
      <c r="K94" s="152" t="s">
        <v>5</v>
      </c>
      <c r="L94" s="35"/>
      <c r="M94" s="156" t="s">
        <v>5</v>
      </c>
      <c r="N94" s="157" t="s">
        <v>40</v>
      </c>
      <c r="O94" s="158">
        <v>0</v>
      </c>
      <c r="P94" s="158">
        <f t="shared" si="1"/>
        <v>0</v>
      </c>
      <c r="Q94" s="158">
        <v>0</v>
      </c>
      <c r="R94" s="158">
        <f t="shared" si="2"/>
        <v>0</v>
      </c>
      <c r="S94" s="158">
        <v>0</v>
      </c>
      <c r="T94" s="159">
        <f t="shared" si="3"/>
        <v>0</v>
      </c>
      <c r="AR94" s="21" t="s">
        <v>224</v>
      </c>
      <c r="AT94" s="21" t="s">
        <v>167</v>
      </c>
      <c r="AU94" s="21" t="s">
        <v>77</v>
      </c>
      <c r="AY94" s="21" t="s">
        <v>165</v>
      </c>
      <c r="BE94" s="160">
        <f t="shared" si="4"/>
        <v>0</v>
      </c>
      <c r="BF94" s="160">
        <f t="shared" si="5"/>
        <v>0</v>
      </c>
      <c r="BG94" s="160">
        <f t="shared" si="6"/>
        <v>0</v>
      </c>
      <c r="BH94" s="160">
        <f t="shared" si="7"/>
        <v>0</v>
      </c>
      <c r="BI94" s="160">
        <f t="shared" si="8"/>
        <v>0</v>
      </c>
      <c r="BJ94" s="21" t="s">
        <v>16</v>
      </c>
      <c r="BK94" s="160">
        <f t="shared" si="9"/>
        <v>0</v>
      </c>
      <c r="BL94" s="21" t="s">
        <v>224</v>
      </c>
      <c r="BM94" s="21" t="s">
        <v>2011</v>
      </c>
    </row>
    <row r="95" spans="2:65" s="10" customFormat="1" ht="29.85" customHeight="1">
      <c r="B95" s="137"/>
      <c r="D95" s="138" t="s">
        <v>68</v>
      </c>
      <c r="E95" s="147" t="s">
        <v>2012</v>
      </c>
      <c r="F95" s="147" t="s">
        <v>2013</v>
      </c>
      <c r="J95" s="148">
        <f>BK95</f>
        <v>0</v>
      </c>
      <c r="L95" s="137"/>
      <c r="M95" s="141"/>
      <c r="N95" s="142"/>
      <c r="O95" s="142"/>
      <c r="P95" s="143">
        <f>SUM(P96:P104)</f>
        <v>0</v>
      </c>
      <c r="Q95" s="142"/>
      <c r="R95" s="143">
        <f>SUM(R96:R104)</f>
        <v>0</v>
      </c>
      <c r="S95" s="142"/>
      <c r="T95" s="144">
        <f>SUM(T96:T104)</f>
        <v>0</v>
      </c>
      <c r="AR95" s="138" t="s">
        <v>77</v>
      </c>
      <c r="AT95" s="145" t="s">
        <v>68</v>
      </c>
      <c r="AU95" s="145" t="s">
        <v>16</v>
      </c>
      <c r="AY95" s="138" t="s">
        <v>165</v>
      </c>
      <c r="BK95" s="146">
        <f>SUM(BK96:BK104)</f>
        <v>0</v>
      </c>
    </row>
    <row r="96" spans="2:65" s="1" customFormat="1" ht="16.5" customHeight="1">
      <c r="B96" s="149"/>
      <c r="C96" s="150" t="s">
        <v>92</v>
      </c>
      <c r="D96" s="150" t="s">
        <v>167</v>
      </c>
      <c r="E96" s="151" t="s">
        <v>2014</v>
      </c>
      <c r="F96" s="152" t="s">
        <v>2015</v>
      </c>
      <c r="G96" s="153" t="s">
        <v>185</v>
      </c>
      <c r="H96" s="154">
        <v>50</v>
      </c>
      <c r="I96" s="155"/>
      <c r="J96" s="155">
        <f t="shared" ref="J96:J104" si="10">ROUND(I96*H96,2)</f>
        <v>0</v>
      </c>
      <c r="K96" s="152" t="s">
        <v>5</v>
      </c>
      <c r="L96" s="35"/>
      <c r="M96" s="156" t="s">
        <v>5</v>
      </c>
      <c r="N96" s="157" t="s">
        <v>40</v>
      </c>
      <c r="O96" s="158">
        <v>0</v>
      </c>
      <c r="P96" s="158">
        <f t="shared" ref="P96:P104" si="11">O96*H96</f>
        <v>0</v>
      </c>
      <c r="Q96" s="158">
        <v>0</v>
      </c>
      <c r="R96" s="158">
        <f t="shared" ref="R96:R104" si="12">Q96*H96</f>
        <v>0</v>
      </c>
      <c r="S96" s="158">
        <v>0</v>
      </c>
      <c r="T96" s="159">
        <f t="shared" ref="T96:T104" si="13">S96*H96</f>
        <v>0</v>
      </c>
      <c r="AR96" s="21" t="s">
        <v>224</v>
      </c>
      <c r="AT96" s="21" t="s">
        <v>167</v>
      </c>
      <c r="AU96" s="21" t="s">
        <v>77</v>
      </c>
      <c r="AY96" s="21" t="s">
        <v>165</v>
      </c>
      <c r="BE96" s="160">
        <f t="shared" ref="BE96:BE104" si="14">IF(N96="základní",J96,0)</f>
        <v>0</v>
      </c>
      <c r="BF96" s="160">
        <f t="shared" ref="BF96:BF104" si="15">IF(N96="snížená",J96,0)</f>
        <v>0</v>
      </c>
      <c r="BG96" s="160">
        <f t="shared" ref="BG96:BG104" si="16">IF(N96="zákl. přenesená",J96,0)</f>
        <v>0</v>
      </c>
      <c r="BH96" s="160">
        <f t="shared" ref="BH96:BH104" si="17">IF(N96="sníž. přenesená",J96,0)</f>
        <v>0</v>
      </c>
      <c r="BI96" s="160">
        <f t="shared" ref="BI96:BI104" si="18">IF(N96="nulová",J96,0)</f>
        <v>0</v>
      </c>
      <c r="BJ96" s="21" t="s">
        <v>16</v>
      </c>
      <c r="BK96" s="160">
        <f t="shared" ref="BK96:BK104" si="19">ROUND(I96*H96,2)</f>
        <v>0</v>
      </c>
      <c r="BL96" s="21" t="s">
        <v>224</v>
      </c>
      <c r="BM96" s="21" t="s">
        <v>2016</v>
      </c>
    </row>
    <row r="97" spans="2:65" s="1" customFormat="1" ht="16.5" customHeight="1">
      <c r="B97" s="149"/>
      <c r="C97" s="150" t="s">
        <v>95</v>
      </c>
      <c r="D97" s="150" t="s">
        <v>167</v>
      </c>
      <c r="E97" s="151" t="s">
        <v>2017</v>
      </c>
      <c r="F97" s="152" t="s">
        <v>2018</v>
      </c>
      <c r="G97" s="153" t="s">
        <v>185</v>
      </c>
      <c r="H97" s="154">
        <v>125</v>
      </c>
      <c r="I97" s="155"/>
      <c r="J97" s="155">
        <f t="shared" si="10"/>
        <v>0</v>
      </c>
      <c r="K97" s="152" t="s">
        <v>5</v>
      </c>
      <c r="L97" s="35"/>
      <c r="M97" s="156" t="s">
        <v>5</v>
      </c>
      <c r="N97" s="157" t="s">
        <v>40</v>
      </c>
      <c r="O97" s="158">
        <v>0</v>
      </c>
      <c r="P97" s="158">
        <f t="shared" si="11"/>
        <v>0</v>
      </c>
      <c r="Q97" s="158">
        <v>0</v>
      </c>
      <c r="R97" s="158">
        <f t="shared" si="12"/>
        <v>0</v>
      </c>
      <c r="S97" s="158">
        <v>0</v>
      </c>
      <c r="T97" s="159">
        <f t="shared" si="13"/>
        <v>0</v>
      </c>
      <c r="AR97" s="21" t="s">
        <v>224</v>
      </c>
      <c r="AT97" s="21" t="s">
        <v>167</v>
      </c>
      <c r="AU97" s="21" t="s">
        <v>77</v>
      </c>
      <c r="AY97" s="21" t="s">
        <v>165</v>
      </c>
      <c r="BE97" s="160">
        <f t="shared" si="14"/>
        <v>0</v>
      </c>
      <c r="BF97" s="160">
        <f t="shared" si="15"/>
        <v>0</v>
      </c>
      <c r="BG97" s="160">
        <f t="shared" si="16"/>
        <v>0</v>
      </c>
      <c r="BH97" s="160">
        <f t="shared" si="17"/>
        <v>0</v>
      </c>
      <c r="BI97" s="160">
        <f t="shared" si="18"/>
        <v>0</v>
      </c>
      <c r="BJ97" s="21" t="s">
        <v>16</v>
      </c>
      <c r="BK97" s="160">
        <f t="shared" si="19"/>
        <v>0</v>
      </c>
      <c r="BL97" s="21" t="s">
        <v>224</v>
      </c>
      <c r="BM97" s="21" t="s">
        <v>2019</v>
      </c>
    </row>
    <row r="98" spans="2:65" s="1" customFormat="1" ht="16.5" customHeight="1">
      <c r="B98" s="149"/>
      <c r="C98" s="150" t="s">
        <v>197</v>
      </c>
      <c r="D98" s="150" t="s">
        <v>167</v>
      </c>
      <c r="E98" s="151" t="s">
        <v>2020</v>
      </c>
      <c r="F98" s="152" t="s">
        <v>2021</v>
      </c>
      <c r="G98" s="153" t="s">
        <v>185</v>
      </c>
      <c r="H98" s="154">
        <v>185</v>
      </c>
      <c r="I98" s="155"/>
      <c r="J98" s="155">
        <f t="shared" si="10"/>
        <v>0</v>
      </c>
      <c r="K98" s="152" t="s">
        <v>5</v>
      </c>
      <c r="L98" s="35"/>
      <c r="M98" s="156" t="s">
        <v>5</v>
      </c>
      <c r="N98" s="157" t="s">
        <v>40</v>
      </c>
      <c r="O98" s="158">
        <v>0</v>
      </c>
      <c r="P98" s="158">
        <f t="shared" si="11"/>
        <v>0</v>
      </c>
      <c r="Q98" s="158">
        <v>0</v>
      </c>
      <c r="R98" s="158">
        <f t="shared" si="12"/>
        <v>0</v>
      </c>
      <c r="S98" s="158">
        <v>0</v>
      </c>
      <c r="T98" s="159">
        <f t="shared" si="13"/>
        <v>0</v>
      </c>
      <c r="AR98" s="21" t="s">
        <v>224</v>
      </c>
      <c r="AT98" s="21" t="s">
        <v>167</v>
      </c>
      <c r="AU98" s="21" t="s">
        <v>77</v>
      </c>
      <c r="AY98" s="21" t="s">
        <v>165</v>
      </c>
      <c r="BE98" s="160">
        <f t="shared" si="14"/>
        <v>0</v>
      </c>
      <c r="BF98" s="160">
        <f t="shared" si="15"/>
        <v>0</v>
      </c>
      <c r="BG98" s="160">
        <f t="shared" si="16"/>
        <v>0</v>
      </c>
      <c r="BH98" s="160">
        <f t="shared" si="17"/>
        <v>0</v>
      </c>
      <c r="BI98" s="160">
        <f t="shared" si="18"/>
        <v>0</v>
      </c>
      <c r="BJ98" s="21" t="s">
        <v>16</v>
      </c>
      <c r="BK98" s="160">
        <f t="shared" si="19"/>
        <v>0</v>
      </c>
      <c r="BL98" s="21" t="s">
        <v>224</v>
      </c>
      <c r="BM98" s="21" t="s">
        <v>2022</v>
      </c>
    </row>
    <row r="99" spans="2:65" s="1" customFormat="1" ht="16.5" customHeight="1">
      <c r="B99" s="149"/>
      <c r="C99" s="150" t="s">
        <v>201</v>
      </c>
      <c r="D99" s="150" t="s">
        <v>167</v>
      </c>
      <c r="E99" s="151" t="s">
        <v>2023</v>
      </c>
      <c r="F99" s="152" t="s">
        <v>2024</v>
      </c>
      <c r="G99" s="153" t="s">
        <v>185</v>
      </c>
      <c r="H99" s="154">
        <v>50</v>
      </c>
      <c r="I99" s="155"/>
      <c r="J99" s="155">
        <f t="shared" si="10"/>
        <v>0</v>
      </c>
      <c r="K99" s="152" t="s">
        <v>5</v>
      </c>
      <c r="L99" s="35"/>
      <c r="M99" s="156" t="s">
        <v>5</v>
      </c>
      <c r="N99" s="157" t="s">
        <v>40</v>
      </c>
      <c r="O99" s="158">
        <v>0</v>
      </c>
      <c r="P99" s="158">
        <f t="shared" si="11"/>
        <v>0</v>
      </c>
      <c r="Q99" s="158">
        <v>0</v>
      </c>
      <c r="R99" s="158">
        <f t="shared" si="12"/>
        <v>0</v>
      </c>
      <c r="S99" s="158">
        <v>0</v>
      </c>
      <c r="T99" s="159">
        <f t="shared" si="13"/>
        <v>0</v>
      </c>
      <c r="AR99" s="21" t="s">
        <v>224</v>
      </c>
      <c r="AT99" s="21" t="s">
        <v>167</v>
      </c>
      <c r="AU99" s="21" t="s">
        <v>77</v>
      </c>
      <c r="AY99" s="21" t="s">
        <v>165</v>
      </c>
      <c r="BE99" s="160">
        <f t="shared" si="14"/>
        <v>0</v>
      </c>
      <c r="BF99" s="160">
        <f t="shared" si="15"/>
        <v>0</v>
      </c>
      <c r="BG99" s="160">
        <f t="shared" si="16"/>
        <v>0</v>
      </c>
      <c r="BH99" s="160">
        <f t="shared" si="17"/>
        <v>0</v>
      </c>
      <c r="BI99" s="160">
        <f t="shared" si="18"/>
        <v>0</v>
      </c>
      <c r="BJ99" s="21" t="s">
        <v>16</v>
      </c>
      <c r="BK99" s="160">
        <f t="shared" si="19"/>
        <v>0</v>
      </c>
      <c r="BL99" s="21" t="s">
        <v>224</v>
      </c>
      <c r="BM99" s="21" t="s">
        <v>2025</v>
      </c>
    </row>
    <row r="100" spans="2:65" s="1" customFormat="1" ht="16.5" customHeight="1">
      <c r="B100" s="149"/>
      <c r="C100" s="150" t="s">
        <v>205</v>
      </c>
      <c r="D100" s="150" t="s">
        <v>167</v>
      </c>
      <c r="E100" s="151" t="s">
        <v>2026</v>
      </c>
      <c r="F100" s="152" t="s">
        <v>2027</v>
      </c>
      <c r="G100" s="153" t="s">
        <v>185</v>
      </c>
      <c r="H100" s="154">
        <v>72</v>
      </c>
      <c r="I100" s="155"/>
      <c r="J100" s="155">
        <f t="shared" si="10"/>
        <v>0</v>
      </c>
      <c r="K100" s="152" t="s">
        <v>5</v>
      </c>
      <c r="L100" s="35"/>
      <c r="M100" s="156" t="s">
        <v>5</v>
      </c>
      <c r="N100" s="157" t="s">
        <v>40</v>
      </c>
      <c r="O100" s="158">
        <v>0</v>
      </c>
      <c r="P100" s="158">
        <f t="shared" si="11"/>
        <v>0</v>
      </c>
      <c r="Q100" s="158">
        <v>0</v>
      </c>
      <c r="R100" s="158">
        <f t="shared" si="12"/>
        <v>0</v>
      </c>
      <c r="S100" s="158">
        <v>0</v>
      </c>
      <c r="T100" s="159">
        <f t="shared" si="13"/>
        <v>0</v>
      </c>
      <c r="AR100" s="21" t="s">
        <v>224</v>
      </c>
      <c r="AT100" s="21" t="s">
        <v>167</v>
      </c>
      <c r="AU100" s="21" t="s">
        <v>77</v>
      </c>
      <c r="AY100" s="21" t="s">
        <v>165</v>
      </c>
      <c r="BE100" s="160">
        <f t="shared" si="14"/>
        <v>0</v>
      </c>
      <c r="BF100" s="160">
        <f t="shared" si="15"/>
        <v>0</v>
      </c>
      <c r="BG100" s="160">
        <f t="shared" si="16"/>
        <v>0</v>
      </c>
      <c r="BH100" s="160">
        <f t="shared" si="17"/>
        <v>0</v>
      </c>
      <c r="BI100" s="160">
        <f t="shared" si="18"/>
        <v>0</v>
      </c>
      <c r="BJ100" s="21" t="s">
        <v>16</v>
      </c>
      <c r="BK100" s="160">
        <f t="shared" si="19"/>
        <v>0</v>
      </c>
      <c r="BL100" s="21" t="s">
        <v>224</v>
      </c>
      <c r="BM100" s="21" t="s">
        <v>2028</v>
      </c>
    </row>
    <row r="101" spans="2:65" s="1" customFormat="1" ht="16.5" customHeight="1">
      <c r="B101" s="149"/>
      <c r="C101" s="150" t="s">
        <v>209</v>
      </c>
      <c r="D101" s="150" t="s">
        <v>167</v>
      </c>
      <c r="E101" s="151" t="s">
        <v>2029</v>
      </c>
      <c r="F101" s="152" t="s">
        <v>2030</v>
      </c>
      <c r="G101" s="153" t="s">
        <v>185</v>
      </c>
      <c r="H101" s="154">
        <v>15</v>
      </c>
      <c r="I101" s="155"/>
      <c r="J101" s="155">
        <f t="shared" si="10"/>
        <v>0</v>
      </c>
      <c r="K101" s="152" t="s">
        <v>5</v>
      </c>
      <c r="L101" s="35"/>
      <c r="M101" s="156" t="s">
        <v>5</v>
      </c>
      <c r="N101" s="157" t="s">
        <v>40</v>
      </c>
      <c r="O101" s="158">
        <v>0</v>
      </c>
      <c r="P101" s="158">
        <f t="shared" si="11"/>
        <v>0</v>
      </c>
      <c r="Q101" s="158">
        <v>0</v>
      </c>
      <c r="R101" s="158">
        <f t="shared" si="12"/>
        <v>0</v>
      </c>
      <c r="S101" s="158">
        <v>0</v>
      </c>
      <c r="T101" s="159">
        <f t="shared" si="13"/>
        <v>0</v>
      </c>
      <c r="AR101" s="21" t="s">
        <v>224</v>
      </c>
      <c r="AT101" s="21" t="s">
        <v>167</v>
      </c>
      <c r="AU101" s="21" t="s">
        <v>77</v>
      </c>
      <c r="AY101" s="21" t="s">
        <v>165</v>
      </c>
      <c r="BE101" s="160">
        <f t="shared" si="14"/>
        <v>0</v>
      </c>
      <c r="BF101" s="160">
        <f t="shared" si="15"/>
        <v>0</v>
      </c>
      <c r="BG101" s="160">
        <f t="shared" si="16"/>
        <v>0</v>
      </c>
      <c r="BH101" s="160">
        <f t="shared" si="17"/>
        <v>0</v>
      </c>
      <c r="BI101" s="160">
        <f t="shared" si="18"/>
        <v>0</v>
      </c>
      <c r="BJ101" s="21" t="s">
        <v>16</v>
      </c>
      <c r="BK101" s="160">
        <f t="shared" si="19"/>
        <v>0</v>
      </c>
      <c r="BL101" s="21" t="s">
        <v>224</v>
      </c>
      <c r="BM101" s="21" t="s">
        <v>2031</v>
      </c>
    </row>
    <row r="102" spans="2:65" s="1" customFormat="1" ht="16.5" customHeight="1">
      <c r="B102" s="149"/>
      <c r="C102" s="150" t="s">
        <v>213</v>
      </c>
      <c r="D102" s="150" t="s">
        <v>167</v>
      </c>
      <c r="E102" s="151" t="s">
        <v>2032</v>
      </c>
      <c r="F102" s="152" t="s">
        <v>2033</v>
      </c>
      <c r="G102" s="153" t="s">
        <v>185</v>
      </c>
      <c r="H102" s="154">
        <v>482</v>
      </c>
      <c r="I102" s="155"/>
      <c r="J102" s="155">
        <f t="shared" si="10"/>
        <v>0</v>
      </c>
      <c r="K102" s="152" t="s">
        <v>5</v>
      </c>
      <c r="L102" s="35"/>
      <c r="M102" s="156" t="s">
        <v>5</v>
      </c>
      <c r="N102" s="157" t="s">
        <v>40</v>
      </c>
      <c r="O102" s="158">
        <v>0</v>
      </c>
      <c r="P102" s="158">
        <f t="shared" si="11"/>
        <v>0</v>
      </c>
      <c r="Q102" s="158">
        <v>0</v>
      </c>
      <c r="R102" s="158">
        <f t="shared" si="12"/>
        <v>0</v>
      </c>
      <c r="S102" s="158">
        <v>0</v>
      </c>
      <c r="T102" s="159">
        <f t="shared" si="13"/>
        <v>0</v>
      </c>
      <c r="AR102" s="21" t="s">
        <v>224</v>
      </c>
      <c r="AT102" s="21" t="s">
        <v>167</v>
      </c>
      <c r="AU102" s="21" t="s">
        <v>77</v>
      </c>
      <c r="AY102" s="21" t="s">
        <v>165</v>
      </c>
      <c r="BE102" s="160">
        <f t="shared" si="14"/>
        <v>0</v>
      </c>
      <c r="BF102" s="160">
        <f t="shared" si="15"/>
        <v>0</v>
      </c>
      <c r="BG102" s="160">
        <f t="shared" si="16"/>
        <v>0</v>
      </c>
      <c r="BH102" s="160">
        <f t="shared" si="17"/>
        <v>0</v>
      </c>
      <c r="BI102" s="160">
        <f t="shared" si="18"/>
        <v>0</v>
      </c>
      <c r="BJ102" s="21" t="s">
        <v>16</v>
      </c>
      <c r="BK102" s="160">
        <f t="shared" si="19"/>
        <v>0</v>
      </c>
      <c r="BL102" s="21" t="s">
        <v>224</v>
      </c>
      <c r="BM102" s="21" t="s">
        <v>2034</v>
      </c>
    </row>
    <row r="103" spans="2:65" s="1" customFormat="1" ht="16.5" customHeight="1">
      <c r="B103" s="149"/>
      <c r="C103" s="150" t="s">
        <v>217</v>
      </c>
      <c r="D103" s="150" t="s">
        <v>167</v>
      </c>
      <c r="E103" s="151" t="s">
        <v>2035</v>
      </c>
      <c r="F103" s="152" t="s">
        <v>2036</v>
      </c>
      <c r="G103" s="153" t="s">
        <v>971</v>
      </c>
      <c r="H103" s="154">
        <v>2</v>
      </c>
      <c r="I103" s="155"/>
      <c r="J103" s="155">
        <f t="shared" si="10"/>
        <v>0</v>
      </c>
      <c r="K103" s="152" t="s">
        <v>5</v>
      </c>
      <c r="L103" s="35"/>
      <c r="M103" s="156" t="s">
        <v>5</v>
      </c>
      <c r="N103" s="157" t="s">
        <v>40</v>
      </c>
      <c r="O103" s="158">
        <v>0</v>
      </c>
      <c r="P103" s="158">
        <f t="shared" si="11"/>
        <v>0</v>
      </c>
      <c r="Q103" s="158">
        <v>0</v>
      </c>
      <c r="R103" s="158">
        <f t="shared" si="12"/>
        <v>0</v>
      </c>
      <c r="S103" s="158">
        <v>0</v>
      </c>
      <c r="T103" s="159">
        <f t="shared" si="13"/>
        <v>0</v>
      </c>
      <c r="AR103" s="21" t="s">
        <v>224</v>
      </c>
      <c r="AT103" s="21" t="s">
        <v>167</v>
      </c>
      <c r="AU103" s="21" t="s">
        <v>77</v>
      </c>
      <c r="AY103" s="21" t="s">
        <v>165</v>
      </c>
      <c r="BE103" s="160">
        <f t="shared" si="14"/>
        <v>0</v>
      </c>
      <c r="BF103" s="160">
        <f t="shared" si="15"/>
        <v>0</v>
      </c>
      <c r="BG103" s="160">
        <f t="shared" si="16"/>
        <v>0</v>
      </c>
      <c r="BH103" s="160">
        <f t="shared" si="17"/>
        <v>0</v>
      </c>
      <c r="BI103" s="160">
        <f t="shared" si="18"/>
        <v>0</v>
      </c>
      <c r="BJ103" s="21" t="s">
        <v>16</v>
      </c>
      <c r="BK103" s="160">
        <f t="shared" si="19"/>
        <v>0</v>
      </c>
      <c r="BL103" s="21" t="s">
        <v>224</v>
      </c>
      <c r="BM103" s="21" t="s">
        <v>2037</v>
      </c>
    </row>
    <row r="104" spans="2:65" s="1" customFormat="1" ht="16.5" customHeight="1">
      <c r="B104" s="149"/>
      <c r="C104" s="150" t="s">
        <v>11</v>
      </c>
      <c r="D104" s="150" t="s">
        <v>167</v>
      </c>
      <c r="E104" s="151" t="s">
        <v>2038</v>
      </c>
      <c r="F104" s="152" t="s">
        <v>1184</v>
      </c>
      <c r="G104" s="153" t="s">
        <v>1257</v>
      </c>
      <c r="H104" s="154">
        <v>2</v>
      </c>
      <c r="I104" s="155"/>
      <c r="J104" s="155">
        <f t="shared" si="10"/>
        <v>0</v>
      </c>
      <c r="K104" s="152" t="s">
        <v>5</v>
      </c>
      <c r="L104" s="35"/>
      <c r="M104" s="156" t="s">
        <v>5</v>
      </c>
      <c r="N104" s="157" t="s">
        <v>40</v>
      </c>
      <c r="O104" s="158">
        <v>0</v>
      </c>
      <c r="P104" s="158">
        <f t="shared" si="11"/>
        <v>0</v>
      </c>
      <c r="Q104" s="158">
        <v>0</v>
      </c>
      <c r="R104" s="158">
        <f t="shared" si="12"/>
        <v>0</v>
      </c>
      <c r="S104" s="158">
        <v>0</v>
      </c>
      <c r="T104" s="159">
        <f t="shared" si="13"/>
        <v>0</v>
      </c>
      <c r="AR104" s="21" t="s">
        <v>224</v>
      </c>
      <c r="AT104" s="21" t="s">
        <v>167</v>
      </c>
      <c r="AU104" s="21" t="s">
        <v>77</v>
      </c>
      <c r="AY104" s="21" t="s">
        <v>165</v>
      </c>
      <c r="BE104" s="160">
        <f t="shared" si="14"/>
        <v>0</v>
      </c>
      <c r="BF104" s="160">
        <f t="shared" si="15"/>
        <v>0</v>
      </c>
      <c r="BG104" s="160">
        <f t="shared" si="16"/>
        <v>0</v>
      </c>
      <c r="BH104" s="160">
        <f t="shared" si="17"/>
        <v>0</v>
      </c>
      <c r="BI104" s="160">
        <f t="shared" si="18"/>
        <v>0</v>
      </c>
      <c r="BJ104" s="21" t="s">
        <v>16</v>
      </c>
      <c r="BK104" s="160">
        <f t="shared" si="19"/>
        <v>0</v>
      </c>
      <c r="BL104" s="21" t="s">
        <v>224</v>
      </c>
      <c r="BM104" s="21" t="s">
        <v>2039</v>
      </c>
    </row>
    <row r="105" spans="2:65" s="10" customFormat="1" ht="29.85" customHeight="1">
      <c r="B105" s="137"/>
      <c r="D105" s="138" t="s">
        <v>68</v>
      </c>
      <c r="E105" s="147" t="s">
        <v>2040</v>
      </c>
      <c r="F105" s="147" t="s">
        <v>2041</v>
      </c>
      <c r="J105" s="148">
        <f>BK105</f>
        <v>0</v>
      </c>
      <c r="L105" s="137"/>
      <c r="M105" s="141"/>
      <c r="N105" s="142"/>
      <c r="O105" s="142"/>
      <c r="P105" s="143">
        <f>SUM(P106:P121)</f>
        <v>0</v>
      </c>
      <c r="Q105" s="142"/>
      <c r="R105" s="143">
        <f>SUM(R106:R121)</f>
        <v>0</v>
      </c>
      <c r="S105" s="142"/>
      <c r="T105" s="144">
        <f>SUM(T106:T121)</f>
        <v>0</v>
      </c>
      <c r="AR105" s="138" t="s">
        <v>77</v>
      </c>
      <c r="AT105" s="145" t="s">
        <v>68</v>
      </c>
      <c r="AU105" s="145" t="s">
        <v>16</v>
      </c>
      <c r="AY105" s="138" t="s">
        <v>165</v>
      </c>
      <c r="BK105" s="146">
        <f>SUM(BK106:BK121)</f>
        <v>0</v>
      </c>
    </row>
    <row r="106" spans="2:65" s="1" customFormat="1" ht="16.5" customHeight="1">
      <c r="B106" s="149"/>
      <c r="C106" s="150" t="s">
        <v>224</v>
      </c>
      <c r="D106" s="150" t="s">
        <v>167</v>
      </c>
      <c r="E106" s="151" t="s">
        <v>2042</v>
      </c>
      <c r="F106" s="152" t="s">
        <v>2043</v>
      </c>
      <c r="G106" s="153" t="s">
        <v>971</v>
      </c>
      <c r="H106" s="154">
        <v>3</v>
      </c>
      <c r="I106" s="155"/>
      <c r="J106" s="155">
        <f t="shared" ref="J106:J121" si="20">ROUND(I106*H106,2)</f>
        <v>0</v>
      </c>
      <c r="K106" s="152" t="s">
        <v>5</v>
      </c>
      <c r="L106" s="35"/>
      <c r="M106" s="156" t="s">
        <v>5</v>
      </c>
      <c r="N106" s="157" t="s">
        <v>40</v>
      </c>
      <c r="O106" s="158">
        <v>0</v>
      </c>
      <c r="P106" s="158">
        <f t="shared" ref="P106:P121" si="21">O106*H106</f>
        <v>0</v>
      </c>
      <c r="Q106" s="158">
        <v>0</v>
      </c>
      <c r="R106" s="158">
        <f t="shared" ref="R106:R121" si="22">Q106*H106</f>
        <v>0</v>
      </c>
      <c r="S106" s="158">
        <v>0</v>
      </c>
      <c r="T106" s="159">
        <f t="shared" ref="T106:T121" si="23">S106*H106</f>
        <v>0</v>
      </c>
      <c r="AR106" s="21" t="s">
        <v>224</v>
      </c>
      <c r="AT106" s="21" t="s">
        <v>167</v>
      </c>
      <c r="AU106" s="21" t="s">
        <v>77</v>
      </c>
      <c r="AY106" s="21" t="s">
        <v>165</v>
      </c>
      <c r="BE106" s="160">
        <f t="shared" ref="BE106:BE121" si="24">IF(N106="základní",J106,0)</f>
        <v>0</v>
      </c>
      <c r="BF106" s="160">
        <f t="shared" ref="BF106:BF121" si="25">IF(N106="snížená",J106,0)</f>
        <v>0</v>
      </c>
      <c r="BG106" s="160">
        <f t="shared" ref="BG106:BG121" si="26">IF(N106="zákl. přenesená",J106,0)</f>
        <v>0</v>
      </c>
      <c r="BH106" s="160">
        <f t="shared" ref="BH106:BH121" si="27">IF(N106="sníž. přenesená",J106,0)</f>
        <v>0</v>
      </c>
      <c r="BI106" s="160">
        <f t="shared" ref="BI106:BI121" si="28">IF(N106="nulová",J106,0)</f>
        <v>0</v>
      </c>
      <c r="BJ106" s="21" t="s">
        <v>16</v>
      </c>
      <c r="BK106" s="160">
        <f t="shared" ref="BK106:BK121" si="29">ROUND(I106*H106,2)</f>
        <v>0</v>
      </c>
      <c r="BL106" s="21" t="s">
        <v>224</v>
      </c>
      <c r="BM106" s="21" t="s">
        <v>2044</v>
      </c>
    </row>
    <row r="107" spans="2:65" s="1" customFormat="1" ht="16.5" customHeight="1">
      <c r="B107" s="149"/>
      <c r="C107" s="150" t="s">
        <v>228</v>
      </c>
      <c r="D107" s="150" t="s">
        <v>167</v>
      </c>
      <c r="E107" s="151" t="s">
        <v>2045</v>
      </c>
      <c r="F107" s="152" t="s">
        <v>2046</v>
      </c>
      <c r="G107" s="153" t="s">
        <v>971</v>
      </c>
      <c r="H107" s="154">
        <v>2</v>
      </c>
      <c r="I107" s="155"/>
      <c r="J107" s="155">
        <f t="shared" si="20"/>
        <v>0</v>
      </c>
      <c r="K107" s="152" t="s">
        <v>5</v>
      </c>
      <c r="L107" s="35"/>
      <c r="M107" s="156" t="s">
        <v>5</v>
      </c>
      <c r="N107" s="157" t="s">
        <v>40</v>
      </c>
      <c r="O107" s="158">
        <v>0</v>
      </c>
      <c r="P107" s="158">
        <f t="shared" si="21"/>
        <v>0</v>
      </c>
      <c r="Q107" s="158">
        <v>0</v>
      </c>
      <c r="R107" s="158">
        <f t="shared" si="22"/>
        <v>0</v>
      </c>
      <c r="S107" s="158">
        <v>0</v>
      </c>
      <c r="T107" s="159">
        <f t="shared" si="23"/>
        <v>0</v>
      </c>
      <c r="AR107" s="21" t="s">
        <v>224</v>
      </c>
      <c r="AT107" s="21" t="s">
        <v>167</v>
      </c>
      <c r="AU107" s="21" t="s">
        <v>77</v>
      </c>
      <c r="AY107" s="21" t="s">
        <v>165</v>
      </c>
      <c r="BE107" s="160">
        <f t="shared" si="24"/>
        <v>0</v>
      </c>
      <c r="BF107" s="160">
        <f t="shared" si="25"/>
        <v>0</v>
      </c>
      <c r="BG107" s="160">
        <f t="shared" si="26"/>
        <v>0</v>
      </c>
      <c r="BH107" s="160">
        <f t="shared" si="27"/>
        <v>0</v>
      </c>
      <c r="BI107" s="160">
        <f t="shared" si="28"/>
        <v>0</v>
      </c>
      <c r="BJ107" s="21" t="s">
        <v>16</v>
      </c>
      <c r="BK107" s="160">
        <f t="shared" si="29"/>
        <v>0</v>
      </c>
      <c r="BL107" s="21" t="s">
        <v>224</v>
      </c>
      <c r="BM107" s="21" t="s">
        <v>2047</v>
      </c>
    </row>
    <row r="108" spans="2:65" s="1" customFormat="1" ht="16.5" customHeight="1">
      <c r="B108" s="149"/>
      <c r="C108" s="150" t="s">
        <v>232</v>
      </c>
      <c r="D108" s="150" t="s">
        <v>167</v>
      </c>
      <c r="E108" s="151" t="s">
        <v>2048</v>
      </c>
      <c r="F108" s="152" t="s">
        <v>2049</v>
      </c>
      <c r="G108" s="153" t="s">
        <v>971</v>
      </c>
      <c r="H108" s="154">
        <v>11</v>
      </c>
      <c r="I108" s="155"/>
      <c r="J108" s="155">
        <f t="shared" si="20"/>
        <v>0</v>
      </c>
      <c r="K108" s="152" t="s">
        <v>5</v>
      </c>
      <c r="L108" s="35"/>
      <c r="M108" s="156" t="s">
        <v>5</v>
      </c>
      <c r="N108" s="157" t="s">
        <v>40</v>
      </c>
      <c r="O108" s="158">
        <v>0</v>
      </c>
      <c r="P108" s="158">
        <f t="shared" si="21"/>
        <v>0</v>
      </c>
      <c r="Q108" s="158">
        <v>0</v>
      </c>
      <c r="R108" s="158">
        <f t="shared" si="22"/>
        <v>0</v>
      </c>
      <c r="S108" s="158">
        <v>0</v>
      </c>
      <c r="T108" s="159">
        <f t="shared" si="23"/>
        <v>0</v>
      </c>
      <c r="AR108" s="21" t="s">
        <v>224</v>
      </c>
      <c r="AT108" s="21" t="s">
        <v>167</v>
      </c>
      <c r="AU108" s="21" t="s">
        <v>77</v>
      </c>
      <c r="AY108" s="21" t="s">
        <v>165</v>
      </c>
      <c r="BE108" s="160">
        <f t="shared" si="24"/>
        <v>0</v>
      </c>
      <c r="BF108" s="160">
        <f t="shared" si="25"/>
        <v>0</v>
      </c>
      <c r="BG108" s="160">
        <f t="shared" si="26"/>
        <v>0</v>
      </c>
      <c r="BH108" s="160">
        <f t="shared" si="27"/>
        <v>0</v>
      </c>
      <c r="BI108" s="160">
        <f t="shared" si="28"/>
        <v>0</v>
      </c>
      <c r="BJ108" s="21" t="s">
        <v>16</v>
      </c>
      <c r="BK108" s="160">
        <f t="shared" si="29"/>
        <v>0</v>
      </c>
      <c r="BL108" s="21" t="s">
        <v>224</v>
      </c>
      <c r="BM108" s="21" t="s">
        <v>2050</v>
      </c>
    </row>
    <row r="109" spans="2:65" s="1" customFormat="1" ht="16.5" customHeight="1">
      <c r="B109" s="149"/>
      <c r="C109" s="150" t="s">
        <v>238</v>
      </c>
      <c r="D109" s="150" t="s">
        <v>167</v>
      </c>
      <c r="E109" s="151" t="s">
        <v>2051</v>
      </c>
      <c r="F109" s="152" t="s">
        <v>2052</v>
      </c>
      <c r="G109" s="153" t="s">
        <v>971</v>
      </c>
      <c r="H109" s="154">
        <v>2</v>
      </c>
      <c r="I109" s="155"/>
      <c r="J109" s="155">
        <f t="shared" si="20"/>
        <v>0</v>
      </c>
      <c r="K109" s="152" t="s">
        <v>5</v>
      </c>
      <c r="L109" s="35"/>
      <c r="M109" s="156" t="s">
        <v>5</v>
      </c>
      <c r="N109" s="157" t="s">
        <v>40</v>
      </c>
      <c r="O109" s="158">
        <v>0</v>
      </c>
      <c r="P109" s="158">
        <f t="shared" si="21"/>
        <v>0</v>
      </c>
      <c r="Q109" s="158">
        <v>0</v>
      </c>
      <c r="R109" s="158">
        <f t="shared" si="22"/>
        <v>0</v>
      </c>
      <c r="S109" s="158">
        <v>0</v>
      </c>
      <c r="T109" s="159">
        <f t="shared" si="23"/>
        <v>0</v>
      </c>
      <c r="AR109" s="21" t="s">
        <v>224</v>
      </c>
      <c r="AT109" s="21" t="s">
        <v>167</v>
      </c>
      <c r="AU109" s="21" t="s">
        <v>77</v>
      </c>
      <c r="AY109" s="21" t="s">
        <v>165</v>
      </c>
      <c r="BE109" s="160">
        <f t="shared" si="24"/>
        <v>0</v>
      </c>
      <c r="BF109" s="160">
        <f t="shared" si="25"/>
        <v>0</v>
      </c>
      <c r="BG109" s="160">
        <f t="shared" si="26"/>
        <v>0</v>
      </c>
      <c r="BH109" s="160">
        <f t="shared" si="27"/>
        <v>0</v>
      </c>
      <c r="BI109" s="160">
        <f t="shared" si="28"/>
        <v>0</v>
      </c>
      <c r="BJ109" s="21" t="s">
        <v>16</v>
      </c>
      <c r="BK109" s="160">
        <f t="shared" si="29"/>
        <v>0</v>
      </c>
      <c r="BL109" s="21" t="s">
        <v>224</v>
      </c>
      <c r="BM109" s="21" t="s">
        <v>2053</v>
      </c>
    </row>
    <row r="110" spans="2:65" s="1" customFormat="1" ht="16.5" customHeight="1">
      <c r="B110" s="149"/>
      <c r="C110" s="150" t="s">
        <v>242</v>
      </c>
      <c r="D110" s="150" t="s">
        <v>167</v>
      </c>
      <c r="E110" s="151" t="s">
        <v>2054</v>
      </c>
      <c r="F110" s="152" t="s">
        <v>2055</v>
      </c>
      <c r="G110" s="153" t="s">
        <v>971</v>
      </c>
      <c r="H110" s="154">
        <v>4</v>
      </c>
      <c r="I110" s="155"/>
      <c r="J110" s="155">
        <f t="shared" si="20"/>
        <v>0</v>
      </c>
      <c r="K110" s="152" t="s">
        <v>5</v>
      </c>
      <c r="L110" s="35"/>
      <c r="M110" s="156" t="s">
        <v>5</v>
      </c>
      <c r="N110" s="157" t="s">
        <v>40</v>
      </c>
      <c r="O110" s="158">
        <v>0</v>
      </c>
      <c r="P110" s="158">
        <f t="shared" si="21"/>
        <v>0</v>
      </c>
      <c r="Q110" s="158">
        <v>0</v>
      </c>
      <c r="R110" s="158">
        <f t="shared" si="22"/>
        <v>0</v>
      </c>
      <c r="S110" s="158">
        <v>0</v>
      </c>
      <c r="T110" s="159">
        <f t="shared" si="23"/>
        <v>0</v>
      </c>
      <c r="AR110" s="21" t="s">
        <v>224</v>
      </c>
      <c r="AT110" s="21" t="s">
        <v>167</v>
      </c>
      <c r="AU110" s="21" t="s">
        <v>77</v>
      </c>
      <c r="AY110" s="21" t="s">
        <v>165</v>
      </c>
      <c r="BE110" s="160">
        <f t="shared" si="24"/>
        <v>0</v>
      </c>
      <c r="BF110" s="160">
        <f t="shared" si="25"/>
        <v>0</v>
      </c>
      <c r="BG110" s="160">
        <f t="shared" si="26"/>
        <v>0</v>
      </c>
      <c r="BH110" s="160">
        <f t="shared" si="27"/>
        <v>0</v>
      </c>
      <c r="BI110" s="160">
        <f t="shared" si="28"/>
        <v>0</v>
      </c>
      <c r="BJ110" s="21" t="s">
        <v>16</v>
      </c>
      <c r="BK110" s="160">
        <f t="shared" si="29"/>
        <v>0</v>
      </c>
      <c r="BL110" s="21" t="s">
        <v>224</v>
      </c>
      <c r="BM110" s="21" t="s">
        <v>2056</v>
      </c>
    </row>
    <row r="111" spans="2:65" s="1" customFormat="1" ht="16.5" customHeight="1">
      <c r="B111" s="149"/>
      <c r="C111" s="150" t="s">
        <v>10</v>
      </c>
      <c r="D111" s="150" t="s">
        <v>167</v>
      </c>
      <c r="E111" s="151" t="s">
        <v>2057</v>
      </c>
      <c r="F111" s="152" t="s">
        <v>2058</v>
      </c>
      <c r="G111" s="153" t="s">
        <v>971</v>
      </c>
      <c r="H111" s="154">
        <v>2</v>
      </c>
      <c r="I111" s="155"/>
      <c r="J111" s="155">
        <f t="shared" si="20"/>
        <v>0</v>
      </c>
      <c r="K111" s="152" t="s">
        <v>5</v>
      </c>
      <c r="L111" s="35"/>
      <c r="M111" s="156" t="s">
        <v>5</v>
      </c>
      <c r="N111" s="157" t="s">
        <v>40</v>
      </c>
      <c r="O111" s="158">
        <v>0</v>
      </c>
      <c r="P111" s="158">
        <f t="shared" si="21"/>
        <v>0</v>
      </c>
      <c r="Q111" s="158">
        <v>0</v>
      </c>
      <c r="R111" s="158">
        <f t="shared" si="22"/>
        <v>0</v>
      </c>
      <c r="S111" s="158">
        <v>0</v>
      </c>
      <c r="T111" s="159">
        <f t="shared" si="23"/>
        <v>0</v>
      </c>
      <c r="AR111" s="21" t="s">
        <v>224</v>
      </c>
      <c r="AT111" s="21" t="s">
        <v>167</v>
      </c>
      <c r="AU111" s="21" t="s">
        <v>77</v>
      </c>
      <c r="AY111" s="21" t="s">
        <v>165</v>
      </c>
      <c r="BE111" s="160">
        <f t="shared" si="24"/>
        <v>0</v>
      </c>
      <c r="BF111" s="160">
        <f t="shared" si="25"/>
        <v>0</v>
      </c>
      <c r="BG111" s="160">
        <f t="shared" si="26"/>
        <v>0</v>
      </c>
      <c r="BH111" s="160">
        <f t="shared" si="27"/>
        <v>0</v>
      </c>
      <c r="BI111" s="160">
        <f t="shared" si="28"/>
        <v>0</v>
      </c>
      <c r="BJ111" s="21" t="s">
        <v>16</v>
      </c>
      <c r="BK111" s="160">
        <f t="shared" si="29"/>
        <v>0</v>
      </c>
      <c r="BL111" s="21" t="s">
        <v>224</v>
      </c>
      <c r="BM111" s="21" t="s">
        <v>2059</v>
      </c>
    </row>
    <row r="112" spans="2:65" s="1" customFormat="1" ht="16.5" customHeight="1">
      <c r="B112" s="149"/>
      <c r="C112" s="150" t="s">
        <v>251</v>
      </c>
      <c r="D112" s="150" t="s">
        <v>167</v>
      </c>
      <c r="E112" s="151" t="s">
        <v>2060</v>
      </c>
      <c r="F112" s="152" t="s">
        <v>2061</v>
      </c>
      <c r="G112" s="153" t="s">
        <v>971</v>
      </c>
      <c r="H112" s="154">
        <v>2</v>
      </c>
      <c r="I112" s="155"/>
      <c r="J112" s="155">
        <f t="shared" si="20"/>
        <v>0</v>
      </c>
      <c r="K112" s="152" t="s">
        <v>5</v>
      </c>
      <c r="L112" s="35"/>
      <c r="M112" s="156" t="s">
        <v>5</v>
      </c>
      <c r="N112" s="157" t="s">
        <v>40</v>
      </c>
      <c r="O112" s="158">
        <v>0</v>
      </c>
      <c r="P112" s="158">
        <f t="shared" si="21"/>
        <v>0</v>
      </c>
      <c r="Q112" s="158">
        <v>0</v>
      </c>
      <c r="R112" s="158">
        <f t="shared" si="22"/>
        <v>0</v>
      </c>
      <c r="S112" s="158">
        <v>0</v>
      </c>
      <c r="T112" s="159">
        <f t="shared" si="23"/>
        <v>0</v>
      </c>
      <c r="AR112" s="21" t="s">
        <v>224</v>
      </c>
      <c r="AT112" s="21" t="s">
        <v>167</v>
      </c>
      <c r="AU112" s="21" t="s">
        <v>77</v>
      </c>
      <c r="AY112" s="21" t="s">
        <v>165</v>
      </c>
      <c r="BE112" s="160">
        <f t="shared" si="24"/>
        <v>0</v>
      </c>
      <c r="BF112" s="160">
        <f t="shared" si="25"/>
        <v>0</v>
      </c>
      <c r="BG112" s="160">
        <f t="shared" si="26"/>
        <v>0</v>
      </c>
      <c r="BH112" s="160">
        <f t="shared" si="27"/>
        <v>0</v>
      </c>
      <c r="BI112" s="160">
        <f t="shared" si="28"/>
        <v>0</v>
      </c>
      <c r="BJ112" s="21" t="s">
        <v>16</v>
      </c>
      <c r="BK112" s="160">
        <f t="shared" si="29"/>
        <v>0</v>
      </c>
      <c r="BL112" s="21" t="s">
        <v>224</v>
      </c>
      <c r="BM112" s="21" t="s">
        <v>2062</v>
      </c>
    </row>
    <row r="113" spans="2:65" s="1" customFormat="1" ht="38.25" customHeight="1">
      <c r="B113" s="149"/>
      <c r="C113" s="150" t="s">
        <v>255</v>
      </c>
      <c r="D113" s="150" t="s">
        <v>167</v>
      </c>
      <c r="E113" s="151" t="s">
        <v>2063</v>
      </c>
      <c r="F113" s="152" t="s">
        <v>2064</v>
      </c>
      <c r="G113" s="153" t="s">
        <v>971</v>
      </c>
      <c r="H113" s="154">
        <v>3</v>
      </c>
      <c r="I113" s="155"/>
      <c r="J113" s="155">
        <f t="shared" si="20"/>
        <v>0</v>
      </c>
      <c r="K113" s="152" t="s">
        <v>5</v>
      </c>
      <c r="L113" s="35"/>
      <c r="M113" s="156" t="s">
        <v>5</v>
      </c>
      <c r="N113" s="157" t="s">
        <v>40</v>
      </c>
      <c r="O113" s="158">
        <v>0</v>
      </c>
      <c r="P113" s="158">
        <f t="shared" si="21"/>
        <v>0</v>
      </c>
      <c r="Q113" s="158">
        <v>0</v>
      </c>
      <c r="R113" s="158">
        <f t="shared" si="22"/>
        <v>0</v>
      </c>
      <c r="S113" s="158">
        <v>0</v>
      </c>
      <c r="T113" s="159">
        <f t="shared" si="23"/>
        <v>0</v>
      </c>
      <c r="AR113" s="21" t="s">
        <v>224</v>
      </c>
      <c r="AT113" s="21" t="s">
        <v>167</v>
      </c>
      <c r="AU113" s="21" t="s">
        <v>77</v>
      </c>
      <c r="AY113" s="21" t="s">
        <v>165</v>
      </c>
      <c r="BE113" s="160">
        <f t="shared" si="24"/>
        <v>0</v>
      </c>
      <c r="BF113" s="160">
        <f t="shared" si="25"/>
        <v>0</v>
      </c>
      <c r="BG113" s="160">
        <f t="shared" si="26"/>
        <v>0</v>
      </c>
      <c r="BH113" s="160">
        <f t="shared" si="27"/>
        <v>0</v>
      </c>
      <c r="BI113" s="160">
        <f t="shared" si="28"/>
        <v>0</v>
      </c>
      <c r="BJ113" s="21" t="s">
        <v>16</v>
      </c>
      <c r="BK113" s="160">
        <f t="shared" si="29"/>
        <v>0</v>
      </c>
      <c r="BL113" s="21" t="s">
        <v>224</v>
      </c>
      <c r="BM113" s="21" t="s">
        <v>2065</v>
      </c>
    </row>
    <row r="114" spans="2:65" s="1" customFormat="1" ht="16.5" customHeight="1">
      <c r="B114" s="149"/>
      <c r="C114" s="150" t="s">
        <v>259</v>
      </c>
      <c r="D114" s="150" t="s">
        <v>167</v>
      </c>
      <c r="E114" s="151" t="s">
        <v>2066</v>
      </c>
      <c r="F114" s="152" t="s">
        <v>2067</v>
      </c>
      <c r="G114" s="153" t="s">
        <v>971</v>
      </c>
      <c r="H114" s="154">
        <v>3</v>
      </c>
      <c r="I114" s="155"/>
      <c r="J114" s="155">
        <f t="shared" si="20"/>
        <v>0</v>
      </c>
      <c r="K114" s="152" t="s">
        <v>5</v>
      </c>
      <c r="L114" s="35"/>
      <c r="M114" s="156" t="s">
        <v>5</v>
      </c>
      <c r="N114" s="157" t="s">
        <v>40</v>
      </c>
      <c r="O114" s="158">
        <v>0</v>
      </c>
      <c r="P114" s="158">
        <f t="shared" si="21"/>
        <v>0</v>
      </c>
      <c r="Q114" s="158">
        <v>0</v>
      </c>
      <c r="R114" s="158">
        <f t="shared" si="22"/>
        <v>0</v>
      </c>
      <c r="S114" s="158">
        <v>0</v>
      </c>
      <c r="T114" s="159">
        <f t="shared" si="23"/>
        <v>0</v>
      </c>
      <c r="AR114" s="21" t="s">
        <v>224</v>
      </c>
      <c r="AT114" s="21" t="s">
        <v>167</v>
      </c>
      <c r="AU114" s="21" t="s">
        <v>77</v>
      </c>
      <c r="AY114" s="21" t="s">
        <v>165</v>
      </c>
      <c r="BE114" s="160">
        <f t="shared" si="24"/>
        <v>0</v>
      </c>
      <c r="BF114" s="160">
        <f t="shared" si="25"/>
        <v>0</v>
      </c>
      <c r="BG114" s="160">
        <f t="shared" si="26"/>
        <v>0</v>
      </c>
      <c r="BH114" s="160">
        <f t="shared" si="27"/>
        <v>0</v>
      </c>
      <c r="BI114" s="160">
        <f t="shared" si="28"/>
        <v>0</v>
      </c>
      <c r="BJ114" s="21" t="s">
        <v>16</v>
      </c>
      <c r="BK114" s="160">
        <f t="shared" si="29"/>
        <v>0</v>
      </c>
      <c r="BL114" s="21" t="s">
        <v>224</v>
      </c>
      <c r="BM114" s="21" t="s">
        <v>2068</v>
      </c>
    </row>
    <row r="115" spans="2:65" s="1" customFormat="1" ht="38.25" customHeight="1">
      <c r="B115" s="149"/>
      <c r="C115" s="150" t="s">
        <v>263</v>
      </c>
      <c r="D115" s="150" t="s">
        <v>167</v>
      </c>
      <c r="E115" s="151" t="s">
        <v>2069</v>
      </c>
      <c r="F115" s="152" t="s">
        <v>2070</v>
      </c>
      <c r="G115" s="153" t="s">
        <v>971</v>
      </c>
      <c r="H115" s="154">
        <v>15</v>
      </c>
      <c r="I115" s="155"/>
      <c r="J115" s="155">
        <f t="shared" si="20"/>
        <v>0</v>
      </c>
      <c r="K115" s="152" t="s">
        <v>5</v>
      </c>
      <c r="L115" s="35"/>
      <c r="M115" s="156" t="s">
        <v>5</v>
      </c>
      <c r="N115" s="157" t="s">
        <v>40</v>
      </c>
      <c r="O115" s="158">
        <v>0</v>
      </c>
      <c r="P115" s="158">
        <f t="shared" si="21"/>
        <v>0</v>
      </c>
      <c r="Q115" s="158">
        <v>0</v>
      </c>
      <c r="R115" s="158">
        <f t="shared" si="22"/>
        <v>0</v>
      </c>
      <c r="S115" s="158">
        <v>0</v>
      </c>
      <c r="T115" s="159">
        <f t="shared" si="23"/>
        <v>0</v>
      </c>
      <c r="AR115" s="21" t="s">
        <v>224</v>
      </c>
      <c r="AT115" s="21" t="s">
        <v>167</v>
      </c>
      <c r="AU115" s="21" t="s">
        <v>77</v>
      </c>
      <c r="AY115" s="21" t="s">
        <v>165</v>
      </c>
      <c r="BE115" s="160">
        <f t="shared" si="24"/>
        <v>0</v>
      </c>
      <c r="BF115" s="160">
        <f t="shared" si="25"/>
        <v>0</v>
      </c>
      <c r="BG115" s="160">
        <f t="shared" si="26"/>
        <v>0</v>
      </c>
      <c r="BH115" s="160">
        <f t="shared" si="27"/>
        <v>0</v>
      </c>
      <c r="BI115" s="160">
        <f t="shared" si="28"/>
        <v>0</v>
      </c>
      <c r="BJ115" s="21" t="s">
        <v>16</v>
      </c>
      <c r="BK115" s="160">
        <f t="shared" si="29"/>
        <v>0</v>
      </c>
      <c r="BL115" s="21" t="s">
        <v>224</v>
      </c>
      <c r="BM115" s="21" t="s">
        <v>2071</v>
      </c>
    </row>
    <row r="116" spans="2:65" s="1" customFormat="1" ht="25.5" customHeight="1">
      <c r="B116" s="149"/>
      <c r="C116" s="150" t="s">
        <v>267</v>
      </c>
      <c r="D116" s="150" t="s">
        <v>167</v>
      </c>
      <c r="E116" s="151" t="s">
        <v>2072</v>
      </c>
      <c r="F116" s="152" t="s">
        <v>2073</v>
      </c>
      <c r="G116" s="153" t="s">
        <v>971</v>
      </c>
      <c r="H116" s="154">
        <v>18</v>
      </c>
      <c r="I116" s="155"/>
      <c r="J116" s="155">
        <f t="shared" si="20"/>
        <v>0</v>
      </c>
      <c r="K116" s="152" t="s">
        <v>5</v>
      </c>
      <c r="L116" s="35"/>
      <c r="M116" s="156" t="s">
        <v>5</v>
      </c>
      <c r="N116" s="157" t="s">
        <v>40</v>
      </c>
      <c r="O116" s="158">
        <v>0</v>
      </c>
      <c r="P116" s="158">
        <f t="shared" si="21"/>
        <v>0</v>
      </c>
      <c r="Q116" s="158">
        <v>0</v>
      </c>
      <c r="R116" s="158">
        <f t="shared" si="22"/>
        <v>0</v>
      </c>
      <c r="S116" s="158">
        <v>0</v>
      </c>
      <c r="T116" s="159">
        <f t="shared" si="23"/>
        <v>0</v>
      </c>
      <c r="AR116" s="21" t="s">
        <v>224</v>
      </c>
      <c r="AT116" s="21" t="s">
        <v>167</v>
      </c>
      <c r="AU116" s="21" t="s">
        <v>77</v>
      </c>
      <c r="AY116" s="21" t="s">
        <v>165</v>
      </c>
      <c r="BE116" s="160">
        <f t="shared" si="24"/>
        <v>0</v>
      </c>
      <c r="BF116" s="160">
        <f t="shared" si="25"/>
        <v>0</v>
      </c>
      <c r="BG116" s="160">
        <f t="shared" si="26"/>
        <v>0</v>
      </c>
      <c r="BH116" s="160">
        <f t="shared" si="27"/>
        <v>0</v>
      </c>
      <c r="BI116" s="160">
        <f t="shared" si="28"/>
        <v>0</v>
      </c>
      <c r="BJ116" s="21" t="s">
        <v>16</v>
      </c>
      <c r="BK116" s="160">
        <f t="shared" si="29"/>
        <v>0</v>
      </c>
      <c r="BL116" s="21" t="s">
        <v>224</v>
      </c>
      <c r="BM116" s="21" t="s">
        <v>2074</v>
      </c>
    </row>
    <row r="117" spans="2:65" s="1" customFormat="1" ht="16.5" customHeight="1">
      <c r="B117" s="149"/>
      <c r="C117" s="150" t="s">
        <v>271</v>
      </c>
      <c r="D117" s="150" t="s">
        <v>167</v>
      </c>
      <c r="E117" s="151" t="s">
        <v>2075</v>
      </c>
      <c r="F117" s="152" t="s">
        <v>2076</v>
      </c>
      <c r="G117" s="153" t="s">
        <v>971</v>
      </c>
      <c r="H117" s="154">
        <v>4</v>
      </c>
      <c r="I117" s="155"/>
      <c r="J117" s="155">
        <f t="shared" si="20"/>
        <v>0</v>
      </c>
      <c r="K117" s="152" t="s">
        <v>5</v>
      </c>
      <c r="L117" s="35"/>
      <c r="M117" s="156" t="s">
        <v>5</v>
      </c>
      <c r="N117" s="157" t="s">
        <v>40</v>
      </c>
      <c r="O117" s="158">
        <v>0</v>
      </c>
      <c r="P117" s="158">
        <f t="shared" si="21"/>
        <v>0</v>
      </c>
      <c r="Q117" s="158">
        <v>0</v>
      </c>
      <c r="R117" s="158">
        <f t="shared" si="22"/>
        <v>0</v>
      </c>
      <c r="S117" s="158">
        <v>0</v>
      </c>
      <c r="T117" s="159">
        <f t="shared" si="23"/>
        <v>0</v>
      </c>
      <c r="AR117" s="21" t="s">
        <v>224</v>
      </c>
      <c r="AT117" s="21" t="s">
        <v>167</v>
      </c>
      <c r="AU117" s="21" t="s">
        <v>77</v>
      </c>
      <c r="AY117" s="21" t="s">
        <v>165</v>
      </c>
      <c r="BE117" s="160">
        <f t="shared" si="24"/>
        <v>0</v>
      </c>
      <c r="BF117" s="160">
        <f t="shared" si="25"/>
        <v>0</v>
      </c>
      <c r="BG117" s="160">
        <f t="shared" si="26"/>
        <v>0</v>
      </c>
      <c r="BH117" s="160">
        <f t="shared" si="27"/>
        <v>0</v>
      </c>
      <c r="BI117" s="160">
        <f t="shared" si="28"/>
        <v>0</v>
      </c>
      <c r="BJ117" s="21" t="s">
        <v>16</v>
      </c>
      <c r="BK117" s="160">
        <f t="shared" si="29"/>
        <v>0</v>
      </c>
      <c r="BL117" s="21" t="s">
        <v>224</v>
      </c>
      <c r="BM117" s="21" t="s">
        <v>2077</v>
      </c>
    </row>
    <row r="118" spans="2:65" s="1" customFormat="1" ht="16.5" customHeight="1">
      <c r="B118" s="149"/>
      <c r="C118" s="150" t="s">
        <v>275</v>
      </c>
      <c r="D118" s="150" t="s">
        <v>167</v>
      </c>
      <c r="E118" s="151" t="s">
        <v>2078</v>
      </c>
      <c r="F118" s="152" t="s">
        <v>2079</v>
      </c>
      <c r="G118" s="153" t="s">
        <v>971</v>
      </c>
      <c r="H118" s="154">
        <v>2</v>
      </c>
      <c r="I118" s="155"/>
      <c r="J118" s="155">
        <f t="shared" si="20"/>
        <v>0</v>
      </c>
      <c r="K118" s="152" t="s">
        <v>5</v>
      </c>
      <c r="L118" s="35"/>
      <c r="M118" s="156" t="s">
        <v>5</v>
      </c>
      <c r="N118" s="157" t="s">
        <v>40</v>
      </c>
      <c r="O118" s="158">
        <v>0</v>
      </c>
      <c r="P118" s="158">
        <f t="shared" si="21"/>
        <v>0</v>
      </c>
      <c r="Q118" s="158">
        <v>0</v>
      </c>
      <c r="R118" s="158">
        <f t="shared" si="22"/>
        <v>0</v>
      </c>
      <c r="S118" s="158">
        <v>0</v>
      </c>
      <c r="T118" s="159">
        <f t="shared" si="23"/>
        <v>0</v>
      </c>
      <c r="AR118" s="21" t="s">
        <v>224</v>
      </c>
      <c r="AT118" s="21" t="s">
        <v>167</v>
      </c>
      <c r="AU118" s="21" t="s">
        <v>77</v>
      </c>
      <c r="AY118" s="21" t="s">
        <v>165</v>
      </c>
      <c r="BE118" s="160">
        <f t="shared" si="24"/>
        <v>0</v>
      </c>
      <c r="BF118" s="160">
        <f t="shared" si="25"/>
        <v>0</v>
      </c>
      <c r="BG118" s="160">
        <f t="shared" si="26"/>
        <v>0</v>
      </c>
      <c r="BH118" s="160">
        <f t="shared" si="27"/>
        <v>0</v>
      </c>
      <c r="BI118" s="160">
        <f t="shared" si="28"/>
        <v>0</v>
      </c>
      <c r="BJ118" s="21" t="s">
        <v>16</v>
      </c>
      <c r="BK118" s="160">
        <f t="shared" si="29"/>
        <v>0</v>
      </c>
      <c r="BL118" s="21" t="s">
        <v>224</v>
      </c>
      <c r="BM118" s="21" t="s">
        <v>2080</v>
      </c>
    </row>
    <row r="119" spans="2:65" s="1" customFormat="1" ht="16.5" customHeight="1">
      <c r="B119" s="149"/>
      <c r="C119" s="150" t="s">
        <v>279</v>
      </c>
      <c r="D119" s="150" t="s">
        <v>167</v>
      </c>
      <c r="E119" s="151" t="s">
        <v>2081</v>
      </c>
      <c r="F119" s="152" t="s">
        <v>2079</v>
      </c>
      <c r="G119" s="153" t="s">
        <v>971</v>
      </c>
      <c r="H119" s="154">
        <v>30</v>
      </c>
      <c r="I119" s="155"/>
      <c r="J119" s="155">
        <f t="shared" si="20"/>
        <v>0</v>
      </c>
      <c r="K119" s="152" t="s">
        <v>5</v>
      </c>
      <c r="L119" s="35"/>
      <c r="M119" s="156" t="s">
        <v>5</v>
      </c>
      <c r="N119" s="157" t="s">
        <v>40</v>
      </c>
      <c r="O119" s="158">
        <v>0</v>
      </c>
      <c r="P119" s="158">
        <f t="shared" si="21"/>
        <v>0</v>
      </c>
      <c r="Q119" s="158">
        <v>0</v>
      </c>
      <c r="R119" s="158">
        <f t="shared" si="22"/>
        <v>0</v>
      </c>
      <c r="S119" s="158">
        <v>0</v>
      </c>
      <c r="T119" s="159">
        <f t="shared" si="23"/>
        <v>0</v>
      </c>
      <c r="AR119" s="21" t="s">
        <v>224</v>
      </c>
      <c r="AT119" s="21" t="s">
        <v>167</v>
      </c>
      <c r="AU119" s="21" t="s">
        <v>77</v>
      </c>
      <c r="AY119" s="21" t="s">
        <v>165</v>
      </c>
      <c r="BE119" s="160">
        <f t="shared" si="24"/>
        <v>0</v>
      </c>
      <c r="BF119" s="160">
        <f t="shared" si="25"/>
        <v>0</v>
      </c>
      <c r="BG119" s="160">
        <f t="shared" si="26"/>
        <v>0</v>
      </c>
      <c r="BH119" s="160">
        <f t="shared" si="27"/>
        <v>0</v>
      </c>
      <c r="BI119" s="160">
        <f t="shared" si="28"/>
        <v>0</v>
      </c>
      <c r="BJ119" s="21" t="s">
        <v>16</v>
      </c>
      <c r="BK119" s="160">
        <f t="shared" si="29"/>
        <v>0</v>
      </c>
      <c r="BL119" s="21" t="s">
        <v>224</v>
      </c>
      <c r="BM119" s="21" t="s">
        <v>2082</v>
      </c>
    </row>
    <row r="120" spans="2:65" s="1" customFormat="1" ht="16.5" customHeight="1">
      <c r="B120" s="149"/>
      <c r="C120" s="150" t="s">
        <v>283</v>
      </c>
      <c r="D120" s="150" t="s">
        <v>167</v>
      </c>
      <c r="E120" s="151" t="s">
        <v>2083</v>
      </c>
      <c r="F120" s="152" t="s">
        <v>2084</v>
      </c>
      <c r="G120" s="153" t="s">
        <v>971</v>
      </c>
      <c r="H120" s="154">
        <v>1</v>
      </c>
      <c r="I120" s="155"/>
      <c r="J120" s="155">
        <f t="shared" si="20"/>
        <v>0</v>
      </c>
      <c r="K120" s="152" t="s">
        <v>5</v>
      </c>
      <c r="L120" s="35"/>
      <c r="M120" s="156" t="s">
        <v>5</v>
      </c>
      <c r="N120" s="157" t="s">
        <v>40</v>
      </c>
      <c r="O120" s="158">
        <v>0</v>
      </c>
      <c r="P120" s="158">
        <f t="shared" si="21"/>
        <v>0</v>
      </c>
      <c r="Q120" s="158">
        <v>0</v>
      </c>
      <c r="R120" s="158">
        <f t="shared" si="22"/>
        <v>0</v>
      </c>
      <c r="S120" s="158">
        <v>0</v>
      </c>
      <c r="T120" s="159">
        <f t="shared" si="23"/>
        <v>0</v>
      </c>
      <c r="AR120" s="21" t="s">
        <v>224</v>
      </c>
      <c r="AT120" s="21" t="s">
        <v>167</v>
      </c>
      <c r="AU120" s="21" t="s">
        <v>77</v>
      </c>
      <c r="AY120" s="21" t="s">
        <v>165</v>
      </c>
      <c r="BE120" s="160">
        <f t="shared" si="24"/>
        <v>0</v>
      </c>
      <c r="BF120" s="160">
        <f t="shared" si="25"/>
        <v>0</v>
      </c>
      <c r="BG120" s="160">
        <f t="shared" si="26"/>
        <v>0</v>
      </c>
      <c r="BH120" s="160">
        <f t="shared" si="27"/>
        <v>0</v>
      </c>
      <c r="BI120" s="160">
        <f t="shared" si="28"/>
        <v>0</v>
      </c>
      <c r="BJ120" s="21" t="s">
        <v>16</v>
      </c>
      <c r="BK120" s="160">
        <f t="shared" si="29"/>
        <v>0</v>
      </c>
      <c r="BL120" s="21" t="s">
        <v>224</v>
      </c>
      <c r="BM120" s="21" t="s">
        <v>2085</v>
      </c>
    </row>
    <row r="121" spans="2:65" s="1" customFormat="1" ht="16.5" customHeight="1">
      <c r="B121" s="149"/>
      <c r="C121" s="150" t="s">
        <v>288</v>
      </c>
      <c r="D121" s="150" t="s">
        <v>167</v>
      </c>
      <c r="E121" s="151" t="s">
        <v>2086</v>
      </c>
      <c r="F121" s="152" t="s">
        <v>1184</v>
      </c>
      <c r="G121" s="153" t="s">
        <v>1257</v>
      </c>
      <c r="H121" s="154">
        <v>2</v>
      </c>
      <c r="I121" s="155"/>
      <c r="J121" s="155">
        <f t="shared" si="20"/>
        <v>0</v>
      </c>
      <c r="K121" s="152" t="s">
        <v>5</v>
      </c>
      <c r="L121" s="35"/>
      <c r="M121" s="156" t="s">
        <v>5</v>
      </c>
      <c r="N121" s="157" t="s">
        <v>40</v>
      </c>
      <c r="O121" s="158">
        <v>0</v>
      </c>
      <c r="P121" s="158">
        <f t="shared" si="21"/>
        <v>0</v>
      </c>
      <c r="Q121" s="158">
        <v>0</v>
      </c>
      <c r="R121" s="158">
        <f t="shared" si="22"/>
        <v>0</v>
      </c>
      <c r="S121" s="158">
        <v>0</v>
      </c>
      <c r="T121" s="159">
        <f t="shared" si="23"/>
        <v>0</v>
      </c>
      <c r="AR121" s="21" t="s">
        <v>224</v>
      </c>
      <c r="AT121" s="21" t="s">
        <v>167</v>
      </c>
      <c r="AU121" s="21" t="s">
        <v>77</v>
      </c>
      <c r="AY121" s="21" t="s">
        <v>165</v>
      </c>
      <c r="BE121" s="160">
        <f t="shared" si="24"/>
        <v>0</v>
      </c>
      <c r="BF121" s="160">
        <f t="shared" si="25"/>
        <v>0</v>
      </c>
      <c r="BG121" s="160">
        <f t="shared" si="26"/>
        <v>0</v>
      </c>
      <c r="BH121" s="160">
        <f t="shared" si="27"/>
        <v>0</v>
      </c>
      <c r="BI121" s="160">
        <f t="shared" si="28"/>
        <v>0</v>
      </c>
      <c r="BJ121" s="21" t="s">
        <v>16</v>
      </c>
      <c r="BK121" s="160">
        <f t="shared" si="29"/>
        <v>0</v>
      </c>
      <c r="BL121" s="21" t="s">
        <v>224</v>
      </c>
      <c r="BM121" s="21" t="s">
        <v>2087</v>
      </c>
    </row>
    <row r="122" spans="2:65" s="10" customFormat="1" ht="29.85" customHeight="1">
      <c r="B122" s="137"/>
      <c r="D122" s="138" t="s">
        <v>68</v>
      </c>
      <c r="E122" s="147" t="s">
        <v>2088</v>
      </c>
      <c r="F122" s="147" t="s">
        <v>2089</v>
      </c>
      <c r="J122" s="148">
        <f>BK122</f>
        <v>0</v>
      </c>
      <c r="L122" s="137"/>
      <c r="M122" s="141"/>
      <c r="N122" s="142"/>
      <c r="O122" s="142"/>
      <c r="P122" s="143">
        <f>SUM(P123:P128)</f>
        <v>0</v>
      </c>
      <c r="Q122" s="142"/>
      <c r="R122" s="143">
        <f>SUM(R123:R128)</f>
        <v>0</v>
      </c>
      <c r="S122" s="142"/>
      <c r="T122" s="144">
        <f>SUM(T123:T128)</f>
        <v>0</v>
      </c>
      <c r="AR122" s="138" t="s">
        <v>77</v>
      </c>
      <c r="AT122" s="145" t="s">
        <v>68</v>
      </c>
      <c r="AU122" s="145" t="s">
        <v>16</v>
      </c>
      <c r="AY122" s="138" t="s">
        <v>165</v>
      </c>
      <c r="BK122" s="146">
        <f>SUM(BK123:BK128)</f>
        <v>0</v>
      </c>
    </row>
    <row r="123" spans="2:65" s="1" customFormat="1" ht="51" customHeight="1">
      <c r="B123" s="149"/>
      <c r="C123" s="150" t="s">
        <v>292</v>
      </c>
      <c r="D123" s="150" t="s">
        <v>167</v>
      </c>
      <c r="E123" s="151" t="s">
        <v>2090</v>
      </c>
      <c r="F123" s="152" t="s">
        <v>2091</v>
      </c>
      <c r="G123" s="153" t="s">
        <v>971</v>
      </c>
      <c r="H123" s="154">
        <v>3</v>
      </c>
      <c r="I123" s="155"/>
      <c r="J123" s="155">
        <f t="shared" ref="J123:J128" si="30">ROUND(I123*H123,2)</f>
        <v>0</v>
      </c>
      <c r="K123" s="152" t="s">
        <v>5</v>
      </c>
      <c r="L123" s="35"/>
      <c r="M123" s="156" t="s">
        <v>5</v>
      </c>
      <c r="N123" s="157" t="s">
        <v>40</v>
      </c>
      <c r="O123" s="158">
        <v>0</v>
      </c>
      <c r="P123" s="158">
        <f t="shared" ref="P123:P128" si="31">O123*H123</f>
        <v>0</v>
      </c>
      <c r="Q123" s="158">
        <v>0</v>
      </c>
      <c r="R123" s="158">
        <f t="shared" ref="R123:R128" si="32">Q123*H123</f>
        <v>0</v>
      </c>
      <c r="S123" s="158">
        <v>0</v>
      </c>
      <c r="T123" s="159">
        <f t="shared" ref="T123:T128" si="33">S123*H123</f>
        <v>0</v>
      </c>
      <c r="AR123" s="21" t="s">
        <v>224</v>
      </c>
      <c r="AT123" s="21" t="s">
        <v>167</v>
      </c>
      <c r="AU123" s="21" t="s">
        <v>77</v>
      </c>
      <c r="AY123" s="21" t="s">
        <v>165</v>
      </c>
      <c r="BE123" s="160">
        <f t="shared" ref="BE123:BE128" si="34">IF(N123="základní",J123,0)</f>
        <v>0</v>
      </c>
      <c r="BF123" s="160">
        <f t="shared" ref="BF123:BF128" si="35">IF(N123="snížená",J123,0)</f>
        <v>0</v>
      </c>
      <c r="BG123" s="160">
        <f t="shared" ref="BG123:BG128" si="36">IF(N123="zákl. přenesená",J123,0)</f>
        <v>0</v>
      </c>
      <c r="BH123" s="160">
        <f t="shared" ref="BH123:BH128" si="37">IF(N123="sníž. přenesená",J123,0)</f>
        <v>0</v>
      </c>
      <c r="BI123" s="160">
        <f t="shared" ref="BI123:BI128" si="38">IF(N123="nulová",J123,0)</f>
        <v>0</v>
      </c>
      <c r="BJ123" s="21" t="s">
        <v>16</v>
      </c>
      <c r="BK123" s="160">
        <f t="shared" ref="BK123:BK128" si="39">ROUND(I123*H123,2)</f>
        <v>0</v>
      </c>
      <c r="BL123" s="21" t="s">
        <v>224</v>
      </c>
      <c r="BM123" s="21" t="s">
        <v>2092</v>
      </c>
    </row>
    <row r="124" spans="2:65" s="1" customFormat="1" ht="51" customHeight="1">
      <c r="B124" s="149"/>
      <c r="C124" s="150" t="s">
        <v>296</v>
      </c>
      <c r="D124" s="150" t="s">
        <v>167</v>
      </c>
      <c r="E124" s="151" t="s">
        <v>2093</v>
      </c>
      <c r="F124" s="152" t="s">
        <v>2091</v>
      </c>
      <c r="G124" s="153" t="s">
        <v>971</v>
      </c>
      <c r="H124" s="154">
        <v>6</v>
      </c>
      <c r="I124" s="155"/>
      <c r="J124" s="155">
        <f t="shared" si="30"/>
        <v>0</v>
      </c>
      <c r="K124" s="152" t="s">
        <v>5</v>
      </c>
      <c r="L124" s="35"/>
      <c r="M124" s="156" t="s">
        <v>5</v>
      </c>
      <c r="N124" s="157" t="s">
        <v>40</v>
      </c>
      <c r="O124" s="158">
        <v>0</v>
      </c>
      <c r="P124" s="158">
        <f t="shared" si="31"/>
        <v>0</v>
      </c>
      <c r="Q124" s="158">
        <v>0</v>
      </c>
      <c r="R124" s="158">
        <f t="shared" si="32"/>
        <v>0</v>
      </c>
      <c r="S124" s="158">
        <v>0</v>
      </c>
      <c r="T124" s="159">
        <f t="shared" si="33"/>
        <v>0</v>
      </c>
      <c r="AR124" s="21" t="s">
        <v>224</v>
      </c>
      <c r="AT124" s="21" t="s">
        <v>167</v>
      </c>
      <c r="AU124" s="21" t="s">
        <v>77</v>
      </c>
      <c r="AY124" s="21" t="s">
        <v>165</v>
      </c>
      <c r="BE124" s="160">
        <f t="shared" si="34"/>
        <v>0</v>
      </c>
      <c r="BF124" s="160">
        <f t="shared" si="35"/>
        <v>0</v>
      </c>
      <c r="BG124" s="160">
        <f t="shared" si="36"/>
        <v>0</v>
      </c>
      <c r="BH124" s="160">
        <f t="shared" si="37"/>
        <v>0</v>
      </c>
      <c r="BI124" s="160">
        <f t="shared" si="38"/>
        <v>0</v>
      </c>
      <c r="BJ124" s="21" t="s">
        <v>16</v>
      </c>
      <c r="BK124" s="160">
        <f t="shared" si="39"/>
        <v>0</v>
      </c>
      <c r="BL124" s="21" t="s">
        <v>224</v>
      </c>
      <c r="BM124" s="21" t="s">
        <v>2094</v>
      </c>
    </row>
    <row r="125" spans="2:65" s="1" customFormat="1" ht="51" customHeight="1">
      <c r="B125" s="149"/>
      <c r="C125" s="150" t="s">
        <v>303</v>
      </c>
      <c r="D125" s="150" t="s">
        <v>167</v>
      </c>
      <c r="E125" s="151" t="s">
        <v>2095</v>
      </c>
      <c r="F125" s="152" t="s">
        <v>2091</v>
      </c>
      <c r="G125" s="153" t="s">
        <v>971</v>
      </c>
      <c r="H125" s="154">
        <v>5</v>
      </c>
      <c r="I125" s="155"/>
      <c r="J125" s="155">
        <f t="shared" si="30"/>
        <v>0</v>
      </c>
      <c r="K125" s="152" t="s">
        <v>5</v>
      </c>
      <c r="L125" s="35"/>
      <c r="M125" s="156" t="s">
        <v>5</v>
      </c>
      <c r="N125" s="157" t="s">
        <v>40</v>
      </c>
      <c r="O125" s="158">
        <v>0</v>
      </c>
      <c r="P125" s="158">
        <f t="shared" si="31"/>
        <v>0</v>
      </c>
      <c r="Q125" s="158">
        <v>0</v>
      </c>
      <c r="R125" s="158">
        <f t="shared" si="32"/>
        <v>0</v>
      </c>
      <c r="S125" s="158">
        <v>0</v>
      </c>
      <c r="T125" s="159">
        <f t="shared" si="33"/>
        <v>0</v>
      </c>
      <c r="AR125" s="21" t="s">
        <v>224</v>
      </c>
      <c r="AT125" s="21" t="s">
        <v>167</v>
      </c>
      <c r="AU125" s="21" t="s">
        <v>77</v>
      </c>
      <c r="AY125" s="21" t="s">
        <v>165</v>
      </c>
      <c r="BE125" s="160">
        <f t="shared" si="34"/>
        <v>0</v>
      </c>
      <c r="BF125" s="160">
        <f t="shared" si="35"/>
        <v>0</v>
      </c>
      <c r="BG125" s="160">
        <f t="shared" si="36"/>
        <v>0</v>
      </c>
      <c r="BH125" s="160">
        <f t="shared" si="37"/>
        <v>0</v>
      </c>
      <c r="BI125" s="160">
        <f t="shared" si="38"/>
        <v>0</v>
      </c>
      <c r="BJ125" s="21" t="s">
        <v>16</v>
      </c>
      <c r="BK125" s="160">
        <f t="shared" si="39"/>
        <v>0</v>
      </c>
      <c r="BL125" s="21" t="s">
        <v>224</v>
      </c>
      <c r="BM125" s="21" t="s">
        <v>2096</v>
      </c>
    </row>
    <row r="126" spans="2:65" s="1" customFormat="1" ht="51" customHeight="1">
      <c r="B126" s="149"/>
      <c r="C126" s="150" t="s">
        <v>307</v>
      </c>
      <c r="D126" s="150" t="s">
        <v>167</v>
      </c>
      <c r="E126" s="151" t="s">
        <v>2097</v>
      </c>
      <c r="F126" s="152" t="s">
        <v>2091</v>
      </c>
      <c r="G126" s="153" t="s">
        <v>971</v>
      </c>
      <c r="H126" s="154">
        <v>1</v>
      </c>
      <c r="I126" s="155"/>
      <c r="J126" s="155">
        <f t="shared" si="30"/>
        <v>0</v>
      </c>
      <c r="K126" s="152" t="s">
        <v>5</v>
      </c>
      <c r="L126" s="35"/>
      <c r="M126" s="156" t="s">
        <v>5</v>
      </c>
      <c r="N126" s="157" t="s">
        <v>40</v>
      </c>
      <c r="O126" s="158">
        <v>0</v>
      </c>
      <c r="P126" s="158">
        <f t="shared" si="31"/>
        <v>0</v>
      </c>
      <c r="Q126" s="158">
        <v>0</v>
      </c>
      <c r="R126" s="158">
        <f t="shared" si="32"/>
        <v>0</v>
      </c>
      <c r="S126" s="158">
        <v>0</v>
      </c>
      <c r="T126" s="159">
        <f t="shared" si="33"/>
        <v>0</v>
      </c>
      <c r="AR126" s="21" t="s">
        <v>224</v>
      </c>
      <c r="AT126" s="21" t="s">
        <v>167</v>
      </c>
      <c r="AU126" s="21" t="s">
        <v>77</v>
      </c>
      <c r="AY126" s="21" t="s">
        <v>165</v>
      </c>
      <c r="BE126" s="160">
        <f t="shared" si="34"/>
        <v>0</v>
      </c>
      <c r="BF126" s="160">
        <f t="shared" si="35"/>
        <v>0</v>
      </c>
      <c r="BG126" s="160">
        <f t="shared" si="36"/>
        <v>0</v>
      </c>
      <c r="BH126" s="160">
        <f t="shared" si="37"/>
        <v>0</v>
      </c>
      <c r="BI126" s="160">
        <f t="shared" si="38"/>
        <v>0</v>
      </c>
      <c r="BJ126" s="21" t="s">
        <v>16</v>
      </c>
      <c r="BK126" s="160">
        <f t="shared" si="39"/>
        <v>0</v>
      </c>
      <c r="BL126" s="21" t="s">
        <v>224</v>
      </c>
      <c r="BM126" s="21" t="s">
        <v>2098</v>
      </c>
    </row>
    <row r="127" spans="2:65" s="1" customFormat="1" ht="51" customHeight="1">
      <c r="B127" s="149"/>
      <c r="C127" s="150" t="s">
        <v>312</v>
      </c>
      <c r="D127" s="150" t="s">
        <v>167</v>
      </c>
      <c r="E127" s="151" t="s">
        <v>2099</v>
      </c>
      <c r="F127" s="152" t="s">
        <v>2100</v>
      </c>
      <c r="G127" s="153" t="s">
        <v>971</v>
      </c>
      <c r="H127" s="154">
        <v>3</v>
      </c>
      <c r="I127" s="155"/>
      <c r="J127" s="155">
        <f t="shared" si="30"/>
        <v>0</v>
      </c>
      <c r="K127" s="152" t="s">
        <v>5</v>
      </c>
      <c r="L127" s="35"/>
      <c r="M127" s="156" t="s">
        <v>5</v>
      </c>
      <c r="N127" s="157" t="s">
        <v>40</v>
      </c>
      <c r="O127" s="158">
        <v>0</v>
      </c>
      <c r="P127" s="158">
        <f t="shared" si="31"/>
        <v>0</v>
      </c>
      <c r="Q127" s="158">
        <v>0</v>
      </c>
      <c r="R127" s="158">
        <f t="shared" si="32"/>
        <v>0</v>
      </c>
      <c r="S127" s="158">
        <v>0</v>
      </c>
      <c r="T127" s="159">
        <f t="shared" si="33"/>
        <v>0</v>
      </c>
      <c r="AR127" s="21" t="s">
        <v>224</v>
      </c>
      <c r="AT127" s="21" t="s">
        <v>167</v>
      </c>
      <c r="AU127" s="21" t="s">
        <v>77</v>
      </c>
      <c r="AY127" s="21" t="s">
        <v>165</v>
      </c>
      <c r="BE127" s="160">
        <f t="shared" si="34"/>
        <v>0</v>
      </c>
      <c r="BF127" s="160">
        <f t="shared" si="35"/>
        <v>0</v>
      </c>
      <c r="BG127" s="160">
        <f t="shared" si="36"/>
        <v>0</v>
      </c>
      <c r="BH127" s="160">
        <f t="shared" si="37"/>
        <v>0</v>
      </c>
      <c r="BI127" s="160">
        <f t="shared" si="38"/>
        <v>0</v>
      </c>
      <c r="BJ127" s="21" t="s">
        <v>16</v>
      </c>
      <c r="BK127" s="160">
        <f t="shared" si="39"/>
        <v>0</v>
      </c>
      <c r="BL127" s="21" t="s">
        <v>224</v>
      </c>
      <c r="BM127" s="21" t="s">
        <v>2101</v>
      </c>
    </row>
    <row r="128" spans="2:65" s="1" customFormat="1" ht="16.5" customHeight="1">
      <c r="B128" s="149"/>
      <c r="C128" s="150" t="s">
        <v>316</v>
      </c>
      <c r="D128" s="150" t="s">
        <v>167</v>
      </c>
      <c r="E128" s="151" t="s">
        <v>2102</v>
      </c>
      <c r="F128" s="152" t="s">
        <v>1184</v>
      </c>
      <c r="G128" s="153" t="s">
        <v>1257</v>
      </c>
      <c r="H128" s="154">
        <v>2</v>
      </c>
      <c r="I128" s="155"/>
      <c r="J128" s="155">
        <f t="shared" si="30"/>
        <v>0</v>
      </c>
      <c r="K128" s="152" t="s">
        <v>5</v>
      </c>
      <c r="L128" s="35"/>
      <c r="M128" s="156" t="s">
        <v>5</v>
      </c>
      <c r="N128" s="157" t="s">
        <v>40</v>
      </c>
      <c r="O128" s="158">
        <v>0</v>
      </c>
      <c r="P128" s="158">
        <f t="shared" si="31"/>
        <v>0</v>
      </c>
      <c r="Q128" s="158">
        <v>0</v>
      </c>
      <c r="R128" s="158">
        <f t="shared" si="32"/>
        <v>0</v>
      </c>
      <c r="S128" s="158">
        <v>0</v>
      </c>
      <c r="T128" s="159">
        <f t="shared" si="33"/>
        <v>0</v>
      </c>
      <c r="AR128" s="21" t="s">
        <v>224</v>
      </c>
      <c r="AT128" s="21" t="s">
        <v>167</v>
      </c>
      <c r="AU128" s="21" t="s">
        <v>77</v>
      </c>
      <c r="AY128" s="21" t="s">
        <v>165</v>
      </c>
      <c r="BE128" s="160">
        <f t="shared" si="34"/>
        <v>0</v>
      </c>
      <c r="BF128" s="160">
        <f t="shared" si="35"/>
        <v>0</v>
      </c>
      <c r="BG128" s="160">
        <f t="shared" si="36"/>
        <v>0</v>
      </c>
      <c r="BH128" s="160">
        <f t="shared" si="37"/>
        <v>0</v>
      </c>
      <c r="BI128" s="160">
        <f t="shared" si="38"/>
        <v>0</v>
      </c>
      <c r="BJ128" s="21" t="s">
        <v>16</v>
      </c>
      <c r="BK128" s="160">
        <f t="shared" si="39"/>
        <v>0</v>
      </c>
      <c r="BL128" s="21" t="s">
        <v>224</v>
      </c>
      <c r="BM128" s="21" t="s">
        <v>2103</v>
      </c>
    </row>
    <row r="129" spans="2:65" s="10" customFormat="1" ht="29.85" customHeight="1">
      <c r="B129" s="137"/>
      <c r="D129" s="138" t="s">
        <v>68</v>
      </c>
      <c r="E129" s="147" t="s">
        <v>2104</v>
      </c>
      <c r="F129" s="147" t="s">
        <v>2105</v>
      </c>
      <c r="J129" s="148">
        <f>BK129</f>
        <v>0</v>
      </c>
      <c r="L129" s="137"/>
      <c r="M129" s="141"/>
      <c r="N129" s="142"/>
      <c r="O129" s="142"/>
      <c r="P129" s="143">
        <f>SUM(P130:P136)</f>
        <v>0</v>
      </c>
      <c r="Q129" s="142"/>
      <c r="R129" s="143">
        <f>SUM(R130:R136)</f>
        <v>0</v>
      </c>
      <c r="S129" s="142"/>
      <c r="T129" s="144">
        <f>SUM(T130:T136)</f>
        <v>0</v>
      </c>
      <c r="AR129" s="138" t="s">
        <v>77</v>
      </c>
      <c r="AT129" s="145" t="s">
        <v>68</v>
      </c>
      <c r="AU129" s="145" t="s">
        <v>16</v>
      </c>
      <c r="AY129" s="138" t="s">
        <v>165</v>
      </c>
      <c r="BK129" s="146">
        <f>SUM(BK130:BK136)</f>
        <v>0</v>
      </c>
    </row>
    <row r="130" spans="2:65" s="1" customFormat="1" ht="16.5" customHeight="1">
      <c r="B130" s="149"/>
      <c r="C130" s="150" t="s">
        <v>320</v>
      </c>
      <c r="D130" s="150" t="s">
        <v>167</v>
      </c>
      <c r="E130" s="151" t="s">
        <v>2106</v>
      </c>
      <c r="F130" s="152" t="s">
        <v>2107</v>
      </c>
      <c r="G130" s="153" t="s">
        <v>971</v>
      </c>
      <c r="H130" s="154">
        <v>14</v>
      </c>
      <c r="I130" s="155"/>
      <c r="J130" s="155">
        <f t="shared" ref="J130:J136" si="40">ROUND(I130*H130,2)</f>
        <v>0</v>
      </c>
      <c r="K130" s="152" t="s">
        <v>5</v>
      </c>
      <c r="L130" s="35"/>
      <c r="M130" s="156" t="s">
        <v>5</v>
      </c>
      <c r="N130" s="157" t="s">
        <v>40</v>
      </c>
      <c r="O130" s="158">
        <v>0</v>
      </c>
      <c r="P130" s="158">
        <f t="shared" ref="P130:P136" si="41">O130*H130</f>
        <v>0</v>
      </c>
      <c r="Q130" s="158">
        <v>0</v>
      </c>
      <c r="R130" s="158">
        <f t="shared" ref="R130:R136" si="42">Q130*H130</f>
        <v>0</v>
      </c>
      <c r="S130" s="158">
        <v>0</v>
      </c>
      <c r="T130" s="159">
        <f t="shared" ref="T130:T136" si="43">S130*H130</f>
        <v>0</v>
      </c>
      <c r="AR130" s="21" t="s">
        <v>224</v>
      </c>
      <c r="AT130" s="21" t="s">
        <v>167</v>
      </c>
      <c r="AU130" s="21" t="s">
        <v>77</v>
      </c>
      <c r="AY130" s="21" t="s">
        <v>165</v>
      </c>
      <c r="BE130" s="160">
        <f t="shared" ref="BE130:BE136" si="44">IF(N130="základní",J130,0)</f>
        <v>0</v>
      </c>
      <c r="BF130" s="160">
        <f t="shared" ref="BF130:BF136" si="45">IF(N130="snížená",J130,0)</f>
        <v>0</v>
      </c>
      <c r="BG130" s="160">
        <f t="shared" ref="BG130:BG136" si="46">IF(N130="zákl. přenesená",J130,0)</f>
        <v>0</v>
      </c>
      <c r="BH130" s="160">
        <f t="shared" ref="BH130:BH136" si="47">IF(N130="sníž. přenesená",J130,0)</f>
        <v>0</v>
      </c>
      <c r="BI130" s="160">
        <f t="shared" ref="BI130:BI136" si="48">IF(N130="nulová",J130,0)</f>
        <v>0</v>
      </c>
      <c r="BJ130" s="21" t="s">
        <v>16</v>
      </c>
      <c r="BK130" s="160">
        <f t="shared" ref="BK130:BK136" si="49">ROUND(I130*H130,2)</f>
        <v>0</v>
      </c>
      <c r="BL130" s="21" t="s">
        <v>224</v>
      </c>
      <c r="BM130" s="21" t="s">
        <v>2108</v>
      </c>
    </row>
    <row r="131" spans="2:65" s="1" customFormat="1" ht="25.5" customHeight="1">
      <c r="B131" s="149"/>
      <c r="C131" s="150" t="s">
        <v>325</v>
      </c>
      <c r="D131" s="150" t="s">
        <v>167</v>
      </c>
      <c r="E131" s="151" t="s">
        <v>2109</v>
      </c>
      <c r="F131" s="152" t="s">
        <v>2110</v>
      </c>
      <c r="G131" s="153" t="s">
        <v>185</v>
      </c>
      <c r="H131" s="154">
        <v>50</v>
      </c>
      <c r="I131" s="155"/>
      <c r="J131" s="155">
        <f t="shared" si="40"/>
        <v>0</v>
      </c>
      <c r="K131" s="152" t="s">
        <v>5</v>
      </c>
      <c r="L131" s="35"/>
      <c r="M131" s="156" t="s">
        <v>5</v>
      </c>
      <c r="N131" s="157" t="s">
        <v>40</v>
      </c>
      <c r="O131" s="158">
        <v>0</v>
      </c>
      <c r="P131" s="158">
        <f t="shared" si="41"/>
        <v>0</v>
      </c>
      <c r="Q131" s="158">
        <v>0</v>
      </c>
      <c r="R131" s="158">
        <f t="shared" si="42"/>
        <v>0</v>
      </c>
      <c r="S131" s="158">
        <v>0</v>
      </c>
      <c r="T131" s="159">
        <f t="shared" si="43"/>
        <v>0</v>
      </c>
      <c r="AR131" s="21" t="s">
        <v>224</v>
      </c>
      <c r="AT131" s="21" t="s">
        <v>167</v>
      </c>
      <c r="AU131" s="21" t="s">
        <v>77</v>
      </c>
      <c r="AY131" s="21" t="s">
        <v>165</v>
      </c>
      <c r="BE131" s="160">
        <f t="shared" si="44"/>
        <v>0</v>
      </c>
      <c r="BF131" s="160">
        <f t="shared" si="45"/>
        <v>0</v>
      </c>
      <c r="BG131" s="160">
        <f t="shared" si="46"/>
        <v>0</v>
      </c>
      <c r="BH131" s="160">
        <f t="shared" si="47"/>
        <v>0</v>
      </c>
      <c r="BI131" s="160">
        <f t="shared" si="48"/>
        <v>0</v>
      </c>
      <c r="BJ131" s="21" t="s">
        <v>16</v>
      </c>
      <c r="BK131" s="160">
        <f t="shared" si="49"/>
        <v>0</v>
      </c>
      <c r="BL131" s="21" t="s">
        <v>224</v>
      </c>
      <c r="BM131" s="21" t="s">
        <v>2111</v>
      </c>
    </row>
    <row r="132" spans="2:65" s="1" customFormat="1" ht="25.5" customHeight="1">
      <c r="B132" s="149"/>
      <c r="C132" s="150" t="s">
        <v>329</v>
      </c>
      <c r="D132" s="150" t="s">
        <v>167</v>
      </c>
      <c r="E132" s="151" t="s">
        <v>2112</v>
      </c>
      <c r="F132" s="152" t="s">
        <v>2113</v>
      </c>
      <c r="G132" s="153" t="s">
        <v>185</v>
      </c>
      <c r="H132" s="154">
        <v>125</v>
      </c>
      <c r="I132" s="155"/>
      <c r="J132" s="155">
        <f t="shared" si="40"/>
        <v>0</v>
      </c>
      <c r="K132" s="152" t="s">
        <v>5</v>
      </c>
      <c r="L132" s="35"/>
      <c r="M132" s="156" t="s">
        <v>5</v>
      </c>
      <c r="N132" s="157" t="s">
        <v>40</v>
      </c>
      <c r="O132" s="158">
        <v>0</v>
      </c>
      <c r="P132" s="158">
        <f t="shared" si="41"/>
        <v>0</v>
      </c>
      <c r="Q132" s="158">
        <v>0</v>
      </c>
      <c r="R132" s="158">
        <f t="shared" si="42"/>
        <v>0</v>
      </c>
      <c r="S132" s="158">
        <v>0</v>
      </c>
      <c r="T132" s="159">
        <f t="shared" si="43"/>
        <v>0</v>
      </c>
      <c r="AR132" s="21" t="s">
        <v>224</v>
      </c>
      <c r="AT132" s="21" t="s">
        <v>167</v>
      </c>
      <c r="AU132" s="21" t="s">
        <v>77</v>
      </c>
      <c r="AY132" s="21" t="s">
        <v>165</v>
      </c>
      <c r="BE132" s="160">
        <f t="shared" si="44"/>
        <v>0</v>
      </c>
      <c r="BF132" s="160">
        <f t="shared" si="45"/>
        <v>0</v>
      </c>
      <c r="BG132" s="160">
        <f t="shared" si="46"/>
        <v>0</v>
      </c>
      <c r="BH132" s="160">
        <f t="shared" si="47"/>
        <v>0</v>
      </c>
      <c r="BI132" s="160">
        <f t="shared" si="48"/>
        <v>0</v>
      </c>
      <c r="BJ132" s="21" t="s">
        <v>16</v>
      </c>
      <c r="BK132" s="160">
        <f t="shared" si="49"/>
        <v>0</v>
      </c>
      <c r="BL132" s="21" t="s">
        <v>224</v>
      </c>
      <c r="BM132" s="21" t="s">
        <v>2114</v>
      </c>
    </row>
    <row r="133" spans="2:65" s="1" customFormat="1" ht="25.5" customHeight="1">
      <c r="B133" s="149"/>
      <c r="C133" s="150" t="s">
        <v>334</v>
      </c>
      <c r="D133" s="150" t="s">
        <v>167</v>
      </c>
      <c r="E133" s="151" t="s">
        <v>2115</v>
      </c>
      <c r="F133" s="152" t="s">
        <v>2116</v>
      </c>
      <c r="G133" s="153" t="s">
        <v>185</v>
      </c>
      <c r="H133" s="154">
        <v>185</v>
      </c>
      <c r="I133" s="155"/>
      <c r="J133" s="155">
        <f t="shared" si="40"/>
        <v>0</v>
      </c>
      <c r="K133" s="152" t="s">
        <v>5</v>
      </c>
      <c r="L133" s="35"/>
      <c r="M133" s="156" t="s">
        <v>5</v>
      </c>
      <c r="N133" s="157" t="s">
        <v>40</v>
      </c>
      <c r="O133" s="158">
        <v>0</v>
      </c>
      <c r="P133" s="158">
        <f t="shared" si="41"/>
        <v>0</v>
      </c>
      <c r="Q133" s="158">
        <v>0</v>
      </c>
      <c r="R133" s="158">
        <f t="shared" si="42"/>
        <v>0</v>
      </c>
      <c r="S133" s="158">
        <v>0</v>
      </c>
      <c r="T133" s="159">
        <f t="shared" si="43"/>
        <v>0</v>
      </c>
      <c r="AR133" s="21" t="s">
        <v>224</v>
      </c>
      <c r="AT133" s="21" t="s">
        <v>167</v>
      </c>
      <c r="AU133" s="21" t="s">
        <v>77</v>
      </c>
      <c r="AY133" s="21" t="s">
        <v>165</v>
      </c>
      <c r="BE133" s="160">
        <f t="shared" si="44"/>
        <v>0</v>
      </c>
      <c r="BF133" s="160">
        <f t="shared" si="45"/>
        <v>0</v>
      </c>
      <c r="BG133" s="160">
        <f t="shared" si="46"/>
        <v>0</v>
      </c>
      <c r="BH133" s="160">
        <f t="shared" si="47"/>
        <v>0</v>
      </c>
      <c r="BI133" s="160">
        <f t="shared" si="48"/>
        <v>0</v>
      </c>
      <c r="BJ133" s="21" t="s">
        <v>16</v>
      </c>
      <c r="BK133" s="160">
        <f t="shared" si="49"/>
        <v>0</v>
      </c>
      <c r="BL133" s="21" t="s">
        <v>224</v>
      </c>
      <c r="BM133" s="21" t="s">
        <v>2117</v>
      </c>
    </row>
    <row r="134" spans="2:65" s="1" customFormat="1" ht="25.5" customHeight="1">
      <c r="B134" s="149"/>
      <c r="C134" s="150" t="s">
        <v>338</v>
      </c>
      <c r="D134" s="150" t="s">
        <v>167</v>
      </c>
      <c r="E134" s="151" t="s">
        <v>2118</v>
      </c>
      <c r="F134" s="152" t="s">
        <v>2119</v>
      </c>
      <c r="G134" s="153" t="s">
        <v>185</v>
      </c>
      <c r="H134" s="154">
        <v>50</v>
      </c>
      <c r="I134" s="155"/>
      <c r="J134" s="155">
        <f t="shared" si="40"/>
        <v>0</v>
      </c>
      <c r="K134" s="152" t="s">
        <v>5</v>
      </c>
      <c r="L134" s="35"/>
      <c r="M134" s="156" t="s">
        <v>5</v>
      </c>
      <c r="N134" s="157" t="s">
        <v>40</v>
      </c>
      <c r="O134" s="158">
        <v>0</v>
      </c>
      <c r="P134" s="158">
        <f t="shared" si="41"/>
        <v>0</v>
      </c>
      <c r="Q134" s="158">
        <v>0</v>
      </c>
      <c r="R134" s="158">
        <f t="shared" si="42"/>
        <v>0</v>
      </c>
      <c r="S134" s="158">
        <v>0</v>
      </c>
      <c r="T134" s="159">
        <f t="shared" si="43"/>
        <v>0</v>
      </c>
      <c r="AR134" s="21" t="s">
        <v>224</v>
      </c>
      <c r="AT134" s="21" t="s">
        <v>167</v>
      </c>
      <c r="AU134" s="21" t="s">
        <v>77</v>
      </c>
      <c r="AY134" s="21" t="s">
        <v>165</v>
      </c>
      <c r="BE134" s="160">
        <f t="shared" si="44"/>
        <v>0</v>
      </c>
      <c r="BF134" s="160">
        <f t="shared" si="45"/>
        <v>0</v>
      </c>
      <c r="BG134" s="160">
        <f t="shared" si="46"/>
        <v>0</v>
      </c>
      <c r="BH134" s="160">
        <f t="shared" si="47"/>
        <v>0</v>
      </c>
      <c r="BI134" s="160">
        <f t="shared" si="48"/>
        <v>0</v>
      </c>
      <c r="BJ134" s="21" t="s">
        <v>16</v>
      </c>
      <c r="BK134" s="160">
        <f t="shared" si="49"/>
        <v>0</v>
      </c>
      <c r="BL134" s="21" t="s">
        <v>224</v>
      </c>
      <c r="BM134" s="21" t="s">
        <v>2120</v>
      </c>
    </row>
    <row r="135" spans="2:65" s="1" customFormat="1" ht="25.5" customHeight="1">
      <c r="B135" s="149"/>
      <c r="C135" s="150" t="s">
        <v>342</v>
      </c>
      <c r="D135" s="150" t="s">
        <v>167</v>
      </c>
      <c r="E135" s="151" t="s">
        <v>2121</v>
      </c>
      <c r="F135" s="152" t="s">
        <v>2122</v>
      </c>
      <c r="G135" s="153" t="s">
        <v>185</v>
      </c>
      <c r="H135" s="154">
        <v>72</v>
      </c>
      <c r="I135" s="155"/>
      <c r="J135" s="155">
        <f t="shared" si="40"/>
        <v>0</v>
      </c>
      <c r="K135" s="152" t="s">
        <v>5</v>
      </c>
      <c r="L135" s="35"/>
      <c r="M135" s="156" t="s">
        <v>5</v>
      </c>
      <c r="N135" s="157" t="s">
        <v>40</v>
      </c>
      <c r="O135" s="158">
        <v>0</v>
      </c>
      <c r="P135" s="158">
        <f t="shared" si="41"/>
        <v>0</v>
      </c>
      <c r="Q135" s="158">
        <v>0</v>
      </c>
      <c r="R135" s="158">
        <f t="shared" si="42"/>
        <v>0</v>
      </c>
      <c r="S135" s="158">
        <v>0</v>
      </c>
      <c r="T135" s="159">
        <f t="shared" si="43"/>
        <v>0</v>
      </c>
      <c r="AR135" s="21" t="s">
        <v>224</v>
      </c>
      <c r="AT135" s="21" t="s">
        <v>167</v>
      </c>
      <c r="AU135" s="21" t="s">
        <v>77</v>
      </c>
      <c r="AY135" s="21" t="s">
        <v>165</v>
      </c>
      <c r="BE135" s="160">
        <f t="shared" si="44"/>
        <v>0</v>
      </c>
      <c r="BF135" s="160">
        <f t="shared" si="45"/>
        <v>0</v>
      </c>
      <c r="BG135" s="160">
        <f t="shared" si="46"/>
        <v>0</v>
      </c>
      <c r="BH135" s="160">
        <f t="shared" si="47"/>
        <v>0</v>
      </c>
      <c r="BI135" s="160">
        <f t="shared" si="48"/>
        <v>0</v>
      </c>
      <c r="BJ135" s="21" t="s">
        <v>16</v>
      </c>
      <c r="BK135" s="160">
        <f t="shared" si="49"/>
        <v>0</v>
      </c>
      <c r="BL135" s="21" t="s">
        <v>224</v>
      </c>
      <c r="BM135" s="21" t="s">
        <v>2123</v>
      </c>
    </row>
    <row r="136" spans="2:65" s="1" customFormat="1" ht="16.5" customHeight="1">
      <c r="B136" s="149"/>
      <c r="C136" s="150" t="s">
        <v>346</v>
      </c>
      <c r="D136" s="150" t="s">
        <v>167</v>
      </c>
      <c r="E136" s="151" t="s">
        <v>2124</v>
      </c>
      <c r="F136" s="152" t="s">
        <v>1184</v>
      </c>
      <c r="G136" s="153" t="s">
        <v>1257</v>
      </c>
      <c r="H136" s="154">
        <v>2</v>
      </c>
      <c r="I136" s="155"/>
      <c r="J136" s="155">
        <f t="shared" si="40"/>
        <v>0</v>
      </c>
      <c r="K136" s="152" t="s">
        <v>5</v>
      </c>
      <c r="L136" s="35"/>
      <c r="M136" s="156" t="s">
        <v>5</v>
      </c>
      <c r="N136" s="157" t="s">
        <v>40</v>
      </c>
      <c r="O136" s="158">
        <v>0</v>
      </c>
      <c r="P136" s="158">
        <f t="shared" si="41"/>
        <v>0</v>
      </c>
      <c r="Q136" s="158">
        <v>0</v>
      </c>
      <c r="R136" s="158">
        <f t="shared" si="42"/>
        <v>0</v>
      </c>
      <c r="S136" s="158">
        <v>0</v>
      </c>
      <c r="T136" s="159">
        <f t="shared" si="43"/>
        <v>0</v>
      </c>
      <c r="AR136" s="21" t="s">
        <v>224</v>
      </c>
      <c r="AT136" s="21" t="s">
        <v>167</v>
      </c>
      <c r="AU136" s="21" t="s">
        <v>77</v>
      </c>
      <c r="AY136" s="21" t="s">
        <v>165</v>
      </c>
      <c r="BE136" s="160">
        <f t="shared" si="44"/>
        <v>0</v>
      </c>
      <c r="BF136" s="160">
        <f t="shared" si="45"/>
        <v>0</v>
      </c>
      <c r="BG136" s="160">
        <f t="shared" si="46"/>
        <v>0</v>
      </c>
      <c r="BH136" s="160">
        <f t="shared" si="47"/>
        <v>0</v>
      </c>
      <c r="BI136" s="160">
        <f t="shared" si="48"/>
        <v>0</v>
      </c>
      <c r="BJ136" s="21" t="s">
        <v>16</v>
      </c>
      <c r="BK136" s="160">
        <f t="shared" si="49"/>
        <v>0</v>
      </c>
      <c r="BL136" s="21" t="s">
        <v>224</v>
      </c>
      <c r="BM136" s="21" t="s">
        <v>2125</v>
      </c>
    </row>
    <row r="137" spans="2:65" s="10" customFormat="1" ht="29.85" customHeight="1">
      <c r="B137" s="137"/>
      <c r="D137" s="138" t="s">
        <v>68</v>
      </c>
      <c r="E137" s="147" t="s">
        <v>2126</v>
      </c>
      <c r="F137" s="147" t="s">
        <v>2127</v>
      </c>
      <c r="J137" s="148">
        <f>BK137</f>
        <v>0</v>
      </c>
      <c r="L137" s="137"/>
      <c r="M137" s="141"/>
      <c r="N137" s="142"/>
      <c r="O137" s="142"/>
      <c r="P137" s="143">
        <f>SUM(P138:P139)</f>
        <v>0</v>
      </c>
      <c r="Q137" s="142"/>
      <c r="R137" s="143">
        <f>SUM(R138:R139)</f>
        <v>0</v>
      </c>
      <c r="S137" s="142"/>
      <c r="T137" s="144">
        <f>SUM(T138:T139)</f>
        <v>0</v>
      </c>
      <c r="AR137" s="138" t="s">
        <v>77</v>
      </c>
      <c r="AT137" s="145" t="s">
        <v>68</v>
      </c>
      <c r="AU137" s="145" t="s">
        <v>16</v>
      </c>
      <c r="AY137" s="138" t="s">
        <v>165</v>
      </c>
      <c r="BK137" s="146">
        <f>SUM(BK138:BK139)</f>
        <v>0</v>
      </c>
    </row>
    <row r="138" spans="2:65" s="1" customFormat="1" ht="16.5" customHeight="1">
      <c r="B138" s="149"/>
      <c r="C138" s="150" t="s">
        <v>350</v>
      </c>
      <c r="D138" s="150" t="s">
        <v>167</v>
      </c>
      <c r="E138" s="151" t="s">
        <v>2128</v>
      </c>
      <c r="F138" s="152" t="s">
        <v>2129</v>
      </c>
      <c r="G138" s="153" t="s">
        <v>185</v>
      </c>
      <c r="H138" s="154">
        <v>175</v>
      </c>
      <c r="I138" s="155"/>
      <c r="J138" s="155">
        <f>ROUND(I138*H138,2)</f>
        <v>0</v>
      </c>
      <c r="K138" s="152" t="s">
        <v>5</v>
      </c>
      <c r="L138" s="35"/>
      <c r="M138" s="156" t="s">
        <v>5</v>
      </c>
      <c r="N138" s="157" t="s">
        <v>40</v>
      </c>
      <c r="O138" s="158">
        <v>0</v>
      </c>
      <c r="P138" s="158">
        <f>O138*H138</f>
        <v>0</v>
      </c>
      <c r="Q138" s="158">
        <v>0</v>
      </c>
      <c r="R138" s="158">
        <f>Q138*H138</f>
        <v>0</v>
      </c>
      <c r="S138" s="158">
        <v>0</v>
      </c>
      <c r="T138" s="159">
        <f>S138*H138</f>
        <v>0</v>
      </c>
      <c r="AR138" s="21" t="s">
        <v>224</v>
      </c>
      <c r="AT138" s="21" t="s">
        <v>167</v>
      </c>
      <c r="AU138" s="21" t="s">
        <v>77</v>
      </c>
      <c r="AY138" s="21" t="s">
        <v>165</v>
      </c>
      <c r="BE138" s="160">
        <f>IF(N138="základní",J138,0)</f>
        <v>0</v>
      </c>
      <c r="BF138" s="160">
        <f>IF(N138="snížená",J138,0)</f>
        <v>0</v>
      </c>
      <c r="BG138" s="160">
        <f>IF(N138="zákl. přenesená",J138,0)</f>
        <v>0</v>
      </c>
      <c r="BH138" s="160">
        <f>IF(N138="sníž. přenesená",J138,0)</f>
        <v>0</v>
      </c>
      <c r="BI138" s="160">
        <f>IF(N138="nulová",J138,0)</f>
        <v>0</v>
      </c>
      <c r="BJ138" s="21" t="s">
        <v>16</v>
      </c>
      <c r="BK138" s="160">
        <f>ROUND(I138*H138,2)</f>
        <v>0</v>
      </c>
      <c r="BL138" s="21" t="s">
        <v>224</v>
      </c>
      <c r="BM138" s="21" t="s">
        <v>2130</v>
      </c>
    </row>
    <row r="139" spans="2:65" s="1" customFormat="1" ht="16.5" customHeight="1">
      <c r="B139" s="149"/>
      <c r="C139" s="150" t="s">
        <v>354</v>
      </c>
      <c r="D139" s="150" t="s">
        <v>167</v>
      </c>
      <c r="E139" s="151" t="s">
        <v>2131</v>
      </c>
      <c r="F139" s="152" t="s">
        <v>1184</v>
      </c>
      <c r="G139" s="153" t="s">
        <v>1257</v>
      </c>
      <c r="H139" s="154">
        <v>2</v>
      </c>
      <c r="I139" s="155"/>
      <c r="J139" s="155">
        <f>ROUND(I139*H139,2)</f>
        <v>0</v>
      </c>
      <c r="K139" s="152" t="s">
        <v>5</v>
      </c>
      <c r="L139" s="35"/>
      <c r="M139" s="156" t="s">
        <v>5</v>
      </c>
      <c r="N139" s="157" t="s">
        <v>40</v>
      </c>
      <c r="O139" s="158">
        <v>0</v>
      </c>
      <c r="P139" s="158">
        <f>O139*H139</f>
        <v>0</v>
      </c>
      <c r="Q139" s="158">
        <v>0</v>
      </c>
      <c r="R139" s="158">
        <f>Q139*H139</f>
        <v>0</v>
      </c>
      <c r="S139" s="158">
        <v>0</v>
      </c>
      <c r="T139" s="159">
        <f>S139*H139</f>
        <v>0</v>
      </c>
      <c r="AR139" s="21" t="s">
        <v>224</v>
      </c>
      <c r="AT139" s="21" t="s">
        <v>167</v>
      </c>
      <c r="AU139" s="21" t="s">
        <v>77</v>
      </c>
      <c r="AY139" s="21" t="s">
        <v>165</v>
      </c>
      <c r="BE139" s="160">
        <f>IF(N139="základní",J139,0)</f>
        <v>0</v>
      </c>
      <c r="BF139" s="160">
        <f>IF(N139="snížená",J139,0)</f>
        <v>0</v>
      </c>
      <c r="BG139" s="160">
        <f>IF(N139="zákl. přenesená",J139,0)</f>
        <v>0</v>
      </c>
      <c r="BH139" s="160">
        <f>IF(N139="sníž. přenesená",J139,0)</f>
        <v>0</v>
      </c>
      <c r="BI139" s="160">
        <f>IF(N139="nulová",J139,0)</f>
        <v>0</v>
      </c>
      <c r="BJ139" s="21" t="s">
        <v>16</v>
      </c>
      <c r="BK139" s="160">
        <f>ROUND(I139*H139,2)</f>
        <v>0</v>
      </c>
      <c r="BL139" s="21" t="s">
        <v>224</v>
      </c>
      <c r="BM139" s="21" t="s">
        <v>2132</v>
      </c>
    </row>
    <row r="140" spans="2:65" s="10" customFormat="1" ht="29.85" customHeight="1">
      <c r="B140" s="137"/>
      <c r="D140" s="138" t="s">
        <v>68</v>
      </c>
      <c r="E140" s="147" t="s">
        <v>2133</v>
      </c>
      <c r="F140" s="147" t="s">
        <v>2134</v>
      </c>
      <c r="J140" s="148">
        <f>BK140</f>
        <v>0</v>
      </c>
      <c r="L140" s="137"/>
      <c r="M140" s="141"/>
      <c r="N140" s="142"/>
      <c r="O140" s="142"/>
      <c r="P140" s="143">
        <f>SUM(P141:P154)</f>
        <v>0</v>
      </c>
      <c r="Q140" s="142"/>
      <c r="R140" s="143">
        <f>SUM(R141:R154)</f>
        <v>0</v>
      </c>
      <c r="S140" s="142"/>
      <c r="T140" s="144">
        <f>SUM(T141:T154)</f>
        <v>0</v>
      </c>
      <c r="AR140" s="138" t="s">
        <v>77</v>
      </c>
      <c r="AT140" s="145" t="s">
        <v>68</v>
      </c>
      <c r="AU140" s="145" t="s">
        <v>16</v>
      </c>
      <c r="AY140" s="138" t="s">
        <v>165</v>
      </c>
      <c r="BK140" s="146">
        <f>SUM(BK141:BK154)</f>
        <v>0</v>
      </c>
    </row>
    <row r="141" spans="2:65" s="1" customFormat="1" ht="16.5" customHeight="1">
      <c r="B141" s="149"/>
      <c r="C141" s="150" t="s">
        <v>358</v>
      </c>
      <c r="D141" s="150" t="s">
        <v>167</v>
      </c>
      <c r="E141" s="151" t="s">
        <v>2135</v>
      </c>
      <c r="F141" s="152" t="s">
        <v>2136</v>
      </c>
      <c r="G141" s="153" t="s">
        <v>1146</v>
      </c>
      <c r="H141" s="154">
        <v>48</v>
      </c>
      <c r="I141" s="155"/>
      <c r="J141" s="155">
        <f t="shared" ref="J141:J154" si="50">ROUND(I141*H141,2)</f>
        <v>0</v>
      </c>
      <c r="K141" s="152" t="s">
        <v>5</v>
      </c>
      <c r="L141" s="35"/>
      <c r="M141" s="156" t="s">
        <v>5</v>
      </c>
      <c r="N141" s="157" t="s">
        <v>40</v>
      </c>
      <c r="O141" s="158">
        <v>0</v>
      </c>
      <c r="P141" s="158">
        <f t="shared" ref="P141:P154" si="51">O141*H141</f>
        <v>0</v>
      </c>
      <c r="Q141" s="158">
        <v>0</v>
      </c>
      <c r="R141" s="158">
        <f t="shared" ref="R141:R154" si="52">Q141*H141</f>
        <v>0</v>
      </c>
      <c r="S141" s="158">
        <v>0</v>
      </c>
      <c r="T141" s="159">
        <f t="shared" ref="T141:T154" si="53">S141*H141</f>
        <v>0</v>
      </c>
      <c r="AR141" s="21" t="s">
        <v>224</v>
      </c>
      <c r="AT141" s="21" t="s">
        <v>167</v>
      </c>
      <c r="AU141" s="21" t="s">
        <v>77</v>
      </c>
      <c r="AY141" s="21" t="s">
        <v>165</v>
      </c>
      <c r="BE141" s="160">
        <f t="shared" ref="BE141:BE154" si="54">IF(N141="základní",J141,0)</f>
        <v>0</v>
      </c>
      <c r="BF141" s="160">
        <f t="shared" ref="BF141:BF154" si="55">IF(N141="snížená",J141,0)</f>
        <v>0</v>
      </c>
      <c r="BG141" s="160">
        <f t="shared" ref="BG141:BG154" si="56">IF(N141="zákl. přenesená",J141,0)</f>
        <v>0</v>
      </c>
      <c r="BH141" s="160">
        <f t="shared" ref="BH141:BH154" si="57">IF(N141="sníž. přenesená",J141,0)</f>
        <v>0</v>
      </c>
      <c r="BI141" s="160">
        <f t="shared" ref="BI141:BI154" si="58">IF(N141="nulová",J141,0)</f>
        <v>0</v>
      </c>
      <c r="BJ141" s="21" t="s">
        <v>16</v>
      </c>
      <c r="BK141" s="160">
        <f t="shared" ref="BK141:BK154" si="59">ROUND(I141*H141,2)</f>
        <v>0</v>
      </c>
      <c r="BL141" s="21" t="s">
        <v>224</v>
      </c>
      <c r="BM141" s="21" t="s">
        <v>2137</v>
      </c>
    </row>
    <row r="142" spans="2:65" s="1" customFormat="1" ht="16.5" customHeight="1">
      <c r="B142" s="149"/>
      <c r="C142" s="150" t="s">
        <v>362</v>
      </c>
      <c r="D142" s="150" t="s">
        <v>167</v>
      </c>
      <c r="E142" s="151" t="s">
        <v>2138</v>
      </c>
      <c r="F142" s="152" t="s">
        <v>2139</v>
      </c>
      <c r="G142" s="153" t="s">
        <v>286</v>
      </c>
      <c r="H142" s="154">
        <v>1</v>
      </c>
      <c r="I142" s="155"/>
      <c r="J142" s="155">
        <f t="shared" si="50"/>
        <v>0</v>
      </c>
      <c r="K142" s="152" t="s">
        <v>5</v>
      </c>
      <c r="L142" s="35"/>
      <c r="M142" s="156" t="s">
        <v>5</v>
      </c>
      <c r="N142" s="157" t="s">
        <v>40</v>
      </c>
      <c r="O142" s="158">
        <v>0</v>
      </c>
      <c r="P142" s="158">
        <f t="shared" si="51"/>
        <v>0</v>
      </c>
      <c r="Q142" s="158">
        <v>0</v>
      </c>
      <c r="R142" s="158">
        <f t="shared" si="52"/>
        <v>0</v>
      </c>
      <c r="S142" s="158">
        <v>0</v>
      </c>
      <c r="T142" s="159">
        <f t="shared" si="53"/>
        <v>0</v>
      </c>
      <c r="AR142" s="21" t="s">
        <v>224</v>
      </c>
      <c r="AT142" s="21" t="s">
        <v>167</v>
      </c>
      <c r="AU142" s="21" t="s">
        <v>77</v>
      </c>
      <c r="AY142" s="21" t="s">
        <v>165</v>
      </c>
      <c r="BE142" s="160">
        <f t="shared" si="54"/>
        <v>0</v>
      </c>
      <c r="BF142" s="160">
        <f t="shared" si="55"/>
        <v>0</v>
      </c>
      <c r="BG142" s="160">
        <f t="shared" si="56"/>
        <v>0</v>
      </c>
      <c r="BH142" s="160">
        <f t="shared" si="57"/>
        <v>0</v>
      </c>
      <c r="BI142" s="160">
        <f t="shared" si="58"/>
        <v>0</v>
      </c>
      <c r="BJ142" s="21" t="s">
        <v>16</v>
      </c>
      <c r="BK142" s="160">
        <f t="shared" si="59"/>
        <v>0</v>
      </c>
      <c r="BL142" s="21" t="s">
        <v>224</v>
      </c>
      <c r="BM142" s="21" t="s">
        <v>2140</v>
      </c>
    </row>
    <row r="143" spans="2:65" s="1" customFormat="1" ht="16.5" customHeight="1">
      <c r="B143" s="149"/>
      <c r="C143" s="150" t="s">
        <v>366</v>
      </c>
      <c r="D143" s="150" t="s">
        <v>167</v>
      </c>
      <c r="E143" s="151" t="s">
        <v>2141</v>
      </c>
      <c r="F143" s="152" t="s">
        <v>2142</v>
      </c>
      <c r="G143" s="153" t="s">
        <v>286</v>
      </c>
      <c r="H143" s="154">
        <v>1</v>
      </c>
      <c r="I143" s="155"/>
      <c r="J143" s="155">
        <f t="shared" si="50"/>
        <v>0</v>
      </c>
      <c r="K143" s="152" t="s">
        <v>5</v>
      </c>
      <c r="L143" s="35"/>
      <c r="M143" s="156" t="s">
        <v>5</v>
      </c>
      <c r="N143" s="157" t="s">
        <v>40</v>
      </c>
      <c r="O143" s="158">
        <v>0</v>
      </c>
      <c r="P143" s="158">
        <f t="shared" si="51"/>
        <v>0</v>
      </c>
      <c r="Q143" s="158">
        <v>0</v>
      </c>
      <c r="R143" s="158">
        <f t="shared" si="52"/>
        <v>0</v>
      </c>
      <c r="S143" s="158">
        <v>0</v>
      </c>
      <c r="T143" s="159">
        <f t="shared" si="53"/>
        <v>0</v>
      </c>
      <c r="AR143" s="21" t="s">
        <v>224</v>
      </c>
      <c r="AT143" s="21" t="s">
        <v>167</v>
      </c>
      <c r="AU143" s="21" t="s">
        <v>77</v>
      </c>
      <c r="AY143" s="21" t="s">
        <v>165</v>
      </c>
      <c r="BE143" s="160">
        <f t="shared" si="54"/>
        <v>0</v>
      </c>
      <c r="BF143" s="160">
        <f t="shared" si="55"/>
        <v>0</v>
      </c>
      <c r="BG143" s="160">
        <f t="shared" si="56"/>
        <v>0</v>
      </c>
      <c r="BH143" s="160">
        <f t="shared" si="57"/>
        <v>0</v>
      </c>
      <c r="BI143" s="160">
        <f t="shared" si="58"/>
        <v>0</v>
      </c>
      <c r="BJ143" s="21" t="s">
        <v>16</v>
      </c>
      <c r="BK143" s="160">
        <f t="shared" si="59"/>
        <v>0</v>
      </c>
      <c r="BL143" s="21" t="s">
        <v>224</v>
      </c>
      <c r="BM143" s="21" t="s">
        <v>2143</v>
      </c>
    </row>
    <row r="144" spans="2:65" s="1" customFormat="1" ht="16.5" customHeight="1">
      <c r="B144" s="149"/>
      <c r="C144" s="150" t="s">
        <v>370</v>
      </c>
      <c r="D144" s="150" t="s">
        <v>167</v>
      </c>
      <c r="E144" s="151" t="s">
        <v>2144</v>
      </c>
      <c r="F144" s="152" t="s">
        <v>2145</v>
      </c>
      <c r="G144" s="153" t="s">
        <v>286</v>
      </c>
      <c r="H144" s="154">
        <v>1</v>
      </c>
      <c r="I144" s="155"/>
      <c r="J144" s="155">
        <f t="shared" si="50"/>
        <v>0</v>
      </c>
      <c r="K144" s="152" t="s">
        <v>5</v>
      </c>
      <c r="L144" s="35"/>
      <c r="M144" s="156" t="s">
        <v>5</v>
      </c>
      <c r="N144" s="157" t="s">
        <v>40</v>
      </c>
      <c r="O144" s="158">
        <v>0</v>
      </c>
      <c r="P144" s="158">
        <f t="shared" si="51"/>
        <v>0</v>
      </c>
      <c r="Q144" s="158">
        <v>0</v>
      </c>
      <c r="R144" s="158">
        <f t="shared" si="52"/>
        <v>0</v>
      </c>
      <c r="S144" s="158">
        <v>0</v>
      </c>
      <c r="T144" s="159">
        <f t="shared" si="53"/>
        <v>0</v>
      </c>
      <c r="AR144" s="21" t="s">
        <v>224</v>
      </c>
      <c r="AT144" s="21" t="s">
        <v>167</v>
      </c>
      <c r="AU144" s="21" t="s">
        <v>77</v>
      </c>
      <c r="AY144" s="21" t="s">
        <v>165</v>
      </c>
      <c r="BE144" s="160">
        <f t="shared" si="54"/>
        <v>0</v>
      </c>
      <c r="BF144" s="160">
        <f t="shared" si="55"/>
        <v>0</v>
      </c>
      <c r="BG144" s="160">
        <f t="shared" si="56"/>
        <v>0</v>
      </c>
      <c r="BH144" s="160">
        <f t="shared" si="57"/>
        <v>0</v>
      </c>
      <c r="BI144" s="160">
        <f t="shared" si="58"/>
        <v>0</v>
      </c>
      <c r="BJ144" s="21" t="s">
        <v>16</v>
      </c>
      <c r="BK144" s="160">
        <f t="shared" si="59"/>
        <v>0</v>
      </c>
      <c r="BL144" s="21" t="s">
        <v>224</v>
      </c>
      <c r="BM144" s="21" t="s">
        <v>2146</v>
      </c>
    </row>
    <row r="145" spans="2:65" s="1" customFormat="1" ht="16.5" customHeight="1">
      <c r="B145" s="149"/>
      <c r="C145" s="150" t="s">
        <v>374</v>
      </c>
      <c r="D145" s="150" t="s">
        <v>167</v>
      </c>
      <c r="E145" s="151" t="s">
        <v>2147</v>
      </c>
      <c r="F145" s="152" t="s">
        <v>2148</v>
      </c>
      <c r="G145" s="153" t="s">
        <v>286</v>
      </c>
      <c r="H145" s="154">
        <v>1</v>
      </c>
      <c r="I145" s="155"/>
      <c r="J145" s="155">
        <f t="shared" si="50"/>
        <v>0</v>
      </c>
      <c r="K145" s="152" t="s">
        <v>5</v>
      </c>
      <c r="L145" s="35"/>
      <c r="M145" s="156" t="s">
        <v>5</v>
      </c>
      <c r="N145" s="157" t="s">
        <v>40</v>
      </c>
      <c r="O145" s="158">
        <v>0</v>
      </c>
      <c r="P145" s="158">
        <f t="shared" si="51"/>
        <v>0</v>
      </c>
      <c r="Q145" s="158">
        <v>0</v>
      </c>
      <c r="R145" s="158">
        <f t="shared" si="52"/>
        <v>0</v>
      </c>
      <c r="S145" s="158">
        <v>0</v>
      </c>
      <c r="T145" s="159">
        <f t="shared" si="53"/>
        <v>0</v>
      </c>
      <c r="AR145" s="21" t="s">
        <v>224</v>
      </c>
      <c r="AT145" s="21" t="s">
        <v>167</v>
      </c>
      <c r="AU145" s="21" t="s">
        <v>77</v>
      </c>
      <c r="AY145" s="21" t="s">
        <v>165</v>
      </c>
      <c r="BE145" s="160">
        <f t="shared" si="54"/>
        <v>0</v>
      </c>
      <c r="BF145" s="160">
        <f t="shared" si="55"/>
        <v>0</v>
      </c>
      <c r="BG145" s="160">
        <f t="shared" si="56"/>
        <v>0</v>
      </c>
      <c r="BH145" s="160">
        <f t="shared" si="57"/>
        <v>0</v>
      </c>
      <c r="BI145" s="160">
        <f t="shared" si="58"/>
        <v>0</v>
      </c>
      <c r="BJ145" s="21" t="s">
        <v>16</v>
      </c>
      <c r="BK145" s="160">
        <f t="shared" si="59"/>
        <v>0</v>
      </c>
      <c r="BL145" s="21" t="s">
        <v>224</v>
      </c>
      <c r="BM145" s="21" t="s">
        <v>2149</v>
      </c>
    </row>
    <row r="146" spans="2:65" s="1" customFormat="1" ht="38.25" customHeight="1">
      <c r="B146" s="149"/>
      <c r="C146" s="150" t="s">
        <v>378</v>
      </c>
      <c r="D146" s="150" t="s">
        <v>167</v>
      </c>
      <c r="E146" s="151" t="s">
        <v>2150</v>
      </c>
      <c r="F146" s="152" t="s">
        <v>2151</v>
      </c>
      <c r="G146" s="153" t="s">
        <v>286</v>
      </c>
      <c r="H146" s="154">
        <v>1</v>
      </c>
      <c r="I146" s="155"/>
      <c r="J146" s="155">
        <f t="shared" si="50"/>
        <v>0</v>
      </c>
      <c r="K146" s="152" t="s">
        <v>5</v>
      </c>
      <c r="L146" s="35"/>
      <c r="M146" s="156" t="s">
        <v>5</v>
      </c>
      <c r="N146" s="157" t="s">
        <v>40</v>
      </c>
      <c r="O146" s="158">
        <v>0</v>
      </c>
      <c r="P146" s="158">
        <f t="shared" si="51"/>
        <v>0</v>
      </c>
      <c r="Q146" s="158">
        <v>0</v>
      </c>
      <c r="R146" s="158">
        <f t="shared" si="52"/>
        <v>0</v>
      </c>
      <c r="S146" s="158">
        <v>0</v>
      </c>
      <c r="T146" s="159">
        <f t="shared" si="53"/>
        <v>0</v>
      </c>
      <c r="AR146" s="21" t="s">
        <v>224</v>
      </c>
      <c r="AT146" s="21" t="s">
        <v>167</v>
      </c>
      <c r="AU146" s="21" t="s">
        <v>77</v>
      </c>
      <c r="AY146" s="21" t="s">
        <v>165</v>
      </c>
      <c r="BE146" s="160">
        <f t="shared" si="54"/>
        <v>0</v>
      </c>
      <c r="BF146" s="160">
        <f t="shared" si="55"/>
        <v>0</v>
      </c>
      <c r="BG146" s="160">
        <f t="shared" si="56"/>
        <v>0</v>
      </c>
      <c r="BH146" s="160">
        <f t="shared" si="57"/>
        <v>0</v>
      </c>
      <c r="BI146" s="160">
        <f t="shared" si="58"/>
        <v>0</v>
      </c>
      <c r="BJ146" s="21" t="s">
        <v>16</v>
      </c>
      <c r="BK146" s="160">
        <f t="shared" si="59"/>
        <v>0</v>
      </c>
      <c r="BL146" s="21" t="s">
        <v>224</v>
      </c>
      <c r="BM146" s="21" t="s">
        <v>2152</v>
      </c>
    </row>
    <row r="147" spans="2:65" s="1" customFormat="1" ht="16.5" customHeight="1">
      <c r="B147" s="149"/>
      <c r="C147" s="150" t="s">
        <v>382</v>
      </c>
      <c r="D147" s="150" t="s">
        <v>167</v>
      </c>
      <c r="E147" s="151" t="s">
        <v>2153</v>
      </c>
      <c r="F147" s="152" t="s">
        <v>2154</v>
      </c>
      <c r="G147" s="153" t="s">
        <v>286</v>
      </c>
      <c r="H147" s="154">
        <v>1</v>
      </c>
      <c r="I147" s="155"/>
      <c r="J147" s="155">
        <f t="shared" si="50"/>
        <v>0</v>
      </c>
      <c r="K147" s="152" t="s">
        <v>5</v>
      </c>
      <c r="L147" s="35"/>
      <c r="M147" s="156" t="s">
        <v>5</v>
      </c>
      <c r="N147" s="157" t="s">
        <v>40</v>
      </c>
      <c r="O147" s="158">
        <v>0</v>
      </c>
      <c r="P147" s="158">
        <f t="shared" si="51"/>
        <v>0</v>
      </c>
      <c r="Q147" s="158">
        <v>0</v>
      </c>
      <c r="R147" s="158">
        <f t="shared" si="52"/>
        <v>0</v>
      </c>
      <c r="S147" s="158">
        <v>0</v>
      </c>
      <c r="T147" s="159">
        <f t="shared" si="53"/>
        <v>0</v>
      </c>
      <c r="AR147" s="21" t="s">
        <v>224</v>
      </c>
      <c r="AT147" s="21" t="s">
        <v>167</v>
      </c>
      <c r="AU147" s="21" t="s">
        <v>77</v>
      </c>
      <c r="AY147" s="21" t="s">
        <v>165</v>
      </c>
      <c r="BE147" s="160">
        <f t="shared" si="54"/>
        <v>0</v>
      </c>
      <c r="BF147" s="160">
        <f t="shared" si="55"/>
        <v>0</v>
      </c>
      <c r="BG147" s="160">
        <f t="shared" si="56"/>
        <v>0</v>
      </c>
      <c r="BH147" s="160">
        <f t="shared" si="57"/>
        <v>0</v>
      </c>
      <c r="BI147" s="160">
        <f t="shared" si="58"/>
        <v>0</v>
      </c>
      <c r="BJ147" s="21" t="s">
        <v>16</v>
      </c>
      <c r="BK147" s="160">
        <f t="shared" si="59"/>
        <v>0</v>
      </c>
      <c r="BL147" s="21" t="s">
        <v>224</v>
      </c>
      <c r="BM147" s="21" t="s">
        <v>2155</v>
      </c>
    </row>
    <row r="148" spans="2:65" s="1" customFormat="1" ht="16.5" customHeight="1">
      <c r="B148" s="149"/>
      <c r="C148" s="150" t="s">
        <v>386</v>
      </c>
      <c r="D148" s="150" t="s">
        <v>167</v>
      </c>
      <c r="E148" s="151" t="s">
        <v>2156</v>
      </c>
      <c r="F148" s="152" t="s">
        <v>2157</v>
      </c>
      <c r="G148" s="153" t="s">
        <v>286</v>
      </c>
      <c r="H148" s="154">
        <v>1</v>
      </c>
      <c r="I148" s="155"/>
      <c r="J148" s="155">
        <f t="shared" si="50"/>
        <v>0</v>
      </c>
      <c r="K148" s="152" t="s">
        <v>5</v>
      </c>
      <c r="L148" s="35"/>
      <c r="M148" s="156" t="s">
        <v>5</v>
      </c>
      <c r="N148" s="157" t="s">
        <v>40</v>
      </c>
      <c r="O148" s="158">
        <v>0</v>
      </c>
      <c r="P148" s="158">
        <f t="shared" si="51"/>
        <v>0</v>
      </c>
      <c r="Q148" s="158">
        <v>0</v>
      </c>
      <c r="R148" s="158">
        <f t="shared" si="52"/>
        <v>0</v>
      </c>
      <c r="S148" s="158">
        <v>0</v>
      </c>
      <c r="T148" s="159">
        <f t="shared" si="53"/>
        <v>0</v>
      </c>
      <c r="AR148" s="21" t="s">
        <v>224</v>
      </c>
      <c r="AT148" s="21" t="s">
        <v>167</v>
      </c>
      <c r="AU148" s="21" t="s">
        <v>77</v>
      </c>
      <c r="AY148" s="21" t="s">
        <v>165</v>
      </c>
      <c r="BE148" s="160">
        <f t="shared" si="54"/>
        <v>0</v>
      </c>
      <c r="BF148" s="160">
        <f t="shared" si="55"/>
        <v>0</v>
      </c>
      <c r="BG148" s="160">
        <f t="shared" si="56"/>
        <v>0</v>
      </c>
      <c r="BH148" s="160">
        <f t="shared" si="57"/>
        <v>0</v>
      </c>
      <c r="BI148" s="160">
        <f t="shared" si="58"/>
        <v>0</v>
      </c>
      <c r="BJ148" s="21" t="s">
        <v>16</v>
      </c>
      <c r="BK148" s="160">
        <f t="shared" si="59"/>
        <v>0</v>
      </c>
      <c r="BL148" s="21" t="s">
        <v>224</v>
      </c>
      <c r="BM148" s="21" t="s">
        <v>2158</v>
      </c>
    </row>
    <row r="149" spans="2:65" s="1" customFormat="1" ht="16.5" customHeight="1">
      <c r="B149" s="149"/>
      <c r="C149" s="150" t="s">
        <v>390</v>
      </c>
      <c r="D149" s="150" t="s">
        <v>167</v>
      </c>
      <c r="E149" s="151" t="s">
        <v>2159</v>
      </c>
      <c r="F149" s="152" t="s">
        <v>2160</v>
      </c>
      <c r="G149" s="153" t="s">
        <v>286</v>
      </c>
      <c r="H149" s="154">
        <v>1</v>
      </c>
      <c r="I149" s="155"/>
      <c r="J149" s="155">
        <f t="shared" si="50"/>
        <v>0</v>
      </c>
      <c r="K149" s="152" t="s">
        <v>5</v>
      </c>
      <c r="L149" s="35"/>
      <c r="M149" s="156" t="s">
        <v>5</v>
      </c>
      <c r="N149" s="157" t="s">
        <v>40</v>
      </c>
      <c r="O149" s="158">
        <v>0</v>
      </c>
      <c r="P149" s="158">
        <f t="shared" si="51"/>
        <v>0</v>
      </c>
      <c r="Q149" s="158">
        <v>0</v>
      </c>
      <c r="R149" s="158">
        <f t="shared" si="52"/>
        <v>0</v>
      </c>
      <c r="S149" s="158">
        <v>0</v>
      </c>
      <c r="T149" s="159">
        <f t="shared" si="53"/>
        <v>0</v>
      </c>
      <c r="AR149" s="21" t="s">
        <v>224</v>
      </c>
      <c r="AT149" s="21" t="s">
        <v>167</v>
      </c>
      <c r="AU149" s="21" t="s">
        <v>77</v>
      </c>
      <c r="AY149" s="21" t="s">
        <v>165</v>
      </c>
      <c r="BE149" s="160">
        <f t="shared" si="54"/>
        <v>0</v>
      </c>
      <c r="BF149" s="160">
        <f t="shared" si="55"/>
        <v>0</v>
      </c>
      <c r="BG149" s="160">
        <f t="shared" si="56"/>
        <v>0</v>
      </c>
      <c r="BH149" s="160">
        <f t="shared" si="57"/>
        <v>0</v>
      </c>
      <c r="BI149" s="160">
        <f t="shared" si="58"/>
        <v>0</v>
      </c>
      <c r="BJ149" s="21" t="s">
        <v>16</v>
      </c>
      <c r="BK149" s="160">
        <f t="shared" si="59"/>
        <v>0</v>
      </c>
      <c r="BL149" s="21" t="s">
        <v>224</v>
      </c>
      <c r="BM149" s="21" t="s">
        <v>2161</v>
      </c>
    </row>
    <row r="150" spans="2:65" s="1" customFormat="1" ht="16.5" customHeight="1">
      <c r="B150" s="149"/>
      <c r="C150" s="150" t="s">
        <v>394</v>
      </c>
      <c r="D150" s="150" t="s">
        <v>167</v>
      </c>
      <c r="E150" s="151" t="s">
        <v>2162</v>
      </c>
      <c r="F150" s="152" t="s">
        <v>2163</v>
      </c>
      <c r="G150" s="153" t="s">
        <v>286</v>
      </c>
      <c r="H150" s="154">
        <v>1</v>
      </c>
      <c r="I150" s="155"/>
      <c r="J150" s="155">
        <f t="shared" si="50"/>
        <v>0</v>
      </c>
      <c r="K150" s="152" t="s">
        <v>5</v>
      </c>
      <c r="L150" s="35"/>
      <c r="M150" s="156" t="s">
        <v>5</v>
      </c>
      <c r="N150" s="157" t="s">
        <v>40</v>
      </c>
      <c r="O150" s="158">
        <v>0</v>
      </c>
      <c r="P150" s="158">
        <f t="shared" si="51"/>
        <v>0</v>
      </c>
      <c r="Q150" s="158">
        <v>0</v>
      </c>
      <c r="R150" s="158">
        <f t="shared" si="52"/>
        <v>0</v>
      </c>
      <c r="S150" s="158">
        <v>0</v>
      </c>
      <c r="T150" s="159">
        <f t="shared" si="53"/>
        <v>0</v>
      </c>
      <c r="AR150" s="21" t="s">
        <v>224</v>
      </c>
      <c r="AT150" s="21" t="s">
        <v>167</v>
      </c>
      <c r="AU150" s="21" t="s">
        <v>77</v>
      </c>
      <c r="AY150" s="21" t="s">
        <v>165</v>
      </c>
      <c r="BE150" s="160">
        <f t="shared" si="54"/>
        <v>0</v>
      </c>
      <c r="BF150" s="160">
        <f t="shared" si="55"/>
        <v>0</v>
      </c>
      <c r="BG150" s="160">
        <f t="shared" si="56"/>
        <v>0</v>
      </c>
      <c r="BH150" s="160">
        <f t="shared" si="57"/>
        <v>0</v>
      </c>
      <c r="BI150" s="160">
        <f t="shared" si="58"/>
        <v>0</v>
      </c>
      <c r="BJ150" s="21" t="s">
        <v>16</v>
      </c>
      <c r="BK150" s="160">
        <f t="shared" si="59"/>
        <v>0</v>
      </c>
      <c r="BL150" s="21" t="s">
        <v>224</v>
      </c>
      <c r="BM150" s="21" t="s">
        <v>2164</v>
      </c>
    </row>
    <row r="151" spans="2:65" s="1" customFormat="1" ht="16.5" customHeight="1">
      <c r="B151" s="149"/>
      <c r="C151" s="150" t="s">
        <v>398</v>
      </c>
      <c r="D151" s="150" t="s">
        <v>167</v>
      </c>
      <c r="E151" s="151" t="s">
        <v>2165</v>
      </c>
      <c r="F151" s="152" t="s">
        <v>2166</v>
      </c>
      <c r="G151" s="153" t="s">
        <v>1146</v>
      </c>
      <c r="H151" s="154">
        <v>16</v>
      </c>
      <c r="I151" s="155"/>
      <c r="J151" s="155">
        <f t="shared" si="50"/>
        <v>0</v>
      </c>
      <c r="K151" s="152" t="s">
        <v>5</v>
      </c>
      <c r="L151" s="35"/>
      <c r="M151" s="156" t="s">
        <v>5</v>
      </c>
      <c r="N151" s="157" t="s">
        <v>40</v>
      </c>
      <c r="O151" s="158">
        <v>0</v>
      </c>
      <c r="P151" s="158">
        <f t="shared" si="51"/>
        <v>0</v>
      </c>
      <c r="Q151" s="158">
        <v>0</v>
      </c>
      <c r="R151" s="158">
        <f t="shared" si="52"/>
        <v>0</v>
      </c>
      <c r="S151" s="158">
        <v>0</v>
      </c>
      <c r="T151" s="159">
        <f t="shared" si="53"/>
        <v>0</v>
      </c>
      <c r="AR151" s="21" t="s">
        <v>224</v>
      </c>
      <c r="AT151" s="21" t="s">
        <v>167</v>
      </c>
      <c r="AU151" s="21" t="s">
        <v>77</v>
      </c>
      <c r="AY151" s="21" t="s">
        <v>165</v>
      </c>
      <c r="BE151" s="160">
        <f t="shared" si="54"/>
        <v>0</v>
      </c>
      <c r="BF151" s="160">
        <f t="shared" si="55"/>
        <v>0</v>
      </c>
      <c r="BG151" s="160">
        <f t="shared" si="56"/>
        <v>0</v>
      </c>
      <c r="BH151" s="160">
        <f t="shared" si="57"/>
        <v>0</v>
      </c>
      <c r="BI151" s="160">
        <f t="shared" si="58"/>
        <v>0</v>
      </c>
      <c r="BJ151" s="21" t="s">
        <v>16</v>
      </c>
      <c r="BK151" s="160">
        <f t="shared" si="59"/>
        <v>0</v>
      </c>
      <c r="BL151" s="21" t="s">
        <v>224</v>
      </c>
      <c r="BM151" s="21" t="s">
        <v>2167</v>
      </c>
    </row>
    <row r="152" spans="2:65" s="1" customFormat="1" ht="16.5" customHeight="1">
      <c r="B152" s="149"/>
      <c r="C152" s="150" t="s">
        <v>402</v>
      </c>
      <c r="D152" s="150" t="s">
        <v>167</v>
      </c>
      <c r="E152" s="151" t="s">
        <v>2168</v>
      </c>
      <c r="F152" s="152" t="s">
        <v>2169</v>
      </c>
      <c r="G152" s="153" t="s">
        <v>245</v>
      </c>
      <c r="H152" s="154">
        <v>2</v>
      </c>
      <c r="I152" s="155"/>
      <c r="J152" s="155">
        <f t="shared" si="50"/>
        <v>0</v>
      </c>
      <c r="K152" s="152" t="s">
        <v>5</v>
      </c>
      <c r="L152" s="35"/>
      <c r="M152" s="156" t="s">
        <v>5</v>
      </c>
      <c r="N152" s="157" t="s">
        <v>40</v>
      </c>
      <c r="O152" s="158">
        <v>0</v>
      </c>
      <c r="P152" s="158">
        <f t="shared" si="51"/>
        <v>0</v>
      </c>
      <c r="Q152" s="158">
        <v>0</v>
      </c>
      <c r="R152" s="158">
        <f t="shared" si="52"/>
        <v>0</v>
      </c>
      <c r="S152" s="158">
        <v>0</v>
      </c>
      <c r="T152" s="159">
        <f t="shared" si="53"/>
        <v>0</v>
      </c>
      <c r="AR152" s="21" t="s">
        <v>224</v>
      </c>
      <c r="AT152" s="21" t="s">
        <v>167</v>
      </c>
      <c r="AU152" s="21" t="s">
        <v>77</v>
      </c>
      <c r="AY152" s="21" t="s">
        <v>165</v>
      </c>
      <c r="BE152" s="160">
        <f t="shared" si="54"/>
        <v>0</v>
      </c>
      <c r="BF152" s="160">
        <f t="shared" si="55"/>
        <v>0</v>
      </c>
      <c r="BG152" s="160">
        <f t="shared" si="56"/>
        <v>0</v>
      </c>
      <c r="BH152" s="160">
        <f t="shared" si="57"/>
        <v>0</v>
      </c>
      <c r="BI152" s="160">
        <f t="shared" si="58"/>
        <v>0</v>
      </c>
      <c r="BJ152" s="21" t="s">
        <v>16</v>
      </c>
      <c r="BK152" s="160">
        <f t="shared" si="59"/>
        <v>0</v>
      </c>
      <c r="BL152" s="21" t="s">
        <v>224</v>
      </c>
      <c r="BM152" s="21" t="s">
        <v>2170</v>
      </c>
    </row>
    <row r="153" spans="2:65" s="1" customFormat="1" ht="16.5" customHeight="1">
      <c r="B153" s="149"/>
      <c r="C153" s="150" t="s">
        <v>406</v>
      </c>
      <c r="D153" s="150" t="s">
        <v>167</v>
      </c>
      <c r="E153" s="151" t="s">
        <v>2171</v>
      </c>
      <c r="F153" s="152" t="s">
        <v>2172</v>
      </c>
      <c r="G153" s="153" t="s">
        <v>971</v>
      </c>
      <c r="H153" s="154">
        <v>10</v>
      </c>
      <c r="I153" s="155"/>
      <c r="J153" s="155">
        <f t="shared" si="50"/>
        <v>0</v>
      </c>
      <c r="K153" s="152" t="s">
        <v>5</v>
      </c>
      <c r="L153" s="35"/>
      <c r="M153" s="156" t="s">
        <v>5</v>
      </c>
      <c r="N153" s="157" t="s">
        <v>40</v>
      </c>
      <c r="O153" s="158">
        <v>0</v>
      </c>
      <c r="P153" s="158">
        <f t="shared" si="51"/>
        <v>0</v>
      </c>
      <c r="Q153" s="158">
        <v>0</v>
      </c>
      <c r="R153" s="158">
        <f t="shared" si="52"/>
        <v>0</v>
      </c>
      <c r="S153" s="158">
        <v>0</v>
      </c>
      <c r="T153" s="159">
        <f t="shared" si="53"/>
        <v>0</v>
      </c>
      <c r="AR153" s="21" t="s">
        <v>224</v>
      </c>
      <c r="AT153" s="21" t="s">
        <v>167</v>
      </c>
      <c r="AU153" s="21" t="s">
        <v>77</v>
      </c>
      <c r="AY153" s="21" t="s">
        <v>165</v>
      </c>
      <c r="BE153" s="160">
        <f t="shared" si="54"/>
        <v>0</v>
      </c>
      <c r="BF153" s="160">
        <f t="shared" si="55"/>
        <v>0</v>
      </c>
      <c r="BG153" s="160">
        <f t="shared" si="56"/>
        <v>0</v>
      </c>
      <c r="BH153" s="160">
        <f t="shared" si="57"/>
        <v>0</v>
      </c>
      <c r="BI153" s="160">
        <f t="shared" si="58"/>
        <v>0</v>
      </c>
      <c r="BJ153" s="21" t="s">
        <v>16</v>
      </c>
      <c r="BK153" s="160">
        <f t="shared" si="59"/>
        <v>0</v>
      </c>
      <c r="BL153" s="21" t="s">
        <v>224</v>
      </c>
      <c r="BM153" s="21" t="s">
        <v>2173</v>
      </c>
    </row>
    <row r="154" spans="2:65" s="1" customFormat="1" ht="16.5" customHeight="1">
      <c r="B154" s="149"/>
      <c r="C154" s="150" t="s">
        <v>410</v>
      </c>
      <c r="D154" s="150" t="s">
        <v>167</v>
      </c>
      <c r="E154" s="151" t="s">
        <v>2174</v>
      </c>
      <c r="F154" s="152" t="s">
        <v>1184</v>
      </c>
      <c r="G154" s="153" t="s">
        <v>1257</v>
      </c>
      <c r="H154" s="154">
        <v>2</v>
      </c>
      <c r="I154" s="155"/>
      <c r="J154" s="155">
        <f t="shared" si="50"/>
        <v>0</v>
      </c>
      <c r="K154" s="152" t="s">
        <v>5</v>
      </c>
      <c r="L154" s="35"/>
      <c r="M154" s="156" t="s">
        <v>5</v>
      </c>
      <c r="N154" s="157" t="s">
        <v>40</v>
      </c>
      <c r="O154" s="158">
        <v>0</v>
      </c>
      <c r="P154" s="158">
        <f t="shared" si="51"/>
        <v>0</v>
      </c>
      <c r="Q154" s="158">
        <v>0</v>
      </c>
      <c r="R154" s="158">
        <f t="shared" si="52"/>
        <v>0</v>
      </c>
      <c r="S154" s="158">
        <v>0</v>
      </c>
      <c r="T154" s="159">
        <f t="shared" si="53"/>
        <v>0</v>
      </c>
      <c r="AR154" s="21" t="s">
        <v>224</v>
      </c>
      <c r="AT154" s="21" t="s">
        <v>167</v>
      </c>
      <c r="AU154" s="21" t="s">
        <v>77</v>
      </c>
      <c r="AY154" s="21" t="s">
        <v>165</v>
      </c>
      <c r="BE154" s="160">
        <f t="shared" si="54"/>
        <v>0</v>
      </c>
      <c r="BF154" s="160">
        <f t="shared" si="55"/>
        <v>0</v>
      </c>
      <c r="BG154" s="160">
        <f t="shared" si="56"/>
        <v>0</v>
      </c>
      <c r="BH154" s="160">
        <f t="shared" si="57"/>
        <v>0</v>
      </c>
      <c r="BI154" s="160">
        <f t="shared" si="58"/>
        <v>0</v>
      </c>
      <c r="BJ154" s="21" t="s">
        <v>16</v>
      </c>
      <c r="BK154" s="160">
        <f t="shared" si="59"/>
        <v>0</v>
      </c>
      <c r="BL154" s="21" t="s">
        <v>224</v>
      </c>
      <c r="BM154" s="21" t="s">
        <v>2175</v>
      </c>
    </row>
    <row r="155" spans="2:65" s="10" customFormat="1" ht="29.85" customHeight="1">
      <c r="B155" s="137"/>
      <c r="D155" s="138" t="s">
        <v>68</v>
      </c>
      <c r="E155" s="147" t="s">
        <v>2176</v>
      </c>
      <c r="F155" s="147" t="s">
        <v>2177</v>
      </c>
      <c r="J155" s="148">
        <f>BK155</f>
        <v>0</v>
      </c>
      <c r="L155" s="137"/>
      <c r="M155" s="141"/>
      <c r="N155" s="142"/>
      <c r="O155" s="142"/>
      <c r="P155" s="143">
        <f>SUM(P156:P159)</f>
        <v>0</v>
      </c>
      <c r="Q155" s="142"/>
      <c r="R155" s="143">
        <f>SUM(R156:R159)</f>
        <v>0</v>
      </c>
      <c r="S155" s="142"/>
      <c r="T155" s="144">
        <f>SUM(T156:T159)</f>
        <v>0</v>
      </c>
      <c r="AR155" s="138" t="s">
        <v>77</v>
      </c>
      <c r="AT155" s="145" t="s">
        <v>68</v>
      </c>
      <c r="AU155" s="145" t="s">
        <v>16</v>
      </c>
      <c r="AY155" s="138" t="s">
        <v>165</v>
      </c>
      <c r="BK155" s="146">
        <f>SUM(BK156:BK159)</f>
        <v>0</v>
      </c>
    </row>
    <row r="156" spans="2:65" s="1" customFormat="1" ht="16.5" customHeight="1">
      <c r="B156" s="149"/>
      <c r="C156" s="150" t="s">
        <v>419</v>
      </c>
      <c r="D156" s="150" t="s">
        <v>167</v>
      </c>
      <c r="E156" s="151" t="s">
        <v>2178</v>
      </c>
      <c r="F156" s="152" t="s">
        <v>2179</v>
      </c>
      <c r="G156" s="153" t="s">
        <v>286</v>
      </c>
      <c r="H156" s="154">
        <v>1</v>
      </c>
      <c r="I156" s="155"/>
      <c r="J156" s="155">
        <f>ROUND(I156*H156,2)</f>
        <v>0</v>
      </c>
      <c r="K156" s="152" t="s">
        <v>5</v>
      </c>
      <c r="L156" s="35"/>
      <c r="M156" s="156" t="s">
        <v>5</v>
      </c>
      <c r="N156" s="157" t="s">
        <v>40</v>
      </c>
      <c r="O156" s="158">
        <v>0</v>
      </c>
      <c r="P156" s="158">
        <f>O156*H156</f>
        <v>0</v>
      </c>
      <c r="Q156" s="158">
        <v>0</v>
      </c>
      <c r="R156" s="158">
        <f>Q156*H156</f>
        <v>0</v>
      </c>
      <c r="S156" s="158">
        <v>0</v>
      </c>
      <c r="T156" s="159">
        <f>S156*H156</f>
        <v>0</v>
      </c>
      <c r="AR156" s="21" t="s">
        <v>224</v>
      </c>
      <c r="AT156" s="21" t="s">
        <v>167</v>
      </c>
      <c r="AU156" s="21" t="s">
        <v>77</v>
      </c>
      <c r="AY156" s="21" t="s">
        <v>165</v>
      </c>
      <c r="BE156" s="160">
        <f>IF(N156="základní",J156,0)</f>
        <v>0</v>
      </c>
      <c r="BF156" s="160">
        <f>IF(N156="snížená",J156,0)</f>
        <v>0</v>
      </c>
      <c r="BG156" s="160">
        <f>IF(N156="zákl. přenesená",J156,0)</f>
        <v>0</v>
      </c>
      <c r="BH156" s="160">
        <f>IF(N156="sníž. přenesená",J156,0)</f>
        <v>0</v>
      </c>
      <c r="BI156" s="160">
        <f>IF(N156="nulová",J156,0)</f>
        <v>0</v>
      </c>
      <c r="BJ156" s="21" t="s">
        <v>16</v>
      </c>
      <c r="BK156" s="160">
        <f>ROUND(I156*H156,2)</f>
        <v>0</v>
      </c>
      <c r="BL156" s="21" t="s">
        <v>224</v>
      </c>
      <c r="BM156" s="21" t="s">
        <v>2180</v>
      </c>
    </row>
    <row r="157" spans="2:65" s="1" customFormat="1" ht="16.5" customHeight="1">
      <c r="B157" s="149"/>
      <c r="C157" s="150" t="s">
        <v>423</v>
      </c>
      <c r="D157" s="150" t="s">
        <v>167</v>
      </c>
      <c r="E157" s="151" t="s">
        <v>2181</v>
      </c>
      <c r="F157" s="152" t="s">
        <v>2182</v>
      </c>
      <c r="G157" s="153" t="s">
        <v>286</v>
      </c>
      <c r="H157" s="154">
        <v>1</v>
      </c>
      <c r="I157" s="155"/>
      <c r="J157" s="155">
        <f>ROUND(I157*H157,2)</f>
        <v>0</v>
      </c>
      <c r="K157" s="152" t="s">
        <v>5</v>
      </c>
      <c r="L157" s="35"/>
      <c r="M157" s="156" t="s">
        <v>5</v>
      </c>
      <c r="N157" s="157" t="s">
        <v>40</v>
      </c>
      <c r="O157" s="158">
        <v>0</v>
      </c>
      <c r="P157" s="158">
        <f>O157*H157</f>
        <v>0</v>
      </c>
      <c r="Q157" s="158">
        <v>0</v>
      </c>
      <c r="R157" s="158">
        <f>Q157*H157</f>
        <v>0</v>
      </c>
      <c r="S157" s="158">
        <v>0</v>
      </c>
      <c r="T157" s="159">
        <f>S157*H157</f>
        <v>0</v>
      </c>
      <c r="AR157" s="21" t="s">
        <v>224</v>
      </c>
      <c r="AT157" s="21" t="s">
        <v>167</v>
      </c>
      <c r="AU157" s="21" t="s">
        <v>77</v>
      </c>
      <c r="AY157" s="21" t="s">
        <v>165</v>
      </c>
      <c r="BE157" s="160">
        <f>IF(N157="základní",J157,0)</f>
        <v>0</v>
      </c>
      <c r="BF157" s="160">
        <f>IF(N157="snížená",J157,0)</f>
        <v>0</v>
      </c>
      <c r="BG157" s="160">
        <f>IF(N157="zákl. přenesená",J157,0)</f>
        <v>0</v>
      </c>
      <c r="BH157" s="160">
        <f>IF(N157="sníž. přenesená",J157,0)</f>
        <v>0</v>
      </c>
      <c r="BI157" s="160">
        <f>IF(N157="nulová",J157,0)</f>
        <v>0</v>
      </c>
      <c r="BJ157" s="21" t="s">
        <v>16</v>
      </c>
      <c r="BK157" s="160">
        <f>ROUND(I157*H157,2)</f>
        <v>0</v>
      </c>
      <c r="BL157" s="21" t="s">
        <v>224</v>
      </c>
      <c r="BM157" s="21" t="s">
        <v>2183</v>
      </c>
    </row>
    <row r="158" spans="2:65" s="1" customFormat="1" ht="16.5" customHeight="1">
      <c r="B158" s="149"/>
      <c r="C158" s="150" t="s">
        <v>427</v>
      </c>
      <c r="D158" s="150" t="s">
        <v>167</v>
      </c>
      <c r="E158" s="151" t="s">
        <v>2184</v>
      </c>
      <c r="F158" s="152" t="s">
        <v>2185</v>
      </c>
      <c r="G158" s="153" t="s">
        <v>286</v>
      </c>
      <c r="H158" s="154">
        <v>1</v>
      </c>
      <c r="I158" s="155"/>
      <c r="J158" s="155">
        <f>ROUND(I158*H158,2)</f>
        <v>0</v>
      </c>
      <c r="K158" s="152" t="s">
        <v>5</v>
      </c>
      <c r="L158" s="35"/>
      <c r="M158" s="156" t="s">
        <v>5</v>
      </c>
      <c r="N158" s="157" t="s">
        <v>40</v>
      </c>
      <c r="O158" s="158">
        <v>0</v>
      </c>
      <c r="P158" s="158">
        <f>O158*H158</f>
        <v>0</v>
      </c>
      <c r="Q158" s="158">
        <v>0</v>
      </c>
      <c r="R158" s="158">
        <f>Q158*H158</f>
        <v>0</v>
      </c>
      <c r="S158" s="158">
        <v>0</v>
      </c>
      <c r="T158" s="159">
        <f>S158*H158</f>
        <v>0</v>
      </c>
      <c r="AR158" s="21" t="s">
        <v>224</v>
      </c>
      <c r="AT158" s="21" t="s">
        <v>167</v>
      </c>
      <c r="AU158" s="21" t="s">
        <v>77</v>
      </c>
      <c r="AY158" s="21" t="s">
        <v>165</v>
      </c>
      <c r="BE158" s="160">
        <f>IF(N158="základní",J158,0)</f>
        <v>0</v>
      </c>
      <c r="BF158" s="160">
        <f>IF(N158="snížená",J158,0)</f>
        <v>0</v>
      </c>
      <c r="BG158" s="160">
        <f>IF(N158="zákl. přenesená",J158,0)</f>
        <v>0</v>
      </c>
      <c r="BH158" s="160">
        <f>IF(N158="sníž. přenesená",J158,0)</f>
        <v>0</v>
      </c>
      <c r="BI158" s="160">
        <f>IF(N158="nulová",J158,0)</f>
        <v>0</v>
      </c>
      <c r="BJ158" s="21" t="s">
        <v>16</v>
      </c>
      <c r="BK158" s="160">
        <f>ROUND(I158*H158,2)</f>
        <v>0</v>
      </c>
      <c r="BL158" s="21" t="s">
        <v>224</v>
      </c>
      <c r="BM158" s="21" t="s">
        <v>2186</v>
      </c>
    </row>
    <row r="159" spans="2:65" s="1" customFormat="1" ht="16.5" customHeight="1">
      <c r="B159" s="149"/>
      <c r="C159" s="150" t="s">
        <v>431</v>
      </c>
      <c r="D159" s="150" t="s">
        <v>167</v>
      </c>
      <c r="E159" s="151" t="s">
        <v>2187</v>
      </c>
      <c r="F159" s="152" t="s">
        <v>1184</v>
      </c>
      <c r="G159" s="153" t="s">
        <v>1257</v>
      </c>
      <c r="H159" s="154">
        <v>2</v>
      </c>
      <c r="I159" s="155"/>
      <c r="J159" s="155">
        <f>ROUND(I159*H159,2)</f>
        <v>0</v>
      </c>
      <c r="K159" s="152" t="s">
        <v>5</v>
      </c>
      <c r="L159" s="35"/>
      <c r="M159" s="156" t="s">
        <v>5</v>
      </c>
      <c r="N159" s="157" t="s">
        <v>40</v>
      </c>
      <c r="O159" s="158">
        <v>0</v>
      </c>
      <c r="P159" s="158">
        <f>O159*H159</f>
        <v>0</v>
      </c>
      <c r="Q159" s="158">
        <v>0</v>
      </c>
      <c r="R159" s="158">
        <f>Q159*H159</f>
        <v>0</v>
      </c>
      <c r="S159" s="158">
        <v>0</v>
      </c>
      <c r="T159" s="159">
        <f>S159*H159</f>
        <v>0</v>
      </c>
      <c r="AR159" s="21" t="s">
        <v>224</v>
      </c>
      <c r="AT159" s="21" t="s">
        <v>167</v>
      </c>
      <c r="AU159" s="21" t="s">
        <v>77</v>
      </c>
      <c r="AY159" s="21" t="s">
        <v>165</v>
      </c>
      <c r="BE159" s="160">
        <f>IF(N159="základní",J159,0)</f>
        <v>0</v>
      </c>
      <c r="BF159" s="160">
        <f>IF(N159="snížená",J159,0)</f>
        <v>0</v>
      </c>
      <c r="BG159" s="160">
        <f>IF(N159="zákl. přenesená",J159,0)</f>
        <v>0</v>
      </c>
      <c r="BH159" s="160">
        <f>IF(N159="sníž. přenesená",J159,0)</f>
        <v>0</v>
      </c>
      <c r="BI159" s="160">
        <f>IF(N159="nulová",J159,0)</f>
        <v>0</v>
      </c>
      <c r="BJ159" s="21" t="s">
        <v>16</v>
      </c>
      <c r="BK159" s="160">
        <f>ROUND(I159*H159,2)</f>
        <v>0</v>
      </c>
      <c r="BL159" s="21" t="s">
        <v>224</v>
      </c>
      <c r="BM159" s="21" t="s">
        <v>2188</v>
      </c>
    </row>
    <row r="160" spans="2:65" s="10" customFormat="1" ht="29.85" customHeight="1">
      <c r="B160" s="137"/>
      <c r="D160" s="138" t="s">
        <v>68</v>
      </c>
      <c r="E160" s="147" t="s">
        <v>2189</v>
      </c>
      <c r="F160" s="147" t="s">
        <v>2190</v>
      </c>
      <c r="J160" s="148">
        <f>BK160</f>
        <v>0</v>
      </c>
      <c r="L160" s="137"/>
      <c r="M160" s="141"/>
      <c r="N160" s="142"/>
      <c r="O160" s="142"/>
      <c r="P160" s="143">
        <f>SUM(P161:P162)</f>
        <v>0</v>
      </c>
      <c r="Q160" s="142"/>
      <c r="R160" s="143">
        <f>SUM(R161:R162)</f>
        <v>0</v>
      </c>
      <c r="S160" s="142"/>
      <c r="T160" s="144">
        <f>SUM(T161:T162)</f>
        <v>0</v>
      </c>
      <c r="AR160" s="138" t="s">
        <v>77</v>
      </c>
      <c r="AT160" s="145" t="s">
        <v>68</v>
      </c>
      <c r="AU160" s="145" t="s">
        <v>16</v>
      </c>
      <c r="AY160" s="138" t="s">
        <v>165</v>
      </c>
      <c r="BK160" s="146">
        <f>SUM(BK161:BK162)</f>
        <v>0</v>
      </c>
    </row>
    <row r="161" spans="2:65" s="1" customFormat="1" ht="16.5" customHeight="1">
      <c r="B161" s="149"/>
      <c r="C161" s="150" t="s">
        <v>435</v>
      </c>
      <c r="D161" s="150" t="s">
        <v>167</v>
      </c>
      <c r="E161" s="151" t="s">
        <v>2191</v>
      </c>
      <c r="F161" s="152" t="s">
        <v>2192</v>
      </c>
      <c r="G161" s="153" t="s">
        <v>971</v>
      </c>
      <c r="H161" s="154">
        <v>193</v>
      </c>
      <c r="I161" s="155"/>
      <c r="J161" s="155">
        <f>ROUND(I161*H161,2)</f>
        <v>0</v>
      </c>
      <c r="K161" s="152" t="s">
        <v>5</v>
      </c>
      <c r="L161" s="35"/>
      <c r="M161" s="156" t="s">
        <v>5</v>
      </c>
      <c r="N161" s="157" t="s">
        <v>40</v>
      </c>
      <c r="O161" s="158">
        <v>0</v>
      </c>
      <c r="P161" s="158">
        <f>O161*H161</f>
        <v>0</v>
      </c>
      <c r="Q161" s="158">
        <v>0</v>
      </c>
      <c r="R161" s="158">
        <f>Q161*H161</f>
        <v>0</v>
      </c>
      <c r="S161" s="158">
        <v>0</v>
      </c>
      <c r="T161" s="159">
        <f>S161*H161</f>
        <v>0</v>
      </c>
      <c r="AR161" s="21" t="s">
        <v>224</v>
      </c>
      <c r="AT161" s="21" t="s">
        <v>167</v>
      </c>
      <c r="AU161" s="21" t="s">
        <v>77</v>
      </c>
      <c r="AY161" s="21" t="s">
        <v>165</v>
      </c>
      <c r="BE161" s="160">
        <f>IF(N161="základní",J161,0)</f>
        <v>0</v>
      </c>
      <c r="BF161" s="160">
        <f>IF(N161="snížená",J161,0)</f>
        <v>0</v>
      </c>
      <c r="BG161" s="160">
        <f>IF(N161="zákl. přenesená",J161,0)</f>
        <v>0</v>
      </c>
      <c r="BH161" s="160">
        <f>IF(N161="sníž. přenesená",J161,0)</f>
        <v>0</v>
      </c>
      <c r="BI161" s="160">
        <f>IF(N161="nulová",J161,0)</f>
        <v>0</v>
      </c>
      <c r="BJ161" s="21" t="s">
        <v>16</v>
      </c>
      <c r="BK161" s="160">
        <f>ROUND(I161*H161,2)</f>
        <v>0</v>
      </c>
      <c r="BL161" s="21" t="s">
        <v>224</v>
      </c>
      <c r="BM161" s="21" t="s">
        <v>2193</v>
      </c>
    </row>
    <row r="162" spans="2:65" s="1" customFormat="1" ht="16.5" customHeight="1">
      <c r="B162" s="149"/>
      <c r="C162" s="150" t="s">
        <v>439</v>
      </c>
      <c r="D162" s="150" t="s">
        <v>167</v>
      </c>
      <c r="E162" s="151" t="s">
        <v>2194</v>
      </c>
      <c r="F162" s="152" t="s">
        <v>1184</v>
      </c>
      <c r="G162" s="153" t="s">
        <v>1257</v>
      </c>
      <c r="H162" s="154">
        <v>2</v>
      </c>
      <c r="I162" s="155"/>
      <c r="J162" s="155">
        <f>ROUND(I162*H162,2)</f>
        <v>0</v>
      </c>
      <c r="K162" s="152" t="s">
        <v>5</v>
      </c>
      <c r="L162" s="35"/>
      <c r="M162" s="156" t="s">
        <v>5</v>
      </c>
      <c r="N162" s="178" t="s">
        <v>40</v>
      </c>
      <c r="O162" s="179">
        <v>0</v>
      </c>
      <c r="P162" s="179">
        <f>O162*H162</f>
        <v>0</v>
      </c>
      <c r="Q162" s="179">
        <v>0</v>
      </c>
      <c r="R162" s="179">
        <f>Q162*H162</f>
        <v>0</v>
      </c>
      <c r="S162" s="179">
        <v>0</v>
      </c>
      <c r="T162" s="180">
        <f>S162*H162</f>
        <v>0</v>
      </c>
      <c r="AR162" s="21" t="s">
        <v>224</v>
      </c>
      <c r="AT162" s="21" t="s">
        <v>167</v>
      </c>
      <c r="AU162" s="21" t="s">
        <v>77</v>
      </c>
      <c r="AY162" s="21" t="s">
        <v>165</v>
      </c>
      <c r="BE162" s="160">
        <f>IF(N162="základní",J162,0)</f>
        <v>0</v>
      </c>
      <c r="BF162" s="160">
        <f>IF(N162="snížená",J162,0)</f>
        <v>0</v>
      </c>
      <c r="BG162" s="160">
        <f>IF(N162="zákl. přenesená",J162,0)</f>
        <v>0</v>
      </c>
      <c r="BH162" s="160">
        <f>IF(N162="sníž. přenesená",J162,0)</f>
        <v>0</v>
      </c>
      <c r="BI162" s="160">
        <f>IF(N162="nulová",J162,0)</f>
        <v>0</v>
      </c>
      <c r="BJ162" s="21" t="s">
        <v>16</v>
      </c>
      <c r="BK162" s="160">
        <f>ROUND(I162*H162,2)</f>
        <v>0</v>
      </c>
      <c r="BL162" s="21" t="s">
        <v>224</v>
      </c>
      <c r="BM162" s="21" t="s">
        <v>2195</v>
      </c>
    </row>
    <row r="163" spans="2:65" s="1" customFormat="1" ht="6.95" customHeight="1">
      <c r="B163" s="50"/>
      <c r="C163" s="51"/>
      <c r="D163" s="51"/>
      <c r="E163" s="51"/>
      <c r="F163" s="51"/>
      <c r="G163" s="51"/>
      <c r="H163" s="51"/>
      <c r="I163" s="51"/>
      <c r="J163" s="51"/>
      <c r="K163" s="51"/>
      <c r="L163" s="35"/>
    </row>
  </sheetData>
  <autoFilter ref="C85:K162"/>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3"/>
  <sheetViews>
    <sheetView showGridLines="0" workbookViewId="0">
      <pane ySplit="1" topLeftCell="A135" activePane="bottomLeft" state="frozen"/>
      <selection pane="bottomLeft" activeCell="I84" sqref="I84:I153"/>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3"/>
      <c r="B1" s="14"/>
      <c r="C1" s="14"/>
      <c r="D1" s="15" t="s">
        <v>1</v>
      </c>
      <c r="E1" s="14"/>
      <c r="F1" s="94" t="s">
        <v>101</v>
      </c>
      <c r="G1" s="296" t="s">
        <v>102</v>
      </c>
      <c r="H1" s="296"/>
      <c r="I1" s="14"/>
      <c r="J1" s="94" t="s">
        <v>103</v>
      </c>
      <c r="K1" s="15" t="s">
        <v>104</v>
      </c>
      <c r="L1" s="94" t="s">
        <v>105</v>
      </c>
      <c r="M1" s="94"/>
      <c r="N1" s="94"/>
      <c r="O1" s="94"/>
      <c r="P1" s="94"/>
      <c r="Q1" s="94"/>
      <c r="R1" s="94"/>
      <c r="S1" s="94"/>
      <c r="T1" s="94"/>
      <c r="U1" s="95"/>
      <c r="V1" s="95"/>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284" t="s">
        <v>8</v>
      </c>
      <c r="M2" s="285"/>
      <c r="N2" s="285"/>
      <c r="O2" s="285"/>
      <c r="P2" s="285"/>
      <c r="Q2" s="285"/>
      <c r="R2" s="285"/>
      <c r="S2" s="285"/>
      <c r="T2" s="285"/>
      <c r="U2" s="285"/>
      <c r="V2" s="285"/>
      <c r="AT2" s="21" t="s">
        <v>82</v>
      </c>
    </row>
    <row r="3" spans="1:70" ht="6.95" customHeight="1">
      <c r="B3" s="22"/>
      <c r="C3" s="23"/>
      <c r="D3" s="23"/>
      <c r="E3" s="23"/>
      <c r="F3" s="23"/>
      <c r="G3" s="23"/>
      <c r="H3" s="23"/>
      <c r="I3" s="23"/>
      <c r="J3" s="23"/>
      <c r="K3" s="24"/>
      <c r="AT3" s="21" t="s">
        <v>77</v>
      </c>
    </row>
    <row r="4" spans="1:70" ht="36.950000000000003" customHeight="1">
      <c r="B4" s="25"/>
      <c r="C4" s="26"/>
      <c r="D4" s="27" t="s">
        <v>106</v>
      </c>
      <c r="E4" s="26"/>
      <c r="F4" s="26"/>
      <c r="G4" s="26"/>
      <c r="H4" s="26"/>
      <c r="I4" s="26"/>
      <c r="J4" s="26"/>
      <c r="K4" s="28"/>
      <c r="M4" s="29" t="s">
        <v>13</v>
      </c>
      <c r="AT4" s="21" t="s">
        <v>6</v>
      </c>
    </row>
    <row r="5" spans="1:70" ht="6.95" customHeight="1">
      <c r="B5" s="25"/>
      <c r="C5" s="26"/>
      <c r="D5" s="26"/>
      <c r="E5" s="26"/>
      <c r="F5" s="26"/>
      <c r="G5" s="26"/>
      <c r="H5" s="26"/>
      <c r="I5" s="26"/>
      <c r="J5" s="26"/>
      <c r="K5" s="28"/>
    </row>
    <row r="6" spans="1:70" ht="15">
      <c r="B6" s="25"/>
      <c r="C6" s="26"/>
      <c r="D6" s="33" t="s">
        <v>17</v>
      </c>
      <c r="E6" s="26"/>
      <c r="F6" s="26"/>
      <c r="G6" s="26"/>
      <c r="H6" s="26"/>
      <c r="I6" s="26"/>
      <c r="J6" s="26"/>
      <c r="K6" s="28"/>
    </row>
    <row r="7" spans="1:70" ht="16.5" customHeight="1">
      <c r="B7" s="25"/>
      <c r="C7" s="26"/>
      <c r="D7" s="26"/>
      <c r="E7" s="297" t="str">
        <f>'Rekapitulace stavby'!K6</f>
        <v>STAVEBNÍ ÚPRAVY A PŘÍSTAVBA OBJ. Č. 22 KOMPLEMENT – AMBULANCE V AREÁLU NEMOCNICE PRACHATICE</v>
      </c>
      <c r="F7" s="298"/>
      <c r="G7" s="298"/>
      <c r="H7" s="298"/>
      <c r="I7" s="26"/>
      <c r="J7" s="26"/>
      <c r="K7" s="28"/>
    </row>
    <row r="8" spans="1:70" s="1" customFormat="1" ht="15">
      <c r="B8" s="35"/>
      <c r="C8" s="36"/>
      <c r="D8" s="33" t="s">
        <v>107</v>
      </c>
      <c r="E8" s="36"/>
      <c r="F8" s="36"/>
      <c r="G8" s="36"/>
      <c r="H8" s="36"/>
      <c r="I8" s="36"/>
      <c r="J8" s="36"/>
      <c r="K8" s="39"/>
    </row>
    <row r="9" spans="1:70" s="1" customFormat="1" ht="36.950000000000003" customHeight="1">
      <c r="B9" s="35"/>
      <c r="C9" s="36"/>
      <c r="D9" s="36"/>
      <c r="E9" s="299" t="s">
        <v>2196</v>
      </c>
      <c r="F9" s="300"/>
      <c r="G9" s="300"/>
      <c r="H9" s="300"/>
      <c r="I9" s="36"/>
      <c r="J9" s="36"/>
      <c r="K9" s="39"/>
    </row>
    <row r="10" spans="1:70" s="1" customFormat="1">
      <c r="B10" s="35"/>
      <c r="C10" s="36"/>
      <c r="D10" s="36"/>
      <c r="E10" s="36"/>
      <c r="F10" s="36"/>
      <c r="G10" s="36"/>
      <c r="H10" s="36"/>
      <c r="I10" s="36"/>
      <c r="J10" s="36"/>
      <c r="K10" s="39"/>
    </row>
    <row r="11" spans="1:70" s="1" customFormat="1" ht="14.45" customHeight="1">
      <c r="B11" s="35"/>
      <c r="C11" s="36"/>
      <c r="D11" s="33" t="s">
        <v>19</v>
      </c>
      <c r="E11" s="36"/>
      <c r="F11" s="31" t="s">
        <v>5</v>
      </c>
      <c r="G11" s="36"/>
      <c r="H11" s="36"/>
      <c r="I11" s="33" t="s">
        <v>20</v>
      </c>
      <c r="J11" s="31" t="s">
        <v>5</v>
      </c>
      <c r="K11" s="39"/>
    </row>
    <row r="12" spans="1:70" s="1" customFormat="1" ht="14.45" customHeight="1">
      <c r="B12" s="35"/>
      <c r="C12" s="36"/>
      <c r="D12" s="33" t="s">
        <v>21</v>
      </c>
      <c r="E12" s="36"/>
      <c r="F12" s="31" t="s">
        <v>22</v>
      </c>
      <c r="G12" s="36"/>
      <c r="H12" s="36"/>
      <c r="I12" s="33" t="s">
        <v>23</v>
      </c>
      <c r="J12" s="96" t="str">
        <f>'Rekapitulace stavby'!AN8</f>
        <v>24.8.2018</v>
      </c>
      <c r="K12" s="39"/>
    </row>
    <row r="13" spans="1:70" s="1" customFormat="1" ht="10.9" customHeight="1">
      <c r="B13" s="35"/>
      <c r="C13" s="36"/>
      <c r="D13" s="36"/>
      <c r="E13" s="36"/>
      <c r="F13" s="36"/>
      <c r="G13" s="36"/>
      <c r="H13" s="36"/>
      <c r="I13" s="36"/>
      <c r="J13" s="36"/>
      <c r="K13" s="39"/>
    </row>
    <row r="14" spans="1:70" s="1" customFormat="1" ht="14.45" customHeight="1">
      <c r="B14" s="35"/>
      <c r="C14" s="36"/>
      <c r="D14" s="33" t="s">
        <v>25</v>
      </c>
      <c r="E14" s="36"/>
      <c r="F14" s="36"/>
      <c r="G14" s="36"/>
      <c r="H14" s="36"/>
      <c r="I14" s="33" t="s">
        <v>26</v>
      </c>
      <c r="J14" s="31" t="s">
        <v>5</v>
      </c>
      <c r="K14" s="39"/>
    </row>
    <row r="15" spans="1:70" s="1" customFormat="1" ht="18" customHeight="1">
      <c r="B15" s="35"/>
      <c r="C15" s="36"/>
      <c r="D15" s="36"/>
      <c r="E15" s="31" t="s">
        <v>27</v>
      </c>
      <c r="F15" s="36"/>
      <c r="G15" s="36"/>
      <c r="H15" s="36"/>
      <c r="I15" s="33" t="s">
        <v>28</v>
      </c>
      <c r="J15" s="31" t="s">
        <v>5</v>
      </c>
      <c r="K15" s="39"/>
    </row>
    <row r="16" spans="1:70" s="1" customFormat="1" ht="6.95" customHeight="1">
      <c r="B16" s="35"/>
      <c r="C16" s="36"/>
      <c r="D16" s="36"/>
      <c r="E16" s="36"/>
      <c r="F16" s="36"/>
      <c r="G16" s="36"/>
      <c r="H16" s="36"/>
      <c r="I16" s="36"/>
      <c r="J16" s="36"/>
      <c r="K16" s="39"/>
    </row>
    <row r="17" spans="2:11" s="1" customFormat="1" ht="14.45" customHeight="1">
      <c r="B17" s="35"/>
      <c r="C17" s="36"/>
      <c r="D17" s="33" t="s">
        <v>29</v>
      </c>
      <c r="E17" s="36"/>
      <c r="F17" s="36"/>
      <c r="G17" s="36"/>
      <c r="H17" s="36"/>
      <c r="I17" s="33" t="s">
        <v>26</v>
      </c>
      <c r="J17" s="31" t="str">
        <f>IF('Rekapitulace stavby'!AN13="Vyplň údaj","",IF('Rekapitulace stavby'!AN13="","",'Rekapitulace stavby'!AN13))</f>
        <v/>
      </c>
      <c r="K17" s="39"/>
    </row>
    <row r="18" spans="2:11" s="1" customFormat="1" ht="18" customHeight="1">
      <c r="B18" s="35"/>
      <c r="C18" s="36"/>
      <c r="D18" s="36"/>
      <c r="E18" s="31" t="str">
        <f>IF('Rekapitulace stavby'!E14="Vyplň údaj","",IF('Rekapitulace stavby'!E14="","",'Rekapitulace stavby'!E14))</f>
        <v xml:space="preserve"> </v>
      </c>
      <c r="F18" s="36"/>
      <c r="G18" s="36"/>
      <c r="H18" s="36"/>
      <c r="I18" s="33" t="s">
        <v>28</v>
      </c>
      <c r="J18" s="31" t="str">
        <f>IF('Rekapitulace stavby'!AN14="Vyplň údaj","",IF('Rekapitulace stavby'!AN14="","",'Rekapitulace stavby'!AN14))</f>
        <v/>
      </c>
      <c r="K18" s="39"/>
    </row>
    <row r="19" spans="2:11" s="1" customFormat="1" ht="6.95" customHeight="1">
      <c r="B19" s="35"/>
      <c r="C19" s="36"/>
      <c r="D19" s="36"/>
      <c r="E19" s="36"/>
      <c r="F19" s="36"/>
      <c r="G19" s="36"/>
      <c r="H19" s="36"/>
      <c r="I19" s="36"/>
      <c r="J19" s="36"/>
      <c r="K19" s="39"/>
    </row>
    <row r="20" spans="2:11" s="1" customFormat="1" ht="14.45" customHeight="1">
      <c r="B20" s="35"/>
      <c r="C20" s="36"/>
      <c r="D20" s="33" t="s">
        <v>30</v>
      </c>
      <c r="E20" s="36"/>
      <c r="F20" s="36"/>
      <c r="G20" s="36"/>
      <c r="H20" s="36"/>
      <c r="I20" s="33" t="s">
        <v>26</v>
      </c>
      <c r="J20" s="31" t="s">
        <v>5</v>
      </c>
      <c r="K20" s="39"/>
    </row>
    <row r="21" spans="2:11" s="1" customFormat="1" ht="18" customHeight="1">
      <c r="B21" s="35"/>
      <c r="C21" s="36"/>
      <c r="D21" s="36"/>
      <c r="E21" s="31" t="s">
        <v>31</v>
      </c>
      <c r="F21" s="36"/>
      <c r="G21" s="36"/>
      <c r="H21" s="36"/>
      <c r="I21" s="33" t="s">
        <v>28</v>
      </c>
      <c r="J21" s="31" t="s">
        <v>5</v>
      </c>
      <c r="K21" s="39"/>
    </row>
    <row r="22" spans="2:11" s="1" customFormat="1" ht="6.95" customHeight="1">
      <c r="B22" s="35"/>
      <c r="C22" s="36"/>
      <c r="D22" s="36"/>
      <c r="E22" s="36"/>
      <c r="F22" s="36"/>
      <c r="G22" s="36"/>
      <c r="H22" s="36"/>
      <c r="I22" s="36"/>
      <c r="J22" s="36"/>
      <c r="K22" s="39"/>
    </row>
    <row r="23" spans="2:11" s="1" customFormat="1" ht="14.45" customHeight="1">
      <c r="B23" s="35"/>
      <c r="C23" s="36"/>
      <c r="D23" s="33" t="s">
        <v>33</v>
      </c>
      <c r="E23" s="36"/>
      <c r="F23" s="36"/>
      <c r="G23" s="36"/>
      <c r="H23" s="36"/>
      <c r="I23" s="36"/>
      <c r="J23" s="36"/>
      <c r="K23" s="39"/>
    </row>
    <row r="24" spans="2:11" s="6" customFormat="1" ht="213.75" customHeight="1">
      <c r="B24" s="97"/>
      <c r="C24" s="98"/>
      <c r="D24" s="98"/>
      <c r="E24" s="272" t="s">
        <v>2197</v>
      </c>
      <c r="F24" s="272"/>
      <c r="G24" s="272"/>
      <c r="H24" s="272"/>
      <c r="I24" s="98"/>
      <c r="J24" s="98"/>
      <c r="K24" s="99"/>
    </row>
    <row r="25" spans="2:11" s="1" customFormat="1" ht="6.95" customHeight="1">
      <c r="B25" s="35"/>
      <c r="C25" s="36"/>
      <c r="D25" s="36"/>
      <c r="E25" s="36"/>
      <c r="F25" s="36"/>
      <c r="G25" s="36"/>
      <c r="H25" s="36"/>
      <c r="I25" s="36"/>
      <c r="J25" s="36"/>
      <c r="K25" s="39"/>
    </row>
    <row r="26" spans="2:11" s="1" customFormat="1" ht="6.95" customHeight="1">
      <c r="B26" s="35"/>
      <c r="C26" s="36"/>
      <c r="D26" s="62"/>
      <c r="E26" s="62"/>
      <c r="F26" s="62"/>
      <c r="G26" s="62"/>
      <c r="H26" s="62"/>
      <c r="I26" s="62"/>
      <c r="J26" s="62"/>
      <c r="K26" s="100"/>
    </row>
    <row r="27" spans="2:11" s="1" customFormat="1" ht="25.35" customHeight="1">
      <c r="B27" s="35"/>
      <c r="C27" s="36"/>
      <c r="D27" s="101" t="s">
        <v>35</v>
      </c>
      <c r="E27" s="36"/>
      <c r="F27" s="36"/>
      <c r="G27" s="36"/>
      <c r="H27" s="36"/>
      <c r="I27" s="36"/>
      <c r="J27" s="102">
        <f>ROUND(J81,2)</f>
        <v>0</v>
      </c>
      <c r="K27" s="39"/>
    </row>
    <row r="28" spans="2:11" s="1" customFormat="1" ht="6.95" customHeight="1">
      <c r="B28" s="35"/>
      <c r="C28" s="36"/>
      <c r="D28" s="62"/>
      <c r="E28" s="62"/>
      <c r="F28" s="62"/>
      <c r="G28" s="62"/>
      <c r="H28" s="62"/>
      <c r="I28" s="62"/>
      <c r="J28" s="62"/>
      <c r="K28" s="100"/>
    </row>
    <row r="29" spans="2:11" s="1" customFormat="1" ht="14.45" customHeight="1">
      <c r="B29" s="35"/>
      <c r="C29" s="36"/>
      <c r="D29" s="36"/>
      <c r="E29" s="36"/>
      <c r="F29" s="40" t="s">
        <v>37</v>
      </c>
      <c r="G29" s="36"/>
      <c r="H29" s="36"/>
      <c r="I29" s="40" t="s">
        <v>36</v>
      </c>
      <c r="J29" s="40" t="s">
        <v>38</v>
      </c>
      <c r="K29" s="39"/>
    </row>
    <row r="30" spans="2:11" s="1" customFormat="1" ht="14.45" customHeight="1">
      <c r="B30" s="35"/>
      <c r="C30" s="36"/>
      <c r="D30" s="43" t="s">
        <v>39</v>
      </c>
      <c r="E30" s="43" t="s">
        <v>40</v>
      </c>
      <c r="F30" s="103">
        <f>ROUND(SUM(BE81:BE152), 2)</f>
        <v>0</v>
      </c>
      <c r="G30" s="36"/>
      <c r="H30" s="36"/>
      <c r="I30" s="104">
        <v>0.21</v>
      </c>
      <c r="J30" s="103">
        <f>ROUND(ROUND((SUM(BE81:BE152)), 2)*I30, 2)</f>
        <v>0</v>
      </c>
      <c r="K30" s="39"/>
    </row>
    <row r="31" spans="2:11" s="1" customFormat="1" ht="14.45" customHeight="1">
      <c r="B31" s="35"/>
      <c r="C31" s="36"/>
      <c r="D31" s="36"/>
      <c r="E31" s="43" t="s">
        <v>41</v>
      </c>
      <c r="F31" s="103">
        <f>ROUND(SUM(BF81:BF152), 2)</f>
        <v>0</v>
      </c>
      <c r="G31" s="36"/>
      <c r="H31" s="36"/>
      <c r="I31" s="104">
        <v>0.15</v>
      </c>
      <c r="J31" s="103">
        <f>ROUND(ROUND((SUM(BF81:BF152)), 2)*I31, 2)</f>
        <v>0</v>
      </c>
      <c r="K31" s="39"/>
    </row>
    <row r="32" spans="2:11" s="1" customFormat="1" ht="14.45" hidden="1" customHeight="1">
      <c r="B32" s="35"/>
      <c r="C32" s="36"/>
      <c r="D32" s="36"/>
      <c r="E32" s="43" t="s">
        <v>42</v>
      </c>
      <c r="F32" s="103">
        <f>ROUND(SUM(BG81:BG152), 2)</f>
        <v>0</v>
      </c>
      <c r="G32" s="36"/>
      <c r="H32" s="36"/>
      <c r="I32" s="104">
        <v>0.21</v>
      </c>
      <c r="J32" s="103">
        <v>0</v>
      </c>
      <c r="K32" s="39"/>
    </row>
    <row r="33" spans="2:11" s="1" customFormat="1" ht="14.45" hidden="1" customHeight="1">
      <c r="B33" s="35"/>
      <c r="C33" s="36"/>
      <c r="D33" s="36"/>
      <c r="E33" s="43" t="s">
        <v>43</v>
      </c>
      <c r="F33" s="103">
        <f>ROUND(SUM(BH81:BH152), 2)</f>
        <v>0</v>
      </c>
      <c r="G33" s="36"/>
      <c r="H33" s="36"/>
      <c r="I33" s="104">
        <v>0.15</v>
      </c>
      <c r="J33" s="103">
        <v>0</v>
      </c>
      <c r="K33" s="39"/>
    </row>
    <row r="34" spans="2:11" s="1" customFormat="1" ht="14.45" hidden="1" customHeight="1">
      <c r="B34" s="35"/>
      <c r="C34" s="36"/>
      <c r="D34" s="36"/>
      <c r="E34" s="43" t="s">
        <v>44</v>
      </c>
      <c r="F34" s="103">
        <f>ROUND(SUM(BI81:BI152), 2)</f>
        <v>0</v>
      </c>
      <c r="G34" s="36"/>
      <c r="H34" s="36"/>
      <c r="I34" s="104">
        <v>0</v>
      </c>
      <c r="J34" s="103">
        <v>0</v>
      </c>
      <c r="K34" s="39"/>
    </row>
    <row r="35" spans="2:11" s="1" customFormat="1" ht="6.95" customHeight="1">
      <c r="B35" s="35"/>
      <c r="C35" s="36"/>
      <c r="D35" s="36"/>
      <c r="E35" s="36"/>
      <c r="F35" s="36"/>
      <c r="G35" s="36"/>
      <c r="H35" s="36"/>
      <c r="I35" s="36"/>
      <c r="J35" s="36"/>
      <c r="K35" s="39"/>
    </row>
    <row r="36" spans="2:11" s="1" customFormat="1" ht="25.35" customHeight="1">
      <c r="B36" s="35"/>
      <c r="C36" s="105"/>
      <c r="D36" s="106" t="s">
        <v>45</v>
      </c>
      <c r="E36" s="65"/>
      <c r="F36" s="65"/>
      <c r="G36" s="107" t="s">
        <v>46</v>
      </c>
      <c r="H36" s="108" t="s">
        <v>47</v>
      </c>
      <c r="I36" s="65"/>
      <c r="J36" s="109">
        <f>SUM(J27:J34)</f>
        <v>0</v>
      </c>
      <c r="K36" s="110"/>
    </row>
    <row r="37" spans="2:11" s="1" customFormat="1" ht="14.45" customHeight="1">
      <c r="B37" s="50"/>
      <c r="C37" s="51"/>
      <c r="D37" s="51"/>
      <c r="E37" s="51"/>
      <c r="F37" s="51"/>
      <c r="G37" s="51"/>
      <c r="H37" s="51"/>
      <c r="I37" s="51"/>
      <c r="J37" s="51"/>
      <c r="K37" s="52"/>
    </row>
    <row r="41" spans="2:11" s="1" customFormat="1" ht="6.95" customHeight="1">
      <c r="B41" s="53"/>
      <c r="C41" s="54"/>
      <c r="D41" s="54"/>
      <c r="E41" s="54"/>
      <c r="F41" s="54"/>
      <c r="G41" s="54"/>
      <c r="H41" s="54"/>
      <c r="I41" s="54"/>
      <c r="J41" s="54"/>
      <c r="K41" s="111"/>
    </row>
    <row r="42" spans="2:11" s="1" customFormat="1" ht="36.950000000000003" customHeight="1">
      <c r="B42" s="35"/>
      <c r="C42" s="27" t="s">
        <v>110</v>
      </c>
      <c r="D42" s="36"/>
      <c r="E42" s="36"/>
      <c r="F42" s="36"/>
      <c r="G42" s="36"/>
      <c r="H42" s="36"/>
      <c r="I42" s="36"/>
      <c r="J42" s="36"/>
      <c r="K42" s="39"/>
    </row>
    <row r="43" spans="2:11" s="1" customFormat="1" ht="6.95" customHeight="1">
      <c r="B43" s="35"/>
      <c r="C43" s="36"/>
      <c r="D43" s="36"/>
      <c r="E43" s="36"/>
      <c r="F43" s="36"/>
      <c r="G43" s="36"/>
      <c r="H43" s="36"/>
      <c r="I43" s="36"/>
      <c r="J43" s="36"/>
      <c r="K43" s="39"/>
    </row>
    <row r="44" spans="2:11" s="1" customFormat="1" ht="14.45" customHeight="1">
      <c r="B44" s="35"/>
      <c r="C44" s="33" t="s">
        <v>17</v>
      </c>
      <c r="D44" s="36"/>
      <c r="E44" s="36"/>
      <c r="F44" s="36"/>
      <c r="G44" s="36"/>
      <c r="H44" s="36"/>
      <c r="I44" s="36"/>
      <c r="J44" s="36"/>
      <c r="K44" s="39"/>
    </row>
    <row r="45" spans="2:11" s="1" customFormat="1" ht="16.5" customHeight="1">
      <c r="B45" s="35"/>
      <c r="C45" s="36"/>
      <c r="D45" s="36"/>
      <c r="E45" s="297" t="str">
        <f>E7</f>
        <v>STAVEBNÍ ÚPRAVY A PŘÍSTAVBA OBJ. Č. 22 KOMPLEMENT – AMBULANCE V AREÁLU NEMOCNICE PRACHATICE</v>
      </c>
      <c r="F45" s="298"/>
      <c r="G45" s="298"/>
      <c r="H45" s="298"/>
      <c r="I45" s="36"/>
      <c r="J45" s="36"/>
      <c r="K45" s="39"/>
    </row>
    <row r="46" spans="2:11" s="1" customFormat="1" ht="14.45" customHeight="1">
      <c r="B46" s="35"/>
      <c r="C46" s="33" t="s">
        <v>107</v>
      </c>
      <c r="D46" s="36"/>
      <c r="E46" s="36"/>
      <c r="F46" s="36"/>
      <c r="G46" s="36"/>
      <c r="H46" s="36"/>
      <c r="I46" s="36"/>
      <c r="J46" s="36"/>
      <c r="K46" s="39"/>
    </row>
    <row r="47" spans="2:11" s="1" customFormat="1" ht="17.25" customHeight="1">
      <c r="B47" s="35"/>
      <c r="C47" s="36"/>
      <c r="D47" s="36"/>
      <c r="E47" s="299" t="str">
        <f>E9</f>
        <v>3 - Vzduchotechnika</v>
      </c>
      <c r="F47" s="300"/>
      <c r="G47" s="300"/>
      <c r="H47" s="300"/>
      <c r="I47" s="36"/>
      <c r="J47" s="36"/>
      <c r="K47" s="39"/>
    </row>
    <row r="48" spans="2:11" s="1" customFormat="1" ht="6.95" customHeight="1">
      <c r="B48" s="35"/>
      <c r="C48" s="36"/>
      <c r="D48" s="36"/>
      <c r="E48" s="36"/>
      <c r="F48" s="36"/>
      <c r="G48" s="36"/>
      <c r="H48" s="36"/>
      <c r="I48" s="36"/>
      <c r="J48" s="36"/>
      <c r="K48" s="39"/>
    </row>
    <row r="49" spans="2:47" s="1" customFormat="1" ht="18" customHeight="1">
      <c r="B49" s="35"/>
      <c r="C49" s="33" t="s">
        <v>21</v>
      </c>
      <c r="D49" s="36"/>
      <c r="E49" s="36"/>
      <c r="F49" s="31" t="str">
        <f>F12</f>
        <v xml:space="preserve"> </v>
      </c>
      <c r="G49" s="36"/>
      <c r="H49" s="36"/>
      <c r="I49" s="33" t="s">
        <v>23</v>
      </c>
      <c r="J49" s="96" t="str">
        <f>IF(J12="","",J12)</f>
        <v>24.8.2018</v>
      </c>
      <c r="K49" s="39"/>
    </row>
    <row r="50" spans="2:47" s="1" customFormat="1" ht="6.95" customHeight="1">
      <c r="B50" s="35"/>
      <c r="C50" s="36"/>
      <c r="D50" s="36"/>
      <c r="E50" s="36"/>
      <c r="F50" s="36"/>
      <c r="G50" s="36"/>
      <c r="H50" s="36"/>
      <c r="I50" s="36"/>
      <c r="J50" s="36"/>
      <c r="K50" s="39"/>
    </row>
    <row r="51" spans="2:47" s="1" customFormat="1" ht="15">
      <c r="B51" s="35"/>
      <c r="C51" s="33" t="s">
        <v>25</v>
      </c>
      <c r="D51" s="36"/>
      <c r="E51" s="36"/>
      <c r="F51" s="31" t="str">
        <f>E15</f>
        <v>ALFAPLAN s.r.o.</v>
      </c>
      <c r="G51" s="36"/>
      <c r="H51" s="36"/>
      <c r="I51" s="33" t="s">
        <v>30</v>
      </c>
      <c r="J51" s="272" t="str">
        <f>E21</f>
        <v>Nemocnice Prachatice a.s.</v>
      </c>
      <c r="K51" s="39"/>
    </row>
    <row r="52" spans="2:47" s="1" customFormat="1" ht="14.45" customHeight="1">
      <c r="B52" s="35"/>
      <c r="C52" s="33" t="s">
        <v>29</v>
      </c>
      <c r="D52" s="36"/>
      <c r="E52" s="36"/>
      <c r="F52" s="31" t="str">
        <f>IF(E18="","",E18)</f>
        <v xml:space="preserve"> </v>
      </c>
      <c r="G52" s="36"/>
      <c r="H52" s="36"/>
      <c r="I52" s="36"/>
      <c r="J52" s="292"/>
      <c r="K52" s="39"/>
    </row>
    <row r="53" spans="2:47" s="1" customFormat="1" ht="10.35" customHeight="1">
      <c r="B53" s="35"/>
      <c r="C53" s="36"/>
      <c r="D53" s="36"/>
      <c r="E53" s="36"/>
      <c r="F53" s="36"/>
      <c r="G53" s="36"/>
      <c r="H53" s="36"/>
      <c r="I53" s="36"/>
      <c r="J53" s="36"/>
      <c r="K53" s="39"/>
    </row>
    <row r="54" spans="2:47" s="1" customFormat="1" ht="29.25" customHeight="1">
      <c r="B54" s="35"/>
      <c r="C54" s="112" t="s">
        <v>111</v>
      </c>
      <c r="D54" s="105"/>
      <c r="E54" s="105"/>
      <c r="F54" s="105"/>
      <c r="G54" s="105"/>
      <c r="H54" s="105"/>
      <c r="I54" s="105"/>
      <c r="J54" s="113" t="s">
        <v>112</v>
      </c>
      <c r="K54" s="114"/>
    </row>
    <row r="55" spans="2:47" s="1" customFormat="1" ht="10.35" customHeight="1">
      <c r="B55" s="35"/>
      <c r="C55" s="36"/>
      <c r="D55" s="36"/>
      <c r="E55" s="36"/>
      <c r="F55" s="36"/>
      <c r="G55" s="36"/>
      <c r="H55" s="36"/>
      <c r="I55" s="36"/>
      <c r="J55" s="36"/>
      <c r="K55" s="39"/>
    </row>
    <row r="56" spans="2:47" s="1" customFormat="1" ht="29.25" customHeight="1">
      <c r="B56" s="35"/>
      <c r="C56" s="115" t="s">
        <v>113</v>
      </c>
      <c r="D56" s="36"/>
      <c r="E56" s="36"/>
      <c r="F56" s="36"/>
      <c r="G56" s="36"/>
      <c r="H56" s="36"/>
      <c r="I56" s="36"/>
      <c r="J56" s="102">
        <f>J81</f>
        <v>0</v>
      </c>
      <c r="K56" s="39"/>
      <c r="AU56" s="21" t="s">
        <v>114</v>
      </c>
    </row>
    <row r="57" spans="2:47" s="7" customFormat="1" ht="24.95" customHeight="1">
      <c r="B57" s="116"/>
      <c r="C57" s="117"/>
      <c r="D57" s="118" t="s">
        <v>135</v>
      </c>
      <c r="E57" s="119"/>
      <c r="F57" s="119"/>
      <c r="G57" s="119"/>
      <c r="H57" s="119"/>
      <c r="I57" s="119"/>
      <c r="J57" s="120">
        <f>J82</f>
        <v>0</v>
      </c>
      <c r="K57" s="121"/>
    </row>
    <row r="58" spans="2:47" s="8" customFormat="1" ht="19.899999999999999" customHeight="1">
      <c r="B58" s="122"/>
      <c r="C58" s="123"/>
      <c r="D58" s="124" t="s">
        <v>2198</v>
      </c>
      <c r="E58" s="125"/>
      <c r="F58" s="125"/>
      <c r="G58" s="125"/>
      <c r="H58" s="125"/>
      <c r="I58" s="125"/>
      <c r="J58" s="126">
        <f>J83</f>
        <v>0</v>
      </c>
      <c r="K58" s="127"/>
    </row>
    <row r="59" spans="2:47" s="8" customFormat="1" ht="19.899999999999999" customHeight="1">
      <c r="B59" s="122"/>
      <c r="C59" s="123"/>
      <c r="D59" s="124" t="s">
        <v>2199</v>
      </c>
      <c r="E59" s="125"/>
      <c r="F59" s="125"/>
      <c r="G59" s="125"/>
      <c r="H59" s="125"/>
      <c r="I59" s="125"/>
      <c r="J59" s="126">
        <f>J109</f>
        <v>0</v>
      </c>
      <c r="K59" s="127"/>
    </row>
    <row r="60" spans="2:47" s="8" customFormat="1" ht="19.899999999999999" customHeight="1">
      <c r="B60" s="122"/>
      <c r="C60" s="123"/>
      <c r="D60" s="124" t="s">
        <v>2200</v>
      </c>
      <c r="E60" s="125"/>
      <c r="F60" s="125"/>
      <c r="G60" s="125"/>
      <c r="H60" s="125"/>
      <c r="I60" s="125"/>
      <c r="J60" s="126">
        <f>J133</f>
        <v>0</v>
      </c>
      <c r="K60" s="127"/>
    </row>
    <row r="61" spans="2:47" s="8" customFormat="1" ht="19.899999999999999" customHeight="1">
      <c r="B61" s="122"/>
      <c r="C61" s="123"/>
      <c r="D61" s="124" t="s">
        <v>2201</v>
      </c>
      <c r="E61" s="125"/>
      <c r="F61" s="125"/>
      <c r="G61" s="125"/>
      <c r="H61" s="125"/>
      <c r="I61" s="125"/>
      <c r="J61" s="126">
        <f>J143</f>
        <v>0</v>
      </c>
      <c r="K61" s="127"/>
    </row>
    <row r="62" spans="2:47" s="1" customFormat="1" ht="21.75" customHeight="1">
      <c r="B62" s="35"/>
      <c r="C62" s="36"/>
      <c r="D62" s="36"/>
      <c r="E62" s="36"/>
      <c r="F62" s="36"/>
      <c r="G62" s="36"/>
      <c r="H62" s="36"/>
      <c r="I62" s="36"/>
      <c r="J62" s="36"/>
      <c r="K62" s="39"/>
    </row>
    <row r="63" spans="2:47" s="1" customFormat="1" ht="6.95" customHeight="1">
      <c r="B63" s="50"/>
      <c r="C63" s="51"/>
      <c r="D63" s="51"/>
      <c r="E63" s="51"/>
      <c r="F63" s="51"/>
      <c r="G63" s="51"/>
      <c r="H63" s="51"/>
      <c r="I63" s="51"/>
      <c r="J63" s="51"/>
      <c r="K63" s="52"/>
    </row>
    <row r="67" spans="2:20" s="1" customFormat="1" ht="6.95" customHeight="1">
      <c r="B67" s="53"/>
      <c r="C67" s="54"/>
      <c r="D67" s="54"/>
      <c r="E67" s="54"/>
      <c r="F67" s="54"/>
      <c r="G67" s="54"/>
      <c r="H67" s="54"/>
      <c r="I67" s="54"/>
      <c r="J67" s="54"/>
      <c r="K67" s="54"/>
      <c r="L67" s="35"/>
    </row>
    <row r="68" spans="2:20" s="1" customFormat="1" ht="36.950000000000003" customHeight="1">
      <c r="B68" s="35"/>
      <c r="C68" s="55" t="s">
        <v>149</v>
      </c>
      <c r="L68" s="35"/>
    </row>
    <row r="69" spans="2:20" s="1" customFormat="1" ht="6.95" customHeight="1">
      <c r="B69" s="35"/>
      <c r="L69" s="35"/>
    </row>
    <row r="70" spans="2:20" s="1" customFormat="1" ht="14.45" customHeight="1">
      <c r="B70" s="35"/>
      <c r="C70" s="57" t="s">
        <v>17</v>
      </c>
      <c r="L70" s="35"/>
    </row>
    <row r="71" spans="2:20" s="1" customFormat="1" ht="16.5" customHeight="1">
      <c r="B71" s="35"/>
      <c r="E71" s="293" t="str">
        <f>E7</f>
        <v>STAVEBNÍ ÚPRAVY A PŘÍSTAVBA OBJ. Č. 22 KOMPLEMENT – AMBULANCE V AREÁLU NEMOCNICE PRACHATICE</v>
      </c>
      <c r="F71" s="294"/>
      <c r="G71" s="294"/>
      <c r="H71" s="294"/>
      <c r="L71" s="35"/>
    </row>
    <row r="72" spans="2:20" s="1" customFormat="1" ht="14.45" customHeight="1">
      <c r="B72" s="35"/>
      <c r="C72" s="57" t="s">
        <v>107</v>
      </c>
      <c r="L72" s="35"/>
    </row>
    <row r="73" spans="2:20" s="1" customFormat="1" ht="17.25" customHeight="1">
      <c r="B73" s="35"/>
      <c r="E73" s="288" t="str">
        <f>E9</f>
        <v>3 - Vzduchotechnika</v>
      </c>
      <c r="F73" s="295"/>
      <c r="G73" s="295"/>
      <c r="H73" s="295"/>
      <c r="L73" s="35"/>
    </row>
    <row r="74" spans="2:20" s="1" customFormat="1" ht="6.95" customHeight="1">
      <c r="B74" s="35"/>
      <c r="L74" s="35"/>
    </row>
    <row r="75" spans="2:20" s="1" customFormat="1" ht="18" customHeight="1">
      <c r="B75" s="35"/>
      <c r="C75" s="57" t="s">
        <v>21</v>
      </c>
      <c r="F75" s="128" t="str">
        <f>F12</f>
        <v xml:space="preserve"> </v>
      </c>
      <c r="I75" s="57" t="s">
        <v>23</v>
      </c>
      <c r="J75" s="61" t="str">
        <f>IF(J12="","",J12)</f>
        <v>24.8.2018</v>
      </c>
      <c r="L75" s="35"/>
    </row>
    <row r="76" spans="2:20" s="1" customFormat="1" ht="6.95" customHeight="1">
      <c r="B76" s="35"/>
      <c r="L76" s="35"/>
    </row>
    <row r="77" spans="2:20" s="1" customFormat="1" ht="15">
      <c r="B77" s="35"/>
      <c r="C77" s="57" t="s">
        <v>25</v>
      </c>
      <c r="F77" s="128" t="str">
        <f>E15</f>
        <v>ALFAPLAN s.r.o.</v>
      </c>
      <c r="I77" s="57" t="s">
        <v>30</v>
      </c>
      <c r="J77" s="128" t="str">
        <f>E21</f>
        <v>Nemocnice Prachatice a.s.</v>
      </c>
      <c r="L77" s="35"/>
    </row>
    <row r="78" spans="2:20" s="1" customFormat="1" ht="14.45" customHeight="1">
      <c r="B78" s="35"/>
      <c r="C78" s="57" t="s">
        <v>29</v>
      </c>
      <c r="F78" s="128" t="str">
        <f>IF(E18="","",E18)</f>
        <v xml:space="preserve"> </v>
      </c>
      <c r="L78" s="35"/>
    </row>
    <row r="79" spans="2:20" s="1" customFormat="1" ht="10.35" customHeight="1">
      <c r="B79" s="35"/>
      <c r="L79" s="35"/>
    </row>
    <row r="80" spans="2:20" s="9" customFormat="1" ht="29.25" customHeight="1">
      <c r="B80" s="129"/>
      <c r="C80" s="130" t="s">
        <v>150</v>
      </c>
      <c r="D80" s="131" t="s">
        <v>54</v>
      </c>
      <c r="E80" s="131" t="s">
        <v>50</v>
      </c>
      <c r="F80" s="131" t="s">
        <v>151</v>
      </c>
      <c r="G80" s="131" t="s">
        <v>152</v>
      </c>
      <c r="H80" s="131" t="s">
        <v>153</v>
      </c>
      <c r="I80" s="131" t="s">
        <v>154</v>
      </c>
      <c r="J80" s="131" t="s">
        <v>112</v>
      </c>
      <c r="K80" s="132" t="s">
        <v>155</v>
      </c>
      <c r="L80" s="129"/>
      <c r="M80" s="67" t="s">
        <v>156</v>
      </c>
      <c r="N80" s="68" t="s">
        <v>39</v>
      </c>
      <c r="O80" s="68" t="s">
        <v>157</v>
      </c>
      <c r="P80" s="68" t="s">
        <v>158</v>
      </c>
      <c r="Q80" s="68" t="s">
        <v>159</v>
      </c>
      <c r="R80" s="68" t="s">
        <v>160</v>
      </c>
      <c r="S80" s="68" t="s">
        <v>161</v>
      </c>
      <c r="T80" s="69" t="s">
        <v>162</v>
      </c>
    </row>
    <row r="81" spans="2:65" s="1" customFormat="1" ht="29.25" customHeight="1">
      <c r="B81" s="35"/>
      <c r="C81" s="71" t="s">
        <v>113</v>
      </c>
      <c r="J81" s="133">
        <f>BK81</f>
        <v>0</v>
      </c>
      <c r="L81" s="35"/>
      <c r="M81" s="70"/>
      <c r="N81" s="62"/>
      <c r="O81" s="62"/>
      <c r="P81" s="134">
        <f>P82</f>
        <v>0</v>
      </c>
      <c r="Q81" s="62"/>
      <c r="R81" s="134">
        <f>R82</f>
        <v>0</v>
      </c>
      <c r="S81" s="62"/>
      <c r="T81" s="135">
        <f>T82</f>
        <v>0</v>
      </c>
      <c r="AT81" s="21" t="s">
        <v>68</v>
      </c>
      <c r="AU81" s="21" t="s">
        <v>114</v>
      </c>
      <c r="BK81" s="136">
        <f>BK82</f>
        <v>0</v>
      </c>
    </row>
    <row r="82" spans="2:65" s="10" customFormat="1" ht="37.35" customHeight="1">
      <c r="B82" s="137"/>
      <c r="D82" s="138" t="s">
        <v>68</v>
      </c>
      <c r="E82" s="139" t="s">
        <v>1189</v>
      </c>
      <c r="F82" s="139" t="s">
        <v>1190</v>
      </c>
      <c r="J82" s="140">
        <f>BK82</f>
        <v>0</v>
      </c>
      <c r="L82" s="137"/>
      <c r="M82" s="141"/>
      <c r="N82" s="142"/>
      <c r="O82" s="142"/>
      <c r="P82" s="143">
        <f>P83+P109+P133+P143</f>
        <v>0</v>
      </c>
      <c r="Q82" s="142"/>
      <c r="R82" s="143">
        <f>R83+R109+R133+R143</f>
        <v>0</v>
      </c>
      <c r="S82" s="142"/>
      <c r="T82" s="144">
        <f>T83+T109+T133+T143</f>
        <v>0</v>
      </c>
      <c r="AR82" s="138" t="s">
        <v>77</v>
      </c>
      <c r="AT82" s="145" t="s">
        <v>68</v>
      </c>
      <c r="AU82" s="145" t="s">
        <v>69</v>
      </c>
      <c r="AY82" s="138" t="s">
        <v>165</v>
      </c>
      <c r="BK82" s="146">
        <f>BK83+BK109+BK133+BK143</f>
        <v>0</v>
      </c>
    </row>
    <row r="83" spans="2:65" s="10" customFormat="1" ht="19.899999999999999" customHeight="1">
      <c r="B83" s="137"/>
      <c r="D83" s="138" t="s">
        <v>68</v>
      </c>
      <c r="E83" s="147" t="s">
        <v>1993</v>
      </c>
      <c r="F83" s="147" t="s">
        <v>2202</v>
      </c>
      <c r="J83" s="148">
        <f>BK83</f>
        <v>0</v>
      </c>
      <c r="L83" s="137"/>
      <c r="M83" s="141"/>
      <c r="N83" s="142"/>
      <c r="O83" s="142"/>
      <c r="P83" s="143">
        <f>SUM(P84:P108)</f>
        <v>0</v>
      </c>
      <c r="Q83" s="142"/>
      <c r="R83" s="143">
        <f>SUM(R84:R108)</f>
        <v>0</v>
      </c>
      <c r="S83" s="142"/>
      <c r="T83" s="144">
        <f>SUM(T84:T108)</f>
        <v>0</v>
      </c>
      <c r="AR83" s="138" t="s">
        <v>77</v>
      </c>
      <c r="AT83" s="145" t="s">
        <v>68</v>
      </c>
      <c r="AU83" s="145" t="s">
        <v>16</v>
      </c>
      <c r="AY83" s="138" t="s">
        <v>165</v>
      </c>
      <c r="BK83" s="146">
        <f>SUM(BK84:BK108)</f>
        <v>0</v>
      </c>
    </row>
    <row r="84" spans="2:65" s="1" customFormat="1" ht="204" customHeight="1">
      <c r="B84" s="149"/>
      <c r="C84" s="150" t="s">
        <v>16</v>
      </c>
      <c r="D84" s="150" t="s">
        <v>167</v>
      </c>
      <c r="E84" s="151" t="s">
        <v>2203</v>
      </c>
      <c r="F84" s="152" t="s">
        <v>2204</v>
      </c>
      <c r="G84" s="153" t="s">
        <v>971</v>
      </c>
      <c r="H84" s="154">
        <v>1</v>
      </c>
      <c r="I84" s="155"/>
      <c r="J84" s="155">
        <f t="shared" ref="J84:J108" si="0">ROUND(I84*H84,2)</f>
        <v>0</v>
      </c>
      <c r="K84" s="152" t="s">
        <v>5</v>
      </c>
      <c r="L84" s="35"/>
      <c r="M84" s="156" t="s">
        <v>5</v>
      </c>
      <c r="N84" s="157" t="s">
        <v>40</v>
      </c>
      <c r="O84" s="158">
        <v>0</v>
      </c>
      <c r="P84" s="158">
        <f t="shared" ref="P84:P108" si="1">O84*H84</f>
        <v>0</v>
      </c>
      <c r="Q84" s="158">
        <v>0</v>
      </c>
      <c r="R84" s="158">
        <f t="shared" ref="R84:R108" si="2">Q84*H84</f>
        <v>0</v>
      </c>
      <c r="S84" s="158">
        <v>0</v>
      </c>
      <c r="T84" s="159">
        <f t="shared" ref="T84:T108" si="3">S84*H84</f>
        <v>0</v>
      </c>
      <c r="AR84" s="21" t="s">
        <v>224</v>
      </c>
      <c r="AT84" s="21" t="s">
        <v>167</v>
      </c>
      <c r="AU84" s="21" t="s">
        <v>77</v>
      </c>
      <c r="AY84" s="21" t="s">
        <v>165</v>
      </c>
      <c r="BE84" s="160">
        <f t="shared" ref="BE84:BE108" si="4">IF(N84="základní",J84,0)</f>
        <v>0</v>
      </c>
      <c r="BF84" s="160">
        <f t="shared" ref="BF84:BF108" si="5">IF(N84="snížená",J84,0)</f>
        <v>0</v>
      </c>
      <c r="BG84" s="160">
        <f t="shared" ref="BG84:BG108" si="6">IF(N84="zákl. přenesená",J84,0)</f>
        <v>0</v>
      </c>
      <c r="BH84" s="160">
        <f t="shared" ref="BH84:BH108" si="7">IF(N84="sníž. přenesená",J84,0)</f>
        <v>0</v>
      </c>
      <c r="BI84" s="160">
        <f t="shared" ref="BI84:BI108" si="8">IF(N84="nulová",J84,0)</f>
        <v>0</v>
      </c>
      <c r="BJ84" s="21" t="s">
        <v>16</v>
      </c>
      <c r="BK84" s="160">
        <f t="shared" ref="BK84:BK108" si="9">ROUND(I84*H84,2)</f>
        <v>0</v>
      </c>
      <c r="BL84" s="21" t="s">
        <v>224</v>
      </c>
      <c r="BM84" s="21" t="s">
        <v>2205</v>
      </c>
    </row>
    <row r="85" spans="2:65" s="1" customFormat="1" ht="76.5" customHeight="1">
      <c r="B85" s="149"/>
      <c r="C85" s="150" t="s">
        <v>77</v>
      </c>
      <c r="D85" s="150" t="s">
        <v>167</v>
      </c>
      <c r="E85" s="151" t="s">
        <v>2206</v>
      </c>
      <c r="F85" s="152" t="s">
        <v>2207</v>
      </c>
      <c r="G85" s="153" t="s">
        <v>971</v>
      </c>
      <c r="H85" s="154">
        <v>2</v>
      </c>
      <c r="I85" s="155"/>
      <c r="J85" s="155">
        <f t="shared" si="0"/>
        <v>0</v>
      </c>
      <c r="K85" s="152" t="s">
        <v>5</v>
      </c>
      <c r="L85" s="35"/>
      <c r="M85" s="156" t="s">
        <v>5</v>
      </c>
      <c r="N85" s="157" t="s">
        <v>40</v>
      </c>
      <c r="O85" s="158">
        <v>0</v>
      </c>
      <c r="P85" s="158">
        <f t="shared" si="1"/>
        <v>0</v>
      </c>
      <c r="Q85" s="158">
        <v>0</v>
      </c>
      <c r="R85" s="158">
        <f t="shared" si="2"/>
        <v>0</v>
      </c>
      <c r="S85" s="158">
        <v>0</v>
      </c>
      <c r="T85" s="159">
        <f t="shared" si="3"/>
        <v>0</v>
      </c>
      <c r="AR85" s="21" t="s">
        <v>224</v>
      </c>
      <c r="AT85" s="21" t="s">
        <v>167</v>
      </c>
      <c r="AU85" s="21" t="s">
        <v>77</v>
      </c>
      <c r="AY85" s="21" t="s">
        <v>165</v>
      </c>
      <c r="BE85" s="160">
        <f t="shared" si="4"/>
        <v>0</v>
      </c>
      <c r="BF85" s="160">
        <f t="shared" si="5"/>
        <v>0</v>
      </c>
      <c r="BG85" s="160">
        <f t="shared" si="6"/>
        <v>0</v>
      </c>
      <c r="BH85" s="160">
        <f t="shared" si="7"/>
        <v>0</v>
      </c>
      <c r="BI85" s="160">
        <f t="shared" si="8"/>
        <v>0</v>
      </c>
      <c r="BJ85" s="21" t="s">
        <v>16</v>
      </c>
      <c r="BK85" s="160">
        <f t="shared" si="9"/>
        <v>0</v>
      </c>
      <c r="BL85" s="21" t="s">
        <v>224</v>
      </c>
      <c r="BM85" s="21" t="s">
        <v>2208</v>
      </c>
    </row>
    <row r="86" spans="2:65" s="1" customFormat="1" ht="76.5" customHeight="1">
      <c r="B86" s="149"/>
      <c r="C86" s="150" t="s">
        <v>80</v>
      </c>
      <c r="D86" s="150" t="s">
        <v>167</v>
      </c>
      <c r="E86" s="151" t="s">
        <v>2209</v>
      </c>
      <c r="F86" s="152" t="s">
        <v>2210</v>
      </c>
      <c r="G86" s="153" t="s">
        <v>971</v>
      </c>
      <c r="H86" s="154">
        <v>3</v>
      </c>
      <c r="I86" s="155"/>
      <c r="J86" s="155">
        <f t="shared" si="0"/>
        <v>0</v>
      </c>
      <c r="K86" s="152" t="s">
        <v>5</v>
      </c>
      <c r="L86" s="35"/>
      <c r="M86" s="156" t="s">
        <v>5</v>
      </c>
      <c r="N86" s="157" t="s">
        <v>40</v>
      </c>
      <c r="O86" s="158">
        <v>0</v>
      </c>
      <c r="P86" s="158">
        <f t="shared" si="1"/>
        <v>0</v>
      </c>
      <c r="Q86" s="158">
        <v>0</v>
      </c>
      <c r="R86" s="158">
        <f t="shared" si="2"/>
        <v>0</v>
      </c>
      <c r="S86" s="158">
        <v>0</v>
      </c>
      <c r="T86" s="159">
        <f t="shared" si="3"/>
        <v>0</v>
      </c>
      <c r="AR86" s="21" t="s">
        <v>224</v>
      </c>
      <c r="AT86" s="21" t="s">
        <v>167</v>
      </c>
      <c r="AU86" s="21" t="s">
        <v>77</v>
      </c>
      <c r="AY86" s="21" t="s">
        <v>165</v>
      </c>
      <c r="BE86" s="160">
        <f t="shared" si="4"/>
        <v>0</v>
      </c>
      <c r="BF86" s="160">
        <f t="shared" si="5"/>
        <v>0</v>
      </c>
      <c r="BG86" s="160">
        <f t="shared" si="6"/>
        <v>0</v>
      </c>
      <c r="BH86" s="160">
        <f t="shared" si="7"/>
        <v>0</v>
      </c>
      <c r="BI86" s="160">
        <f t="shared" si="8"/>
        <v>0</v>
      </c>
      <c r="BJ86" s="21" t="s">
        <v>16</v>
      </c>
      <c r="BK86" s="160">
        <f t="shared" si="9"/>
        <v>0</v>
      </c>
      <c r="BL86" s="21" t="s">
        <v>224</v>
      </c>
      <c r="BM86" s="21" t="s">
        <v>2211</v>
      </c>
    </row>
    <row r="87" spans="2:65" s="1" customFormat="1" ht="25.5" customHeight="1">
      <c r="B87" s="149"/>
      <c r="C87" s="150" t="s">
        <v>83</v>
      </c>
      <c r="D87" s="150" t="s">
        <v>167</v>
      </c>
      <c r="E87" s="151" t="s">
        <v>2212</v>
      </c>
      <c r="F87" s="152" t="s">
        <v>2213</v>
      </c>
      <c r="G87" s="153" t="s">
        <v>971</v>
      </c>
      <c r="H87" s="154">
        <v>1</v>
      </c>
      <c r="I87" s="155"/>
      <c r="J87" s="155">
        <f t="shared" si="0"/>
        <v>0</v>
      </c>
      <c r="K87" s="152" t="s">
        <v>5</v>
      </c>
      <c r="L87" s="35"/>
      <c r="M87" s="156" t="s">
        <v>5</v>
      </c>
      <c r="N87" s="157" t="s">
        <v>40</v>
      </c>
      <c r="O87" s="158">
        <v>0</v>
      </c>
      <c r="P87" s="158">
        <f t="shared" si="1"/>
        <v>0</v>
      </c>
      <c r="Q87" s="158">
        <v>0</v>
      </c>
      <c r="R87" s="158">
        <f t="shared" si="2"/>
        <v>0</v>
      </c>
      <c r="S87" s="158">
        <v>0</v>
      </c>
      <c r="T87" s="159">
        <f t="shared" si="3"/>
        <v>0</v>
      </c>
      <c r="AR87" s="21" t="s">
        <v>224</v>
      </c>
      <c r="AT87" s="21" t="s">
        <v>167</v>
      </c>
      <c r="AU87" s="21" t="s">
        <v>77</v>
      </c>
      <c r="AY87" s="21" t="s">
        <v>165</v>
      </c>
      <c r="BE87" s="160">
        <f t="shared" si="4"/>
        <v>0</v>
      </c>
      <c r="BF87" s="160">
        <f t="shared" si="5"/>
        <v>0</v>
      </c>
      <c r="BG87" s="160">
        <f t="shared" si="6"/>
        <v>0</v>
      </c>
      <c r="BH87" s="160">
        <f t="shared" si="7"/>
        <v>0</v>
      </c>
      <c r="BI87" s="160">
        <f t="shared" si="8"/>
        <v>0</v>
      </c>
      <c r="BJ87" s="21" t="s">
        <v>16</v>
      </c>
      <c r="BK87" s="160">
        <f t="shared" si="9"/>
        <v>0</v>
      </c>
      <c r="BL87" s="21" t="s">
        <v>224</v>
      </c>
      <c r="BM87" s="21" t="s">
        <v>2214</v>
      </c>
    </row>
    <row r="88" spans="2:65" s="1" customFormat="1" ht="25.5" customHeight="1">
      <c r="B88" s="149"/>
      <c r="C88" s="150" t="s">
        <v>86</v>
      </c>
      <c r="D88" s="150" t="s">
        <v>167</v>
      </c>
      <c r="E88" s="151" t="s">
        <v>2215</v>
      </c>
      <c r="F88" s="152" t="s">
        <v>2216</v>
      </c>
      <c r="G88" s="153" t="s">
        <v>971</v>
      </c>
      <c r="H88" s="154">
        <v>1</v>
      </c>
      <c r="I88" s="155"/>
      <c r="J88" s="155">
        <f t="shared" si="0"/>
        <v>0</v>
      </c>
      <c r="K88" s="152" t="s">
        <v>5</v>
      </c>
      <c r="L88" s="35"/>
      <c r="M88" s="156" t="s">
        <v>5</v>
      </c>
      <c r="N88" s="157" t="s">
        <v>40</v>
      </c>
      <c r="O88" s="158">
        <v>0</v>
      </c>
      <c r="P88" s="158">
        <f t="shared" si="1"/>
        <v>0</v>
      </c>
      <c r="Q88" s="158">
        <v>0</v>
      </c>
      <c r="R88" s="158">
        <f t="shared" si="2"/>
        <v>0</v>
      </c>
      <c r="S88" s="158">
        <v>0</v>
      </c>
      <c r="T88" s="159">
        <f t="shared" si="3"/>
        <v>0</v>
      </c>
      <c r="AR88" s="21" t="s">
        <v>224</v>
      </c>
      <c r="AT88" s="21" t="s">
        <v>167</v>
      </c>
      <c r="AU88" s="21" t="s">
        <v>77</v>
      </c>
      <c r="AY88" s="21" t="s">
        <v>165</v>
      </c>
      <c r="BE88" s="160">
        <f t="shared" si="4"/>
        <v>0</v>
      </c>
      <c r="BF88" s="160">
        <f t="shared" si="5"/>
        <v>0</v>
      </c>
      <c r="BG88" s="160">
        <f t="shared" si="6"/>
        <v>0</v>
      </c>
      <c r="BH88" s="160">
        <f t="shared" si="7"/>
        <v>0</v>
      </c>
      <c r="BI88" s="160">
        <f t="shared" si="8"/>
        <v>0</v>
      </c>
      <c r="BJ88" s="21" t="s">
        <v>16</v>
      </c>
      <c r="BK88" s="160">
        <f t="shared" si="9"/>
        <v>0</v>
      </c>
      <c r="BL88" s="21" t="s">
        <v>224</v>
      </c>
      <c r="BM88" s="21" t="s">
        <v>2217</v>
      </c>
    </row>
    <row r="89" spans="2:65" s="1" customFormat="1" ht="38.25" customHeight="1">
      <c r="B89" s="149"/>
      <c r="C89" s="150" t="s">
        <v>89</v>
      </c>
      <c r="D89" s="150" t="s">
        <v>167</v>
      </c>
      <c r="E89" s="151" t="s">
        <v>2218</v>
      </c>
      <c r="F89" s="152" t="s">
        <v>2219</v>
      </c>
      <c r="G89" s="153" t="s">
        <v>971</v>
      </c>
      <c r="H89" s="154">
        <v>1</v>
      </c>
      <c r="I89" s="155"/>
      <c r="J89" s="155">
        <f t="shared" si="0"/>
        <v>0</v>
      </c>
      <c r="K89" s="152" t="s">
        <v>5</v>
      </c>
      <c r="L89" s="35"/>
      <c r="M89" s="156" t="s">
        <v>5</v>
      </c>
      <c r="N89" s="157" t="s">
        <v>40</v>
      </c>
      <c r="O89" s="158">
        <v>0</v>
      </c>
      <c r="P89" s="158">
        <f t="shared" si="1"/>
        <v>0</v>
      </c>
      <c r="Q89" s="158">
        <v>0</v>
      </c>
      <c r="R89" s="158">
        <f t="shared" si="2"/>
        <v>0</v>
      </c>
      <c r="S89" s="158">
        <v>0</v>
      </c>
      <c r="T89" s="159">
        <f t="shared" si="3"/>
        <v>0</v>
      </c>
      <c r="AR89" s="21" t="s">
        <v>224</v>
      </c>
      <c r="AT89" s="21" t="s">
        <v>167</v>
      </c>
      <c r="AU89" s="21" t="s">
        <v>77</v>
      </c>
      <c r="AY89" s="21" t="s">
        <v>165</v>
      </c>
      <c r="BE89" s="160">
        <f t="shared" si="4"/>
        <v>0</v>
      </c>
      <c r="BF89" s="160">
        <f t="shared" si="5"/>
        <v>0</v>
      </c>
      <c r="BG89" s="160">
        <f t="shared" si="6"/>
        <v>0</v>
      </c>
      <c r="BH89" s="160">
        <f t="shared" si="7"/>
        <v>0</v>
      </c>
      <c r="BI89" s="160">
        <f t="shared" si="8"/>
        <v>0</v>
      </c>
      <c r="BJ89" s="21" t="s">
        <v>16</v>
      </c>
      <c r="BK89" s="160">
        <f t="shared" si="9"/>
        <v>0</v>
      </c>
      <c r="BL89" s="21" t="s">
        <v>224</v>
      </c>
      <c r="BM89" s="21" t="s">
        <v>2220</v>
      </c>
    </row>
    <row r="90" spans="2:65" s="1" customFormat="1" ht="38.25" customHeight="1">
      <c r="B90" s="149"/>
      <c r="C90" s="150" t="s">
        <v>92</v>
      </c>
      <c r="D90" s="150" t="s">
        <v>167</v>
      </c>
      <c r="E90" s="151" t="s">
        <v>2221</v>
      </c>
      <c r="F90" s="152" t="s">
        <v>2222</v>
      </c>
      <c r="G90" s="153" t="s">
        <v>971</v>
      </c>
      <c r="H90" s="154">
        <v>2</v>
      </c>
      <c r="I90" s="155"/>
      <c r="J90" s="155">
        <f t="shared" si="0"/>
        <v>0</v>
      </c>
      <c r="K90" s="152" t="s">
        <v>5</v>
      </c>
      <c r="L90" s="35"/>
      <c r="M90" s="156" t="s">
        <v>5</v>
      </c>
      <c r="N90" s="157" t="s">
        <v>40</v>
      </c>
      <c r="O90" s="158">
        <v>0</v>
      </c>
      <c r="P90" s="158">
        <f t="shared" si="1"/>
        <v>0</v>
      </c>
      <c r="Q90" s="158">
        <v>0</v>
      </c>
      <c r="R90" s="158">
        <f t="shared" si="2"/>
        <v>0</v>
      </c>
      <c r="S90" s="158">
        <v>0</v>
      </c>
      <c r="T90" s="159">
        <f t="shared" si="3"/>
        <v>0</v>
      </c>
      <c r="AR90" s="21" t="s">
        <v>224</v>
      </c>
      <c r="AT90" s="21" t="s">
        <v>167</v>
      </c>
      <c r="AU90" s="21" t="s">
        <v>77</v>
      </c>
      <c r="AY90" s="21" t="s">
        <v>165</v>
      </c>
      <c r="BE90" s="160">
        <f t="shared" si="4"/>
        <v>0</v>
      </c>
      <c r="BF90" s="160">
        <f t="shared" si="5"/>
        <v>0</v>
      </c>
      <c r="BG90" s="160">
        <f t="shared" si="6"/>
        <v>0</v>
      </c>
      <c r="BH90" s="160">
        <f t="shared" si="7"/>
        <v>0</v>
      </c>
      <c r="BI90" s="160">
        <f t="shared" si="8"/>
        <v>0</v>
      </c>
      <c r="BJ90" s="21" t="s">
        <v>16</v>
      </c>
      <c r="BK90" s="160">
        <f t="shared" si="9"/>
        <v>0</v>
      </c>
      <c r="BL90" s="21" t="s">
        <v>224</v>
      </c>
      <c r="BM90" s="21" t="s">
        <v>2223</v>
      </c>
    </row>
    <row r="91" spans="2:65" s="1" customFormat="1" ht="38.25" customHeight="1">
      <c r="B91" s="149"/>
      <c r="C91" s="150" t="s">
        <v>95</v>
      </c>
      <c r="D91" s="150" t="s">
        <v>167</v>
      </c>
      <c r="E91" s="151" t="s">
        <v>2224</v>
      </c>
      <c r="F91" s="152" t="s">
        <v>2225</v>
      </c>
      <c r="G91" s="153" t="s">
        <v>971</v>
      </c>
      <c r="H91" s="154">
        <v>1</v>
      </c>
      <c r="I91" s="155"/>
      <c r="J91" s="155">
        <f t="shared" si="0"/>
        <v>0</v>
      </c>
      <c r="K91" s="152" t="s">
        <v>5</v>
      </c>
      <c r="L91" s="35"/>
      <c r="M91" s="156" t="s">
        <v>5</v>
      </c>
      <c r="N91" s="157" t="s">
        <v>40</v>
      </c>
      <c r="O91" s="158">
        <v>0</v>
      </c>
      <c r="P91" s="158">
        <f t="shared" si="1"/>
        <v>0</v>
      </c>
      <c r="Q91" s="158">
        <v>0</v>
      </c>
      <c r="R91" s="158">
        <f t="shared" si="2"/>
        <v>0</v>
      </c>
      <c r="S91" s="158">
        <v>0</v>
      </c>
      <c r="T91" s="159">
        <f t="shared" si="3"/>
        <v>0</v>
      </c>
      <c r="AR91" s="21" t="s">
        <v>224</v>
      </c>
      <c r="AT91" s="21" t="s">
        <v>167</v>
      </c>
      <c r="AU91" s="21" t="s">
        <v>77</v>
      </c>
      <c r="AY91" s="21" t="s">
        <v>165</v>
      </c>
      <c r="BE91" s="160">
        <f t="shared" si="4"/>
        <v>0</v>
      </c>
      <c r="BF91" s="160">
        <f t="shared" si="5"/>
        <v>0</v>
      </c>
      <c r="BG91" s="160">
        <f t="shared" si="6"/>
        <v>0</v>
      </c>
      <c r="BH91" s="160">
        <f t="shared" si="7"/>
        <v>0</v>
      </c>
      <c r="BI91" s="160">
        <f t="shared" si="8"/>
        <v>0</v>
      </c>
      <c r="BJ91" s="21" t="s">
        <v>16</v>
      </c>
      <c r="BK91" s="160">
        <f t="shared" si="9"/>
        <v>0</v>
      </c>
      <c r="BL91" s="21" t="s">
        <v>224</v>
      </c>
      <c r="BM91" s="21" t="s">
        <v>2226</v>
      </c>
    </row>
    <row r="92" spans="2:65" s="1" customFormat="1" ht="38.25" customHeight="1">
      <c r="B92" s="149"/>
      <c r="C92" s="150" t="s">
        <v>197</v>
      </c>
      <c r="D92" s="150" t="s">
        <v>167</v>
      </c>
      <c r="E92" s="151" t="s">
        <v>2227</v>
      </c>
      <c r="F92" s="152" t="s">
        <v>2228</v>
      </c>
      <c r="G92" s="153" t="s">
        <v>971</v>
      </c>
      <c r="H92" s="154">
        <v>1</v>
      </c>
      <c r="I92" s="155"/>
      <c r="J92" s="155">
        <f t="shared" si="0"/>
        <v>0</v>
      </c>
      <c r="K92" s="152" t="s">
        <v>5</v>
      </c>
      <c r="L92" s="35"/>
      <c r="M92" s="156" t="s">
        <v>5</v>
      </c>
      <c r="N92" s="157" t="s">
        <v>40</v>
      </c>
      <c r="O92" s="158">
        <v>0</v>
      </c>
      <c r="P92" s="158">
        <f t="shared" si="1"/>
        <v>0</v>
      </c>
      <c r="Q92" s="158">
        <v>0</v>
      </c>
      <c r="R92" s="158">
        <f t="shared" si="2"/>
        <v>0</v>
      </c>
      <c r="S92" s="158">
        <v>0</v>
      </c>
      <c r="T92" s="159">
        <f t="shared" si="3"/>
        <v>0</v>
      </c>
      <c r="AR92" s="21" t="s">
        <v>224</v>
      </c>
      <c r="AT92" s="21" t="s">
        <v>167</v>
      </c>
      <c r="AU92" s="21" t="s">
        <v>77</v>
      </c>
      <c r="AY92" s="21" t="s">
        <v>165</v>
      </c>
      <c r="BE92" s="160">
        <f t="shared" si="4"/>
        <v>0</v>
      </c>
      <c r="BF92" s="160">
        <f t="shared" si="5"/>
        <v>0</v>
      </c>
      <c r="BG92" s="160">
        <f t="shared" si="6"/>
        <v>0</v>
      </c>
      <c r="BH92" s="160">
        <f t="shared" si="7"/>
        <v>0</v>
      </c>
      <c r="BI92" s="160">
        <f t="shared" si="8"/>
        <v>0</v>
      </c>
      <c r="BJ92" s="21" t="s">
        <v>16</v>
      </c>
      <c r="BK92" s="160">
        <f t="shared" si="9"/>
        <v>0</v>
      </c>
      <c r="BL92" s="21" t="s">
        <v>224</v>
      </c>
      <c r="BM92" s="21" t="s">
        <v>2229</v>
      </c>
    </row>
    <row r="93" spans="2:65" s="1" customFormat="1" ht="38.25" customHeight="1">
      <c r="B93" s="149"/>
      <c r="C93" s="150" t="s">
        <v>201</v>
      </c>
      <c r="D93" s="150" t="s">
        <v>167</v>
      </c>
      <c r="E93" s="151" t="s">
        <v>2230</v>
      </c>
      <c r="F93" s="152" t="s">
        <v>2231</v>
      </c>
      <c r="G93" s="153" t="s">
        <v>971</v>
      </c>
      <c r="H93" s="154">
        <v>2</v>
      </c>
      <c r="I93" s="155"/>
      <c r="J93" s="155">
        <f t="shared" si="0"/>
        <v>0</v>
      </c>
      <c r="K93" s="152" t="s">
        <v>5</v>
      </c>
      <c r="L93" s="35"/>
      <c r="M93" s="156" t="s">
        <v>5</v>
      </c>
      <c r="N93" s="157" t="s">
        <v>40</v>
      </c>
      <c r="O93" s="158">
        <v>0</v>
      </c>
      <c r="P93" s="158">
        <f t="shared" si="1"/>
        <v>0</v>
      </c>
      <c r="Q93" s="158">
        <v>0</v>
      </c>
      <c r="R93" s="158">
        <f t="shared" si="2"/>
        <v>0</v>
      </c>
      <c r="S93" s="158">
        <v>0</v>
      </c>
      <c r="T93" s="159">
        <f t="shared" si="3"/>
        <v>0</v>
      </c>
      <c r="AR93" s="21" t="s">
        <v>224</v>
      </c>
      <c r="AT93" s="21" t="s">
        <v>167</v>
      </c>
      <c r="AU93" s="21" t="s">
        <v>77</v>
      </c>
      <c r="AY93" s="21" t="s">
        <v>165</v>
      </c>
      <c r="BE93" s="160">
        <f t="shared" si="4"/>
        <v>0</v>
      </c>
      <c r="BF93" s="160">
        <f t="shared" si="5"/>
        <v>0</v>
      </c>
      <c r="BG93" s="160">
        <f t="shared" si="6"/>
        <v>0</v>
      </c>
      <c r="BH93" s="160">
        <f t="shared" si="7"/>
        <v>0</v>
      </c>
      <c r="BI93" s="160">
        <f t="shared" si="8"/>
        <v>0</v>
      </c>
      <c r="BJ93" s="21" t="s">
        <v>16</v>
      </c>
      <c r="BK93" s="160">
        <f t="shared" si="9"/>
        <v>0</v>
      </c>
      <c r="BL93" s="21" t="s">
        <v>224</v>
      </c>
      <c r="BM93" s="21" t="s">
        <v>2232</v>
      </c>
    </row>
    <row r="94" spans="2:65" s="1" customFormat="1" ht="38.25" customHeight="1">
      <c r="B94" s="149"/>
      <c r="C94" s="150" t="s">
        <v>205</v>
      </c>
      <c r="D94" s="150" t="s">
        <v>167</v>
      </c>
      <c r="E94" s="151" t="s">
        <v>2233</v>
      </c>
      <c r="F94" s="152" t="s">
        <v>2234</v>
      </c>
      <c r="G94" s="153" t="s">
        <v>971</v>
      </c>
      <c r="H94" s="154">
        <v>2</v>
      </c>
      <c r="I94" s="155"/>
      <c r="J94" s="155">
        <f t="shared" si="0"/>
        <v>0</v>
      </c>
      <c r="K94" s="152" t="s">
        <v>5</v>
      </c>
      <c r="L94" s="35"/>
      <c r="M94" s="156" t="s">
        <v>5</v>
      </c>
      <c r="N94" s="157" t="s">
        <v>40</v>
      </c>
      <c r="O94" s="158">
        <v>0</v>
      </c>
      <c r="P94" s="158">
        <f t="shared" si="1"/>
        <v>0</v>
      </c>
      <c r="Q94" s="158">
        <v>0</v>
      </c>
      <c r="R94" s="158">
        <f t="shared" si="2"/>
        <v>0</v>
      </c>
      <c r="S94" s="158">
        <v>0</v>
      </c>
      <c r="T94" s="159">
        <f t="shared" si="3"/>
        <v>0</v>
      </c>
      <c r="AR94" s="21" t="s">
        <v>224</v>
      </c>
      <c r="AT94" s="21" t="s">
        <v>167</v>
      </c>
      <c r="AU94" s="21" t="s">
        <v>77</v>
      </c>
      <c r="AY94" s="21" t="s">
        <v>165</v>
      </c>
      <c r="BE94" s="160">
        <f t="shared" si="4"/>
        <v>0</v>
      </c>
      <c r="BF94" s="160">
        <f t="shared" si="5"/>
        <v>0</v>
      </c>
      <c r="BG94" s="160">
        <f t="shared" si="6"/>
        <v>0</v>
      </c>
      <c r="BH94" s="160">
        <f t="shared" si="7"/>
        <v>0</v>
      </c>
      <c r="BI94" s="160">
        <f t="shared" si="8"/>
        <v>0</v>
      </c>
      <c r="BJ94" s="21" t="s">
        <v>16</v>
      </c>
      <c r="BK94" s="160">
        <f t="shared" si="9"/>
        <v>0</v>
      </c>
      <c r="BL94" s="21" t="s">
        <v>224</v>
      </c>
      <c r="BM94" s="21" t="s">
        <v>2235</v>
      </c>
    </row>
    <row r="95" spans="2:65" s="1" customFormat="1" ht="38.25" customHeight="1">
      <c r="B95" s="149"/>
      <c r="C95" s="150" t="s">
        <v>209</v>
      </c>
      <c r="D95" s="150" t="s">
        <v>167</v>
      </c>
      <c r="E95" s="151" t="s">
        <v>2236</v>
      </c>
      <c r="F95" s="152" t="s">
        <v>2237</v>
      </c>
      <c r="G95" s="153" t="s">
        <v>971</v>
      </c>
      <c r="H95" s="154">
        <v>2</v>
      </c>
      <c r="I95" s="155"/>
      <c r="J95" s="155">
        <f t="shared" si="0"/>
        <v>0</v>
      </c>
      <c r="K95" s="152" t="s">
        <v>5</v>
      </c>
      <c r="L95" s="35"/>
      <c r="M95" s="156" t="s">
        <v>5</v>
      </c>
      <c r="N95" s="157" t="s">
        <v>40</v>
      </c>
      <c r="O95" s="158">
        <v>0</v>
      </c>
      <c r="P95" s="158">
        <f t="shared" si="1"/>
        <v>0</v>
      </c>
      <c r="Q95" s="158">
        <v>0</v>
      </c>
      <c r="R95" s="158">
        <f t="shared" si="2"/>
        <v>0</v>
      </c>
      <c r="S95" s="158">
        <v>0</v>
      </c>
      <c r="T95" s="159">
        <f t="shared" si="3"/>
        <v>0</v>
      </c>
      <c r="AR95" s="21" t="s">
        <v>224</v>
      </c>
      <c r="AT95" s="21" t="s">
        <v>167</v>
      </c>
      <c r="AU95" s="21" t="s">
        <v>77</v>
      </c>
      <c r="AY95" s="21" t="s">
        <v>165</v>
      </c>
      <c r="BE95" s="160">
        <f t="shared" si="4"/>
        <v>0</v>
      </c>
      <c r="BF95" s="160">
        <f t="shared" si="5"/>
        <v>0</v>
      </c>
      <c r="BG95" s="160">
        <f t="shared" si="6"/>
        <v>0</v>
      </c>
      <c r="BH95" s="160">
        <f t="shared" si="7"/>
        <v>0</v>
      </c>
      <c r="BI95" s="160">
        <f t="shared" si="8"/>
        <v>0</v>
      </c>
      <c r="BJ95" s="21" t="s">
        <v>16</v>
      </c>
      <c r="BK95" s="160">
        <f t="shared" si="9"/>
        <v>0</v>
      </c>
      <c r="BL95" s="21" t="s">
        <v>224</v>
      </c>
      <c r="BM95" s="21" t="s">
        <v>2238</v>
      </c>
    </row>
    <row r="96" spans="2:65" s="1" customFormat="1" ht="38.25" customHeight="1">
      <c r="B96" s="149"/>
      <c r="C96" s="150" t="s">
        <v>213</v>
      </c>
      <c r="D96" s="150" t="s">
        <v>167</v>
      </c>
      <c r="E96" s="151" t="s">
        <v>2239</v>
      </c>
      <c r="F96" s="152" t="s">
        <v>2240</v>
      </c>
      <c r="G96" s="153" t="s">
        <v>971</v>
      </c>
      <c r="H96" s="154">
        <v>2</v>
      </c>
      <c r="I96" s="155"/>
      <c r="J96" s="155">
        <f t="shared" si="0"/>
        <v>0</v>
      </c>
      <c r="K96" s="152" t="s">
        <v>5</v>
      </c>
      <c r="L96" s="35"/>
      <c r="M96" s="156" t="s">
        <v>5</v>
      </c>
      <c r="N96" s="157" t="s">
        <v>40</v>
      </c>
      <c r="O96" s="158">
        <v>0</v>
      </c>
      <c r="P96" s="158">
        <f t="shared" si="1"/>
        <v>0</v>
      </c>
      <c r="Q96" s="158">
        <v>0</v>
      </c>
      <c r="R96" s="158">
        <f t="shared" si="2"/>
        <v>0</v>
      </c>
      <c r="S96" s="158">
        <v>0</v>
      </c>
      <c r="T96" s="159">
        <f t="shared" si="3"/>
        <v>0</v>
      </c>
      <c r="AR96" s="21" t="s">
        <v>224</v>
      </c>
      <c r="AT96" s="21" t="s">
        <v>167</v>
      </c>
      <c r="AU96" s="21" t="s">
        <v>77</v>
      </c>
      <c r="AY96" s="21" t="s">
        <v>165</v>
      </c>
      <c r="BE96" s="160">
        <f t="shared" si="4"/>
        <v>0</v>
      </c>
      <c r="BF96" s="160">
        <f t="shared" si="5"/>
        <v>0</v>
      </c>
      <c r="BG96" s="160">
        <f t="shared" si="6"/>
        <v>0</v>
      </c>
      <c r="BH96" s="160">
        <f t="shared" si="7"/>
        <v>0</v>
      </c>
      <c r="BI96" s="160">
        <f t="shared" si="8"/>
        <v>0</v>
      </c>
      <c r="BJ96" s="21" t="s">
        <v>16</v>
      </c>
      <c r="BK96" s="160">
        <f t="shared" si="9"/>
        <v>0</v>
      </c>
      <c r="BL96" s="21" t="s">
        <v>224</v>
      </c>
      <c r="BM96" s="21" t="s">
        <v>2241</v>
      </c>
    </row>
    <row r="97" spans="2:65" s="1" customFormat="1" ht="25.5" customHeight="1">
      <c r="B97" s="149"/>
      <c r="C97" s="150" t="s">
        <v>217</v>
      </c>
      <c r="D97" s="150" t="s">
        <v>167</v>
      </c>
      <c r="E97" s="151" t="s">
        <v>2242</v>
      </c>
      <c r="F97" s="152" t="s">
        <v>2243</v>
      </c>
      <c r="G97" s="153" t="s">
        <v>976</v>
      </c>
      <c r="H97" s="154">
        <v>2</v>
      </c>
      <c r="I97" s="155"/>
      <c r="J97" s="155">
        <f t="shared" si="0"/>
        <v>0</v>
      </c>
      <c r="K97" s="152" t="s">
        <v>5</v>
      </c>
      <c r="L97" s="35"/>
      <c r="M97" s="156" t="s">
        <v>5</v>
      </c>
      <c r="N97" s="157" t="s">
        <v>40</v>
      </c>
      <c r="O97" s="158">
        <v>0</v>
      </c>
      <c r="P97" s="158">
        <f t="shared" si="1"/>
        <v>0</v>
      </c>
      <c r="Q97" s="158">
        <v>0</v>
      </c>
      <c r="R97" s="158">
        <f t="shared" si="2"/>
        <v>0</v>
      </c>
      <c r="S97" s="158">
        <v>0</v>
      </c>
      <c r="T97" s="159">
        <f t="shared" si="3"/>
        <v>0</v>
      </c>
      <c r="AR97" s="21" t="s">
        <v>224</v>
      </c>
      <c r="AT97" s="21" t="s">
        <v>167</v>
      </c>
      <c r="AU97" s="21" t="s">
        <v>77</v>
      </c>
      <c r="AY97" s="21" t="s">
        <v>165</v>
      </c>
      <c r="BE97" s="160">
        <f t="shared" si="4"/>
        <v>0</v>
      </c>
      <c r="BF97" s="160">
        <f t="shared" si="5"/>
        <v>0</v>
      </c>
      <c r="BG97" s="160">
        <f t="shared" si="6"/>
        <v>0</v>
      </c>
      <c r="BH97" s="160">
        <f t="shared" si="7"/>
        <v>0</v>
      </c>
      <c r="BI97" s="160">
        <f t="shared" si="8"/>
        <v>0</v>
      </c>
      <c r="BJ97" s="21" t="s">
        <v>16</v>
      </c>
      <c r="BK97" s="160">
        <f t="shared" si="9"/>
        <v>0</v>
      </c>
      <c r="BL97" s="21" t="s">
        <v>224</v>
      </c>
      <c r="BM97" s="21" t="s">
        <v>2244</v>
      </c>
    </row>
    <row r="98" spans="2:65" s="1" customFormat="1" ht="25.5" customHeight="1">
      <c r="B98" s="149"/>
      <c r="C98" s="150" t="s">
        <v>11</v>
      </c>
      <c r="D98" s="150" t="s">
        <v>167</v>
      </c>
      <c r="E98" s="151" t="s">
        <v>2245</v>
      </c>
      <c r="F98" s="152" t="s">
        <v>2246</v>
      </c>
      <c r="G98" s="153" t="s">
        <v>976</v>
      </c>
      <c r="H98" s="154">
        <v>2</v>
      </c>
      <c r="I98" s="155"/>
      <c r="J98" s="155">
        <f t="shared" si="0"/>
        <v>0</v>
      </c>
      <c r="K98" s="152" t="s">
        <v>5</v>
      </c>
      <c r="L98" s="35"/>
      <c r="M98" s="156" t="s">
        <v>5</v>
      </c>
      <c r="N98" s="157" t="s">
        <v>40</v>
      </c>
      <c r="O98" s="158">
        <v>0</v>
      </c>
      <c r="P98" s="158">
        <f t="shared" si="1"/>
        <v>0</v>
      </c>
      <c r="Q98" s="158">
        <v>0</v>
      </c>
      <c r="R98" s="158">
        <f t="shared" si="2"/>
        <v>0</v>
      </c>
      <c r="S98" s="158">
        <v>0</v>
      </c>
      <c r="T98" s="159">
        <f t="shared" si="3"/>
        <v>0</v>
      </c>
      <c r="AR98" s="21" t="s">
        <v>224</v>
      </c>
      <c r="AT98" s="21" t="s">
        <v>167</v>
      </c>
      <c r="AU98" s="21" t="s">
        <v>77</v>
      </c>
      <c r="AY98" s="21" t="s">
        <v>165</v>
      </c>
      <c r="BE98" s="160">
        <f t="shared" si="4"/>
        <v>0</v>
      </c>
      <c r="BF98" s="160">
        <f t="shared" si="5"/>
        <v>0</v>
      </c>
      <c r="BG98" s="160">
        <f t="shared" si="6"/>
        <v>0</v>
      </c>
      <c r="BH98" s="160">
        <f t="shared" si="7"/>
        <v>0</v>
      </c>
      <c r="BI98" s="160">
        <f t="shared" si="8"/>
        <v>0</v>
      </c>
      <c r="BJ98" s="21" t="s">
        <v>16</v>
      </c>
      <c r="BK98" s="160">
        <f t="shared" si="9"/>
        <v>0</v>
      </c>
      <c r="BL98" s="21" t="s">
        <v>224</v>
      </c>
      <c r="BM98" s="21" t="s">
        <v>2247</v>
      </c>
    </row>
    <row r="99" spans="2:65" s="1" customFormat="1" ht="25.5" customHeight="1">
      <c r="B99" s="149"/>
      <c r="C99" s="150" t="s">
        <v>224</v>
      </c>
      <c r="D99" s="150" t="s">
        <v>167</v>
      </c>
      <c r="E99" s="151" t="s">
        <v>2248</v>
      </c>
      <c r="F99" s="152" t="s">
        <v>2249</v>
      </c>
      <c r="G99" s="153" t="s">
        <v>976</v>
      </c>
      <c r="H99" s="154">
        <v>8</v>
      </c>
      <c r="I99" s="155"/>
      <c r="J99" s="155">
        <f t="shared" si="0"/>
        <v>0</v>
      </c>
      <c r="K99" s="152" t="s">
        <v>5</v>
      </c>
      <c r="L99" s="35"/>
      <c r="M99" s="156" t="s">
        <v>5</v>
      </c>
      <c r="N99" s="157" t="s">
        <v>40</v>
      </c>
      <c r="O99" s="158">
        <v>0</v>
      </c>
      <c r="P99" s="158">
        <f t="shared" si="1"/>
        <v>0</v>
      </c>
      <c r="Q99" s="158">
        <v>0</v>
      </c>
      <c r="R99" s="158">
        <f t="shared" si="2"/>
        <v>0</v>
      </c>
      <c r="S99" s="158">
        <v>0</v>
      </c>
      <c r="T99" s="159">
        <f t="shared" si="3"/>
        <v>0</v>
      </c>
      <c r="AR99" s="21" t="s">
        <v>224</v>
      </c>
      <c r="AT99" s="21" t="s">
        <v>167</v>
      </c>
      <c r="AU99" s="21" t="s">
        <v>77</v>
      </c>
      <c r="AY99" s="21" t="s">
        <v>165</v>
      </c>
      <c r="BE99" s="160">
        <f t="shared" si="4"/>
        <v>0</v>
      </c>
      <c r="BF99" s="160">
        <f t="shared" si="5"/>
        <v>0</v>
      </c>
      <c r="BG99" s="160">
        <f t="shared" si="6"/>
        <v>0</v>
      </c>
      <c r="BH99" s="160">
        <f t="shared" si="7"/>
        <v>0</v>
      </c>
      <c r="BI99" s="160">
        <f t="shared" si="8"/>
        <v>0</v>
      </c>
      <c r="BJ99" s="21" t="s">
        <v>16</v>
      </c>
      <c r="BK99" s="160">
        <f t="shared" si="9"/>
        <v>0</v>
      </c>
      <c r="BL99" s="21" t="s">
        <v>224</v>
      </c>
      <c r="BM99" s="21" t="s">
        <v>2250</v>
      </c>
    </row>
    <row r="100" spans="2:65" s="1" customFormat="1" ht="25.5" customHeight="1">
      <c r="B100" s="149"/>
      <c r="C100" s="150" t="s">
        <v>228</v>
      </c>
      <c r="D100" s="150" t="s">
        <v>167</v>
      </c>
      <c r="E100" s="151" t="s">
        <v>2251</v>
      </c>
      <c r="F100" s="152" t="s">
        <v>2252</v>
      </c>
      <c r="G100" s="153" t="s">
        <v>976</v>
      </c>
      <c r="H100" s="154">
        <v>4</v>
      </c>
      <c r="I100" s="155"/>
      <c r="J100" s="155">
        <f t="shared" si="0"/>
        <v>0</v>
      </c>
      <c r="K100" s="152" t="s">
        <v>5</v>
      </c>
      <c r="L100" s="35"/>
      <c r="M100" s="156" t="s">
        <v>5</v>
      </c>
      <c r="N100" s="157" t="s">
        <v>40</v>
      </c>
      <c r="O100" s="158">
        <v>0</v>
      </c>
      <c r="P100" s="158">
        <f t="shared" si="1"/>
        <v>0</v>
      </c>
      <c r="Q100" s="158">
        <v>0</v>
      </c>
      <c r="R100" s="158">
        <f t="shared" si="2"/>
        <v>0</v>
      </c>
      <c r="S100" s="158">
        <v>0</v>
      </c>
      <c r="T100" s="159">
        <f t="shared" si="3"/>
        <v>0</v>
      </c>
      <c r="AR100" s="21" t="s">
        <v>224</v>
      </c>
      <c r="AT100" s="21" t="s">
        <v>167</v>
      </c>
      <c r="AU100" s="21" t="s">
        <v>77</v>
      </c>
      <c r="AY100" s="21" t="s">
        <v>165</v>
      </c>
      <c r="BE100" s="160">
        <f t="shared" si="4"/>
        <v>0</v>
      </c>
      <c r="BF100" s="160">
        <f t="shared" si="5"/>
        <v>0</v>
      </c>
      <c r="BG100" s="160">
        <f t="shared" si="6"/>
        <v>0</v>
      </c>
      <c r="BH100" s="160">
        <f t="shared" si="7"/>
        <v>0</v>
      </c>
      <c r="BI100" s="160">
        <f t="shared" si="8"/>
        <v>0</v>
      </c>
      <c r="BJ100" s="21" t="s">
        <v>16</v>
      </c>
      <c r="BK100" s="160">
        <f t="shared" si="9"/>
        <v>0</v>
      </c>
      <c r="BL100" s="21" t="s">
        <v>224</v>
      </c>
      <c r="BM100" s="21" t="s">
        <v>2253</v>
      </c>
    </row>
    <row r="101" spans="2:65" s="1" customFormat="1" ht="25.5" customHeight="1">
      <c r="B101" s="149"/>
      <c r="C101" s="150" t="s">
        <v>232</v>
      </c>
      <c r="D101" s="150" t="s">
        <v>167</v>
      </c>
      <c r="E101" s="151" t="s">
        <v>2254</v>
      </c>
      <c r="F101" s="152" t="s">
        <v>2255</v>
      </c>
      <c r="G101" s="153" t="s">
        <v>976</v>
      </c>
      <c r="H101" s="154">
        <v>4</v>
      </c>
      <c r="I101" s="155"/>
      <c r="J101" s="155">
        <f t="shared" si="0"/>
        <v>0</v>
      </c>
      <c r="K101" s="152" t="s">
        <v>5</v>
      </c>
      <c r="L101" s="35"/>
      <c r="M101" s="156" t="s">
        <v>5</v>
      </c>
      <c r="N101" s="157" t="s">
        <v>40</v>
      </c>
      <c r="O101" s="158">
        <v>0</v>
      </c>
      <c r="P101" s="158">
        <f t="shared" si="1"/>
        <v>0</v>
      </c>
      <c r="Q101" s="158">
        <v>0</v>
      </c>
      <c r="R101" s="158">
        <f t="shared" si="2"/>
        <v>0</v>
      </c>
      <c r="S101" s="158">
        <v>0</v>
      </c>
      <c r="T101" s="159">
        <f t="shared" si="3"/>
        <v>0</v>
      </c>
      <c r="AR101" s="21" t="s">
        <v>224</v>
      </c>
      <c r="AT101" s="21" t="s">
        <v>167</v>
      </c>
      <c r="AU101" s="21" t="s">
        <v>77</v>
      </c>
      <c r="AY101" s="21" t="s">
        <v>165</v>
      </c>
      <c r="BE101" s="160">
        <f t="shared" si="4"/>
        <v>0</v>
      </c>
      <c r="BF101" s="160">
        <f t="shared" si="5"/>
        <v>0</v>
      </c>
      <c r="BG101" s="160">
        <f t="shared" si="6"/>
        <v>0</v>
      </c>
      <c r="BH101" s="160">
        <f t="shared" si="7"/>
        <v>0</v>
      </c>
      <c r="BI101" s="160">
        <f t="shared" si="8"/>
        <v>0</v>
      </c>
      <c r="BJ101" s="21" t="s">
        <v>16</v>
      </c>
      <c r="BK101" s="160">
        <f t="shared" si="9"/>
        <v>0</v>
      </c>
      <c r="BL101" s="21" t="s">
        <v>224</v>
      </c>
      <c r="BM101" s="21" t="s">
        <v>2256</v>
      </c>
    </row>
    <row r="102" spans="2:65" s="1" customFormat="1" ht="25.5" customHeight="1">
      <c r="B102" s="149"/>
      <c r="C102" s="150" t="s">
        <v>238</v>
      </c>
      <c r="D102" s="150" t="s">
        <v>167</v>
      </c>
      <c r="E102" s="151" t="s">
        <v>2257</v>
      </c>
      <c r="F102" s="152" t="s">
        <v>2258</v>
      </c>
      <c r="G102" s="153" t="s">
        <v>976</v>
      </c>
      <c r="H102" s="154">
        <v>5</v>
      </c>
      <c r="I102" s="155"/>
      <c r="J102" s="155">
        <f t="shared" si="0"/>
        <v>0</v>
      </c>
      <c r="K102" s="152" t="s">
        <v>5</v>
      </c>
      <c r="L102" s="35"/>
      <c r="M102" s="156" t="s">
        <v>5</v>
      </c>
      <c r="N102" s="157" t="s">
        <v>40</v>
      </c>
      <c r="O102" s="158">
        <v>0</v>
      </c>
      <c r="P102" s="158">
        <f t="shared" si="1"/>
        <v>0</v>
      </c>
      <c r="Q102" s="158">
        <v>0</v>
      </c>
      <c r="R102" s="158">
        <f t="shared" si="2"/>
        <v>0</v>
      </c>
      <c r="S102" s="158">
        <v>0</v>
      </c>
      <c r="T102" s="159">
        <f t="shared" si="3"/>
        <v>0</v>
      </c>
      <c r="AR102" s="21" t="s">
        <v>224</v>
      </c>
      <c r="AT102" s="21" t="s">
        <v>167</v>
      </c>
      <c r="AU102" s="21" t="s">
        <v>77</v>
      </c>
      <c r="AY102" s="21" t="s">
        <v>165</v>
      </c>
      <c r="BE102" s="160">
        <f t="shared" si="4"/>
        <v>0</v>
      </c>
      <c r="BF102" s="160">
        <f t="shared" si="5"/>
        <v>0</v>
      </c>
      <c r="BG102" s="160">
        <f t="shared" si="6"/>
        <v>0</v>
      </c>
      <c r="BH102" s="160">
        <f t="shared" si="7"/>
        <v>0</v>
      </c>
      <c r="BI102" s="160">
        <f t="shared" si="8"/>
        <v>0</v>
      </c>
      <c r="BJ102" s="21" t="s">
        <v>16</v>
      </c>
      <c r="BK102" s="160">
        <f t="shared" si="9"/>
        <v>0</v>
      </c>
      <c r="BL102" s="21" t="s">
        <v>224</v>
      </c>
      <c r="BM102" s="21" t="s">
        <v>2259</v>
      </c>
    </row>
    <row r="103" spans="2:65" s="1" customFormat="1" ht="25.5" customHeight="1">
      <c r="B103" s="149"/>
      <c r="C103" s="150" t="s">
        <v>242</v>
      </c>
      <c r="D103" s="150" t="s">
        <v>167</v>
      </c>
      <c r="E103" s="151" t="s">
        <v>2260</v>
      </c>
      <c r="F103" s="152" t="s">
        <v>2261</v>
      </c>
      <c r="G103" s="153" t="s">
        <v>976</v>
      </c>
      <c r="H103" s="154">
        <v>5</v>
      </c>
      <c r="I103" s="155"/>
      <c r="J103" s="155">
        <f t="shared" si="0"/>
        <v>0</v>
      </c>
      <c r="K103" s="152" t="s">
        <v>5</v>
      </c>
      <c r="L103" s="35"/>
      <c r="M103" s="156" t="s">
        <v>5</v>
      </c>
      <c r="N103" s="157" t="s">
        <v>40</v>
      </c>
      <c r="O103" s="158">
        <v>0</v>
      </c>
      <c r="P103" s="158">
        <f t="shared" si="1"/>
        <v>0</v>
      </c>
      <c r="Q103" s="158">
        <v>0</v>
      </c>
      <c r="R103" s="158">
        <f t="shared" si="2"/>
        <v>0</v>
      </c>
      <c r="S103" s="158">
        <v>0</v>
      </c>
      <c r="T103" s="159">
        <f t="shared" si="3"/>
        <v>0</v>
      </c>
      <c r="AR103" s="21" t="s">
        <v>224</v>
      </c>
      <c r="AT103" s="21" t="s">
        <v>167</v>
      </c>
      <c r="AU103" s="21" t="s">
        <v>77</v>
      </c>
      <c r="AY103" s="21" t="s">
        <v>165</v>
      </c>
      <c r="BE103" s="160">
        <f t="shared" si="4"/>
        <v>0</v>
      </c>
      <c r="BF103" s="160">
        <f t="shared" si="5"/>
        <v>0</v>
      </c>
      <c r="BG103" s="160">
        <f t="shared" si="6"/>
        <v>0</v>
      </c>
      <c r="BH103" s="160">
        <f t="shared" si="7"/>
        <v>0</v>
      </c>
      <c r="BI103" s="160">
        <f t="shared" si="8"/>
        <v>0</v>
      </c>
      <c r="BJ103" s="21" t="s">
        <v>16</v>
      </c>
      <c r="BK103" s="160">
        <f t="shared" si="9"/>
        <v>0</v>
      </c>
      <c r="BL103" s="21" t="s">
        <v>224</v>
      </c>
      <c r="BM103" s="21" t="s">
        <v>2262</v>
      </c>
    </row>
    <row r="104" spans="2:65" s="1" customFormat="1" ht="25.5" customHeight="1">
      <c r="B104" s="149"/>
      <c r="C104" s="150" t="s">
        <v>10</v>
      </c>
      <c r="D104" s="150" t="s">
        <v>167</v>
      </c>
      <c r="E104" s="151" t="s">
        <v>2263</v>
      </c>
      <c r="F104" s="152" t="s">
        <v>2264</v>
      </c>
      <c r="G104" s="153" t="s">
        <v>976</v>
      </c>
      <c r="H104" s="154">
        <v>7</v>
      </c>
      <c r="I104" s="155"/>
      <c r="J104" s="155">
        <f t="shared" si="0"/>
        <v>0</v>
      </c>
      <c r="K104" s="152" t="s">
        <v>5</v>
      </c>
      <c r="L104" s="35"/>
      <c r="M104" s="156" t="s">
        <v>5</v>
      </c>
      <c r="N104" s="157" t="s">
        <v>40</v>
      </c>
      <c r="O104" s="158">
        <v>0</v>
      </c>
      <c r="P104" s="158">
        <f t="shared" si="1"/>
        <v>0</v>
      </c>
      <c r="Q104" s="158">
        <v>0</v>
      </c>
      <c r="R104" s="158">
        <f t="shared" si="2"/>
        <v>0</v>
      </c>
      <c r="S104" s="158">
        <v>0</v>
      </c>
      <c r="T104" s="159">
        <f t="shared" si="3"/>
        <v>0</v>
      </c>
      <c r="AR104" s="21" t="s">
        <v>224</v>
      </c>
      <c r="AT104" s="21" t="s">
        <v>167</v>
      </c>
      <c r="AU104" s="21" t="s">
        <v>77</v>
      </c>
      <c r="AY104" s="21" t="s">
        <v>165</v>
      </c>
      <c r="BE104" s="160">
        <f t="shared" si="4"/>
        <v>0</v>
      </c>
      <c r="BF104" s="160">
        <f t="shared" si="5"/>
        <v>0</v>
      </c>
      <c r="BG104" s="160">
        <f t="shared" si="6"/>
        <v>0</v>
      </c>
      <c r="BH104" s="160">
        <f t="shared" si="7"/>
        <v>0</v>
      </c>
      <c r="BI104" s="160">
        <f t="shared" si="8"/>
        <v>0</v>
      </c>
      <c r="BJ104" s="21" t="s">
        <v>16</v>
      </c>
      <c r="BK104" s="160">
        <f t="shared" si="9"/>
        <v>0</v>
      </c>
      <c r="BL104" s="21" t="s">
        <v>224</v>
      </c>
      <c r="BM104" s="21" t="s">
        <v>2265</v>
      </c>
    </row>
    <row r="105" spans="2:65" s="1" customFormat="1" ht="25.5" customHeight="1">
      <c r="B105" s="149"/>
      <c r="C105" s="150" t="s">
        <v>251</v>
      </c>
      <c r="D105" s="150" t="s">
        <v>167</v>
      </c>
      <c r="E105" s="151" t="s">
        <v>2266</v>
      </c>
      <c r="F105" s="152" t="s">
        <v>2267</v>
      </c>
      <c r="G105" s="153" t="s">
        <v>170</v>
      </c>
      <c r="H105" s="154">
        <v>71</v>
      </c>
      <c r="I105" s="155"/>
      <c r="J105" s="155">
        <f t="shared" si="0"/>
        <v>0</v>
      </c>
      <c r="K105" s="152" t="s">
        <v>5</v>
      </c>
      <c r="L105" s="35"/>
      <c r="M105" s="156" t="s">
        <v>5</v>
      </c>
      <c r="N105" s="157" t="s">
        <v>40</v>
      </c>
      <c r="O105" s="158">
        <v>0</v>
      </c>
      <c r="P105" s="158">
        <f t="shared" si="1"/>
        <v>0</v>
      </c>
      <c r="Q105" s="158">
        <v>0</v>
      </c>
      <c r="R105" s="158">
        <f t="shared" si="2"/>
        <v>0</v>
      </c>
      <c r="S105" s="158">
        <v>0</v>
      </c>
      <c r="T105" s="159">
        <f t="shared" si="3"/>
        <v>0</v>
      </c>
      <c r="AR105" s="21" t="s">
        <v>224</v>
      </c>
      <c r="AT105" s="21" t="s">
        <v>167</v>
      </c>
      <c r="AU105" s="21" t="s">
        <v>77</v>
      </c>
      <c r="AY105" s="21" t="s">
        <v>165</v>
      </c>
      <c r="BE105" s="160">
        <f t="shared" si="4"/>
        <v>0</v>
      </c>
      <c r="BF105" s="160">
        <f t="shared" si="5"/>
        <v>0</v>
      </c>
      <c r="BG105" s="160">
        <f t="shared" si="6"/>
        <v>0</v>
      </c>
      <c r="BH105" s="160">
        <f t="shared" si="7"/>
        <v>0</v>
      </c>
      <c r="BI105" s="160">
        <f t="shared" si="8"/>
        <v>0</v>
      </c>
      <c r="BJ105" s="21" t="s">
        <v>16</v>
      </c>
      <c r="BK105" s="160">
        <f t="shared" si="9"/>
        <v>0</v>
      </c>
      <c r="BL105" s="21" t="s">
        <v>224</v>
      </c>
      <c r="BM105" s="21" t="s">
        <v>2268</v>
      </c>
    </row>
    <row r="106" spans="2:65" s="1" customFormat="1" ht="38.25" customHeight="1">
      <c r="B106" s="149"/>
      <c r="C106" s="150" t="s">
        <v>255</v>
      </c>
      <c r="D106" s="150" t="s">
        <v>167</v>
      </c>
      <c r="E106" s="151" t="s">
        <v>2269</v>
      </c>
      <c r="F106" s="152" t="s">
        <v>2270</v>
      </c>
      <c r="G106" s="153" t="s">
        <v>170</v>
      </c>
      <c r="H106" s="154">
        <v>25</v>
      </c>
      <c r="I106" s="155"/>
      <c r="J106" s="155">
        <f t="shared" si="0"/>
        <v>0</v>
      </c>
      <c r="K106" s="152" t="s">
        <v>5</v>
      </c>
      <c r="L106" s="35"/>
      <c r="M106" s="156" t="s">
        <v>5</v>
      </c>
      <c r="N106" s="157" t="s">
        <v>40</v>
      </c>
      <c r="O106" s="158">
        <v>0</v>
      </c>
      <c r="P106" s="158">
        <f t="shared" si="1"/>
        <v>0</v>
      </c>
      <c r="Q106" s="158">
        <v>0</v>
      </c>
      <c r="R106" s="158">
        <f t="shared" si="2"/>
        <v>0</v>
      </c>
      <c r="S106" s="158">
        <v>0</v>
      </c>
      <c r="T106" s="159">
        <f t="shared" si="3"/>
        <v>0</v>
      </c>
      <c r="AR106" s="21" t="s">
        <v>224</v>
      </c>
      <c r="AT106" s="21" t="s">
        <v>167</v>
      </c>
      <c r="AU106" s="21" t="s">
        <v>77</v>
      </c>
      <c r="AY106" s="21" t="s">
        <v>165</v>
      </c>
      <c r="BE106" s="160">
        <f t="shared" si="4"/>
        <v>0</v>
      </c>
      <c r="BF106" s="160">
        <f t="shared" si="5"/>
        <v>0</v>
      </c>
      <c r="BG106" s="160">
        <f t="shared" si="6"/>
        <v>0</v>
      </c>
      <c r="BH106" s="160">
        <f t="shared" si="7"/>
        <v>0</v>
      </c>
      <c r="BI106" s="160">
        <f t="shared" si="8"/>
        <v>0</v>
      </c>
      <c r="BJ106" s="21" t="s">
        <v>16</v>
      </c>
      <c r="BK106" s="160">
        <f t="shared" si="9"/>
        <v>0</v>
      </c>
      <c r="BL106" s="21" t="s">
        <v>224</v>
      </c>
      <c r="BM106" s="21" t="s">
        <v>2271</v>
      </c>
    </row>
    <row r="107" spans="2:65" s="1" customFormat="1" ht="38.25" customHeight="1">
      <c r="B107" s="149"/>
      <c r="C107" s="150" t="s">
        <v>259</v>
      </c>
      <c r="D107" s="150" t="s">
        <v>167</v>
      </c>
      <c r="E107" s="151" t="s">
        <v>2272</v>
      </c>
      <c r="F107" s="152" t="s">
        <v>2273</v>
      </c>
      <c r="G107" s="153" t="s">
        <v>170</v>
      </c>
      <c r="H107" s="154">
        <v>26</v>
      </c>
      <c r="I107" s="155"/>
      <c r="J107" s="155">
        <f t="shared" si="0"/>
        <v>0</v>
      </c>
      <c r="K107" s="152" t="s">
        <v>5</v>
      </c>
      <c r="L107" s="35"/>
      <c r="M107" s="156" t="s">
        <v>5</v>
      </c>
      <c r="N107" s="157" t="s">
        <v>40</v>
      </c>
      <c r="O107" s="158">
        <v>0</v>
      </c>
      <c r="P107" s="158">
        <f t="shared" si="1"/>
        <v>0</v>
      </c>
      <c r="Q107" s="158">
        <v>0</v>
      </c>
      <c r="R107" s="158">
        <f t="shared" si="2"/>
        <v>0</v>
      </c>
      <c r="S107" s="158">
        <v>0</v>
      </c>
      <c r="T107" s="159">
        <f t="shared" si="3"/>
        <v>0</v>
      </c>
      <c r="AR107" s="21" t="s">
        <v>224</v>
      </c>
      <c r="AT107" s="21" t="s">
        <v>167</v>
      </c>
      <c r="AU107" s="21" t="s">
        <v>77</v>
      </c>
      <c r="AY107" s="21" t="s">
        <v>165</v>
      </c>
      <c r="BE107" s="160">
        <f t="shared" si="4"/>
        <v>0</v>
      </c>
      <c r="BF107" s="160">
        <f t="shared" si="5"/>
        <v>0</v>
      </c>
      <c r="BG107" s="160">
        <f t="shared" si="6"/>
        <v>0</v>
      </c>
      <c r="BH107" s="160">
        <f t="shared" si="7"/>
        <v>0</v>
      </c>
      <c r="BI107" s="160">
        <f t="shared" si="8"/>
        <v>0</v>
      </c>
      <c r="BJ107" s="21" t="s">
        <v>16</v>
      </c>
      <c r="BK107" s="160">
        <f t="shared" si="9"/>
        <v>0</v>
      </c>
      <c r="BL107" s="21" t="s">
        <v>224</v>
      </c>
      <c r="BM107" s="21" t="s">
        <v>2274</v>
      </c>
    </row>
    <row r="108" spans="2:65" s="1" customFormat="1" ht="51" customHeight="1">
      <c r="B108" s="149"/>
      <c r="C108" s="150" t="s">
        <v>263</v>
      </c>
      <c r="D108" s="150" t="s">
        <v>167</v>
      </c>
      <c r="E108" s="151" t="s">
        <v>2275</v>
      </c>
      <c r="F108" s="152" t="s">
        <v>2276</v>
      </c>
      <c r="G108" s="153" t="s">
        <v>170</v>
      </c>
      <c r="H108" s="154">
        <v>13</v>
      </c>
      <c r="I108" s="155"/>
      <c r="J108" s="155">
        <f t="shared" si="0"/>
        <v>0</v>
      </c>
      <c r="K108" s="152" t="s">
        <v>5</v>
      </c>
      <c r="L108" s="35"/>
      <c r="M108" s="156" t="s">
        <v>5</v>
      </c>
      <c r="N108" s="157" t="s">
        <v>40</v>
      </c>
      <c r="O108" s="158">
        <v>0</v>
      </c>
      <c r="P108" s="158">
        <f t="shared" si="1"/>
        <v>0</v>
      </c>
      <c r="Q108" s="158">
        <v>0</v>
      </c>
      <c r="R108" s="158">
        <f t="shared" si="2"/>
        <v>0</v>
      </c>
      <c r="S108" s="158">
        <v>0</v>
      </c>
      <c r="T108" s="159">
        <f t="shared" si="3"/>
        <v>0</v>
      </c>
      <c r="AR108" s="21" t="s">
        <v>224</v>
      </c>
      <c r="AT108" s="21" t="s">
        <v>167</v>
      </c>
      <c r="AU108" s="21" t="s">
        <v>77</v>
      </c>
      <c r="AY108" s="21" t="s">
        <v>165</v>
      </c>
      <c r="BE108" s="160">
        <f t="shared" si="4"/>
        <v>0</v>
      </c>
      <c r="BF108" s="160">
        <f t="shared" si="5"/>
        <v>0</v>
      </c>
      <c r="BG108" s="160">
        <f t="shared" si="6"/>
        <v>0</v>
      </c>
      <c r="BH108" s="160">
        <f t="shared" si="7"/>
        <v>0</v>
      </c>
      <c r="BI108" s="160">
        <f t="shared" si="8"/>
        <v>0</v>
      </c>
      <c r="BJ108" s="21" t="s">
        <v>16</v>
      </c>
      <c r="BK108" s="160">
        <f t="shared" si="9"/>
        <v>0</v>
      </c>
      <c r="BL108" s="21" t="s">
        <v>224</v>
      </c>
      <c r="BM108" s="21" t="s">
        <v>2277</v>
      </c>
    </row>
    <row r="109" spans="2:65" s="10" customFormat="1" ht="29.85" customHeight="1">
      <c r="B109" s="137"/>
      <c r="D109" s="138" t="s">
        <v>68</v>
      </c>
      <c r="E109" s="147" t="s">
        <v>2012</v>
      </c>
      <c r="F109" s="147" t="s">
        <v>2278</v>
      </c>
      <c r="J109" s="148">
        <f>BK109</f>
        <v>0</v>
      </c>
      <c r="L109" s="137"/>
      <c r="M109" s="141"/>
      <c r="N109" s="142"/>
      <c r="O109" s="142"/>
      <c r="P109" s="143">
        <f>SUM(P110:P132)</f>
        <v>0</v>
      </c>
      <c r="Q109" s="142"/>
      <c r="R109" s="143">
        <f>SUM(R110:R132)</f>
        <v>0</v>
      </c>
      <c r="S109" s="142"/>
      <c r="T109" s="144">
        <f>SUM(T110:T132)</f>
        <v>0</v>
      </c>
      <c r="AR109" s="138" t="s">
        <v>77</v>
      </c>
      <c r="AT109" s="145" t="s">
        <v>68</v>
      </c>
      <c r="AU109" s="145" t="s">
        <v>16</v>
      </c>
      <c r="AY109" s="138" t="s">
        <v>165</v>
      </c>
      <c r="BK109" s="146">
        <f>SUM(BK110:BK132)</f>
        <v>0</v>
      </c>
    </row>
    <row r="110" spans="2:65" s="1" customFormat="1" ht="140.25" customHeight="1">
      <c r="B110" s="149"/>
      <c r="C110" s="150" t="s">
        <v>267</v>
      </c>
      <c r="D110" s="150" t="s">
        <v>167</v>
      </c>
      <c r="E110" s="151" t="s">
        <v>2279</v>
      </c>
      <c r="F110" s="152" t="s">
        <v>2280</v>
      </c>
      <c r="G110" s="153" t="s">
        <v>971</v>
      </c>
      <c r="H110" s="154">
        <v>1</v>
      </c>
      <c r="I110" s="155"/>
      <c r="J110" s="155">
        <f t="shared" ref="J110:J132" si="10">ROUND(I110*H110,2)</f>
        <v>0</v>
      </c>
      <c r="K110" s="152" t="s">
        <v>5</v>
      </c>
      <c r="L110" s="35"/>
      <c r="M110" s="156" t="s">
        <v>5</v>
      </c>
      <c r="N110" s="157" t="s">
        <v>40</v>
      </c>
      <c r="O110" s="158">
        <v>0</v>
      </c>
      <c r="P110" s="158">
        <f t="shared" ref="P110:P132" si="11">O110*H110</f>
        <v>0</v>
      </c>
      <c r="Q110" s="158">
        <v>0</v>
      </c>
      <c r="R110" s="158">
        <f t="shared" ref="R110:R132" si="12">Q110*H110</f>
        <v>0</v>
      </c>
      <c r="S110" s="158">
        <v>0</v>
      </c>
      <c r="T110" s="159">
        <f t="shared" ref="T110:T132" si="13">S110*H110</f>
        <v>0</v>
      </c>
      <c r="AR110" s="21" t="s">
        <v>224</v>
      </c>
      <c r="AT110" s="21" t="s">
        <v>167</v>
      </c>
      <c r="AU110" s="21" t="s">
        <v>77</v>
      </c>
      <c r="AY110" s="21" t="s">
        <v>165</v>
      </c>
      <c r="BE110" s="160">
        <f t="shared" ref="BE110:BE132" si="14">IF(N110="základní",J110,0)</f>
        <v>0</v>
      </c>
      <c r="BF110" s="160">
        <f t="shared" ref="BF110:BF132" si="15">IF(N110="snížená",J110,0)</f>
        <v>0</v>
      </c>
      <c r="BG110" s="160">
        <f t="shared" ref="BG110:BG132" si="16">IF(N110="zákl. přenesená",J110,0)</f>
        <v>0</v>
      </c>
      <c r="BH110" s="160">
        <f t="shared" ref="BH110:BH132" si="17">IF(N110="sníž. přenesená",J110,0)</f>
        <v>0</v>
      </c>
      <c r="BI110" s="160">
        <f t="shared" ref="BI110:BI132" si="18">IF(N110="nulová",J110,0)</f>
        <v>0</v>
      </c>
      <c r="BJ110" s="21" t="s">
        <v>16</v>
      </c>
      <c r="BK110" s="160">
        <f t="shared" ref="BK110:BK132" si="19">ROUND(I110*H110,2)</f>
        <v>0</v>
      </c>
      <c r="BL110" s="21" t="s">
        <v>224</v>
      </c>
      <c r="BM110" s="21" t="s">
        <v>2281</v>
      </c>
    </row>
    <row r="111" spans="2:65" s="1" customFormat="1" ht="140.25" customHeight="1">
      <c r="B111" s="149"/>
      <c r="C111" s="150" t="s">
        <v>271</v>
      </c>
      <c r="D111" s="150" t="s">
        <v>167</v>
      </c>
      <c r="E111" s="151" t="s">
        <v>2282</v>
      </c>
      <c r="F111" s="152" t="s">
        <v>2283</v>
      </c>
      <c r="G111" s="153" t="s">
        <v>971</v>
      </c>
      <c r="H111" s="154">
        <v>1</v>
      </c>
      <c r="I111" s="155"/>
      <c r="J111" s="155">
        <f t="shared" si="10"/>
        <v>0</v>
      </c>
      <c r="K111" s="152" t="s">
        <v>5</v>
      </c>
      <c r="L111" s="35"/>
      <c r="M111" s="156" t="s">
        <v>5</v>
      </c>
      <c r="N111" s="157" t="s">
        <v>40</v>
      </c>
      <c r="O111" s="158">
        <v>0</v>
      </c>
      <c r="P111" s="158">
        <f t="shared" si="11"/>
        <v>0</v>
      </c>
      <c r="Q111" s="158">
        <v>0</v>
      </c>
      <c r="R111" s="158">
        <f t="shared" si="12"/>
        <v>0</v>
      </c>
      <c r="S111" s="158">
        <v>0</v>
      </c>
      <c r="T111" s="159">
        <f t="shared" si="13"/>
        <v>0</v>
      </c>
      <c r="AR111" s="21" t="s">
        <v>224</v>
      </c>
      <c r="AT111" s="21" t="s">
        <v>167</v>
      </c>
      <c r="AU111" s="21" t="s">
        <v>77</v>
      </c>
      <c r="AY111" s="21" t="s">
        <v>165</v>
      </c>
      <c r="BE111" s="160">
        <f t="shared" si="14"/>
        <v>0</v>
      </c>
      <c r="BF111" s="160">
        <f t="shared" si="15"/>
        <v>0</v>
      </c>
      <c r="BG111" s="160">
        <f t="shared" si="16"/>
        <v>0</v>
      </c>
      <c r="BH111" s="160">
        <f t="shared" si="17"/>
        <v>0</v>
      </c>
      <c r="BI111" s="160">
        <f t="shared" si="18"/>
        <v>0</v>
      </c>
      <c r="BJ111" s="21" t="s">
        <v>16</v>
      </c>
      <c r="BK111" s="160">
        <f t="shared" si="19"/>
        <v>0</v>
      </c>
      <c r="BL111" s="21" t="s">
        <v>224</v>
      </c>
      <c r="BM111" s="21" t="s">
        <v>2284</v>
      </c>
    </row>
    <row r="112" spans="2:65" s="1" customFormat="1" ht="25.5" customHeight="1">
      <c r="B112" s="149"/>
      <c r="C112" s="150" t="s">
        <v>275</v>
      </c>
      <c r="D112" s="150" t="s">
        <v>167</v>
      </c>
      <c r="E112" s="151" t="s">
        <v>2285</v>
      </c>
      <c r="F112" s="152" t="s">
        <v>2286</v>
      </c>
      <c r="G112" s="153" t="s">
        <v>971</v>
      </c>
      <c r="H112" s="154">
        <v>1</v>
      </c>
      <c r="I112" s="155"/>
      <c r="J112" s="155">
        <f t="shared" si="10"/>
        <v>0</v>
      </c>
      <c r="K112" s="152" t="s">
        <v>5</v>
      </c>
      <c r="L112" s="35"/>
      <c r="M112" s="156" t="s">
        <v>5</v>
      </c>
      <c r="N112" s="157" t="s">
        <v>40</v>
      </c>
      <c r="O112" s="158">
        <v>0</v>
      </c>
      <c r="P112" s="158">
        <f t="shared" si="11"/>
        <v>0</v>
      </c>
      <c r="Q112" s="158">
        <v>0</v>
      </c>
      <c r="R112" s="158">
        <f t="shared" si="12"/>
        <v>0</v>
      </c>
      <c r="S112" s="158">
        <v>0</v>
      </c>
      <c r="T112" s="159">
        <f t="shared" si="13"/>
        <v>0</v>
      </c>
      <c r="AR112" s="21" t="s">
        <v>224</v>
      </c>
      <c r="AT112" s="21" t="s">
        <v>167</v>
      </c>
      <c r="AU112" s="21" t="s">
        <v>77</v>
      </c>
      <c r="AY112" s="21" t="s">
        <v>165</v>
      </c>
      <c r="BE112" s="160">
        <f t="shared" si="14"/>
        <v>0</v>
      </c>
      <c r="BF112" s="160">
        <f t="shared" si="15"/>
        <v>0</v>
      </c>
      <c r="BG112" s="160">
        <f t="shared" si="16"/>
        <v>0</v>
      </c>
      <c r="BH112" s="160">
        <f t="shared" si="17"/>
        <v>0</v>
      </c>
      <c r="BI112" s="160">
        <f t="shared" si="18"/>
        <v>0</v>
      </c>
      <c r="BJ112" s="21" t="s">
        <v>16</v>
      </c>
      <c r="BK112" s="160">
        <f t="shared" si="19"/>
        <v>0</v>
      </c>
      <c r="BL112" s="21" t="s">
        <v>224</v>
      </c>
      <c r="BM112" s="21" t="s">
        <v>2287</v>
      </c>
    </row>
    <row r="113" spans="2:65" s="1" customFormat="1" ht="25.5" customHeight="1">
      <c r="B113" s="149"/>
      <c r="C113" s="150" t="s">
        <v>279</v>
      </c>
      <c r="D113" s="150" t="s">
        <v>167</v>
      </c>
      <c r="E113" s="151" t="s">
        <v>2288</v>
      </c>
      <c r="F113" s="152" t="s">
        <v>2289</v>
      </c>
      <c r="G113" s="153" t="s">
        <v>971</v>
      </c>
      <c r="H113" s="154">
        <v>1</v>
      </c>
      <c r="I113" s="155"/>
      <c r="J113" s="155">
        <f t="shared" si="10"/>
        <v>0</v>
      </c>
      <c r="K113" s="152" t="s">
        <v>5</v>
      </c>
      <c r="L113" s="35"/>
      <c r="M113" s="156" t="s">
        <v>5</v>
      </c>
      <c r="N113" s="157" t="s">
        <v>40</v>
      </c>
      <c r="O113" s="158">
        <v>0</v>
      </c>
      <c r="P113" s="158">
        <f t="shared" si="11"/>
        <v>0</v>
      </c>
      <c r="Q113" s="158">
        <v>0</v>
      </c>
      <c r="R113" s="158">
        <f t="shared" si="12"/>
        <v>0</v>
      </c>
      <c r="S113" s="158">
        <v>0</v>
      </c>
      <c r="T113" s="159">
        <f t="shared" si="13"/>
        <v>0</v>
      </c>
      <c r="AR113" s="21" t="s">
        <v>224</v>
      </c>
      <c r="AT113" s="21" t="s">
        <v>167</v>
      </c>
      <c r="AU113" s="21" t="s">
        <v>77</v>
      </c>
      <c r="AY113" s="21" t="s">
        <v>165</v>
      </c>
      <c r="BE113" s="160">
        <f t="shared" si="14"/>
        <v>0</v>
      </c>
      <c r="BF113" s="160">
        <f t="shared" si="15"/>
        <v>0</v>
      </c>
      <c r="BG113" s="160">
        <f t="shared" si="16"/>
        <v>0</v>
      </c>
      <c r="BH113" s="160">
        <f t="shared" si="17"/>
        <v>0</v>
      </c>
      <c r="BI113" s="160">
        <f t="shared" si="18"/>
        <v>0</v>
      </c>
      <c r="BJ113" s="21" t="s">
        <v>16</v>
      </c>
      <c r="BK113" s="160">
        <f t="shared" si="19"/>
        <v>0</v>
      </c>
      <c r="BL113" s="21" t="s">
        <v>224</v>
      </c>
      <c r="BM113" s="21" t="s">
        <v>2290</v>
      </c>
    </row>
    <row r="114" spans="2:65" s="1" customFormat="1" ht="38.25" customHeight="1">
      <c r="B114" s="149"/>
      <c r="C114" s="150" t="s">
        <v>283</v>
      </c>
      <c r="D114" s="150" t="s">
        <v>167</v>
      </c>
      <c r="E114" s="151" t="s">
        <v>2291</v>
      </c>
      <c r="F114" s="152" t="s">
        <v>2292</v>
      </c>
      <c r="G114" s="153" t="s">
        <v>971</v>
      </c>
      <c r="H114" s="154">
        <v>2</v>
      </c>
      <c r="I114" s="155"/>
      <c r="J114" s="155">
        <f t="shared" si="10"/>
        <v>0</v>
      </c>
      <c r="K114" s="152" t="s">
        <v>5</v>
      </c>
      <c r="L114" s="35"/>
      <c r="M114" s="156" t="s">
        <v>5</v>
      </c>
      <c r="N114" s="157" t="s">
        <v>40</v>
      </c>
      <c r="O114" s="158">
        <v>0</v>
      </c>
      <c r="P114" s="158">
        <f t="shared" si="11"/>
        <v>0</v>
      </c>
      <c r="Q114" s="158">
        <v>0</v>
      </c>
      <c r="R114" s="158">
        <f t="shared" si="12"/>
        <v>0</v>
      </c>
      <c r="S114" s="158">
        <v>0</v>
      </c>
      <c r="T114" s="159">
        <f t="shared" si="13"/>
        <v>0</v>
      </c>
      <c r="AR114" s="21" t="s">
        <v>224</v>
      </c>
      <c r="AT114" s="21" t="s">
        <v>167</v>
      </c>
      <c r="AU114" s="21" t="s">
        <v>77</v>
      </c>
      <c r="AY114" s="21" t="s">
        <v>165</v>
      </c>
      <c r="BE114" s="160">
        <f t="shared" si="14"/>
        <v>0</v>
      </c>
      <c r="BF114" s="160">
        <f t="shared" si="15"/>
        <v>0</v>
      </c>
      <c r="BG114" s="160">
        <f t="shared" si="16"/>
        <v>0</v>
      </c>
      <c r="BH114" s="160">
        <f t="shared" si="17"/>
        <v>0</v>
      </c>
      <c r="BI114" s="160">
        <f t="shared" si="18"/>
        <v>0</v>
      </c>
      <c r="BJ114" s="21" t="s">
        <v>16</v>
      </c>
      <c r="BK114" s="160">
        <f t="shared" si="19"/>
        <v>0</v>
      </c>
      <c r="BL114" s="21" t="s">
        <v>224</v>
      </c>
      <c r="BM114" s="21" t="s">
        <v>2293</v>
      </c>
    </row>
    <row r="115" spans="2:65" s="1" customFormat="1" ht="38.25" customHeight="1">
      <c r="B115" s="149"/>
      <c r="C115" s="150" t="s">
        <v>288</v>
      </c>
      <c r="D115" s="150" t="s">
        <v>167</v>
      </c>
      <c r="E115" s="151" t="s">
        <v>2294</v>
      </c>
      <c r="F115" s="152" t="s">
        <v>2295</v>
      </c>
      <c r="G115" s="153" t="s">
        <v>971</v>
      </c>
      <c r="H115" s="154">
        <v>2</v>
      </c>
      <c r="I115" s="155"/>
      <c r="J115" s="155">
        <f t="shared" si="10"/>
        <v>0</v>
      </c>
      <c r="K115" s="152" t="s">
        <v>5</v>
      </c>
      <c r="L115" s="35"/>
      <c r="M115" s="156" t="s">
        <v>5</v>
      </c>
      <c r="N115" s="157" t="s">
        <v>40</v>
      </c>
      <c r="O115" s="158">
        <v>0</v>
      </c>
      <c r="P115" s="158">
        <f t="shared" si="11"/>
        <v>0</v>
      </c>
      <c r="Q115" s="158">
        <v>0</v>
      </c>
      <c r="R115" s="158">
        <f t="shared" si="12"/>
        <v>0</v>
      </c>
      <c r="S115" s="158">
        <v>0</v>
      </c>
      <c r="T115" s="159">
        <f t="shared" si="13"/>
        <v>0</v>
      </c>
      <c r="AR115" s="21" t="s">
        <v>224</v>
      </c>
      <c r="AT115" s="21" t="s">
        <v>167</v>
      </c>
      <c r="AU115" s="21" t="s">
        <v>77</v>
      </c>
      <c r="AY115" s="21" t="s">
        <v>165</v>
      </c>
      <c r="BE115" s="160">
        <f t="shared" si="14"/>
        <v>0</v>
      </c>
      <c r="BF115" s="160">
        <f t="shared" si="15"/>
        <v>0</v>
      </c>
      <c r="BG115" s="160">
        <f t="shared" si="16"/>
        <v>0</v>
      </c>
      <c r="BH115" s="160">
        <f t="shared" si="17"/>
        <v>0</v>
      </c>
      <c r="BI115" s="160">
        <f t="shared" si="18"/>
        <v>0</v>
      </c>
      <c r="BJ115" s="21" t="s">
        <v>16</v>
      </c>
      <c r="BK115" s="160">
        <f t="shared" si="19"/>
        <v>0</v>
      </c>
      <c r="BL115" s="21" t="s">
        <v>224</v>
      </c>
      <c r="BM115" s="21" t="s">
        <v>2296</v>
      </c>
    </row>
    <row r="116" spans="2:65" s="1" customFormat="1" ht="25.5" customHeight="1">
      <c r="B116" s="149"/>
      <c r="C116" s="150" t="s">
        <v>292</v>
      </c>
      <c r="D116" s="150" t="s">
        <v>167</v>
      </c>
      <c r="E116" s="151" t="s">
        <v>2297</v>
      </c>
      <c r="F116" s="152" t="s">
        <v>2213</v>
      </c>
      <c r="G116" s="153" t="s">
        <v>971</v>
      </c>
      <c r="H116" s="154">
        <v>2</v>
      </c>
      <c r="I116" s="155"/>
      <c r="J116" s="155">
        <f t="shared" si="10"/>
        <v>0</v>
      </c>
      <c r="K116" s="152" t="s">
        <v>5</v>
      </c>
      <c r="L116" s="35"/>
      <c r="M116" s="156" t="s">
        <v>5</v>
      </c>
      <c r="N116" s="157" t="s">
        <v>40</v>
      </c>
      <c r="O116" s="158">
        <v>0</v>
      </c>
      <c r="P116" s="158">
        <f t="shared" si="11"/>
        <v>0</v>
      </c>
      <c r="Q116" s="158">
        <v>0</v>
      </c>
      <c r="R116" s="158">
        <f t="shared" si="12"/>
        <v>0</v>
      </c>
      <c r="S116" s="158">
        <v>0</v>
      </c>
      <c r="T116" s="159">
        <f t="shared" si="13"/>
        <v>0</v>
      </c>
      <c r="AR116" s="21" t="s">
        <v>224</v>
      </c>
      <c r="AT116" s="21" t="s">
        <v>167</v>
      </c>
      <c r="AU116" s="21" t="s">
        <v>77</v>
      </c>
      <c r="AY116" s="21" t="s">
        <v>165</v>
      </c>
      <c r="BE116" s="160">
        <f t="shared" si="14"/>
        <v>0</v>
      </c>
      <c r="BF116" s="160">
        <f t="shared" si="15"/>
        <v>0</v>
      </c>
      <c r="BG116" s="160">
        <f t="shared" si="16"/>
        <v>0</v>
      </c>
      <c r="BH116" s="160">
        <f t="shared" si="17"/>
        <v>0</v>
      </c>
      <c r="BI116" s="160">
        <f t="shared" si="18"/>
        <v>0</v>
      </c>
      <c r="BJ116" s="21" t="s">
        <v>16</v>
      </c>
      <c r="BK116" s="160">
        <f t="shared" si="19"/>
        <v>0</v>
      </c>
      <c r="BL116" s="21" t="s">
        <v>224</v>
      </c>
      <c r="BM116" s="21" t="s">
        <v>2298</v>
      </c>
    </row>
    <row r="117" spans="2:65" s="1" customFormat="1" ht="25.5" customHeight="1">
      <c r="B117" s="149"/>
      <c r="C117" s="150" t="s">
        <v>296</v>
      </c>
      <c r="D117" s="150" t="s">
        <v>167</v>
      </c>
      <c r="E117" s="151" t="s">
        <v>2299</v>
      </c>
      <c r="F117" s="152" t="s">
        <v>2216</v>
      </c>
      <c r="G117" s="153" t="s">
        <v>971</v>
      </c>
      <c r="H117" s="154">
        <v>2</v>
      </c>
      <c r="I117" s="155"/>
      <c r="J117" s="155">
        <f t="shared" si="10"/>
        <v>0</v>
      </c>
      <c r="K117" s="152" t="s">
        <v>5</v>
      </c>
      <c r="L117" s="35"/>
      <c r="M117" s="156" t="s">
        <v>5</v>
      </c>
      <c r="N117" s="157" t="s">
        <v>40</v>
      </c>
      <c r="O117" s="158">
        <v>0</v>
      </c>
      <c r="P117" s="158">
        <f t="shared" si="11"/>
        <v>0</v>
      </c>
      <c r="Q117" s="158">
        <v>0</v>
      </c>
      <c r="R117" s="158">
        <f t="shared" si="12"/>
        <v>0</v>
      </c>
      <c r="S117" s="158">
        <v>0</v>
      </c>
      <c r="T117" s="159">
        <f t="shared" si="13"/>
        <v>0</v>
      </c>
      <c r="AR117" s="21" t="s">
        <v>224</v>
      </c>
      <c r="AT117" s="21" t="s">
        <v>167</v>
      </c>
      <c r="AU117" s="21" t="s">
        <v>77</v>
      </c>
      <c r="AY117" s="21" t="s">
        <v>165</v>
      </c>
      <c r="BE117" s="160">
        <f t="shared" si="14"/>
        <v>0</v>
      </c>
      <c r="BF117" s="160">
        <f t="shared" si="15"/>
        <v>0</v>
      </c>
      <c r="BG117" s="160">
        <f t="shared" si="16"/>
        <v>0</v>
      </c>
      <c r="BH117" s="160">
        <f t="shared" si="17"/>
        <v>0</v>
      </c>
      <c r="BI117" s="160">
        <f t="shared" si="18"/>
        <v>0</v>
      </c>
      <c r="BJ117" s="21" t="s">
        <v>16</v>
      </c>
      <c r="BK117" s="160">
        <f t="shared" si="19"/>
        <v>0</v>
      </c>
      <c r="BL117" s="21" t="s">
        <v>224</v>
      </c>
      <c r="BM117" s="21" t="s">
        <v>2300</v>
      </c>
    </row>
    <row r="118" spans="2:65" s="1" customFormat="1" ht="25.5" customHeight="1">
      <c r="B118" s="149"/>
      <c r="C118" s="150" t="s">
        <v>303</v>
      </c>
      <c r="D118" s="150" t="s">
        <v>167</v>
      </c>
      <c r="E118" s="151" t="s">
        <v>2301</v>
      </c>
      <c r="F118" s="152" t="s">
        <v>2302</v>
      </c>
      <c r="G118" s="153" t="s">
        <v>971</v>
      </c>
      <c r="H118" s="154">
        <v>1</v>
      </c>
      <c r="I118" s="155"/>
      <c r="J118" s="155">
        <f t="shared" si="10"/>
        <v>0</v>
      </c>
      <c r="K118" s="152" t="s">
        <v>5</v>
      </c>
      <c r="L118" s="35"/>
      <c r="M118" s="156" t="s">
        <v>5</v>
      </c>
      <c r="N118" s="157" t="s">
        <v>40</v>
      </c>
      <c r="O118" s="158">
        <v>0</v>
      </c>
      <c r="P118" s="158">
        <f t="shared" si="11"/>
        <v>0</v>
      </c>
      <c r="Q118" s="158">
        <v>0</v>
      </c>
      <c r="R118" s="158">
        <f t="shared" si="12"/>
        <v>0</v>
      </c>
      <c r="S118" s="158">
        <v>0</v>
      </c>
      <c r="T118" s="159">
        <f t="shared" si="13"/>
        <v>0</v>
      </c>
      <c r="AR118" s="21" t="s">
        <v>224</v>
      </c>
      <c r="AT118" s="21" t="s">
        <v>167</v>
      </c>
      <c r="AU118" s="21" t="s">
        <v>77</v>
      </c>
      <c r="AY118" s="21" t="s">
        <v>165</v>
      </c>
      <c r="BE118" s="160">
        <f t="shared" si="14"/>
        <v>0</v>
      </c>
      <c r="BF118" s="160">
        <f t="shared" si="15"/>
        <v>0</v>
      </c>
      <c r="BG118" s="160">
        <f t="shared" si="16"/>
        <v>0</v>
      </c>
      <c r="BH118" s="160">
        <f t="shared" si="17"/>
        <v>0</v>
      </c>
      <c r="BI118" s="160">
        <f t="shared" si="18"/>
        <v>0</v>
      </c>
      <c r="BJ118" s="21" t="s">
        <v>16</v>
      </c>
      <c r="BK118" s="160">
        <f t="shared" si="19"/>
        <v>0</v>
      </c>
      <c r="BL118" s="21" t="s">
        <v>224</v>
      </c>
      <c r="BM118" s="21" t="s">
        <v>2303</v>
      </c>
    </row>
    <row r="119" spans="2:65" s="1" customFormat="1" ht="38.25" customHeight="1">
      <c r="B119" s="149"/>
      <c r="C119" s="150" t="s">
        <v>307</v>
      </c>
      <c r="D119" s="150" t="s">
        <v>167</v>
      </c>
      <c r="E119" s="151" t="s">
        <v>2304</v>
      </c>
      <c r="F119" s="152" t="s">
        <v>2305</v>
      </c>
      <c r="G119" s="153" t="s">
        <v>971</v>
      </c>
      <c r="H119" s="154">
        <v>1</v>
      </c>
      <c r="I119" s="155"/>
      <c r="J119" s="155">
        <f t="shared" si="10"/>
        <v>0</v>
      </c>
      <c r="K119" s="152" t="s">
        <v>5</v>
      </c>
      <c r="L119" s="35"/>
      <c r="M119" s="156" t="s">
        <v>5</v>
      </c>
      <c r="N119" s="157" t="s">
        <v>40</v>
      </c>
      <c r="O119" s="158">
        <v>0</v>
      </c>
      <c r="P119" s="158">
        <f t="shared" si="11"/>
        <v>0</v>
      </c>
      <c r="Q119" s="158">
        <v>0</v>
      </c>
      <c r="R119" s="158">
        <f t="shared" si="12"/>
        <v>0</v>
      </c>
      <c r="S119" s="158">
        <v>0</v>
      </c>
      <c r="T119" s="159">
        <f t="shared" si="13"/>
        <v>0</v>
      </c>
      <c r="AR119" s="21" t="s">
        <v>224</v>
      </c>
      <c r="AT119" s="21" t="s">
        <v>167</v>
      </c>
      <c r="AU119" s="21" t="s">
        <v>77</v>
      </c>
      <c r="AY119" s="21" t="s">
        <v>165</v>
      </c>
      <c r="BE119" s="160">
        <f t="shared" si="14"/>
        <v>0</v>
      </c>
      <c r="BF119" s="160">
        <f t="shared" si="15"/>
        <v>0</v>
      </c>
      <c r="BG119" s="160">
        <f t="shared" si="16"/>
        <v>0</v>
      </c>
      <c r="BH119" s="160">
        <f t="shared" si="17"/>
        <v>0</v>
      </c>
      <c r="BI119" s="160">
        <f t="shared" si="18"/>
        <v>0</v>
      </c>
      <c r="BJ119" s="21" t="s">
        <v>16</v>
      </c>
      <c r="BK119" s="160">
        <f t="shared" si="19"/>
        <v>0</v>
      </c>
      <c r="BL119" s="21" t="s">
        <v>224</v>
      </c>
      <c r="BM119" s="21" t="s">
        <v>2306</v>
      </c>
    </row>
    <row r="120" spans="2:65" s="1" customFormat="1" ht="38.25" customHeight="1">
      <c r="B120" s="149"/>
      <c r="C120" s="150" t="s">
        <v>312</v>
      </c>
      <c r="D120" s="150" t="s">
        <v>167</v>
      </c>
      <c r="E120" s="151" t="s">
        <v>2307</v>
      </c>
      <c r="F120" s="152" t="s">
        <v>2225</v>
      </c>
      <c r="G120" s="153" t="s">
        <v>971</v>
      </c>
      <c r="H120" s="154">
        <v>2</v>
      </c>
      <c r="I120" s="155"/>
      <c r="J120" s="155">
        <f t="shared" si="10"/>
        <v>0</v>
      </c>
      <c r="K120" s="152" t="s">
        <v>5</v>
      </c>
      <c r="L120" s="35"/>
      <c r="M120" s="156" t="s">
        <v>5</v>
      </c>
      <c r="N120" s="157" t="s">
        <v>40</v>
      </c>
      <c r="O120" s="158">
        <v>0</v>
      </c>
      <c r="P120" s="158">
        <f t="shared" si="11"/>
        <v>0</v>
      </c>
      <c r="Q120" s="158">
        <v>0</v>
      </c>
      <c r="R120" s="158">
        <f t="shared" si="12"/>
        <v>0</v>
      </c>
      <c r="S120" s="158">
        <v>0</v>
      </c>
      <c r="T120" s="159">
        <f t="shared" si="13"/>
        <v>0</v>
      </c>
      <c r="AR120" s="21" t="s">
        <v>224</v>
      </c>
      <c r="AT120" s="21" t="s">
        <v>167</v>
      </c>
      <c r="AU120" s="21" t="s">
        <v>77</v>
      </c>
      <c r="AY120" s="21" t="s">
        <v>165</v>
      </c>
      <c r="BE120" s="160">
        <f t="shared" si="14"/>
        <v>0</v>
      </c>
      <c r="BF120" s="160">
        <f t="shared" si="15"/>
        <v>0</v>
      </c>
      <c r="BG120" s="160">
        <f t="shared" si="16"/>
        <v>0</v>
      </c>
      <c r="BH120" s="160">
        <f t="shared" si="17"/>
        <v>0</v>
      </c>
      <c r="BI120" s="160">
        <f t="shared" si="18"/>
        <v>0</v>
      </c>
      <c r="BJ120" s="21" t="s">
        <v>16</v>
      </c>
      <c r="BK120" s="160">
        <f t="shared" si="19"/>
        <v>0</v>
      </c>
      <c r="BL120" s="21" t="s">
        <v>224</v>
      </c>
      <c r="BM120" s="21" t="s">
        <v>2308</v>
      </c>
    </row>
    <row r="121" spans="2:65" s="1" customFormat="1" ht="38.25" customHeight="1">
      <c r="B121" s="149"/>
      <c r="C121" s="150" t="s">
        <v>316</v>
      </c>
      <c r="D121" s="150" t="s">
        <v>167</v>
      </c>
      <c r="E121" s="151" t="s">
        <v>2309</v>
      </c>
      <c r="F121" s="152" t="s">
        <v>2228</v>
      </c>
      <c r="G121" s="153" t="s">
        <v>971</v>
      </c>
      <c r="H121" s="154">
        <v>2</v>
      </c>
      <c r="I121" s="155"/>
      <c r="J121" s="155">
        <f t="shared" si="10"/>
        <v>0</v>
      </c>
      <c r="K121" s="152" t="s">
        <v>5</v>
      </c>
      <c r="L121" s="35"/>
      <c r="M121" s="156" t="s">
        <v>5</v>
      </c>
      <c r="N121" s="157" t="s">
        <v>40</v>
      </c>
      <c r="O121" s="158">
        <v>0</v>
      </c>
      <c r="P121" s="158">
        <f t="shared" si="11"/>
        <v>0</v>
      </c>
      <c r="Q121" s="158">
        <v>0</v>
      </c>
      <c r="R121" s="158">
        <f t="shared" si="12"/>
        <v>0</v>
      </c>
      <c r="S121" s="158">
        <v>0</v>
      </c>
      <c r="T121" s="159">
        <f t="shared" si="13"/>
        <v>0</v>
      </c>
      <c r="AR121" s="21" t="s">
        <v>224</v>
      </c>
      <c r="AT121" s="21" t="s">
        <v>167</v>
      </c>
      <c r="AU121" s="21" t="s">
        <v>77</v>
      </c>
      <c r="AY121" s="21" t="s">
        <v>165</v>
      </c>
      <c r="BE121" s="160">
        <f t="shared" si="14"/>
        <v>0</v>
      </c>
      <c r="BF121" s="160">
        <f t="shared" si="15"/>
        <v>0</v>
      </c>
      <c r="BG121" s="160">
        <f t="shared" si="16"/>
        <v>0</v>
      </c>
      <c r="BH121" s="160">
        <f t="shared" si="17"/>
        <v>0</v>
      </c>
      <c r="BI121" s="160">
        <f t="shared" si="18"/>
        <v>0</v>
      </c>
      <c r="BJ121" s="21" t="s">
        <v>16</v>
      </c>
      <c r="BK121" s="160">
        <f t="shared" si="19"/>
        <v>0</v>
      </c>
      <c r="BL121" s="21" t="s">
        <v>224</v>
      </c>
      <c r="BM121" s="21" t="s">
        <v>2310</v>
      </c>
    </row>
    <row r="122" spans="2:65" s="1" customFormat="1" ht="38.25" customHeight="1">
      <c r="B122" s="149"/>
      <c r="C122" s="150" t="s">
        <v>320</v>
      </c>
      <c r="D122" s="150" t="s">
        <v>167</v>
      </c>
      <c r="E122" s="151" t="s">
        <v>2311</v>
      </c>
      <c r="F122" s="152" t="s">
        <v>2231</v>
      </c>
      <c r="G122" s="153" t="s">
        <v>971</v>
      </c>
      <c r="H122" s="154">
        <v>1</v>
      </c>
      <c r="I122" s="155"/>
      <c r="J122" s="155">
        <f t="shared" si="10"/>
        <v>0</v>
      </c>
      <c r="K122" s="152" t="s">
        <v>5</v>
      </c>
      <c r="L122" s="35"/>
      <c r="M122" s="156" t="s">
        <v>5</v>
      </c>
      <c r="N122" s="157" t="s">
        <v>40</v>
      </c>
      <c r="O122" s="158">
        <v>0</v>
      </c>
      <c r="P122" s="158">
        <f t="shared" si="11"/>
        <v>0</v>
      </c>
      <c r="Q122" s="158">
        <v>0</v>
      </c>
      <c r="R122" s="158">
        <f t="shared" si="12"/>
        <v>0</v>
      </c>
      <c r="S122" s="158">
        <v>0</v>
      </c>
      <c r="T122" s="159">
        <f t="shared" si="13"/>
        <v>0</v>
      </c>
      <c r="AR122" s="21" t="s">
        <v>224</v>
      </c>
      <c r="AT122" s="21" t="s">
        <v>167</v>
      </c>
      <c r="AU122" s="21" t="s">
        <v>77</v>
      </c>
      <c r="AY122" s="21" t="s">
        <v>165</v>
      </c>
      <c r="BE122" s="160">
        <f t="shared" si="14"/>
        <v>0</v>
      </c>
      <c r="BF122" s="160">
        <f t="shared" si="15"/>
        <v>0</v>
      </c>
      <c r="BG122" s="160">
        <f t="shared" si="16"/>
        <v>0</v>
      </c>
      <c r="BH122" s="160">
        <f t="shared" si="17"/>
        <v>0</v>
      </c>
      <c r="BI122" s="160">
        <f t="shared" si="18"/>
        <v>0</v>
      </c>
      <c r="BJ122" s="21" t="s">
        <v>16</v>
      </c>
      <c r="BK122" s="160">
        <f t="shared" si="19"/>
        <v>0</v>
      </c>
      <c r="BL122" s="21" t="s">
        <v>224</v>
      </c>
      <c r="BM122" s="21" t="s">
        <v>2312</v>
      </c>
    </row>
    <row r="123" spans="2:65" s="1" customFormat="1" ht="51" customHeight="1">
      <c r="B123" s="149"/>
      <c r="C123" s="150" t="s">
        <v>325</v>
      </c>
      <c r="D123" s="150" t="s">
        <v>167</v>
      </c>
      <c r="E123" s="151" t="s">
        <v>2313</v>
      </c>
      <c r="F123" s="152" t="s">
        <v>2314</v>
      </c>
      <c r="G123" s="153" t="s">
        <v>971</v>
      </c>
      <c r="H123" s="154">
        <v>1</v>
      </c>
      <c r="I123" s="155"/>
      <c r="J123" s="155">
        <f t="shared" si="10"/>
        <v>0</v>
      </c>
      <c r="K123" s="152" t="s">
        <v>5</v>
      </c>
      <c r="L123" s="35"/>
      <c r="M123" s="156" t="s">
        <v>5</v>
      </c>
      <c r="N123" s="157" t="s">
        <v>40</v>
      </c>
      <c r="O123" s="158">
        <v>0</v>
      </c>
      <c r="P123" s="158">
        <f t="shared" si="11"/>
        <v>0</v>
      </c>
      <c r="Q123" s="158">
        <v>0</v>
      </c>
      <c r="R123" s="158">
        <f t="shared" si="12"/>
        <v>0</v>
      </c>
      <c r="S123" s="158">
        <v>0</v>
      </c>
      <c r="T123" s="159">
        <f t="shared" si="13"/>
        <v>0</v>
      </c>
      <c r="AR123" s="21" t="s">
        <v>224</v>
      </c>
      <c r="AT123" s="21" t="s">
        <v>167</v>
      </c>
      <c r="AU123" s="21" t="s">
        <v>77</v>
      </c>
      <c r="AY123" s="21" t="s">
        <v>165</v>
      </c>
      <c r="BE123" s="160">
        <f t="shared" si="14"/>
        <v>0</v>
      </c>
      <c r="BF123" s="160">
        <f t="shared" si="15"/>
        <v>0</v>
      </c>
      <c r="BG123" s="160">
        <f t="shared" si="16"/>
        <v>0</v>
      </c>
      <c r="BH123" s="160">
        <f t="shared" si="17"/>
        <v>0</v>
      </c>
      <c r="BI123" s="160">
        <f t="shared" si="18"/>
        <v>0</v>
      </c>
      <c r="BJ123" s="21" t="s">
        <v>16</v>
      </c>
      <c r="BK123" s="160">
        <f t="shared" si="19"/>
        <v>0</v>
      </c>
      <c r="BL123" s="21" t="s">
        <v>224</v>
      </c>
      <c r="BM123" s="21" t="s">
        <v>2315</v>
      </c>
    </row>
    <row r="124" spans="2:65" s="1" customFormat="1" ht="25.5" customHeight="1">
      <c r="B124" s="149"/>
      <c r="C124" s="150" t="s">
        <v>329</v>
      </c>
      <c r="D124" s="150" t="s">
        <v>167</v>
      </c>
      <c r="E124" s="151" t="s">
        <v>2316</v>
      </c>
      <c r="F124" s="152" t="s">
        <v>2243</v>
      </c>
      <c r="G124" s="153" t="s">
        <v>976</v>
      </c>
      <c r="H124" s="154">
        <v>2</v>
      </c>
      <c r="I124" s="155"/>
      <c r="J124" s="155">
        <f t="shared" si="10"/>
        <v>0</v>
      </c>
      <c r="K124" s="152" t="s">
        <v>5</v>
      </c>
      <c r="L124" s="35"/>
      <c r="M124" s="156" t="s">
        <v>5</v>
      </c>
      <c r="N124" s="157" t="s">
        <v>40</v>
      </c>
      <c r="O124" s="158">
        <v>0</v>
      </c>
      <c r="P124" s="158">
        <f t="shared" si="11"/>
        <v>0</v>
      </c>
      <c r="Q124" s="158">
        <v>0</v>
      </c>
      <c r="R124" s="158">
        <f t="shared" si="12"/>
        <v>0</v>
      </c>
      <c r="S124" s="158">
        <v>0</v>
      </c>
      <c r="T124" s="159">
        <f t="shared" si="13"/>
        <v>0</v>
      </c>
      <c r="AR124" s="21" t="s">
        <v>224</v>
      </c>
      <c r="AT124" s="21" t="s">
        <v>167</v>
      </c>
      <c r="AU124" s="21" t="s">
        <v>77</v>
      </c>
      <c r="AY124" s="21" t="s">
        <v>165</v>
      </c>
      <c r="BE124" s="160">
        <f t="shared" si="14"/>
        <v>0</v>
      </c>
      <c r="BF124" s="160">
        <f t="shared" si="15"/>
        <v>0</v>
      </c>
      <c r="BG124" s="160">
        <f t="shared" si="16"/>
        <v>0</v>
      </c>
      <c r="BH124" s="160">
        <f t="shared" si="17"/>
        <v>0</v>
      </c>
      <c r="BI124" s="160">
        <f t="shared" si="18"/>
        <v>0</v>
      </c>
      <c r="BJ124" s="21" t="s">
        <v>16</v>
      </c>
      <c r="BK124" s="160">
        <f t="shared" si="19"/>
        <v>0</v>
      </c>
      <c r="BL124" s="21" t="s">
        <v>224</v>
      </c>
      <c r="BM124" s="21" t="s">
        <v>2317</v>
      </c>
    </row>
    <row r="125" spans="2:65" s="1" customFormat="1" ht="25.5" customHeight="1">
      <c r="B125" s="149"/>
      <c r="C125" s="150" t="s">
        <v>334</v>
      </c>
      <c r="D125" s="150" t="s">
        <v>167</v>
      </c>
      <c r="E125" s="151" t="s">
        <v>2318</v>
      </c>
      <c r="F125" s="152" t="s">
        <v>2246</v>
      </c>
      <c r="G125" s="153" t="s">
        <v>976</v>
      </c>
      <c r="H125" s="154">
        <v>2</v>
      </c>
      <c r="I125" s="155"/>
      <c r="J125" s="155">
        <f t="shared" si="10"/>
        <v>0</v>
      </c>
      <c r="K125" s="152" t="s">
        <v>5</v>
      </c>
      <c r="L125" s="35"/>
      <c r="M125" s="156" t="s">
        <v>5</v>
      </c>
      <c r="N125" s="157" t="s">
        <v>40</v>
      </c>
      <c r="O125" s="158">
        <v>0</v>
      </c>
      <c r="P125" s="158">
        <f t="shared" si="11"/>
        <v>0</v>
      </c>
      <c r="Q125" s="158">
        <v>0</v>
      </c>
      <c r="R125" s="158">
        <f t="shared" si="12"/>
        <v>0</v>
      </c>
      <c r="S125" s="158">
        <v>0</v>
      </c>
      <c r="T125" s="159">
        <f t="shared" si="13"/>
        <v>0</v>
      </c>
      <c r="AR125" s="21" t="s">
        <v>224</v>
      </c>
      <c r="AT125" s="21" t="s">
        <v>167</v>
      </c>
      <c r="AU125" s="21" t="s">
        <v>77</v>
      </c>
      <c r="AY125" s="21" t="s">
        <v>165</v>
      </c>
      <c r="BE125" s="160">
        <f t="shared" si="14"/>
        <v>0</v>
      </c>
      <c r="BF125" s="160">
        <f t="shared" si="15"/>
        <v>0</v>
      </c>
      <c r="BG125" s="160">
        <f t="shared" si="16"/>
        <v>0</v>
      </c>
      <c r="BH125" s="160">
        <f t="shared" si="17"/>
        <v>0</v>
      </c>
      <c r="BI125" s="160">
        <f t="shared" si="18"/>
        <v>0</v>
      </c>
      <c r="BJ125" s="21" t="s">
        <v>16</v>
      </c>
      <c r="BK125" s="160">
        <f t="shared" si="19"/>
        <v>0</v>
      </c>
      <c r="BL125" s="21" t="s">
        <v>224</v>
      </c>
      <c r="BM125" s="21" t="s">
        <v>2319</v>
      </c>
    </row>
    <row r="126" spans="2:65" s="1" customFormat="1" ht="25.5" customHeight="1">
      <c r="B126" s="149"/>
      <c r="C126" s="150" t="s">
        <v>338</v>
      </c>
      <c r="D126" s="150" t="s">
        <v>167</v>
      </c>
      <c r="E126" s="151" t="s">
        <v>2320</v>
      </c>
      <c r="F126" s="152" t="s">
        <v>2249</v>
      </c>
      <c r="G126" s="153" t="s">
        <v>976</v>
      </c>
      <c r="H126" s="154">
        <v>2</v>
      </c>
      <c r="I126" s="155"/>
      <c r="J126" s="155">
        <f t="shared" si="10"/>
        <v>0</v>
      </c>
      <c r="K126" s="152" t="s">
        <v>5</v>
      </c>
      <c r="L126" s="35"/>
      <c r="M126" s="156" t="s">
        <v>5</v>
      </c>
      <c r="N126" s="157" t="s">
        <v>40</v>
      </c>
      <c r="O126" s="158">
        <v>0</v>
      </c>
      <c r="P126" s="158">
        <f t="shared" si="11"/>
        <v>0</v>
      </c>
      <c r="Q126" s="158">
        <v>0</v>
      </c>
      <c r="R126" s="158">
        <f t="shared" si="12"/>
        <v>0</v>
      </c>
      <c r="S126" s="158">
        <v>0</v>
      </c>
      <c r="T126" s="159">
        <f t="shared" si="13"/>
        <v>0</v>
      </c>
      <c r="AR126" s="21" t="s">
        <v>224</v>
      </c>
      <c r="AT126" s="21" t="s">
        <v>167</v>
      </c>
      <c r="AU126" s="21" t="s">
        <v>77</v>
      </c>
      <c r="AY126" s="21" t="s">
        <v>165</v>
      </c>
      <c r="BE126" s="160">
        <f t="shared" si="14"/>
        <v>0</v>
      </c>
      <c r="BF126" s="160">
        <f t="shared" si="15"/>
        <v>0</v>
      </c>
      <c r="BG126" s="160">
        <f t="shared" si="16"/>
        <v>0</v>
      </c>
      <c r="BH126" s="160">
        <f t="shared" si="17"/>
        <v>0</v>
      </c>
      <c r="BI126" s="160">
        <f t="shared" si="18"/>
        <v>0</v>
      </c>
      <c r="BJ126" s="21" t="s">
        <v>16</v>
      </c>
      <c r="BK126" s="160">
        <f t="shared" si="19"/>
        <v>0</v>
      </c>
      <c r="BL126" s="21" t="s">
        <v>224</v>
      </c>
      <c r="BM126" s="21" t="s">
        <v>2321</v>
      </c>
    </row>
    <row r="127" spans="2:65" s="1" customFormat="1" ht="25.5" customHeight="1">
      <c r="B127" s="149"/>
      <c r="C127" s="150" t="s">
        <v>342</v>
      </c>
      <c r="D127" s="150" t="s">
        <v>167</v>
      </c>
      <c r="E127" s="151" t="s">
        <v>2322</v>
      </c>
      <c r="F127" s="152" t="s">
        <v>2323</v>
      </c>
      <c r="G127" s="153" t="s">
        <v>976</v>
      </c>
      <c r="H127" s="154">
        <v>2</v>
      </c>
      <c r="I127" s="155"/>
      <c r="J127" s="155">
        <f t="shared" si="10"/>
        <v>0</v>
      </c>
      <c r="K127" s="152" t="s">
        <v>5</v>
      </c>
      <c r="L127" s="35"/>
      <c r="M127" s="156" t="s">
        <v>5</v>
      </c>
      <c r="N127" s="157" t="s">
        <v>40</v>
      </c>
      <c r="O127" s="158">
        <v>0</v>
      </c>
      <c r="P127" s="158">
        <f t="shared" si="11"/>
        <v>0</v>
      </c>
      <c r="Q127" s="158">
        <v>0</v>
      </c>
      <c r="R127" s="158">
        <f t="shared" si="12"/>
        <v>0</v>
      </c>
      <c r="S127" s="158">
        <v>0</v>
      </c>
      <c r="T127" s="159">
        <f t="shared" si="13"/>
        <v>0</v>
      </c>
      <c r="AR127" s="21" t="s">
        <v>224</v>
      </c>
      <c r="AT127" s="21" t="s">
        <v>167</v>
      </c>
      <c r="AU127" s="21" t="s">
        <v>77</v>
      </c>
      <c r="AY127" s="21" t="s">
        <v>165</v>
      </c>
      <c r="BE127" s="160">
        <f t="shared" si="14"/>
        <v>0</v>
      </c>
      <c r="BF127" s="160">
        <f t="shared" si="15"/>
        <v>0</v>
      </c>
      <c r="BG127" s="160">
        <f t="shared" si="16"/>
        <v>0</v>
      </c>
      <c r="BH127" s="160">
        <f t="shared" si="17"/>
        <v>0</v>
      </c>
      <c r="BI127" s="160">
        <f t="shared" si="18"/>
        <v>0</v>
      </c>
      <c r="BJ127" s="21" t="s">
        <v>16</v>
      </c>
      <c r="BK127" s="160">
        <f t="shared" si="19"/>
        <v>0</v>
      </c>
      <c r="BL127" s="21" t="s">
        <v>224</v>
      </c>
      <c r="BM127" s="21" t="s">
        <v>2324</v>
      </c>
    </row>
    <row r="128" spans="2:65" s="1" customFormat="1" ht="25.5" customHeight="1">
      <c r="B128" s="149"/>
      <c r="C128" s="150" t="s">
        <v>346</v>
      </c>
      <c r="D128" s="150" t="s">
        <v>167</v>
      </c>
      <c r="E128" s="151" t="s">
        <v>2325</v>
      </c>
      <c r="F128" s="152" t="s">
        <v>2326</v>
      </c>
      <c r="G128" s="153" t="s">
        <v>976</v>
      </c>
      <c r="H128" s="154">
        <v>11</v>
      </c>
      <c r="I128" s="155"/>
      <c r="J128" s="155">
        <f t="shared" si="10"/>
        <v>0</v>
      </c>
      <c r="K128" s="152" t="s">
        <v>5</v>
      </c>
      <c r="L128" s="35"/>
      <c r="M128" s="156" t="s">
        <v>5</v>
      </c>
      <c r="N128" s="157" t="s">
        <v>40</v>
      </c>
      <c r="O128" s="158">
        <v>0</v>
      </c>
      <c r="P128" s="158">
        <f t="shared" si="11"/>
        <v>0</v>
      </c>
      <c r="Q128" s="158">
        <v>0</v>
      </c>
      <c r="R128" s="158">
        <f t="shared" si="12"/>
        <v>0</v>
      </c>
      <c r="S128" s="158">
        <v>0</v>
      </c>
      <c r="T128" s="159">
        <f t="shared" si="13"/>
        <v>0</v>
      </c>
      <c r="AR128" s="21" t="s">
        <v>224</v>
      </c>
      <c r="AT128" s="21" t="s">
        <v>167</v>
      </c>
      <c r="AU128" s="21" t="s">
        <v>77</v>
      </c>
      <c r="AY128" s="21" t="s">
        <v>165</v>
      </c>
      <c r="BE128" s="160">
        <f t="shared" si="14"/>
        <v>0</v>
      </c>
      <c r="BF128" s="160">
        <f t="shared" si="15"/>
        <v>0</v>
      </c>
      <c r="BG128" s="160">
        <f t="shared" si="16"/>
        <v>0</v>
      </c>
      <c r="BH128" s="160">
        <f t="shared" si="17"/>
        <v>0</v>
      </c>
      <c r="BI128" s="160">
        <f t="shared" si="18"/>
        <v>0</v>
      </c>
      <c r="BJ128" s="21" t="s">
        <v>16</v>
      </c>
      <c r="BK128" s="160">
        <f t="shared" si="19"/>
        <v>0</v>
      </c>
      <c r="BL128" s="21" t="s">
        <v>224</v>
      </c>
      <c r="BM128" s="21" t="s">
        <v>2327</v>
      </c>
    </row>
    <row r="129" spans="2:65" s="1" customFormat="1" ht="25.5" customHeight="1">
      <c r="B129" s="149"/>
      <c r="C129" s="150" t="s">
        <v>350</v>
      </c>
      <c r="D129" s="150" t="s">
        <v>167</v>
      </c>
      <c r="E129" s="151" t="s">
        <v>2328</v>
      </c>
      <c r="F129" s="152" t="s">
        <v>2329</v>
      </c>
      <c r="G129" s="153" t="s">
        <v>976</v>
      </c>
      <c r="H129" s="154">
        <v>3</v>
      </c>
      <c r="I129" s="155"/>
      <c r="J129" s="155">
        <f t="shared" si="10"/>
        <v>0</v>
      </c>
      <c r="K129" s="152" t="s">
        <v>5</v>
      </c>
      <c r="L129" s="35"/>
      <c r="M129" s="156" t="s">
        <v>5</v>
      </c>
      <c r="N129" s="157" t="s">
        <v>40</v>
      </c>
      <c r="O129" s="158">
        <v>0</v>
      </c>
      <c r="P129" s="158">
        <f t="shared" si="11"/>
        <v>0</v>
      </c>
      <c r="Q129" s="158">
        <v>0</v>
      </c>
      <c r="R129" s="158">
        <f t="shared" si="12"/>
        <v>0</v>
      </c>
      <c r="S129" s="158">
        <v>0</v>
      </c>
      <c r="T129" s="159">
        <f t="shared" si="13"/>
        <v>0</v>
      </c>
      <c r="AR129" s="21" t="s">
        <v>224</v>
      </c>
      <c r="AT129" s="21" t="s">
        <v>167</v>
      </c>
      <c r="AU129" s="21" t="s">
        <v>77</v>
      </c>
      <c r="AY129" s="21" t="s">
        <v>165</v>
      </c>
      <c r="BE129" s="160">
        <f t="shared" si="14"/>
        <v>0</v>
      </c>
      <c r="BF129" s="160">
        <f t="shared" si="15"/>
        <v>0</v>
      </c>
      <c r="BG129" s="160">
        <f t="shared" si="16"/>
        <v>0</v>
      </c>
      <c r="BH129" s="160">
        <f t="shared" si="17"/>
        <v>0</v>
      </c>
      <c r="BI129" s="160">
        <f t="shared" si="18"/>
        <v>0</v>
      </c>
      <c r="BJ129" s="21" t="s">
        <v>16</v>
      </c>
      <c r="BK129" s="160">
        <f t="shared" si="19"/>
        <v>0</v>
      </c>
      <c r="BL129" s="21" t="s">
        <v>224</v>
      </c>
      <c r="BM129" s="21" t="s">
        <v>2330</v>
      </c>
    </row>
    <row r="130" spans="2:65" s="1" customFormat="1" ht="25.5" customHeight="1">
      <c r="B130" s="149"/>
      <c r="C130" s="150" t="s">
        <v>354</v>
      </c>
      <c r="D130" s="150" t="s">
        <v>167</v>
      </c>
      <c r="E130" s="151" t="s">
        <v>2331</v>
      </c>
      <c r="F130" s="152" t="s">
        <v>2332</v>
      </c>
      <c r="G130" s="153" t="s">
        <v>976</v>
      </c>
      <c r="H130" s="154">
        <v>6</v>
      </c>
      <c r="I130" s="155"/>
      <c r="J130" s="155">
        <f t="shared" si="10"/>
        <v>0</v>
      </c>
      <c r="K130" s="152" t="s">
        <v>5</v>
      </c>
      <c r="L130" s="35"/>
      <c r="M130" s="156" t="s">
        <v>5</v>
      </c>
      <c r="N130" s="157" t="s">
        <v>40</v>
      </c>
      <c r="O130" s="158">
        <v>0</v>
      </c>
      <c r="P130" s="158">
        <f t="shared" si="11"/>
        <v>0</v>
      </c>
      <c r="Q130" s="158">
        <v>0</v>
      </c>
      <c r="R130" s="158">
        <f t="shared" si="12"/>
        <v>0</v>
      </c>
      <c r="S130" s="158">
        <v>0</v>
      </c>
      <c r="T130" s="159">
        <f t="shared" si="13"/>
        <v>0</v>
      </c>
      <c r="AR130" s="21" t="s">
        <v>224</v>
      </c>
      <c r="AT130" s="21" t="s">
        <v>167</v>
      </c>
      <c r="AU130" s="21" t="s">
        <v>77</v>
      </c>
      <c r="AY130" s="21" t="s">
        <v>165</v>
      </c>
      <c r="BE130" s="160">
        <f t="shared" si="14"/>
        <v>0</v>
      </c>
      <c r="BF130" s="160">
        <f t="shared" si="15"/>
        <v>0</v>
      </c>
      <c r="BG130" s="160">
        <f t="shared" si="16"/>
        <v>0</v>
      </c>
      <c r="BH130" s="160">
        <f t="shared" si="17"/>
        <v>0</v>
      </c>
      <c r="BI130" s="160">
        <f t="shared" si="18"/>
        <v>0</v>
      </c>
      <c r="BJ130" s="21" t="s">
        <v>16</v>
      </c>
      <c r="BK130" s="160">
        <f t="shared" si="19"/>
        <v>0</v>
      </c>
      <c r="BL130" s="21" t="s">
        <v>224</v>
      </c>
      <c r="BM130" s="21" t="s">
        <v>2333</v>
      </c>
    </row>
    <row r="131" spans="2:65" s="1" customFormat="1" ht="38.25" customHeight="1">
      <c r="B131" s="149"/>
      <c r="C131" s="150" t="s">
        <v>358</v>
      </c>
      <c r="D131" s="150" t="s">
        <v>167</v>
      </c>
      <c r="E131" s="151" t="s">
        <v>2334</v>
      </c>
      <c r="F131" s="152" t="s">
        <v>2273</v>
      </c>
      <c r="G131" s="153" t="s">
        <v>170</v>
      </c>
      <c r="H131" s="154">
        <v>4</v>
      </c>
      <c r="I131" s="155"/>
      <c r="J131" s="155">
        <f t="shared" si="10"/>
        <v>0</v>
      </c>
      <c r="K131" s="152" t="s">
        <v>5</v>
      </c>
      <c r="L131" s="35"/>
      <c r="M131" s="156" t="s">
        <v>5</v>
      </c>
      <c r="N131" s="157" t="s">
        <v>40</v>
      </c>
      <c r="O131" s="158">
        <v>0</v>
      </c>
      <c r="P131" s="158">
        <f t="shared" si="11"/>
        <v>0</v>
      </c>
      <c r="Q131" s="158">
        <v>0</v>
      </c>
      <c r="R131" s="158">
        <f t="shared" si="12"/>
        <v>0</v>
      </c>
      <c r="S131" s="158">
        <v>0</v>
      </c>
      <c r="T131" s="159">
        <f t="shared" si="13"/>
        <v>0</v>
      </c>
      <c r="AR131" s="21" t="s">
        <v>224</v>
      </c>
      <c r="AT131" s="21" t="s">
        <v>167</v>
      </c>
      <c r="AU131" s="21" t="s">
        <v>77</v>
      </c>
      <c r="AY131" s="21" t="s">
        <v>165</v>
      </c>
      <c r="BE131" s="160">
        <f t="shared" si="14"/>
        <v>0</v>
      </c>
      <c r="BF131" s="160">
        <f t="shared" si="15"/>
        <v>0</v>
      </c>
      <c r="BG131" s="160">
        <f t="shared" si="16"/>
        <v>0</v>
      </c>
      <c r="BH131" s="160">
        <f t="shared" si="17"/>
        <v>0</v>
      </c>
      <c r="BI131" s="160">
        <f t="shared" si="18"/>
        <v>0</v>
      </c>
      <c r="BJ131" s="21" t="s">
        <v>16</v>
      </c>
      <c r="BK131" s="160">
        <f t="shared" si="19"/>
        <v>0</v>
      </c>
      <c r="BL131" s="21" t="s">
        <v>224</v>
      </c>
      <c r="BM131" s="21" t="s">
        <v>2335</v>
      </c>
    </row>
    <row r="132" spans="2:65" s="1" customFormat="1" ht="51" customHeight="1">
      <c r="B132" s="149"/>
      <c r="C132" s="150" t="s">
        <v>362</v>
      </c>
      <c r="D132" s="150" t="s">
        <v>167</v>
      </c>
      <c r="E132" s="151" t="s">
        <v>2336</v>
      </c>
      <c r="F132" s="152" t="s">
        <v>2276</v>
      </c>
      <c r="G132" s="153" t="s">
        <v>170</v>
      </c>
      <c r="H132" s="154">
        <v>1</v>
      </c>
      <c r="I132" s="155"/>
      <c r="J132" s="155">
        <f t="shared" si="10"/>
        <v>0</v>
      </c>
      <c r="K132" s="152" t="s">
        <v>5</v>
      </c>
      <c r="L132" s="35"/>
      <c r="M132" s="156" t="s">
        <v>5</v>
      </c>
      <c r="N132" s="157" t="s">
        <v>40</v>
      </c>
      <c r="O132" s="158">
        <v>0</v>
      </c>
      <c r="P132" s="158">
        <f t="shared" si="11"/>
        <v>0</v>
      </c>
      <c r="Q132" s="158">
        <v>0</v>
      </c>
      <c r="R132" s="158">
        <f t="shared" si="12"/>
        <v>0</v>
      </c>
      <c r="S132" s="158">
        <v>0</v>
      </c>
      <c r="T132" s="159">
        <f t="shared" si="13"/>
        <v>0</v>
      </c>
      <c r="AR132" s="21" t="s">
        <v>224</v>
      </c>
      <c r="AT132" s="21" t="s">
        <v>167</v>
      </c>
      <c r="AU132" s="21" t="s">
        <v>77</v>
      </c>
      <c r="AY132" s="21" t="s">
        <v>165</v>
      </c>
      <c r="BE132" s="160">
        <f t="shared" si="14"/>
        <v>0</v>
      </c>
      <c r="BF132" s="160">
        <f t="shared" si="15"/>
        <v>0</v>
      </c>
      <c r="BG132" s="160">
        <f t="shared" si="16"/>
        <v>0</v>
      </c>
      <c r="BH132" s="160">
        <f t="shared" si="17"/>
        <v>0</v>
      </c>
      <c r="BI132" s="160">
        <f t="shared" si="18"/>
        <v>0</v>
      </c>
      <c r="BJ132" s="21" t="s">
        <v>16</v>
      </c>
      <c r="BK132" s="160">
        <f t="shared" si="19"/>
        <v>0</v>
      </c>
      <c r="BL132" s="21" t="s">
        <v>224</v>
      </c>
      <c r="BM132" s="21" t="s">
        <v>2337</v>
      </c>
    </row>
    <row r="133" spans="2:65" s="10" customFormat="1" ht="29.85" customHeight="1">
      <c r="B133" s="137"/>
      <c r="D133" s="138" t="s">
        <v>68</v>
      </c>
      <c r="E133" s="147" t="s">
        <v>2040</v>
      </c>
      <c r="F133" s="147" t="s">
        <v>2338</v>
      </c>
      <c r="J133" s="148">
        <f>BK133</f>
        <v>0</v>
      </c>
      <c r="L133" s="137"/>
      <c r="M133" s="141"/>
      <c r="N133" s="142"/>
      <c r="O133" s="142"/>
      <c r="P133" s="143">
        <f>SUM(P134:P142)</f>
        <v>0</v>
      </c>
      <c r="Q133" s="142"/>
      <c r="R133" s="143">
        <f>SUM(R134:R142)</f>
        <v>0</v>
      </c>
      <c r="S133" s="142"/>
      <c r="T133" s="144">
        <f>SUM(T134:T142)</f>
        <v>0</v>
      </c>
      <c r="AR133" s="138" t="s">
        <v>77</v>
      </c>
      <c r="AT133" s="145" t="s">
        <v>68</v>
      </c>
      <c r="AU133" s="145" t="s">
        <v>16</v>
      </c>
      <c r="AY133" s="138" t="s">
        <v>165</v>
      </c>
      <c r="BK133" s="146">
        <f>SUM(BK134:BK142)</f>
        <v>0</v>
      </c>
    </row>
    <row r="134" spans="2:65" s="1" customFormat="1" ht="140.25" customHeight="1">
      <c r="B134" s="149"/>
      <c r="C134" s="150" t="s">
        <v>366</v>
      </c>
      <c r="D134" s="150" t="s">
        <v>167</v>
      </c>
      <c r="E134" s="151" t="s">
        <v>2339</v>
      </c>
      <c r="F134" s="152" t="s">
        <v>2340</v>
      </c>
      <c r="G134" s="153" t="s">
        <v>971</v>
      </c>
      <c r="H134" s="154">
        <v>1</v>
      </c>
      <c r="I134" s="155"/>
      <c r="J134" s="155">
        <f t="shared" ref="J134:J142" si="20">ROUND(I134*H134,2)</f>
        <v>0</v>
      </c>
      <c r="K134" s="152" t="s">
        <v>5</v>
      </c>
      <c r="L134" s="35"/>
      <c r="M134" s="156" t="s">
        <v>5</v>
      </c>
      <c r="N134" s="157" t="s">
        <v>40</v>
      </c>
      <c r="O134" s="158">
        <v>0</v>
      </c>
      <c r="P134" s="158">
        <f t="shared" ref="P134:P142" si="21">O134*H134</f>
        <v>0</v>
      </c>
      <c r="Q134" s="158">
        <v>0</v>
      </c>
      <c r="R134" s="158">
        <f t="shared" ref="R134:R142" si="22">Q134*H134</f>
        <v>0</v>
      </c>
      <c r="S134" s="158">
        <v>0</v>
      </c>
      <c r="T134" s="159">
        <f t="shared" ref="T134:T142" si="23">S134*H134</f>
        <v>0</v>
      </c>
      <c r="AR134" s="21" t="s">
        <v>224</v>
      </c>
      <c r="AT134" s="21" t="s">
        <v>167</v>
      </c>
      <c r="AU134" s="21" t="s">
        <v>77</v>
      </c>
      <c r="AY134" s="21" t="s">
        <v>165</v>
      </c>
      <c r="BE134" s="160">
        <f t="shared" ref="BE134:BE142" si="24">IF(N134="základní",J134,0)</f>
        <v>0</v>
      </c>
      <c r="BF134" s="160">
        <f t="shared" ref="BF134:BF142" si="25">IF(N134="snížená",J134,0)</f>
        <v>0</v>
      </c>
      <c r="BG134" s="160">
        <f t="shared" ref="BG134:BG142" si="26">IF(N134="zákl. přenesená",J134,0)</f>
        <v>0</v>
      </c>
      <c r="BH134" s="160">
        <f t="shared" ref="BH134:BH142" si="27">IF(N134="sníž. přenesená",J134,0)</f>
        <v>0</v>
      </c>
      <c r="BI134" s="160">
        <f t="shared" ref="BI134:BI142" si="28">IF(N134="nulová",J134,0)</f>
        <v>0</v>
      </c>
      <c r="BJ134" s="21" t="s">
        <v>16</v>
      </c>
      <c r="BK134" s="160">
        <f t="shared" ref="BK134:BK142" si="29">ROUND(I134*H134,2)</f>
        <v>0</v>
      </c>
      <c r="BL134" s="21" t="s">
        <v>224</v>
      </c>
      <c r="BM134" s="21" t="s">
        <v>2341</v>
      </c>
    </row>
    <row r="135" spans="2:65" s="1" customFormat="1" ht="25.5" customHeight="1">
      <c r="B135" s="149"/>
      <c r="C135" s="150" t="s">
        <v>370</v>
      </c>
      <c r="D135" s="150" t="s">
        <v>167</v>
      </c>
      <c r="E135" s="151" t="s">
        <v>2342</v>
      </c>
      <c r="F135" s="152" t="s">
        <v>2343</v>
      </c>
      <c r="G135" s="153" t="s">
        <v>971</v>
      </c>
      <c r="H135" s="154">
        <v>1</v>
      </c>
      <c r="I135" s="155"/>
      <c r="J135" s="155">
        <f t="shared" si="20"/>
        <v>0</v>
      </c>
      <c r="K135" s="152" t="s">
        <v>5</v>
      </c>
      <c r="L135" s="35"/>
      <c r="M135" s="156" t="s">
        <v>5</v>
      </c>
      <c r="N135" s="157" t="s">
        <v>40</v>
      </c>
      <c r="O135" s="158">
        <v>0</v>
      </c>
      <c r="P135" s="158">
        <f t="shared" si="21"/>
        <v>0</v>
      </c>
      <c r="Q135" s="158">
        <v>0</v>
      </c>
      <c r="R135" s="158">
        <f t="shared" si="22"/>
        <v>0</v>
      </c>
      <c r="S135" s="158">
        <v>0</v>
      </c>
      <c r="T135" s="159">
        <f t="shared" si="23"/>
        <v>0</v>
      </c>
      <c r="AR135" s="21" t="s">
        <v>224</v>
      </c>
      <c r="AT135" s="21" t="s">
        <v>167</v>
      </c>
      <c r="AU135" s="21" t="s">
        <v>77</v>
      </c>
      <c r="AY135" s="21" t="s">
        <v>165</v>
      </c>
      <c r="BE135" s="160">
        <f t="shared" si="24"/>
        <v>0</v>
      </c>
      <c r="BF135" s="160">
        <f t="shared" si="25"/>
        <v>0</v>
      </c>
      <c r="BG135" s="160">
        <f t="shared" si="26"/>
        <v>0</v>
      </c>
      <c r="BH135" s="160">
        <f t="shared" si="27"/>
        <v>0</v>
      </c>
      <c r="BI135" s="160">
        <f t="shared" si="28"/>
        <v>0</v>
      </c>
      <c r="BJ135" s="21" t="s">
        <v>16</v>
      </c>
      <c r="BK135" s="160">
        <f t="shared" si="29"/>
        <v>0</v>
      </c>
      <c r="BL135" s="21" t="s">
        <v>224</v>
      </c>
      <c r="BM135" s="21" t="s">
        <v>2344</v>
      </c>
    </row>
    <row r="136" spans="2:65" s="1" customFormat="1" ht="38.25" customHeight="1">
      <c r="B136" s="149"/>
      <c r="C136" s="150" t="s">
        <v>374</v>
      </c>
      <c r="D136" s="150" t="s">
        <v>167</v>
      </c>
      <c r="E136" s="151" t="s">
        <v>2345</v>
      </c>
      <c r="F136" s="152" t="s">
        <v>2346</v>
      </c>
      <c r="G136" s="153" t="s">
        <v>971</v>
      </c>
      <c r="H136" s="154">
        <v>2</v>
      </c>
      <c r="I136" s="155"/>
      <c r="J136" s="155">
        <f t="shared" si="20"/>
        <v>0</v>
      </c>
      <c r="K136" s="152" t="s">
        <v>5</v>
      </c>
      <c r="L136" s="35"/>
      <c r="M136" s="156" t="s">
        <v>5</v>
      </c>
      <c r="N136" s="157" t="s">
        <v>40</v>
      </c>
      <c r="O136" s="158">
        <v>0</v>
      </c>
      <c r="P136" s="158">
        <f t="shared" si="21"/>
        <v>0</v>
      </c>
      <c r="Q136" s="158">
        <v>0</v>
      </c>
      <c r="R136" s="158">
        <f t="shared" si="22"/>
        <v>0</v>
      </c>
      <c r="S136" s="158">
        <v>0</v>
      </c>
      <c r="T136" s="159">
        <f t="shared" si="23"/>
        <v>0</v>
      </c>
      <c r="AR136" s="21" t="s">
        <v>224</v>
      </c>
      <c r="AT136" s="21" t="s">
        <v>167</v>
      </c>
      <c r="AU136" s="21" t="s">
        <v>77</v>
      </c>
      <c r="AY136" s="21" t="s">
        <v>165</v>
      </c>
      <c r="BE136" s="160">
        <f t="shared" si="24"/>
        <v>0</v>
      </c>
      <c r="BF136" s="160">
        <f t="shared" si="25"/>
        <v>0</v>
      </c>
      <c r="BG136" s="160">
        <f t="shared" si="26"/>
        <v>0</v>
      </c>
      <c r="BH136" s="160">
        <f t="shared" si="27"/>
        <v>0</v>
      </c>
      <c r="BI136" s="160">
        <f t="shared" si="28"/>
        <v>0</v>
      </c>
      <c r="BJ136" s="21" t="s">
        <v>16</v>
      </c>
      <c r="BK136" s="160">
        <f t="shared" si="29"/>
        <v>0</v>
      </c>
      <c r="BL136" s="21" t="s">
        <v>224</v>
      </c>
      <c r="BM136" s="21" t="s">
        <v>2347</v>
      </c>
    </row>
    <row r="137" spans="2:65" s="1" customFormat="1" ht="38.25" customHeight="1">
      <c r="B137" s="149"/>
      <c r="C137" s="150" t="s">
        <v>378</v>
      </c>
      <c r="D137" s="150" t="s">
        <v>167</v>
      </c>
      <c r="E137" s="151" t="s">
        <v>2348</v>
      </c>
      <c r="F137" s="152" t="s">
        <v>2349</v>
      </c>
      <c r="G137" s="153" t="s">
        <v>971</v>
      </c>
      <c r="H137" s="154">
        <v>1</v>
      </c>
      <c r="I137" s="155"/>
      <c r="J137" s="155">
        <f t="shared" si="20"/>
        <v>0</v>
      </c>
      <c r="K137" s="152" t="s">
        <v>5</v>
      </c>
      <c r="L137" s="35"/>
      <c r="M137" s="156" t="s">
        <v>5</v>
      </c>
      <c r="N137" s="157" t="s">
        <v>40</v>
      </c>
      <c r="O137" s="158">
        <v>0</v>
      </c>
      <c r="P137" s="158">
        <f t="shared" si="21"/>
        <v>0</v>
      </c>
      <c r="Q137" s="158">
        <v>0</v>
      </c>
      <c r="R137" s="158">
        <f t="shared" si="22"/>
        <v>0</v>
      </c>
      <c r="S137" s="158">
        <v>0</v>
      </c>
      <c r="T137" s="159">
        <f t="shared" si="23"/>
        <v>0</v>
      </c>
      <c r="AR137" s="21" t="s">
        <v>224</v>
      </c>
      <c r="AT137" s="21" t="s">
        <v>167</v>
      </c>
      <c r="AU137" s="21" t="s">
        <v>77</v>
      </c>
      <c r="AY137" s="21" t="s">
        <v>165</v>
      </c>
      <c r="BE137" s="160">
        <f t="shared" si="24"/>
        <v>0</v>
      </c>
      <c r="BF137" s="160">
        <f t="shared" si="25"/>
        <v>0</v>
      </c>
      <c r="BG137" s="160">
        <f t="shared" si="26"/>
        <v>0</v>
      </c>
      <c r="BH137" s="160">
        <f t="shared" si="27"/>
        <v>0</v>
      </c>
      <c r="BI137" s="160">
        <f t="shared" si="28"/>
        <v>0</v>
      </c>
      <c r="BJ137" s="21" t="s">
        <v>16</v>
      </c>
      <c r="BK137" s="160">
        <f t="shared" si="29"/>
        <v>0</v>
      </c>
      <c r="BL137" s="21" t="s">
        <v>224</v>
      </c>
      <c r="BM137" s="21" t="s">
        <v>2350</v>
      </c>
    </row>
    <row r="138" spans="2:65" s="1" customFormat="1" ht="38.25" customHeight="1">
      <c r="B138" s="149"/>
      <c r="C138" s="150" t="s">
        <v>382</v>
      </c>
      <c r="D138" s="150" t="s">
        <v>167</v>
      </c>
      <c r="E138" s="151" t="s">
        <v>2311</v>
      </c>
      <c r="F138" s="152" t="s">
        <v>2231</v>
      </c>
      <c r="G138" s="153" t="s">
        <v>971</v>
      </c>
      <c r="H138" s="154">
        <v>1</v>
      </c>
      <c r="I138" s="155"/>
      <c r="J138" s="155">
        <f t="shared" si="20"/>
        <v>0</v>
      </c>
      <c r="K138" s="152" t="s">
        <v>5</v>
      </c>
      <c r="L138" s="35"/>
      <c r="M138" s="156" t="s">
        <v>5</v>
      </c>
      <c r="N138" s="157" t="s">
        <v>40</v>
      </c>
      <c r="O138" s="158">
        <v>0</v>
      </c>
      <c r="P138" s="158">
        <f t="shared" si="21"/>
        <v>0</v>
      </c>
      <c r="Q138" s="158">
        <v>0</v>
      </c>
      <c r="R138" s="158">
        <f t="shared" si="22"/>
        <v>0</v>
      </c>
      <c r="S138" s="158">
        <v>0</v>
      </c>
      <c r="T138" s="159">
        <f t="shared" si="23"/>
        <v>0</v>
      </c>
      <c r="AR138" s="21" t="s">
        <v>224</v>
      </c>
      <c r="AT138" s="21" t="s">
        <v>167</v>
      </c>
      <c r="AU138" s="21" t="s">
        <v>77</v>
      </c>
      <c r="AY138" s="21" t="s">
        <v>165</v>
      </c>
      <c r="BE138" s="160">
        <f t="shared" si="24"/>
        <v>0</v>
      </c>
      <c r="BF138" s="160">
        <f t="shared" si="25"/>
        <v>0</v>
      </c>
      <c r="BG138" s="160">
        <f t="shared" si="26"/>
        <v>0</v>
      </c>
      <c r="BH138" s="160">
        <f t="shared" si="27"/>
        <v>0</v>
      </c>
      <c r="BI138" s="160">
        <f t="shared" si="28"/>
        <v>0</v>
      </c>
      <c r="BJ138" s="21" t="s">
        <v>16</v>
      </c>
      <c r="BK138" s="160">
        <f t="shared" si="29"/>
        <v>0</v>
      </c>
      <c r="BL138" s="21" t="s">
        <v>224</v>
      </c>
      <c r="BM138" s="21" t="s">
        <v>2351</v>
      </c>
    </row>
    <row r="139" spans="2:65" s="1" customFormat="1" ht="25.5" customHeight="1">
      <c r="B139" s="149"/>
      <c r="C139" s="150" t="s">
        <v>386</v>
      </c>
      <c r="D139" s="150" t="s">
        <v>167</v>
      </c>
      <c r="E139" s="151" t="s">
        <v>2320</v>
      </c>
      <c r="F139" s="152" t="s">
        <v>2249</v>
      </c>
      <c r="G139" s="153" t="s">
        <v>976</v>
      </c>
      <c r="H139" s="154">
        <v>3</v>
      </c>
      <c r="I139" s="155"/>
      <c r="J139" s="155">
        <f t="shared" si="20"/>
        <v>0</v>
      </c>
      <c r="K139" s="152" t="s">
        <v>5</v>
      </c>
      <c r="L139" s="35"/>
      <c r="M139" s="156" t="s">
        <v>5</v>
      </c>
      <c r="N139" s="157" t="s">
        <v>40</v>
      </c>
      <c r="O139" s="158">
        <v>0</v>
      </c>
      <c r="P139" s="158">
        <f t="shared" si="21"/>
        <v>0</v>
      </c>
      <c r="Q139" s="158">
        <v>0</v>
      </c>
      <c r="R139" s="158">
        <f t="shared" si="22"/>
        <v>0</v>
      </c>
      <c r="S139" s="158">
        <v>0</v>
      </c>
      <c r="T139" s="159">
        <f t="shared" si="23"/>
        <v>0</v>
      </c>
      <c r="AR139" s="21" t="s">
        <v>224</v>
      </c>
      <c r="AT139" s="21" t="s">
        <v>167</v>
      </c>
      <c r="AU139" s="21" t="s">
        <v>77</v>
      </c>
      <c r="AY139" s="21" t="s">
        <v>165</v>
      </c>
      <c r="BE139" s="160">
        <f t="shared" si="24"/>
        <v>0</v>
      </c>
      <c r="BF139" s="160">
        <f t="shared" si="25"/>
        <v>0</v>
      </c>
      <c r="BG139" s="160">
        <f t="shared" si="26"/>
        <v>0</v>
      </c>
      <c r="BH139" s="160">
        <f t="shared" si="27"/>
        <v>0</v>
      </c>
      <c r="BI139" s="160">
        <f t="shared" si="28"/>
        <v>0</v>
      </c>
      <c r="BJ139" s="21" t="s">
        <v>16</v>
      </c>
      <c r="BK139" s="160">
        <f t="shared" si="29"/>
        <v>0</v>
      </c>
      <c r="BL139" s="21" t="s">
        <v>224</v>
      </c>
      <c r="BM139" s="21" t="s">
        <v>2352</v>
      </c>
    </row>
    <row r="140" spans="2:65" s="1" customFormat="1" ht="25.5" customHeight="1">
      <c r="B140" s="149"/>
      <c r="C140" s="150" t="s">
        <v>390</v>
      </c>
      <c r="D140" s="150" t="s">
        <v>167</v>
      </c>
      <c r="E140" s="151" t="s">
        <v>2328</v>
      </c>
      <c r="F140" s="152" t="s">
        <v>2329</v>
      </c>
      <c r="G140" s="153" t="s">
        <v>976</v>
      </c>
      <c r="H140" s="154">
        <v>3</v>
      </c>
      <c r="I140" s="155"/>
      <c r="J140" s="155">
        <f t="shared" si="20"/>
        <v>0</v>
      </c>
      <c r="K140" s="152" t="s">
        <v>5</v>
      </c>
      <c r="L140" s="35"/>
      <c r="M140" s="156" t="s">
        <v>5</v>
      </c>
      <c r="N140" s="157" t="s">
        <v>40</v>
      </c>
      <c r="O140" s="158">
        <v>0</v>
      </c>
      <c r="P140" s="158">
        <f t="shared" si="21"/>
        <v>0</v>
      </c>
      <c r="Q140" s="158">
        <v>0</v>
      </c>
      <c r="R140" s="158">
        <f t="shared" si="22"/>
        <v>0</v>
      </c>
      <c r="S140" s="158">
        <v>0</v>
      </c>
      <c r="T140" s="159">
        <f t="shared" si="23"/>
        <v>0</v>
      </c>
      <c r="AR140" s="21" t="s">
        <v>224</v>
      </c>
      <c r="AT140" s="21" t="s">
        <v>167</v>
      </c>
      <c r="AU140" s="21" t="s">
        <v>77</v>
      </c>
      <c r="AY140" s="21" t="s">
        <v>165</v>
      </c>
      <c r="BE140" s="160">
        <f t="shared" si="24"/>
        <v>0</v>
      </c>
      <c r="BF140" s="160">
        <f t="shared" si="25"/>
        <v>0</v>
      </c>
      <c r="BG140" s="160">
        <f t="shared" si="26"/>
        <v>0</v>
      </c>
      <c r="BH140" s="160">
        <f t="shared" si="27"/>
        <v>0</v>
      </c>
      <c r="BI140" s="160">
        <f t="shared" si="28"/>
        <v>0</v>
      </c>
      <c r="BJ140" s="21" t="s">
        <v>16</v>
      </c>
      <c r="BK140" s="160">
        <f t="shared" si="29"/>
        <v>0</v>
      </c>
      <c r="BL140" s="21" t="s">
        <v>224</v>
      </c>
      <c r="BM140" s="21" t="s">
        <v>2353</v>
      </c>
    </row>
    <row r="141" spans="2:65" s="1" customFormat="1" ht="38.25" customHeight="1">
      <c r="B141" s="149"/>
      <c r="C141" s="150" t="s">
        <v>394</v>
      </c>
      <c r="D141" s="150" t="s">
        <v>167</v>
      </c>
      <c r="E141" s="151" t="s">
        <v>2334</v>
      </c>
      <c r="F141" s="152" t="s">
        <v>2273</v>
      </c>
      <c r="G141" s="153" t="s">
        <v>170</v>
      </c>
      <c r="H141" s="154">
        <v>3</v>
      </c>
      <c r="I141" s="155"/>
      <c r="J141" s="155">
        <f t="shared" si="20"/>
        <v>0</v>
      </c>
      <c r="K141" s="152" t="s">
        <v>5</v>
      </c>
      <c r="L141" s="35"/>
      <c r="M141" s="156" t="s">
        <v>5</v>
      </c>
      <c r="N141" s="157" t="s">
        <v>40</v>
      </c>
      <c r="O141" s="158">
        <v>0</v>
      </c>
      <c r="P141" s="158">
        <f t="shared" si="21"/>
        <v>0</v>
      </c>
      <c r="Q141" s="158">
        <v>0</v>
      </c>
      <c r="R141" s="158">
        <f t="shared" si="22"/>
        <v>0</v>
      </c>
      <c r="S141" s="158">
        <v>0</v>
      </c>
      <c r="T141" s="159">
        <f t="shared" si="23"/>
        <v>0</v>
      </c>
      <c r="AR141" s="21" t="s">
        <v>224</v>
      </c>
      <c r="AT141" s="21" t="s">
        <v>167</v>
      </c>
      <c r="AU141" s="21" t="s">
        <v>77</v>
      </c>
      <c r="AY141" s="21" t="s">
        <v>165</v>
      </c>
      <c r="BE141" s="160">
        <f t="shared" si="24"/>
        <v>0</v>
      </c>
      <c r="BF141" s="160">
        <f t="shared" si="25"/>
        <v>0</v>
      </c>
      <c r="BG141" s="160">
        <f t="shared" si="26"/>
        <v>0</v>
      </c>
      <c r="BH141" s="160">
        <f t="shared" si="27"/>
        <v>0</v>
      </c>
      <c r="BI141" s="160">
        <f t="shared" si="28"/>
        <v>0</v>
      </c>
      <c r="BJ141" s="21" t="s">
        <v>16</v>
      </c>
      <c r="BK141" s="160">
        <f t="shared" si="29"/>
        <v>0</v>
      </c>
      <c r="BL141" s="21" t="s">
        <v>224</v>
      </c>
      <c r="BM141" s="21" t="s">
        <v>2354</v>
      </c>
    </row>
    <row r="142" spans="2:65" s="1" customFormat="1" ht="51" customHeight="1">
      <c r="B142" s="149"/>
      <c r="C142" s="150" t="s">
        <v>398</v>
      </c>
      <c r="D142" s="150" t="s">
        <v>167</v>
      </c>
      <c r="E142" s="151" t="s">
        <v>2336</v>
      </c>
      <c r="F142" s="152" t="s">
        <v>2276</v>
      </c>
      <c r="G142" s="153" t="s">
        <v>170</v>
      </c>
      <c r="H142" s="154">
        <v>2</v>
      </c>
      <c r="I142" s="155"/>
      <c r="J142" s="155">
        <f t="shared" si="20"/>
        <v>0</v>
      </c>
      <c r="K142" s="152" t="s">
        <v>5</v>
      </c>
      <c r="L142" s="35"/>
      <c r="M142" s="156" t="s">
        <v>5</v>
      </c>
      <c r="N142" s="157" t="s">
        <v>40</v>
      </c>
      <c r="O142" s="158">
        <v>0</v>
      </c>
      <c r="P142" s="158">
        <f t="shared" si="21"/>
        <v>0</v>
      </c>
      <c r="Q142" s="158">
        <v>0</v>
      </c>
      <c r="R142" s="158">
        <f t="shared" si="22"/>
        <v>0</v>
      </c>
      <c r="S142" s="158">
        <v>0</v>
      </c>
      <c r="T142" s="159">
        <f t="shared" si="23"/>
        <v>0</v>
      </c>
      <c r="AR142" s="21" t="s">
        <v>224</v>
      </c>
      <c r="AT142" s="21" t="s">
        <v>167</v>
      </c>
      <c r="AU142" s="21" t="s">
        <v>77</v>
      </c>
      <c r="AY142" s="21" t="s">
        <v>165</v>
      </c>
      <c r="BE142" s="160">
        <f t="shared" si="24"/>
        <v>0</v>
      </c>
      <c r="BF142" s="160">
        <f t="shared" si="25"/>
        <v>0</v>
      </c>
      <c r="BG142" s="160">
        <f t="shared" si="26"/>
        <v>0</v>
      </c>
      <c r="BH142" s="160">
        <f t="shared" si="27"/>
        <v>0</v>
      </c>
      <c r="BI142" s="160">
        <f t="shared" si="28"/>
        <v>0</v>
      </c>
      <c r="BJ142" s="21" t="s">
        <v>16</v>
      </c>
      <c r="BK142" s="160">
        <f t="shared" si="29"/>
        <v>0</v>
      </c>
      <c r="BL142" s="21" t="s">
        <v>224</v>
      </c>
      <c r="BM142" s="21" t="s">
        <v>2355</v>
      </c>
    </row>
    <row r="143" spans="2:65" s="10" customFormat="1" ht="29.85" customHeight="1">
      <c r="B143" s="137"/>
      <c r="D143" s="138" t="s">
        <v>68</v>
      </c>
      <c r="E143" s="147" t="s">
        <v>2088</v>
      </c>
      <c r="F143" s="147" t="s">
        <v>2356</v>
      </c>
      <c r="J143" s="148">
        <f>BK143</f>
        <v>0</v>
      </c>
      <c r="L143" s="137"/>
      <c r="M143" s="141"/>
      <c r="N143" s="142"/>
      <c r="O143" s="142"/>
      <c r="P143" s="143">
        <f>SUM(P144:P152)</f>
        <v>0</v>
      </c>
      <c r="Q143" s="142"/>
      <c r="R143" s="143">
        <f>SUM(R144:R152)</f>
        <v>0</v>
      </c>
      <c r="S143" s="142"/>
      <c r="T143" s="144">
        <f>SUM(T144:T152)</f>
        <v>0</v>
      </c>
      <c r="AR143" s="138" t="s">
        <v>77</v>
      </c>
      <c r="AT143" s="145" t="s">
        <v>68</v>
      </c>
      <c r="AU143" s="145" t="s">
        <v>16</v>
      </c>
      <c r="AY143" s="138" t="s">
        <v>165</v>
      </c>
      <c r="BK143" s="146">
        <f>SUM(BK144:BK152)</f>
        <v>0</v>
      </c>
    </row>
    <row r="144" spans="2:65" s="1" customFormat="1" ht="16.5" customHeight="1">
      <c r="B144" s="149"/>
      <c r="C144" s="150" t="s">
        <v>402</v>
      </c>
      <c r="D144" s="150" t="s">
        <v>167</v>
      </c>
      <c r="E144" s="151" t="s">
        <v>2357</v>
      </c>
      <c r="F144" s="152" t="s">
        <v>2358</v>
      </c>
      <c r="G144" s="153" t="s">
        <v>300</v>
      </c>
      <c r="H144" s="154">
        <v>50</v>
      </c>
      <c r="I144" s="155"/>
      <c r="J144" s="155">
        <f t="shared" ref="J144:J152" si="30">ROUND(I144*H144,2)</f>
        <v>0</v>
      </c>
      <c r="K144" s="152" t="s">
        <v>5</v>
      </c>
      <c r="L144" s="35"/>
      <c r="M144" s="156" t="s">
        <v>5</v>
      </c>
      <c r="N144" s="157" t="s">
        <v>40</v>
      </c>
      <c r="O144" s="158">
        <v>0</v>
      </c>
      <c r="P144" s="158">
        <f t="shared" ref="P144:P152" si="31">O144*H144</f>
        <v>0</v>
      </c>
      <c r="Q144" s="158">
        <v>0</v>
      </c>
      <c r="R144" s="158">
        <f t="shared" ref="R144:R152" si="32">Q144*H144</f>
        <v>0</v>
      </c>
      <c r="S144" s="158">
        <v>0</v>
      </c>
      <c r="T144" s="159">
        <f t="shared" ref="T144:T152" si="33">S144*H144</f>
        <v>0</v>
      </c>
      <c r="AR144" s="21" t="s">
        <v>224</v>
      </c>
      <c r="AT144" s="21" t="s">
        <v>167</v>
      </c>
      <c r="AU144" s="21" t="s">
        <v>77</v>
      </c>
      <c r="AY144" s="21" t="s">
        <v>165</v>
      </c>
      <c r="BE144" s="160">
        <f t="shared" ref="BE144:BE152" si="34">IF(N144="základní",J144,0)</f>
        <v>0</v>
      </c>
      <c r="BF144" s="160">
        <f t="shared" ref="BF144:BF152" si="35">IF(N144="snížená",J144,0)</f>
        <v>0</v>
      </c>
      <c r="BG144" s="160">
        <f t="shared" ref="BG144:BG152" si="36">IF(N144="zákl. přenesená",J144,0)</f>
        <v>0</v>
      </c>
      <c r="BH144" s="160">
        <f t="shared" ref="BH144:BH152" si="37">IF(N144="sníž. přenesená",J144,0)</f>
        <v>0</v>
      </c>
      <c r="BI144" s="160">
        <f t="shared" ref="BI144:BI152" si="38">IF(N144="nulová",J144,0)</f>
        <v>0</v>
      </c>
      <c r="BJ144" s="21" t="s">
        <v>16</v>
      </c>
      <c r="BK144" s="160">
        <f t="shared" ref="BK144:BK152" si="39">ROUND(I144*H144,2)</f>
        <v>0</v>
      </c>
      <c r="BL144" s="21" t="s">
        <v>224</v>
      </c>
      <c r="BM144" s="21" t="s">
        <v>2359</v>
      </c>
    </row>
    <row r="145" spans="2:65" s="1" customFormat="1" ht="16.5" customHeight="1">
      <c r="B145" s="149"/>
      <c r="C145" s="150" t="s">
        <v>406</v>
      </c>
      <c r="D145" s="150" t="s">
        <v>167</v>
      </c>
      <c r="E145" s="151" t="s">
        <v>2360</v>
      </c>
      <c r="F145" s="152" t="s">
        <v>2361</v>
      </c>
      <c r="G145" s="153" t="s">
        <v>286</v>
      </c>
      <c r="H145" s="154">
        <v>1</v>
      </c>
      <c r="I145" s="155"/>
      <c r="J145" s="155">
        <f t="shared" si="30"/>
        <v>0</v>
      </c>
      <c r="K145" s="152" t="s">
        <v>5</v>
      </c>
      <c r="L145" s="35"/>
      <c r="M145" s="156" t="s">
        <v>5</v>
      </c>
      <c r="N145" s="157" t="s">
        <v>40</v>
      </c>
      <c r="O145" s="158">
        <v>0</v>
      </c>
      <c r="P145" s="158">
        <f t="shared" si="31"/>
        <v>0</v>
      </c>
      <c r="Q145" s="158">
        <v>0</v>
      </c>
      <c r="R145" s="158">
        <f t="shared" si="32"/>
        <v>0</v>
      </c>
      <c r="S145" s="158">
        <v>0</v>
      </c>
      <c r="T145" s="159">
        <f t="shared" si="33"/>
        <v>0</v>
      </c>
      <c r="AR145" s="21" t="s">
        <v>224</v>
      </c>
      <c r="AT145" s="21" t="s">
        <v>167</v>
      </c>
      <c r="AU145" s="21" t="s">
        <v>77</v>
      </c>
      <c r="AY145" s="21" t="s">
        <v>165</v>
      </c>
      <c r="BE145" s="160">
        <f t="shared" si="34"/>
        <v>0</v>
      </c>
      <c r="BF145" s="160">
        <f t="shared" si="35"/>
        <v>0</v>
      </c>
      <c r="BG145" s="160">
        <f t="shared" si="36"/>
        <v>0</v>
      </c>
      <c r="BH145" s="160">
        <f t="shared" si="37"/>
        <v>0</v>
      </c>
      <c r="BI145" s="160">
        <f t="shared" si="38"/>
        <v>0</v>
      </c>
      <c r="BJ145" s="21" t="s">
        <v>16</v>
      </c>
      <c r="BK145" s="160">
        <f t="shared" si="39"/>
        <v>0</v>
      </c>
      <c r="BL145" s="21" t="s">
        <v>224</v>
      </c>
      <c r="BM145" s="21" t="s">
        <v>2362</v>
      </c>
    </row>
    <row r="146" spans="2:65" s="1" customFormat="1" ht="16.5" customHeight="1">
      <c r="B146" s="149"/>
      <c r="C146" s="150" t="s">
        <v>410</v>
      </c>
      <c r="D146" s="150" t="s">
        <v>167</v>
      </c>
      <c r="E146" s="151" t="s">
        <v>2363</v>
      </c>
      <c r="F146" s="152" t="s">
        <v>2364</v>
      </c>
      <c r="G146" s="153" t="s">
        <v>1146</v>
      </c>
      <c r="H146" s="154">
        <v>15</v>
      </c>
      <c r="I146" s="155"/>
      <c r="J146" s="155">
        <f t="shared" si="30"/>
        <v>0</v>
      </c>
      <c r="K146" s="152" t="s">
        <v>5</v>
      </c>
      <c r="L146" s="35"/>
      <c r="M146" s="156" t="s">
        <v>5</v>
      </c>
      <c r="N146" s="157" t="s">
        <v>40</v>
      </c>
      <c r="O146" s="158">
        <v>0</v>
      </c>
      <c r="P146" s="158">
        <f t="shared" si="31"/>
        <v>0</v>
      </c>
      <c r="Q146" s="158">
        <v>0</v>
      </c>
      <c r="R146" s="158">
        <f t="shared" si="32"/>
        <v>0</v>
      </c>
      <c r="S146" s="158">
        <v>0</v>
      </c>
      <c r="T146" s="159">
        <f t="shared" si="33"/>
        <v>0</v>
      </c>
      <c r="AR146" s="21" t="s">
        <v>224</v>
      </c>
      <c r="AT146" s="21" t="s">
        <v>167</v>
      </c>
      <c r="AU146" s="21" t="s">
        <v>77</v>
      </c>
      <c r="AY146" s="21" t="s">
        <v>165</v>
      </c>
      <c r="BE146" s="160">
        <f t="shared" si="34"/>
        <v>0</v>
      </c>
      <c r="BF146" s="160">
        <f t="shared" si="35"/>
        <v>0</v>
      </c>
      <c r="BG146" s="160">
        <f t="shared" si="36"/>
        <v>0</v>
      </c>
      <c r="BH146" s="160">
        <f t="shared" si="37"/>
        <v>0</v>
      </c>
      <c r="BI146" s="160">
        <f t="shared" si="38"/>
        <v>0</v>
      </c>
      <c r="BJ146" s="21" t="s">
        <v>16</v>
      </c>
      <c r="BK146" s="160">
        <f t="shared" si="39"/>
        <v>0</v>
      </c>
      <c r="BL146" s="21" t="s">
        <v>224</v>
      </c>
      <c r="BM146" s="21" t="s">
        <v>2365</v>
      </c>
    </row>
    <row r="147" spans="2:65" s="1" customFormat="1" ht="38.25" customHeight="1">
      <c r="B147" s="149"/>
      <c r="C147" s="150" t="s">
        <v>419</v>
      </c>
      <c r="D147" s="150" t="s">
        <v>167</v>
      </c>
      <c r="E147" s="151" t="s">
        <v>2366</v>
      </c>
      <c r="F147" s="152" t="s">
        <v>2367</v>
      </c>
      <c r="G147" s="153" t="s">
        <v>286</v>
      </c>
      <c r="H147" s="154">
        <v>1</v>
      </c>
      <c r="I147" s="155"/>
      <c r="J147" s="155">
        <f t="shared" si="30"/>
        <v>0</v>
      </c>
      <c r="K147" s="152" t="s">
        <v>5</v>
      </c>
      <c r="L147" s="35"/>
      <c r="M147" s="156" t="s">
        <v>5</v>
      </c>
      <c r="N147" s="157" t="s">
        <v>40</v>
      </c>
      <c r="O147" s="158">
        <v>0</v>
      </c>
      <c r="P147" s="158">
        <f t="shared" si="31"/>
        <v>0</v>
      </c>
      <c r="Q147" s="158">
        <v>0</v>
      </c>
      <c r="R147" s="158">
        <f t="shared" si="32"/>
        <v>0</v>
      </c>
      <c r="S147" s="158">
        <v>0</v>
      </c>
      <c r="T147" s="159">
        <f t="shared" si="33"/>
        <v>0</v>
      </c>
      <c r="AR147" s="21" t="s">
        <v>224</v>
      </c>
      <c r="AT147" s="21" t="s">
        <v>167</v>
      </c>
      <c r="AU147" s="21" t="s">
        <v>77</v>
      </c>
      <c r="AY147" s="21" t="s">
        <v>165</v>
      </c>
      <c r="BE147" s="160">
        <f t="shared" si="34"/>
        <v>0</v>
      </c>
      <c r="BF147" s="160">
        <f t="shared" si="35"/>
        <v>0</v>
      </c>
      <c r="BG147" s="160">
        <f t="shared" si="36"/>
        <v>0</v>
      </c>
      <c r="BH147" s="160">
        <f t="shared" si="37"/>
        <v>0</v>
      </c>
      <c r="BI147" s="160">
        <f t="shared" si="38"/>
        <v>0</v>
      </c>
      <c r="BJ147" s="21" t="s">
        <v>16</v>
      </c>
      <c r="BK147" s="160">
        <f t="shared" si="39"/>
        <v>0</v>
      </c>
      <c r="BL147" s="21" t="s">
        <v>224</v>
      </c>
      <c r="BM147" s="21" t="s">
        <v>2368</v>
      </c>
    </row>
    <row r="148" spans="2:65" s="1" customFormat="1" ht="16.5" customHeight="1">
      <c r="B148" s="149"/>
      <c r="C148" s="150" t="s">
        <v>423</v>
      </c>
      <c r="D148" s="150" t="s">
        <v>167</v>
      </c>
      <c r="E148" s="151" t="s">
        <v>2369</v>
      </c>
      <c r="F148" s="152" t="s">
        <v>2370</v>
      </c>
      <c r="G148" s="153" t="s">
        <v>286</v>
      </c>
      <c r="H148" s="154">
        <v>1</v>
      </c>
      <c r="I148" s="155"/>
      <c r="J148" s="155">
        <f t="shared" si="30"/>
        <v>0</v>
      </c>
      <c r="K148" s="152" t="s">
        <v>5</v>
      </c>
      <c r="L148" s="35"/>
      <c r="M148" s="156" t="s">
        <v>5</v>
      </c>
      <c r="N148" s="157" t="s">
        <v>40</v>
      </c>
      <c r="O148" s="158">
        <v>0</v>
      </c>
      <c r="P148" s="158">
        <f t="shared" si="31"/>
        <v>0</v>
      </c>
      <c r="Q148" s="158">
        <v>0</v>
      </c>
      <c r="R148" s="158">
        <f t="shared" si="32"/>
        <v>0</v>
      </c>
      <c r="S148" s="158">
        <v>0</v>
      </c>
      <c r="T148" s="159">
        <f t="shared" si="33"/>
        <v>0</v>
      </c>
      <c r="AR148" s="21" t="s">
        <v>224</v>
      </c>
      <c r="AT148" s="21" t="s">
        <v>167</v>
      </c>
      <c r="AU148" s="21" t="s">
        <v>77</v>
      </c>
      <c r="AY148" s="21" t="s">
        <v>165</v>
      </c>
      <c r="BE148" s="160">
        <f t="shared" si="34"/>
        <v>0</v>
      </c>
      <c r="BF148" s="160">
        <f t="shared" si="35"/>
        <v>0</v>
      </c>
      <c r="BG148" s="160">
        <f t="shared" si="36"/>
        <v>0</v>
      </c>
      <c r="BH148" s="160">
        <f t="shared" si="37"/>
        <v>0</v>
      </c>
      <c r="BI148" s="160">
        <f t="shared" si="38"/>
        <v>0</v>
      </c>
      <c r="BJ148" s="21" t="s">
        <v>16</v>
      </c>
      <c r="BK148" s="160">
        <f t="shared" si="39"/>
        <v>0</v>
      </c>
      <c r="BL148" s="21" t="s">
        <v>224</v>
      </c>
      <c r="BM148" s="21" t="s">
        <v>2371</v>
      </c>
    </row>
    <row r="149" spans="2:65" s="1" customFormat="1" ht="16.5" customHeight="1">
      <c r="B149" s="149"/>
      <c r="C149" s="150" t="s">
        <v>427</v>
      </c>
      <c r="D149" s="150" t="s">
        <v>167</v>
      </c>
      <c r="E149" s="151" t="s">
        <v>2372</v>
      </c>
      <c r="F149" s="152" t="s">
        <v>2373</v>
      </c>
      <c r="G149" s="153" t="s">
        <v>286</v>
      </c>
      <c r="H149" s="154">
        <v>10</v>
      </c>
      <c r="I149" s="155"/>
      <c r="J149" s="155">
        <f t="shared" si="30"/>
        <v>0</v>
      </c>
      <c r="K149" s="152" t="s">
        <v>5</v>
      </c>
      <c r="L149" s="35"/>
      <c r="M149" s="156" t="s">
        <v>5</v>
      </c>
      <c r="N149" s="157" t="s">
        <v>40</v>
      </c>
      <c r="O149" s="158">
        <v>0</v>
      </c>
      <c r="P149" s="158">
        <f t="shared" si="31"/>
        <v>0</v>
      </c>
      <c r="Q149" s="158">
        <v>0</v>
      </c>
      <c r="R149" s="158">
        <f t="shared" si="32"/>
        <v>0</v>
      </c>
      <c r="S149" s="158">
        <v>0</v>
      </c>
      <c r="T149" s="159">
        <f t="shared" si="33"/>
        <v>0</v>
      </c>
      <c r="AR149" s="21" t="s">
        <v>224</v>
      </c>
      <c r="AT149" s="21" t="s">
        <v>167</v>
      </c>
      <c r="AU149" s="21" t="s">
        <v>77</v>
      </c>
      <c r="AY149" s="21" t="s">
        <v>165</v>
      </c>
      <c r="BE149" s="160">
        <f t="shared" si="34"/>
        <v>0</v>
      </c>
      <c r="BF149" s="160">
        <f t="shared" si="35"/>
        <v>0</v>
      </c>
      <c r="BG149" s="160">
        <f t="shared" si="36"/>
        <v>0</v>
      </c>
      <c r="BH149" s="160">
        <f t="shared" si="37"/>
        <v>0</v>
      </c>
      <c r="BI149" s="160">
        <f t="shared" si="38"/>
        <v>0</v>
      </c>
      <c r="BJ149" s="21" t="s">
        <v>16</v>
      </c>
      <c r="BK149" s="160">
        <f t="shared" si="39"/>
        <v>0</v>
      </c>
      <c r="BL149" s="21" t="s">
        <v>224</v>
      </c>
      <c r="BM149" s="21" t="s">
        <v>2374</v>
      </c>
    </row>
    <row r="150" spans="2:65" s="1" customFormat="1" ht="16.5" customHeight="1">
      <c r="B150" s="149"/>
      <c r="C150" s="150" t="s">
        <v>431</v>
      </c>
      <c r="D150" s="150" t="s">
        <v>167</v>
      </c>
      <c r="E150" s="151" t="s">
        <v>2375</v>
      </c>
      <c r="F150" s="152" t="s">
        <v>2145</v>
      </c>
      <c r="G150" s="153" t="s">
        <v>286</v>
      </c>
      <c r="H150" s="154">
        <v>1</v>
      </c>
      <c r="I150" s="155"/>
      <c r="J150" s="155">
        <f t="shared" si="30"/>
        <v>0</v>
      </c>
      <c r="K150" s="152" t="s">
        <v>5</v>
      </c>
      <c r="L150" s="35"/>
      <c r="M150" s="156" t="s">
        <v>5</v>
      </c>
      <c r="N150" s="157" t="s">
        <v>40</v>
      </c>
      <c r="O150" s="158">
        <v>0</v>
      </c>
      <c r="P150" s="158">
        <f t="shared" si="31"/>
        <v>0</v>
      </c>
      <c r="Q150" s="158">
        <v>0</v>
      </c>
      <c r="R150" s="158">
        <f t="shared" si="32"/>
        <v>0</v>
      </c>
      <c r="S150" s="158">
        <v>0</v>
      </c>
      <c r="T150" s="159">
        <f t="shared" si="33"/>
        <v>0</v>
      </c>
      <c r="AR150" s="21" t="s">
        <v>224</v>
      </c>
      <c r="AT150" s="21" t="s">
        <v>167</v>
      </c>
      <c r="AU150" s="21" t="s">
        <v>77</v>
      </c>
      <c r="AY150" s="21" t="s">
        <v>165</v>
      </c>
      <c r="BE150" s="160">
        <f t="shared" si="34"/>
        <v>0</v>
      </c>
      <c r="BF150" s="160">
        <f t="shared" si="35"/>
        <v>0</v>
      </c>
      <c r="BG150" s="160">
        <f t="shared" si="36"/>
        <v>0</v>
      </c>
      <c r="BH150" s="160">
        <f t="shared" si="37"/>
        <v>0</v>
      </c>
      <c r="BI150" s="160">
        <f t="shared" si="38"/>
        <v>0</v>
      </c>
      <c r="BJ150" s="21" t="s">
        <v>16</v>
      </c>
      <c r="BK150" s="160">
        <f t="shared" si="39"/>
        <v>0</v>
      </c>
      <c r="BL150" s="21" t="s">
        <v>224</v>
      </c>
      <c r="BM150" s="21" t="s">
        <v>2376</v>
      </c>
    </row>
    <row r="151" spans="2:65" s="1" customFormat="1" ht="16.5" customHeight="1">
      <c r="B151" s="149"/>
      <c r="C151" s="150" t="s">
        <v>435</v>
      </c>
      <c r="D151" s="150" t="s">
        <v>167</v>
      </c>
      <c r="E151" s="151" t="s">
        <v>2377</v>
      </c>
      <c r="F151" s="152" t="s">
        <v>1184</v>
      </c>
      <c r="G151" s="153" t="s">
        <v>286</v>
      </c>
      <c r="H151" s="154">
        <v>1</v>
      </c>
      <c r="I151" s="155"/>
      <c r="J151" s="155">
        <f t="shared" si="30"/>
        <v>0</v>
      </c>
      <c r="K151" s="152" t="s">
        <v>5</v>
      </c>
      <c r="L151" s="35"/>
      <c r="M151" s="156" t="s">
        <v>5</v>
      </c>
      <c r="N151" s="157" t="s">
        <v>40</v>
      </c>
      <c r="O151" s="158">
        <v>0</v>
      </c>
      <c r="P151" s="158">
        <f t="shared" si="31"/>
        <v>0</v>
      </c>
      <c r="Q151" s="158">
        <v>0</v>
      </c>
      <c r="R151" s="158">
        <f t="shared" si="32"/>
        <v>0</v>
      </c>
      <c r="S151" s="158">
        <v>0</v>
      </c>
      <c r="T151" s="159">
        <f t="shared" si="33"/>
        <v>0</v>
      </c>
      <c r="AR151" s="21" t="s">
        <v>224</v>
      </c>
      <c r="AT151" s="21" t="s">
        <v>167</v>
      </c>
      <c r="AU151" s="21" t="s">
        <v>77</v>
      </c>
      <c r="AY151" s="21" t="s">
        <v>165</v>
      </c>
      <c r="BE151" s="160">
        <f t="shared" si="34"/>
        <v>0</v>
      </c>
      <c r="BF151" s="160">
        <f t="shared" si="35"/>
        <v>0</v>
      </c>
      <c r="BG151" s="160">
        <f t="shared" si="36"/>
        <v>0</v>
      </c>
      <c r="BH151" s="160">
        <f t="shared" si="37"/>
        <v>0</v>
      </c>
      <c r="BI151" s="160">
        <f t="shared" si="38"/>
        <v>0</v>
      </c>
      <c r="BJ151" s="21" t="s">
        <v>16</v>
      </c>
      <c r="BK151" s="160">
        <f t="shared" si="39"/>
        <v>0</v>
      </c>
      <c r="BL151" s="21" t="s">
        <v>224</v>
      </c>
      <c r="BM151" s="21" t="s">
        <v>2378</v>
      </c>
    </row>
    <row r="152" spans="2:65" s="1" customFormat="1" ht="16.5" customHeight="1">
      <c r="B152" s="149"/>
      <c r="C152" s="150" t="s">
        <v>439</v>
      </c>
      <c r="D152" s="150" t="s">
        <v>167</v>
      </c>
      <c r="E152" s="151" t="s">
        <v>2379</v>
      </c>
      <c r="F152" s="152" t="s">
        <v>2380</v>
      </c>
      <c r="G152" s="153" t="s">
        <v>286</v>
      </c>
      <c r="H152" s="154">
        <v>1</v>
      </c>
      <c r="I152" s="155"/>
      <c r="J152" s="155">
        <f t="shared" si="30"/>
        <v>0</v>
      </c>
      <c r="K152" s="152" t="s">
        <v>5</v>
      </c>
      <c r="L152" s="35"/>
      <c r="M152" s="156" t="s">
        <v>5</v>
      </c>
      <c r="N152" s="178" t="s">
        <v>40</v>
      </c>
      <c r="O152" s="179">
        <v>0</v>
      </c>
      <c r="P152" s="179">
        <f t="shared" si="31"/>
        <v>0</v>
      </c>
      <c r="Q152" s="179">
        <v>0</v>
      </c>
      <c r="R152" s="179">
        <f t="shared" si="32"/>
        <v>0</v>
      </c>
      <c r="S152" s="179">
        <v>0</v>
      </c>
      <c r="T152" s="180">
        <f t="shared" si="33"/>
        <v>0</v>
      </c>
      <c r="AR152" s="21" t="s">
        <v>224</v>
      </c>
      <c r="AT152" s="21" t="s">
        <v>167</v>
      </c>
      <c r="AU152" s="21" t="s">
        <v>77</v>
      </c>
      <c r="AY152" s="21" t="s">
        <v>165</v>
      </c>
      <c r="BE152" s="160">
        <f t="shared" si="34"/>
        <v>0</v>
      </c>
      <c r="BF152" s="160">
        <f t="shared" si="35"/>
        <v>0</v>
      </c>
      <c r="BG152" s="160">
        <f t="shared" si="36"/>
        <v>0</v>
      </c>
      <c r="BH152" s="160">
        <f t="shared" si="37"/>
        <v>0</v>
      </c>
      <c r="BI152" s="160">
        <f t="shared" si="38"/>
        <v>0</v>
      </c>
      <c r="BJ152" s="21" t="s">
        <v>16</v>
      </c>
      <c r="BK152" s="160">
        <f t="shared" si="39"/>
        <v>0</v>
      </c>
      <c r="BL152" s="21" t="s">
        <v>224</v>
      </c>
      <c r="BM152" s="21" t="s">
        <v>2381</v>
      </c>
    </row>
    <row r="153" spans="2:65" s="1" customFormat="1" ht="6.95" customHeight="1">
      <c r="B153" s="50"/>
      <c r="C153" s="51"/>
      <c r="D153" s="51"/>
      <c r="E153" s="51"/>
      <c r="F153" s="51"/>
      <c r="G153" s="51"/>
      <c r="H153" s="51"/>
      <c r="I153" s="51"/>
      <c r="J153" s="51"/>
      <c r="K153" s="51"/>
      <c r="L153" s="35"/>
    </row>
  </sheetData>
  <autoFilter ref="C80:K152"/>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43"/>
  <sheetViews>
    <sheetView showGridLines="0" workbookViewId="0">
      <pane ySplit="1" topLeftCell="A116" activePane="bottomLeft" state="frozen"/>
      <selection pane="bottomLeft" activeCell="I86" sqref="I86:I143"/>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3"/>
      <c r="B1" s="14"/>
      <c r="C1" s="14"/>
      <c r="D1" s="15" t="s">
        <v>1</v>
      </c>
      <c r="E1" s="14"/>
      <c r="F1" s="94" t="s">
        <v>101</v>
      </c>
      <c r="G1" s="296" t="s">
        <v>102</v>
      </c>
      <c r="H1" s="296"/>
      <c r="I1" s="14"/>
      <c r="J1" s="94" t="s">
        <v>103</v>
      </c>
      <c r="K1" s="15" t="s">
        <v>104</v>
      </c>
      <c r="L1" s="94" t="s">
        <v>105</v>
      </c>
      <c r="M1" s="94"/>
      <c r="N1" s="94"/>
      <c r="O1" s="94"/>
      <c r="P1" s="94"/>
      <c r="Q1" s="94"/>
      <c r="R1" s="94"/>
      <c r="S1" s="94"/>
      <c r="T1" s="94"/>
      <c r="U1" s="95"/>
      <c r="V1" s="95"/>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284" t="s">
        <v>8</v>
      </c>
      <c r="M2" s="285"/>
      <c r="N2" s="285"/>
      <c r="O2" s="285"/>
      <c r="P2" s="285"/>
      <c r="Q2" s="285"/>
      <c r="R2" s="285"/>
      <c r="S2" s="285"/>
      <c r="T2" s="285"/>
      <c r="U2" s="285"/>
      <c r="V2" s="285"/>
      <c r="AT2" s="21" t="s">
        <v>85</v>
      </c>
    </row>
    <row r="3" spans="1:70" ht="6.95" customHeight="1">
      <c r="B3" s="22"/>
      <c r="C3" s="23"/>
      <c r="D3" s="23"/>
      <c r="E3" s="23"/>
      <c r="F3" s="23"/>
      <c r="G3" s="23"/>
      <c r="H3" s="23"/>
      <c r="I3" s="23"/>
      <c r="J3" s="23"/>
      <c r="K3" s="24"/>
      <c r="AT3" s="21" t="s">
        <v>77</v>
      </c>
    </row>
    <row r="4" spans="1:70" ht="36.950000000000003" customHeight="1">
      <c r="B4" s="25"/>
      <c r="C4" s="26"/>
      <c r="D4" s="27" t="s">
        <v>106</v>
      </c>
      <c r="E4" s="26"/>
      <c r="F4" s="26"/>
      <c r="G4" s="26"/>
      <c r="H4" s="26"/>
      <c r="I4" s="26"/>
      <c r="J4" s="26"/>
      <c r="K4" s="28"/>
      <c r="M4" s="29" t="s">
        <v>13</v>
      </c>
      <c r="AT4" s="21" t="s">
        <v>6</v>
      </c>
    </row>
    <row r="5" spans="1:70" ht="6.95" customHeight="1">
      <c r="B5" s="25"/>
      <c r="C5" s="26"/>
      <c r="D5" s="26"/>
      <c r="E5" s="26"/>
      <c r="F5" s="26"/>
      <c r="G5" s="26"/>
      <c r="H5" s="26"/>
      <c r="I5" s="26"/>
      <c r="J5" s="26"/>
      <c r="K5" s="28"/>
    </row>
    <row r="6" spans="1:70" ht="15">
      <c r="B6" s="25"/>
      <c r="C6" s="26"/>
      <c r="D6" s="33" t="s">
        <v>17</v>
      </c>
      <c r="E6" s="26"/>
      <c r="F6" s="26"/>
      <c r="G6" s="26"/>
      <c r="H6" s="26"/>
      <c r="I6" s="26"/>
      <c r="J6" s="26"/>
      <c r="K6" s="28"/>
    </row>
    <row r="7" spans="1:70" ht="16.5" customHeight="1">
      <c r="B7" s="25"/>
      <c r="C7" s="26"/>
      <c r="D7" s="26"/>
      <c r="E7" s="297" t="str">
        <f>'Rekapitulace stavby'!K6</f>
        <v>STAVEBNÍ ÚPRAVY A PŘÍSTAVBA OBJ. Č. 22 KOMPLEMENT – AMBULANCE V AREÁLU NEMOCNICE PRACHATICE</v>
      </c>
      <c r="F7" s="298"/>
      <c r="G7" s="298"/>
      <c r="H7" s="298"/>
      <c r="I7" s="26"/>
      <c r="J7" s="26"/>
      <c r="K7" s="28"/>
    </row>
    <row r="8" spans="1:70" s="1" customFormat="1" ht="15">
      <c r="B8" s="35"/>
      <c r="C8" s="36"/>
      <c r="D8" s="33" t="s">
        <v>107</v>
      </c>
      <c r="E8" s="36"/>
      <c r="F8" s="36"/>
      <c r="G8" s="36"/>
      <c r="H8" s="36"/>
      <c r="I8" s="36"/>
      <c r="J8" s="36"/>
      <c r="K8" s="39"/>
    </row>
    <row r="9" spans="1:70" s="1" customFormat="1" ht="36.950000000000003" customHeight="1">
      <c r="B9" s="35"/>
      <c r="C9" s="36"/>
      <c r="D9" s="36"/>
      <c r="E9" s="299" t="s">
        <v>2382</v>
      </c>
      <c r="F9" s="300"/>
      <c r="G9" s="300"/>
      <c r="H9" s="300"/>
      <c r="I9" s="36"/>
      <c r="J9" s="36"/>
      <c r="K9" s="39"/>
    </row>
    <row r="10" spans="1:70" s="1" customFormat="1">
      <c r="B10" s="35"/>
      <c r="C10" s="36"/>
      <c r="D10" s="36"/>
      <c r="E10" s="36"/>
      <c r="F10" s="36"/>
      <c r="G10" s="36"/>
      <c r="H10" s="36"/>
      <c r="I10" s="36"/>
      <c r="J10" s="36"/>
      <c r="K10" s="39"/>
    </row>
    <row r="11" spans="1:70" s="1" customFormat="1" ht="14.45" customHeight="1">
      <c r="B11" s="35"/>
      <c r="C11" s="36"/>
      <c r="D11" s="33" t="s">
        <v>19</v>
      </c>
      <c r="E11" s="36"/>
      <c r="F11" s="31" t="s">
        <v>5</v>
      </c>
      <c r="G11" s="36"/>
      <c r="H11" s="36"/>
      <c r="I11" s="33" t="s">
        <v>20</v>
      </c>
      <c r="J11" s="31" t="s">
        <v>5</v>
      </c>
      <c r="K11" s="39"/>
    </row>
    <row r="12" spans="1:70" s="1" customFormat="1" ht="14.45" customHeight="1">
      <c r="B12" s="35"/>
      <c r="C12" s="36"/>
      <c r="D12" s="33" t="s">
        <v>21</v>
      </c>
      <c r="E12" s="36"/>
      <c r="F12" s="31" t="s">
        <v>22</v>
      </c>
      <c r="G12" s="36"/>
      <c r="H12" s="36"/>
      <c r="I12" s="33" t="s">
        <v>23</v>
      </c>
      <c r="J12" s="96" t="str">
        <f>'Rekapitulace stavby'!AN8</f>
        <v>24.8.2018</v>
      </c>
      <c r="K12" s="39"/>
    </row>
    <row r="13" spans="1:70" s="1" customFormat="1" ht="10.9" customHeight="1">
      <c r="B13" s="35"/>
      <c r="C13" s="36"/>
      <c r="D13" s="36"/>
      <c r="E13" s="36"/>
      <c r="F13" s="36"/>
      <c r="G13" s="36"/>
      <c r="H13" s="36"/>
      <c r="I13" s="36"/>
      <c r="J13" s="36"/>
      <c r="K13" s="39"/>
    </row>
    <row r="14" spans="1:70" s="1" customFormat="1" ht="14.45" customHeight="1">
      <c r="B14" s="35"/>
      <c r="C14" s="36"/>
      <c r="D14" s="33" t="s">
        <v>25</v>
      </c>
      <c r="E14" s="36"/>
      <c r="F14" s="36"/>
      <c r="G14" s="36"/>
      <c r="H14" s="36"/>
      <c r="I14" s="33" t="s">
        <v>26</v>
      </c>
      <c r="J14" s="31" t="s">
        <v>5</v>
      </c>
      <c r="K14" s="39"/>
    </row>
    <row r="15" spans="1:70" s="1" customFormat="1" ht="18" customHeight="1">
      <c r="B15" s="35"/>
      <c r="C15" s="36"/>
      <c r="D15" s="36"/>
      <c r="E15" s="31" t="s">
        <v>27</v>
      </c>
      <c r="F15" s="36"/>
      <c r="G15" s="36"/>
      <c r="H15" s="36"/>
      <c r="I15" s="33" t="s">
        <v>28</v>
      </c>
      <c r="J15" s="31" t="s">
        <v>5</v>
      </c>
      <c r="K15" s="39"/>
    </row>
    <row r="16" spans="1:70" s="1" customFormat="1" ht="6.95" customHeight="1">
      <c r="B16" s="35"/>
      <c r="C16" s="36"/>
      <c r="D16" s="36"/>
      <c r="E16" s="36"/>
      <c r="F16" s="36"/>
      <c r="G16" s="36"/>
      <c r="H16" s="36"/>
      <c r="I16" s="36"/>
      <c r="J16" s="36"/>
      <c r="K16" s="39"/>
    </row>
    <row r="17" spans="2:11" s="1" customFormat="1" ht="14.45" customHeight="1">
      <c r="B17" s="35"/>
      <c r="C17" s="36"/>
      <c r="D17" s="33" t="s">
        <v>29</v>
      </c>
      <c r="E17" s="36"/>
      <c r="F17" s="36"/>
      <c r="G17" s="36"/>
      <c r="H17" s="36"/>
      <c r="I17" s="33" t="s">
        <v>26</v>
      </c>
      <c r="J17" s="31" t="str">
        <f>IF('Rekapitulace stavby'!AN13="Vyplň údaj","",IF('Rekapitulace stavby'!AN13="","",'Rekapitulace stavby'!AN13))</f>
        <v/>
      </c>
      <c r="K17" s="39"/>
    </row>
    <row r="18" spans="2:11" s="1" customFormat="1" ht="18" customHeight="1">
      <c r="B18" s="35"/>
      <c r="C18" s="36"/>
      <c r="D18" s="36"/>
      <c r="E18" s="31" t="str">
        <f>IF('Rekapitulace stavby'!E14="Vyplň údaj","",IF('Rekapitulace stavby'!E14="","",'Rekapitulace stavby'!E14))</f>
        <v xml:space="preserve"> </v>
      </c>
      <c r="F18" s="36"/>
      <c r="G18" s="36"/>
      <c r="H18" s="36"/>
      <c r="I18" s="33" t="s">
        <v>28</v>
      </c>
      <c r="J18" s="31" t="str">
        <f>IF('Rekapitulace stavby'!AN14="Vyplň údaj","",IF('Rekapitulace stavby'!AN14="","",'Rekapitulace stavby'!AN14))</f>
        <v/>
      </c>
      <c r="K18" s="39"/>
    </row>
    <row r="19" spans="2:11" s="1" customFormat="1" ht="6.95" customHeight="1">
      <c r="B19" s="35"/>
      <c r="C19" s="36"/>
      <c r="D19" s="36"/>
      <c r="E19" s="36"/>
      <c r="F19" s="36"/>
      <c r="G19" s="36"/>
      <c r="H19" s="36"/>
      <c r="I19" s="36"/>
      <c r="J19" s="36"/>
      <c r="K19" s="39"/>
    </row>
    <row r="20" spans="2:11" s="1" customFormat="1" ht="14.45" customHeight="1">
      <c r="B20" s="35"/>
      <c r="C20" s="36"/>
      <c r="D20" s="33" t="s">
        <v>30</v>
      </c>
      <c r="E20" s="36"/>
      <c r="F20" s="36"/>
      <c r="G20" s="36"/>
      <c r="H20" s="36"/>
      <c r="I20" s="33" t="s">
        <v>26</v>
      </c>
      <c r="J20" s="31" t="s">
        <v>5</v>
      </c>
      <c r="K20" s="39"/>
    </row>
    <row r="21" spans="2:11" s="1" customFormat="1" ht="18" customHeight="1">
      <c r="B21" s="35"/>
      <c r="C21" s="36"/>
      <c r="D21" s="36"/>
      <c r="E21" s="31" t="s">
        <v>31</v>
      </c>
      <c r="F21" s="36"/>
      <c r="G21" s="36"/>
      <c r="H21" s="36"/>
      <c r="I21" s="33" t="s">
        <v>28</v>
      </c>
      <c r="J21" s="31" t="s">
        <v>5</v>
      </c>
      <c r="K21" s="39"/>
    </row>
    <row r="22" spans="2:11" s="1" customFormat="1" ht="6.95" customHeight="1">
      <c r="B22" s="35"/>
      <c r="C22" s="36"/>
      <c r="D22" s="36"/>
      <c r="E22" s="36"/>
      <c r="F22" s="36"/>
      <c r="G22" s="36"/>
      <c r="H22" s="36"/>
      <c r="I22" s="36"/>
      <c r="J22" s="36"/>
      <c r="K22" s="39"/>
    </row>
    <row r="23" spans="2:11" s="1" customFormat="1" ht="14.45" customHeight="1">
      <c r="B23" s="35"/>
      <c r="C23" s="36"/>
      <c r="D23" s="33" t="s">
        <v>33</v>
      </c>
      <c r="E23" s="36"/>
      <c r="F23" s="36"/>
      <c r="G23" s="36"/>
      <c r="H23" s="36"/>
      <c r="I23" s="36"/>
      <c r="J23" s="36"/>
      <c r="K23" s="39"/>
    </row>
    <row r="24" spans="2:11" s="6" customFormat="1" ht="16.5" customHeight="1">
      <c r="B24" s="97"/>
      <c r="C24" s="98"/>
      <c r="D24" s="98"/>
      <c r="E24" s="272" t="s">
        <v>5</v>
      </c>
      <c r="F24" s="272"/>
      <c r="G24" s="272"/>
      <c r="H24" s="272"/>
      <c r="I24" s="98"/>
      <c r="J24" s="98"/>
      <c r="K24" s="99"/>
    </row>
    <row r="25" spans="2:11" s="1" customFormat="1" ht="6.95" customHeight="1">
      <c r="B25" s="35"/>
      <c r="C25" s="36"/>
      <c r="D25" s="36"/>
      <c r="E25" s="36"/>
      <c r="F25" s="36"/>
      <c r="G25" s="36"/>
      <c r="H25" s="36"/>
      <c r="I25" s="36"/>
      <c r="J25" s="36"/>
      <c r="K25" s="39"/>
    </row>
    <row r="26" spans="2:11" s="1" customFormat="1" ht="6.95" customHeight="1">
      <c r="B26" s="35"/>
      <c r="C26" s="36"/>
      <c r="D26" s="62"/>
      <c r="E26" s="62"/>
      <c r="F26" s="62"/>
      <c r="G26" s="62"/>
      <c r="H26" s="62"/>
      <c r="I26" s="62"/>
      <c r="J26" s="62"/>
      <c r="K26" s="100"/>
    </row>
    <row r="27" spans="2:11" s="1" customFormat="1" ht="25.35" customHeight="1">
      <c r="B27" s="35"/>
      <c r="C27" s="36"/>
      <c r="D27" s="101" t="s">
        <v>35</v>
      </c>
      <c r="E27" s="36"/>
      <c r="F27" s="36"/>
      <c r="G27" s="36"/>
      <c r="H27" s="36"/>
      <c r="I27" s="36"/>
      <c r="J27" s="102">
        <f>ROUND(J83,2)</f>
        <v>0</v>
      </c>
      <c r="K27" s="39"/>
    </row>
    <row r="28" spans="2:11" s="1" customFormat="1" ht="6.95" customHeight="1">
      <c r="B28" s="35"/>
      <c r="C28" s="36"/>
      <c r="D28" s="62"/>
      <c r="E28" s="62"/>
      <c r="F28" s="62"/>
      <c r="G28" s="62"/>
      <c r="H28" s="62"/>
      <c r="I28" s="62"/>
      <c r="J28" s="62"/>
      <c r="K28" s="100"/>
    </row>
    <row r="29" spans="2:11" s="1" customFormat="1" ht="14.45" customHeight="1">
      <c r="B29" s="35"/>
      <c r="C29" s="36"/>
      <c r="D29" s="36"/>
      <c r="E29" s="36"/>
      <c r="F29" s="40" t="s">
        <v>37</v>
      </c>
      <c r="G29" s="36"/>
      <c r="H29" s="36"/>
      <c r="I29" s="40" t="s">
        <v>36</v>
      </c>
      <c r="J29" s="40" t="s">
        <v>38</v>
      </c>
      <c r="K29" s="39"/>
    </row>
    <row r="30" spans="2:11" s="1" customFormat="1" ht="14.45" customHeight="1">
      <c r="B30" s="35"/>
      <c r="C30" s="36"/>
      <c r="D30" s="43" t="s">
        <v>39</v>
      </c>
      <c r="E30" s="43" t="s">
        <v>40</v>
      </c>
      <c r="F30" s="103">
        <f>ROUND(SUM(BE83:BE142), 2)</f>
        <v>0</v>
      </c>
      <c r="G30" s="36"/>
      <c r="H30" s="36"/>
      <c r="I30" s="104">
        <v>0.21</v>
      </c>
      <c r="J30" s="103">
        <f>ROUND(ROUND((SUM(BE83:BE142)), 2)*I30, 2)</f>
        <v>0</v>
      </c>
      <c r="K30" s="39"/>
    </row>
    <row r="31" spans="2:11" s="1" customFormat="1" ht="14.45" customHeight="1">
      <c r="B31" s="35"/>
      <c r="C31" s="36"/>
      <c r="D31" s="36"/>
      <c r="E31" s="43" t="s">
        <v>41</v>
      </c>
      <c r="F31" s="103">
        <f>ROUND(SUM(BF83:BF142), 2)</f>
        <v>0</v>
      </c>
      <c r="G31" s="36"/>
      <c r="H31" s="36"/>
      <c r="I31" s="104">
        <v>0.15</v>
      </c>
      <c r="J31" s="103">
        <f>ROUND(ROUND((SUM(BF83:BF142)), 2)*I31, 2)</f>
        <v>0</v>
      </c>
      <c r="K31" s="39"/>
    </row>
    <row r="32" spans="2:11" s="1" customFormat="1" ht="14.45" hidden="1" customHeight="1">
      <c r="B32" s="35"/>
      <c r="C32" s="36"/>
      <c r="D32" s="36"/>
      <c r="E32" s="43" t="s">
        <v>42</v>
      </c>
      <c r="F32" s="103">
        <f>ROUND(SUM(BG83:BG142), 2)</f>
        <v>0</v>
      </c>
      <c r="G32" s="36"/>
      <c r="H32" s="36"/>
      <c r="I32" s="104">
        <v>0.21</v>
      </c>
      <c r="J32" s="103">
        <v>0</v>
      </c>
      <c r="K32" s="39"/>
    </row>
    <row r="33" spans="2:11" s="1" customFormat="1" ht="14.45" hidden="1" customHeight="1">
      <c r="B33" s="35"/>
      <c r="C33" s="36"/>
      <c r="D33" s="36"/>
      <c r="E33" s="43" t="s">
        <v>43</v>
      </c>
      <c r="F33" s="103">
        <f>ROUND(SUM(BH83:BH142), 2)</f>
        <v>0</v>
      </c>
      <c r="G33" s="36"/>
      <c r="H33" s="36"/>
      <c r="I33" s="104">
        <v>0.15</v>
      </c>
      <c r="J33" s="103">
        <v>0</v>
      </c>
      <c r="K33" s="39"/>
    </row>
    <row r="34" spans="2:11" s="1" customFormat="1" ht="14.45" hidden="1" customHeight="1">
      <c r="B34" s="35"/>
      <c r="C34" s="36"/>
      <c r="D34" s="36"/>
      <c r="E34" s="43" t="s">
        <v>44</v>
      </c>
      <c r="F34" s="103">
        <f>ROUND(SUM(BI83:BI142), 2)</f>
        <v>0</v>
      </c>
      <c r="G34" s="36"/>
      <c r="H34" s="36"/>
      <c r="I34" s="104">
        <v>0</v>
      </c>
      <c r="J34" s="103">
        <v>0</v>
      </c>
      <c r="K34" s="39"/>
    </row>
    <row r="35" spans="2:11" s="1" customFormat="1" ht="6.95" customHeight="1">
      <c r="B35" s="35"/>
      <c r="C35" s="36"/>
      <c r="D35" s="36"/>
      <c r="E35" s="36"/>
      <c r="F35" s="36"/>
      <c r="G35" s="36"/>
      <c r="H35" s="36"/>
      <c r="I35" s="36"/>
      <c r="J35" s="36"/>
      <c r="K35" s="39"/>
    </row>
    <row r="36" spans="2:11" s="1" customFormat="1" ht="25.35" customHeight="1">
      <c r="B36" s="35"/>
      <c r="C36" s="105"/>
      <c r="D36" s="106" t="s">
        <v>45</v>
      </c>
      <c r="E36" s="65"/>
      <c r="F36" s="65"/>
      <c r="G36" s="107" t="s">
        <v>46</v>
      </c>
      <c r="H36" s="108" t="s">
        <v>47</v>
      </c>
      <c r="I36" s="65"/>
      <c r="J36" s="109">
        <f>SUM(J27:J34)</f>
        <v>0</v>
      </c>
      <c r="K36" s="110"/>
    </row>
    <row r="37" spans="2:11" s="1" customFormat="1" ht="14.45" customHeight="1">
      <c r="B37" s="50"/>
      <c r="C37" s="51"/>
      <c r="D37" s="51"/>
      <c r="E37" s="51"/>
      <c r="F37" s="51"/>
      <c r="G37" s="51"/>
      <c r="H37" s="51"/>
      <c r="I37" s="51"/>
      <c r="J37" s="51"/>
      <c r="K37" s="52"/>
    </row>
    <row r="41" spans="2:11" s="1" customFormat="1" ht="6.95" customHeight="1">
      <c r="B41" s="53"/>
      <c r="C41" s="54"/>
      <c r="D41" s="54"/>
      <c r="E41" s="54"/>
      <c r="F41" s="54"/>
      <c r="G41" s="54"/>
      <c r="H41" s="54"/>
      <c r="I41" s="54"/>
      <c r="J41" s="54"/>
      <c r="K41" s="111"/>
    </row>
    <row r="42" spans="2:11" s="1" customFormat="1" ht="36.950000000000003" customHeight="1">
      <c r="B42" s="35"/>
      <c r="C42" s="27" t="s">
        <v>110</v>
      </c>
      <c r="D42" s="36"/>
      <c r="E42" s="36"/>
      <c r="F42" s="36"/>
      <c r="G42" s="36"/>
      <c r="H42" s="36"/>
      <c r="I42" s="36"/>
      <c r="J42" s="36"/>
      <c r="K42" s="39"/>
    </row>
    <row r="43" spans="2:11" s="1" customFormat="1" ht="6.95" customHeight="1">
      <c r="B43" s="35"/>
      <c r="C43" s="36"/>
      <c r="D43" s="36"/>
      <c r="E43" s="36"/>
      <c r="F43" s="36"/>
      <c r="G43" s="36"/>
      <c r="H43" s="36"/>
      <c r="I43" s="36"/>
      <c r="J43" s="36"/>
      <c r="K43" s="39"/>
    </row>
    <row r="44" spans="2:11" s="1" customFormat="1" ht="14.45" customHeight="1">
      <c r="B44" s="35"/>
      <c r="C44" s="33" t="s">
        <v>17</v>
      </c>
      <c r="D44" s="36"/>
      <c r="E44" s="36"/>
      <c r="F44" s="36"/>
      <c r="G44" s="36"/>
      <c r="H44" s="36"/>
      <c r="I44" s="36"/>
      <c r="J44" s="36"/>
      <c r="K44" s="39"/>
    </row>
    <row r="45" spans="2:11" s="1" customFormat="1" ht="16.5" customHeight="1">
      <c r="B45" s="35"/>
      <c r="C45" s="36"/>
      <c r="D45" s="36"/>
      <c r="E45" s="297" t="str">
        <f>E7</f>
        <v>STAVEBNÍ ÚPRAVY A PŘÍSTAVBA OBJ. Č. 22 KOMPLEMENT – AMBULANCE V AREÁLU NEMOCNICE PRACHATICE</v>
      </c>
      <c r="F45" s="298"/>
      <c r="G45" s="298"/>
      <c r="H45" s="298"/>
      <c r="I45" s="36"/>
      <c r="J45" s="36"/>
      <c r="K45" s="39"/>
    </row>
    <row r="46" spans="2:11" s="1" customFormat="1" ht="14.45" customHeight="1">
      <c r="B46" s="35"/>
      <c r="C46" s="33" t="s">
        <v>107</v>
      </c>
      <c r="D46" s="36"/>
      <c r="E46" s="36"/>
      <c r="F46" s="36"/>
      <c r="G46" s="36"/>
      <c r="H46" s="36"/>
      <c r="I46" s="36"/>
      <c r="J46" s="36"/>
      <c r="K46" s="39"/>
    </row>
    <row r="47" spans="2:11" s="1" customFormat="1" ht="17.25" customHeight="1">
      <c r="B47" s="35"/>
      <c r="C47" s="36"/>
      <c r="D47" s="36"/>
      <c r="E47" s="299" t="str">
        <f>E9</f>
        <v>4 - Měření a regulace</v>
      </c>
      <c r="F47" s="300"/>
      <c r="G47" s="300"/>
      <c r="H47" s="300"/>
      <c r="I47" s="36"/>
      <c r="J47" s="36"/>
      <c r="K47" s="39"/>
    </row>
    <row r="48" spans="2:11" s="1" customFormat="1" ht="6.95" customHeight="1">
      <c r="B48" s="35"/>
      <c r="C48" s="36"/>
      <c r="D48" s="36"/>
      <c r="E48" s="36"/>
      <c r="F48" s="36"/>
      <c r="G48" s="36"/>
      <c r="H48" s="36"/>
      <c r="I48" s="36"/>
      <c r="J48" s="36"/>
      <c r="K48" s="39"/>
    </row>
    <row r="49" spans="2:47" s="1" customFormat="1" ht="18" customHeight="1">
      <c r="B49" s="35"/>
      <c r="C49" s="33" t="s">
        <v>21</v>
      </c>
      <c r="D49" s="36"/>
      <c r="E49" s="36"/>
      <c r="F49" s="31" t="str">
        <f>F12</f>
        <v xml:space="preserve"> </v>
      </c>
      <c r="G49" s="36"/>
      <c r="H49" s="36"/>
      <c r="I49" s="33" t="s">
        <v>23</v>
      </c>
      <c r="J49" s="96" t="str">
        <f>IF(J12="","",J12)</f>
        <v>24.8.2018</v>
      </c>
      <c r="K49" s="39"/>
    </row>
    <row r="50" spans="2:47" s="1" customFormat="1" ht="6.95" customHeight="1">
      <c r="B50" s="35"/>
      <c r="C50" s="36"/>
      <c r="D50" s="36"/>
      <c r="E50" s="36"/>
      <c r="F50" s="36"/>
      <c r="G50" s="36"/>
      <c r="H50" s="36"/>
      <c r="I50" s="36"/>
      <c r="J50" s="36"/>
      <c r="K50" s="39"/>
    </row>
    <row r="51" spans="2:47" s="1" customFormat="1" ht="15">
      <c r="B51" s="35"/>
      <c r="C51" s="33" t="s">
        <v>25</v>
      </c>
      <c r="D51" s="36"/>
      <c r="E51" s="36"/>
      <c r="F51" s="31" t="str">
        <f>E15</f>
        <v>ALFAPLAN s.r.o.</v>
      </c>
      <c r="G51" s="36"/>
      <c r="H51" s="36"/>
      <c r="I51" s="33" t="s">
        <v>30</v>
      </c>
      <c r="J51" s="272" t="str">
        <f>E21</f>
        <v>Nemocnice Prachatice a.s.</v>
      </c>
      <c r="K51" s="39"/>
    </row>
    <row r="52" spans="2:47" s="1" customFormat="1" ht="14.45" customHeight="1">
      <c r="B52" s="35"/>
      <c r="C52" s="33" t="s">
        <v>29</v>
      </c>
      <c r="D52" s="36"/>
      <c r="E52" s="36"/>
      <c r="F52" s="31" t="str">
        <f>IF(E18="","",E18)</f>
        <v xml:space="preserve"> </v>
      </c>
      <c r="G52" s="36"/>
      <c r="H52" s="36"/>
      <c r="I52" s="36"/>
      <c r="J52" s="292"/>
      <c r="K52" s="39"/>
    </row>
    <row r="53" spans="2:47" s="1" customFormat="1" ht="10.35" customHeight="1">
      <c r="B53" s="35"/>
      <c r="C53" s="36"/>
      <c r="D53" s="36"/>
      <c r="E53" s="36"/>
      <c r="F53" s="36"/>
      <c r="G53" s="36"/>
      <c r="H53" s="36"/>
      <c r="I53" s="36"/>
      <c r="J53" s="36"/>
      <c r="K53" s="39"/>
    </row>
    <row r="54" spans="2:47" s="1" customFormat="1" ht="29.25" customHeight="1">
      <c r="B54" s="35"/>
      <c r="C54" s="112" t="s">
        <v>111</v>
      </c>
      <c r="D54" s="105"/>
      <c r="E54" s="105"/>
      <c r="F54" s="105"/>
      <c r="G54" s="105"/>
      <c r="H54" s="105"/>
      <c r="I54" s="105"/>
      <c r="J54" s="113" t="s">
        <v>112</v>
      </c>
      <c r="K54" s="114"/>
    </row>
    <row r="55" spans="2:47" s="1" customFormat="1" ht="10.35" customHeight="1">
      <c r="B55" s="35"/>
      <c r="C55" s="36"/>
      <c r="D55" s="36"/>
      <c r="E55" s="36"/>
      <c r="F55" s="36"/>
      <c r="G55" s="36"/>
      <c r="H55" s="36"/>
      <c r="I55" s="36"/>
      <c r="J55" s="36"/>
      <c r="K55" s="39"/>
    </row>
    <row r="56" spans="2:47" s="1" customFormat="1" ht="29.25" customHeight="1">
      <c r="B56" s="35"/>
      <c r="C56" s="115" t="s">
        <v>113</v>
      </c>
      <c r="D56" s="36"/>
      <c r="E56" s="36"/>
      <c r="F56" s="36"/>
      <c r="G56" s="36"/>
      <c r="H56" s="36"/>
      <c r="I56" s="36"/>
      <c r="J56" s="102">
        <f>J83</f>
        <v>0</v>
      </c>
      <c r="K56" s="39"/>
      <c r="AU56" s="21" t="s">
        <v>114</v>
      </c>
    </row>
    <row r="57" spans="2:47" s="7" customFormat="1" ht="24.95" customHeight="1">
      <c r="B57" s="116"/>
      <c r="C57" s="117"/>
      <c r="D57" s="118" t="s">
        <v>135</v>
      </c>
      <c r="E57" s="119"/>
      <c r="F57" s="119"/>
      <c r="G57" s="119"/>
      <c r="H57" s="119"/>
      <c r="I57" s="119"/>
      <c r="J57" s="120">
        <f>J84</f>
        <v>0</v>
      </c>
      <c r="K57" s="121"/>
    </row>
    <row r="58" spans="2:47" s="8" customFormat="1" ht="19.899999999999999" customHeight="1">
      <c r="B58" s="122"/>
      <c r="C58" s="123"/>
      <c r="D58" s="124" t="s">
        <v>2383</v>
      </c>
      <c r="E58" s="125"/>
      <c r="F58" s="125"/>
      <c r="G58" s="125"/>
      <c r="H58" s="125"/>
      <c r="I58" s="125"/>
      <c r="J58" s="126">
        <f>J85</f>
        <v>0</v>
      </c>
      <c r="K58" s="127"/>
    </row>
    <row r="59" spans="2:47" s="8" customFormat="1" ht="19.899999999999999" customHeight="1">
      <c r="B59" s="122"/>
      <c r="C59" s="123"/>
      <c r="D59" s="124" t="s">
        <v>2384</v>
      </c>
      <c r="E59" s="125"/>
      <c r="F59" s="125"/>
      <c r="G59" s="125"/>
      <c r="H59" s="125"/>
      <c r="I59" s="125"/>
      <c r="J59" s="126">
        <f>J91</f>
        <v>0</v>
      </c>
      <c r="K59" s="127"/>
    </row>
    <row r="60" spans="2:47" s="8" customFormat="1" ht="19.899999999999999" customHeight="1">
      <c r="B60" s="122"/>
      <c r="C60" s="123"/>
      <c r="D60" s="124" t="s">
        <v>2385</v>
      </c>
      <c r="E60" s="125"/>
      <c r="F60" s="125"/>
      <c r="G60" s="125"/>
      <c r="H60" s="125"/>
      <c r="I60" s="125"/>
      <c r="J60" s="126">
        <f>J100</f>
        <v>0</v>
      </c>
      <c r="K60" s="127"/>
    </row>
    <row r="61" spans="2:47" s="8" customFormat="1" ht="19.899999999999999" customHeight="1">
      <c r="B61" s="122"/>
      <c r="C61" s="123"/>
      <c r="D61" s="124" t="s">
        <v>2386</v>
      </c>
      <c r="E61" s="125"/>
      <c r="F61" s="125"/>
      <c r="G61" s="125"/>
      <c r="H61" s="125"/>
      <c r="I61" s="125"/>
      <c r="J61" s="126">
        <f>J104</f>
        <v>0</v>
      </c>
      <c r="K61" s="127"/>
    </row>
    <row r="62" spans="2:47" s="8" customFormat="1" ht="19.899999999999999" customHeight="1">
      <c r="B62" s="122"/>
      <c r="C62" s="123"/>
      <c r="D62" s="124" t="s">
        <v>2387</v>
      </c>
      <c r="E62" s="125"/>
      <c r="F62" s="125"/>
      <c r="G62" s="125"/>
      <c r="H62" s="125"/>
      <c r="I62" s="125"/>
      <c r="J62" s="126">
        <f>J109</f>
        <v>0</v>
      </c>
      <c r="K62" s="127"/>
    </row>
    <row r="63" spans="2:47" s="8" customFormat="1" ht="19.899999999999999" customHeight="1">
      <c r="B63" s="122"/>
      <c r="C63" s="123"/>
      <c r="D63" s="124" t="s">
        <v>2388</v>
      </c>
      <c r="E63" s="125"/>
      <c r="F63" s="125"/>
      <c r="G63" s="125"/>
      <c r="H63" s="125"/>
      <c r="I63" s="125"/>
      <c r="J63" s="126">
        <f>J124</f>
        <v>0</v>
      </c>
      <c r="K63" s="127"/>
    </row>
    <row r="64" spans="2:47" s="1" customFormat="1" ht="21.75" customHeight="1">
      <c r="B64" s="35"/>
      <c r="C64" s="36"/>
      <c r="D64" s="36"/>
      <c r="E64" s="36"/>
      <c r="F64" s="36"/>
      <c r="G64" s="36"/>
      <c r="H64" s="36"/>
      <c r="I64" s="36"/>
      <c r="J64" s="36"/>
      <c r="K64" s="39"/>
    </row>
    <row r="65" spans="2:12" s="1" customFormat="1" ht="6.95" customHeight="1">
      <c r="B65" s="50"/>
      <c r="C65" s="51"/>
      <c r="D65" s="51"/>
      <c r="E65" s="51"/>
      <c r="F65" s="51"/>
      <c r="G65" s="51"/>
      <c r="H65" s="51"/>
      <c r="I65" s="51"/>
      <c r="J65" s="51"/>
      <c r="K65" s="52"/>
    </row>
    <row r="69" spans="2:12" s="1" customFormat="1" ht="6.95" customHeight="1">
      <c r="B69" s="53"/>
      <c r="C69" s="54"/>
      <c r="D69" s="54"/>
      <c r="E69" s="54"/>
      <c r="F69" s="54"/>
      <c r="G69" s="54"/>
      <c r="H69" s="54"/>
      <c r="I69" s="54"/>
      <c r="J69" s="54"/>
      <c r="K69" s="54"/>
      <c r="L69" s="35"/>
    </row>
    <row r="70" spans="2:12" s="1" customFormat="1" ht="36.950000000000003" customHeight="1">
      <c r="B70" s="35"/>
      <c r="C70" s="55" t="s">
        <v>149</v>
      </c>
      <c r="L70" s="35"/>
    </row>
    <row r="71" spans="2:12" s="1" customFormat="1" ht="6.95" customHeight="1">
      <c r="B71" s="35"/>
      <c r="L71" s="35"/>
    </row>
    <row r="72" spans="2:12" s="1" customFormat="1" ht="14.45" customHeight="1">
      <c r="B72" s="35"/>
      <c r="C72" s="57" t="s">
        <v>17</v>
      </c>
      <c r="L72" s="35"/>
    </row>
    <row r="73" spans="2:12" s="1" customFormat="1" ht="16.5" customHeight="1">
      <c r="B73" s="35"/>
      <c r="E73" s="293" t="str">
        <f>E7</f>
        <v>STAVEBNÍ ÚPRAVY A PŘÍSTAVBA OBJ. Č. 22 KOMPLEMENT – AMBULANCE V AREÁLU NEMOCNICE PRACHATICE</v>
      </c>
      <c r="F73" s="294"/>
      <c r="G73" s="294"/>
      <c r="H73" s="294"/>
      <c r="L73" s="35"/>
    </row>
    <row r="74" spans="2:12" s="1" customFormat="1" ht="14.45" customHeight="1">
      <c r="B74" s="35"/>
      <c r="C74" s="57" t="s">
        <v>107</v>
      </c>
      <c r="L74" s="35"/>
    </row>
    <row r="75" spans="2:12" s="1" customFormat="1" ht="17.25" customHeight="1">
      <c r="B75" s="35"/>
      <c r="E75" s="288" t="str">
        <f>E9</f>
        <v>4 - Měření a regulace</v>
      </c>
      <c r="F75" s="295"/>
      <c r="G75" s="295"/>
      <c r="H75" s="295"/>
      <c r="L75" s="35"/>
    </row>
    <row r="76" spans="2:12" s="1" customFormat="1" ht="6.95" customHeight="1">
      <c r="B76" s="35"/>
      <c r="L76" s="35"/>
    </row>
    <row r="77" spans="2:12" s="1" customFormat="1" ht="18" customHeight="1">
      <c r="B77" s="35"/>
      <c r="C77" s="57" t="s">
        <v>21</v>
      </c>
      <c r="F77" s="128" t="str">
        <f>F12</f>
        <v xml:space="preserve"> </v>
      </c>
      <c r="I77" s="57" t="s">
        <v>23</v>
      </c>
      <c r="J77" s="61" t="str">
        <f>IF(J12="","",J12)</f>
        <v>24.8.2018</v>
      </c>
      <c r="L77" s="35"/>
    </row>
    <row r="78" spans="2:12" s="1" customFormat="1" ht="6.95" customHeight="1">
      <c r="B78" s="35"/>
      <c r="L78" s="35"/>
    </row>
    <row r="79" spans="2:12" s="1" customFormat="1" ht="15">
      <c r="B79" s="35"/>
      <c r="C79" s="57" t="s">
        <v>25</v>
      </c>
      <c r="F79" s="128" t="str">
        <f>E15</f>
        <v>ALFAPLAN s.r.o.</v>
      </c>
      <c r="I79" s="57" t="s">
        <v>30</v>
      </c>
      <c r="J79" s="128" t="str">
        <f>E21</f>
        <v>Nemocnice Prachatice a.s.</v>
      </c>
      <c r="L79" s="35"/>
    </row>
    <row r="80" spans="2:12" s="1" customFormat="1" ht="14.45" customHeight="1">
      <c r="B80" s="35"/>
      <c r="C80" s="57" t="s">
        <v>29</v>
      </c>
      <c r="F80" s="128" t="str">
        <f>IF(E18="","",E18)</f>
        <v xml:space="preserve"> </v>
      </c>
      <c r="L80" s="35"/>
    </row>
    <row r="81" spans="2:65" s="1" customFormat="1" ht="10.35" customHeight="1">
      <c r="B81" s="35"/>
      <c r="L81" s="35"/>
    </row>
    <row r="82" spans="2:65" s="9" customFormat="1" ht="29.25" customHeight="1">
      <c r="B82" s="129"/>
      <c r="C82" s="130" t="s">
        <v>150</v>
      </c>
      <c r="D82" s="131" t="s">
        <v>54</v>
      </c>
      <c r="E82" s="131" t="s">
        <v>50</v>
      </c>
      <c r="F82" s="131" t="s">
        <v>151</v>
      </c>
      <c r="G82" s="131" t="s">
        <v>152</v>
      </c>
      <c r="H82" s="131" t="s">
        <v>153</v>
      </c>
      <c r="I82" s="131" t="s">
        <v>154</v>
      </c>
      <c r="J82" s="131" t="s">
        <v>112</v>
      </c>
      <c r="K82" s="132" t="s">
        <v>155</v>
      </c>
      <c r="L82" s="129"/>
      <c r="M82" s="67" t="s">
        <v>156</v>
      </c>
      <c r="N82" s="68" t="s">
        <v>39</v>
      </c>
      <c r="O82" s="68" t="s">
        <v>157</v>
      </c>
      <c r="P82" s="68" t="s">
        <v>158</v>
      </c>
      <c r="Q82" s="68" t="s">
        <v>159</v>
      </c>
      <c r="R82" s="68" t="s">
        <v>160</v>
      </c>
      <c r="S82" s="68" t="s">
        <v>161</v>
      </c>
      <c r="T82" s="69" t="s">
        <v>162</v>
      </c>
    </row>
    <row r="83" spans="2:65" s="1" customFormat="1" ht="29.25" customHeight="1">
      <c r="B83" s="35"/>
      <c r="C83" s="71" t="s">
        <v>113</v>
      </c>
      <c r="J83" s="133">
        <f>BK83</f>
        <v>0</v>
      </c>
      <c r="L83" s="35"/>
      <c r="M83" s="70"/>
      <c r="N83" s="62"/>
      <c r="O83" s="62"/>
      <c r="P83" s="134">
        <f>P84</f>
        <v>0</v>
      </c>
      <c r="Q83" s="62"/>
      <c r="R83" s="134">
        <f>R84</f>
        <v>0</v>
      </c>
      <c r="S83" s="62"/>
      <c r="T83" s="135">
        <f>T84</f>
        <v>0</v>
      </c>
      <c r="AT83" s="21" t="s">
        <v>68</v>
      </c>
      <c r="AU83" s="21" t="s">
        <v>114</v>
      </c>
      <c r="BK83" s="136">
        <f>BK84</f>
        <v>0</v>
      </c>
    </row>
    <row r="84" spans="2:65" s="10" customFormat="1" ht="37.35" customHeight="1">
      <c r="B84" s="137"/>
      <c r="D84" s="138" t="s">
        <v>68</v>
      </c>
      <c r="E84" s="139" t="s">
        <v>1189</v>
      </c>
      <c r="F84" s="139" t="s">
        <v>1190</v>
      </c>
      <c r="J84" s="140">
        <f>BK84</f>
        <v>0</v>
      </c>
      <c r="L84" s="137"/>
      <c r="M84" s="141"/>
      <c r="N84" s="142"/>
      <c r="O84" s="142"/>
      <c r="P84" s="143">
        <f>P85+P91+P100+P104+P109+P124</f>
        <v>0</v>
      </c>
      <c r="Q84" s="142"/>
      <c r="R84" s="143">
        <f>R85+R91+R100+R104+R109+R124</f>
        <v>0</v>
      </c>
      <c r="S84" s="142"/>
      <c r="T84" s="144">
        <f>T85+T91+T100+T104+T109+T124</f>
        <v>0</v>
      </c>
      <c r="AR84" s="138" t="s">
        <v>77</v>
      </c>
      <c r="AT84" s="145" t="s">
        <v>68</v>
      </c>
      <c r="AU84" s="145" t="s">
        <v>69</v>
      </c>
      <c r="AY84" s="138" t="s">
        <v>165</v>
      </c>
      <c r="BK84" s="146">
        <f>BK85+BK91+BK100+BK104+BK109+BK124</f>
        <v>0</v>
      </c>
    </row>
    <row r="85" spans="2:65" s="10" customFormat="1" ht="19.899999999999999" customHeight="1">
      <c r="B85" s="137"/>
      <c r="D85" s="138" t="s">
        <v>68</v>
      </c>
      <c r="E85" s="147" t="s">
        <v>1191</v>
      </c>
      <c r="F85" s="147" t="s">
        <v>2389</v>
      </c>
      <c r="J85" s="148">
        <f>BK85</f>
        <v>0</v>
      </c>
      <c r="L85" s="137"/>
      <c r="M85" s="141"/>
      <c r="N85" s="142"/>
      <c r="O85" s="142"/>
      <c r="P85" s="143">
        <f>SUM(P86:P90)</f>
        <v>0</v>
      </c>
      <c r="Q85" s="142"/>
      <c r="R85" s="143">
        <f>SUM(R86:R90)</f>
        <v>0</v>
      </c>
      <c r="S85" s="142"/>
      <c r="T85" s="144">
        <f>SUM(T86:T90)</f>
        <v>0</v>
      </c>
      <c r="AR85" s="138" t="s">
        <v>77</v>
      </c>
      <c r="AT85" s="145" t="s">
        <v>68</v>
      </c>
      <c r="AU85" s="145" t="s">
        <v>16</v>
      </c>
      <c r="AY85" s="138" t="s">
        <v>165</v>
      </c>
      <c r="BK85" s="146">
        <f>SUM(BK86:BK90)</f>
        <v>0</v>
      </c>
    </row>
    <row r="86" spans="2:65" s="1" customFormat="1" ht="38.25" customHeight="1">
      <c r="B86" s="149"/>
      <c r="C86" s="150" t="s">
        <v>16</v>
      </c>
      <c r="D86" s="150" t="s">
        <v>167</v>
      </c>
      <c r="E86" s="151" t="s">
        <v>2390</v>
      </c>
      <c r="F86" s="152" t="s">
        <v>2391</v>
      </c>
      <c r="G86" s="153" t="s">
        <v>971</v>
      </c>
      <c r="H86" s="154">
        <v>2</v>
      </c>
      <c r="I86" s="155"/>
      <c r="J86" s="155">
        <f>ROUND(I86*H86,2)</f>
        <v>0</v>
      </c>
      <c r="K86" s="152" t="s">
        <v>5</v>
      </c>
      <c r="L86" s="35"/>
      <c r="M86" s="156" t="s">
        <v>5</v>
      </c>
      <c r="N86" s="157" t="s">
        <v>40</v>
      </c>
      <c r="O86" s="158">
        <v>0</v>
      </c>
      <c r="P86" s="158">
        <f>O86*H86</f>
        <v>0</v>
      </c>
      <c r="Q86" s="158">
        <v>0</v>
      </c>
      <c r="R86" s="158">
        <f>Q86*H86</f>
        <v>0</v>
      </c>
      <c r="S86" s="158">
        <v>0</v>
      </c>
      <c r="T86" s="159">
        <f>S86*H86</f>
        <v>0</v>
      </c>
      <c r="AR86" s="21" t="s">
        <v>224</v>
      </c>
      <c r="AT86" s="21" t="s">
        <v>167</v>
      </c>
      <c r="AU86" s="21" t="s">
        <v>77</v>
      </c>
      <c r="AY86" s="21" t="s">
        <v>165</v>
      </c>
      <c r="BE86" s="160">
        <f>IF(N86="základní",J86,0)</f>
        <v>0</v>
      </c>
      <c r="BF86" s="160">
        <f>IF(N86="snížená",J86,0)</f>
        <v>0</v>
      </c>
      <c r="BG86" s="160">
        <f>IF(N86="zákl. přenesená",J86,0)</f>
        <v>0</v>
      </c>
      <c r="BH86" s="160">
        <f>IF(N86="sníž. přenesená",J86,0)</f>
        <v>0</v>
      </c>
      <c r="BI86" s="160">
        <f>IF(N86="nulová",J86,0)</f>
        <v>0</v>
      </c>
      <c r="BJ86" s="21" t="s">
        <v>16</v>
      </c>
      <c r="BK86" s="160">
        <f>ROUND(I86*H86,2)</f>
        <v>0</v>
      </c>
      <c r="BL86" s="21" t="s">
        <v>224</v>
      </c>
      <c r="BM86" s="21" t="s">
        <v>2392</v>
      </c>
    </row>
    <row r="87" spans="2:65" s="1" customFormat="1" ht="16.5" customHeight="1">
      <c r="B87" s="149"/>
      <c r="C87" s="150" t="s">
        <v>77</v>
      </c>
      <c r="D87" s="150" t="s">
        <v>167</v>
      </c>
      <c r="E87" s="151" t="s">
        <v>2393</v>
      </c>
      <c r="F87" s="152" t="s">
        <v>2394</v>
      </c>
      <c r="G87" s="153" t="s">
        <v>971</v>
      </c>
      <c r="H87" s="154">
        <v>2</v>
      </c>
      <c r="I87" s="155"/>
      <c r="J87" s="155">
        <f>ROUND(I87*H87,2)</f>
        <v>0</v>
      </c>
      <c r="K87" s="152" t="s">
        <v>5</v>
      </c>
      <c r="L87" s="35"/>
      <c r="M87" s="156" t="s">
        <v>5</v>
      </c>
      <c r="N87" s="157" t="s">
        <v>40</v>
      </c>
      <c r="O87" s="158">
        <v>0</v>
      </c>
      <c r="P87" s="158">
        <f>O87*H87</f>
        <v>0</v>
      </c>
      <c r="Q87" s="158">
        <v>0</v>
      </c>
      <c r="R87" s="158">
        <f>Q87*H87</f>
        <v>0</v>
      </c>
      <c r="S87" s="158">
        <v>0</v>
      </c>
      <c r="T87" s="159">
        <f>S87*H87</f>
        <v>0</v>
      </c>
      <c r="AR87" s="21" t="s">
        <v>224</v>
      </c>
      <c r="AT87" s="21" t="s">
        <v>167</v>
      </c>
      <c r="AU87" s="21" t="s">
        <v>77</v>
      </c>
      <c r="AY87" s="21" t="s">
        <v>165</v>
      </c>
      <c r="BE87" s="160">
        <f>IF(N87="základní",J87,0)</f>
        <v>0</v>
      </c>
      <c r="BF87" s="160">
        <f>IF(N87="snížená",J87,0)</f>
        <v>0</v>
      </c>
      <c r="BG87" s="160">
        <f>IF(N87="zákl. přenesená",J87,0)</f>
        <v>0</v>
      </c>
      <c r="BH87" s="160">
        <f>IF(N87="sníž. přenesená",J87,0)</f>
        <v>0</v>
      </c>
      <c r="BI87" s="160">
        <f>IF(N87="nulová",J87,0)</f>
        <v>0</v>
      </c>
      <c r="BJ87" s="21" t="s">
        <v>16</v>
      </c>
      <c r="BK87" s="160">
        <f>ROUND(I87*H87,2)</f>
        <v>0</v>
      </c>
      <c r="BL87" s="21" t="s">
        <v>224</v>
      </c>
      <c r="BM87" s="21" t="s">
        <v>2395</v>
      </c>
    </row>
    <row r="88" spans="2:65" s="1" customFormat="1" ht="25.5" customHeight="1">
      <c r="B88" s="149"/>
      <c r="C88" s="150" t="s">
        <v>80</v>
      </c>
      <c r="D88" s="150" t="s">
        <v>167</v>
      </c>
      <c r="E88" s="151" t="s">
        <v>2396</v>
      </c>
      <c r="F88" s="152" t="s">
        <v>2397</v>
      </c>
      <c r="G88" s="153" t="s">
        <v>971</v>
      </c>
      <c r="H88" s="154">
        <v>1</v>
      </c>
      <c r="I88" s="155"/>
      <c r="J88" s="155">
        <f>ROUND(I88*H88,2)</f>
        <v>0</v>
      </c>
      <c r="K88" s="152" t="s">
        <v>5</v>
      </c>
      <c r="L88" s="35"/>
      <c r="M88" s="156" t="s">
        <v>5</v>
      </c>
      <c r="N88" s="157" t="s">
        <v>40</v>
      </c>
      <c r="O88" s="158">
        <v>0</v>
      </c>
      <c r="P88" s="158">
        <f>O88*H88</f>
        <v>0</v>
      </c>
      <c r="Q88" s="158">
        <v>0</v>
      </c>
      <c r="R88" s="158">
        <f>Q88*H88</f>
        <v>0</v>
      </c>
      <c r="S88" s="158">
        <v>0</v>
      </c>
      <c r="T88" s="159">
        <f>S88*H88</f>
        <v>0</v>
      </c>
      <c r="AR88" s="21" t="s">
        <v>224</v>
      </c>
      <c r="AT88" s="21" t="s">
        <v>167</v>
      </c>
      <c r="AU88" s="21" t="s">
        <v>77</v>
      </c>
      <c r="AY88" s="21" t="s">
        <v>165</v>
      </c>
      <c r="BE88" s="160">
        <f>IF(N88="základní",J88,0)</f>
        <v>0</v>
      </c>
      <c r="BF88" s="160">
        <f>IF(N88="snížená",J88,0)</f>
        <v>0</v>
      </c>
      <c r="BG88" s="160">
        <f>IF(N88="zákl. přenesená",J88,0)</f>
        <v>0</v>
      </c>
      <c r="BH88" s="160">
        <f>IF(N88="sníž. přenesená",J88,0)</f>
        <v>0</v>
      </c>
      <c r="BI88" s="160">
        <f>IF(N88="nulová",J88,0)</f>
        <v>0</v>
      </c>
      <c r="BJ88" s="21" t="s">
        <v>16</v>
      </c>
      <c r="BK88" s="160">
        <f>ROUND(I88*H88,2)</f>
        <v>0</v>
      </c>
      <c r="BL88" s="21" t="s">
        <v>224</v>
      </c>
      <c r="BM88" s="21" t="s">
        <v>2398</v>
      </c>
    </row>
    <row r="89" spans="2:65" s="1" customFormat="1" ht="38.25" customHeight="1">
      <c r="B89" s="149"/>
      <c r="C89" s="150" t="s">
        <v>83</v>
      </c>
      <c r="D89" s="150" t="s">
        <v>167</v>
      </c>
      <c r="E89" s="151" t="s">
        <v>2399</v>
      </c>
      <c r="F89" s="152" t="s">
        <v>2400</v>
      </c>
      <c r="G89" s="153" t="s">
        <v>971</v>
      </c>
      <c r="H89" s="154">
        <v>1</v>
      </c>
      <c r="I89" s="155"/>
      <c r="J89" s="155">
        <f>ROUND(I89*H89,2)</f>
        <v>0</v>
      </c>
      <c r="K89" s="152" t="s">
        <v>5</v>
      </c>
      <c r="L89" s="35"/>
      <c r="M89" s="156" t="s">
        <v>5</v>
      </c>
      <c r="N89" s="157" t="s">
        <v>40</v>
      </c>
      <c r="O89" s="158">
        <v>0</v>
      </c>
      <c r="P89" s="158">
        <f>O89*H89</f>
        <v>0</v>
      </c>
      <c r="Q89" s="158">
        <v>0</v>
      </c>
      <c r="R89" s="158">
        <f>Q89*H89</f>
        <v>0</v>
      </c>
      <c r="S89" s="158">
        <v>0</v>
      </c>
      <c r="T89" s="159">
        <f>S89*H89</f>
        <v>0</v>
      </c>
      <c r="AR89" s="21" t="s">
        <v>224</v>
      </c>
      <c r="AT89" s="21" t="s">
        <v>167</v>
      </c>
      <c r="AU89" s="21" t="s">
        <v>77</v>
      </c>
      <c r="AY89" s="21" t="s">
        <v>165</v>
      </c>
      <c r="BE89" s="160">
        <f>IF(N89="základní",J89,0)</f>
        <v>0</v>
      </c>
      <c r="BF89" s="160">
        <f>IF(N89="snížená",J89,0)</f>
        <v>0</v>
      </c>
      <c r="BG89" s="160">
        <f>IF(N89="zákl. přenesená",J89,0)</f>
        <v>0</v>
      </c>
      <c r="BH89" s="160">
        <f>IF(N89="sníž. přenesená",J89,0)</f>
        <v>0</v>
      </c>
      <c r="BI89" s="160">
        <f>IF(N89="nulová",J89,0)</f>
        <v>0</v>
      </c>
      <c r="BJ89" s="21" t="s">
        <v>16</v>
      </c>
      <c r="BK89" s="160">
        <f>ROUND(I89*H89,2)</f>
        <v>0</v>
      </c>
      <c r="BL89" s="21" t="s">
        <v>224</v>
      </c>
      <c r="BM89" s="21" t="s">
        <v>2401</v>
      </c>
    </row>
    <row r="90" spans="2:65" s="1" customFormat="1" ht="16.5" customHeight="1">
      <c r="B90" s="149"/>
      <c r="C90" s="150" t="s">
        <v>86</v>
      </c>
      <c r="D90" s="150" t="s">
        <v>167</v>
      </c>
      <c r="E90" s="151" t="s">
        <v>2402</v>
      </c>
      <c r="F90" s="152" t="s">
        <v>2403</v>
      </c>
      <c r="G90" s="153" t="s">
        <v>971</v>
      </c>
      <c r="H90" s="154">
        <v>2</v>
      </c>
      <c r="I90" s="155"/>
      <c r="J90" s="155">
        <f>ROUND(I90*H90,2)</f>
        <v>0</v>
      </c>
      <c r="K90" s="152" t="s">
        <v>5</v>
      </c>
      <c r="L90" s="35"/>
      <c r="M90" s="156" t="s">
        <v>5</v>
      </c>
      <c r="N90" s="157" t="s">
        <v>40</v>
      </c>
      <c r="O90" s="158">
        <v>0</v>
      </c>
      <c r="P90" s="158">
        <f>O90*H90</f>
        <v>0</v>
      </c>
      <c r="Q90" s="158">
        <v>0</v>
      </c>
      <c r="R90" s="158">
        <f>Q90*H90</f>
        <v>0</v>
      </c>
      <c r="S90" s="158">
        <v>0</v>
      </c>
      <c r="T90" s="159">
        <f>S90*H90</f>
        <v>0</v>
      </c>
      <c r="AR90" s="21" t="s">
        <v>224</v>
      </c>
      <c r="AT90" s="21" t="s">
        <v>167</v>
      </c>
      <c r="AU90" s="21" t="s">
        <v>77</v>
      </c>
      <c r="AY90" s="21" t="s">
        <v>165</v>
      </c>
      <c r="BE90" s="160">
        <f>IF(N90="základní",J90,0)</f>
        <v>0</v>
      </c>
      <c r="BF90" s="160">
        <f>IF(N90="snížená",J90,0)</f>
        <v>0</v>
      </c>
      <c r="BG90" s="160">
        <f>IF(N90="zákl. přenesená",J90,0)</f>
        <v>0</v>
      </c>
      <c r="BH90" s="160">
        <f>IF(N90="sníž. přenesená",J90,0)</f>
        <v>0</v>
      </c>
      <c r="BI90" s="160">
        <f>IF(N90="nulová",J90,0)</f>
        <v>0</v>
      </c>
      <c r="BJ90" s="21" t="s">
        <v>16</v>
      </c>
      <c r="BK90" s="160">
        <f>ROUND(I90*H90,2)</f>
        <v>0</v>
      </c>
      <c r="BL90" s="21" t="s">
        <v>224</v>
      </c>
      <c r="BM90" s="21" t="s">
        <v>2404</v>
      </c>
    </row>
    <row r="91" spans="2:65" s="10" customFormat="1" ht="29.85" customHeight="1">
      <c r="B91" s="137"/>
      <c r="D91" s="138" t="s">
        <v>68</v>
      </c>
      <c r="E91" s="147" t="s">
        <v>1259</v>
      </c>
      <c r="F91" s="147" t="s">
        <v>2405</v>
      </c>
      <c r="J91" s="148">
        <f>BK91</f>
        <v>0</v>
      </c>
      <c r="L91" s="137"/>
      <c r="M91" s="141"/>
      <c r="N91" s="142"/>
      <c r="O91" s="142"/>
      <c r="P91" s="143">
        <f>SUM(P92:P99)</f>
        <v>0</v>
      </c>
      <c r="Q91" s="142"/>
      <c r="R91" s="143">
        <f>SUM(R92:R99)</f>
        <v>0</v>
      </c>
      <c r="S91" s="142"/>
      <c r="T91" s="144">
        <f>SUM(T92:T99)</f>
        <v>0</v>
      </c>
      <c r="AR91" s="138" t="s">
        <v>77</v>
      </c>
      <c r="AT91" s="145" t="s">
        <v>68</v>
      </c>
      <c r="AU91" s="145" t="s">
        <v>16</v>
      </c>
      <c r="AY91" s="138" t="s">
        <v>165</v>
      </c>
      <c r="BK91" s="146">
        <f>SUM(BK92:BK99)</f>
        <v>0</v>
      </c>
    </row>
    <row r="92" spans="2:65" s="1" customFormat="1" ht="51" customHeight="1">
      <c r="B92" s="149"/>
      <c r="C92" s="150" t="s">
        <v>89</v>
      </c>
      <c r="D92" s="150" t="s">
        <v>167</v>
      </c>
      <c r="E92" s="151" t="s">
        <v>2406</v>
      </c>
      <c r="F92" s="152" t="s">
        <v>2407</v>
      </c>
      <c r="G92" s="153" t="s">
        <v>971</v>
      </c>
      <c r="H92" s="154">
        <v>3</v>
      </c>
      <c r="I92" s="155"/>
      <c r="J92" s="155">
        <f t="shared" ref="J92:J99" si="0">ROUND(I92*H92,2)</f>
        <v>0</v>
      </c>
      <c r="K92" s="152" t="s">
        <v>5</v>
      </c>
      <c r="L92" s="35"/>
      <c r="M92" s="156" t="s">
        <v>5</v>
      </c>
      <c r="N92" s="157" t="s">
        <v>40</v>
      </c>
      <c r="O92" s="158">
        <v>0</v>
      </c>
      <c r="P92" s="158">
        <f t="shared" ref="P92:P99" si="1">O92*H92</f>
        <v>0</v>
      </c>
      <c r="Q92" s="158">
        <v>0</v>
      </c>
      <c r="R92" s="158">
        <f t="shared" ref="R92:R99" si="2">Q92*H92</f>
        <v>0</v>
      </c>
      <c r="S92" s="158">
        <v>0</v>
      </c>
      <c r="T92" s="159">
        <f t="shared" ref="T92:T99" si="3">S92*H92</f>
        <v>0</v>
      </c>
      <c r="AR92" s="21" t="s">
        <v>224</v>
      </c>
      <c r="AT92" s="21" t="s">
        <v>167</v>
      </c>
      <c r="AU92" s="21" t="s">
        <v>77</v>
      </c>
      <c r="AY92" s="21" t="s">
        <v>165</v>
      </c>
      <c r="BE92" s="160">
        <f t="shared" ref="BE92:BE99" si="4">IF(N92="základní",J92,0)</f>
        <v>0</v>
      </c>
      <c r="BF92" s="160">
        <f t="shared" ref="BF92:BF99" si="5">IF(N92="snížená",J92,0)</f>
        <v>0</v>
      </c>
      <c r="BG92" s="160">
        <f t="shared" ref="BG92:BG99" si="6">IF(N92="zákl. přenesená",J92,0)</f>
        <v>0</v>
      </c>
      <c r="BH92" s="160">
        <f t="shared" ref="BH92:BH99" si="7">IF(N92="sníž. přenesená",J92,0)</f>
        <v>0</v>
      </c>
      <c r="BI92" s="160">
        <f t="shared" ref="BI92:BI99" si="8">IF(N92="nulová",J92,0)</f>
        <v>0</v>
      </c>
      <c r="BJ92" s="21" t="s">
        <v>16</v>
      </c>
      <c r="BK92" s="160">
        <f t="shared" ref="BK92:BK99" si="9">ROUND(I92*H92,2)</f>
        <v>0</v>
      </c>
      <c r="BL92" s="21" t="s">
        <v>224</v>
      </c>
      <c r="BM92" s="21" t="s">
        <v>2408</v>
      </c>
    </row>
    <row r="93" spans="2:65" s="1" customFormat="1" ht="51" customHeight="1">
      <c r="B93" s="149"/>
      <c r="C93" s="150" t="s">
        <v>92</v>
      </c>
      <c r="D93" s="150" t="s">
        <v>167</v>
      </c>
      <c r="E93" s="151" t="s">
        <v>2409</v>
      </c>
      <c r="F93" s="152" t="s">
        <v>2410</v>
      </c>
      <c r="G93" s="153" t="s">
        <v>971</v>
      </c>
      <c r="H93" s="154">
        <v>2</v>
      </c>
      <c r="I93" s="155"/>
      <c r="J93" s="155">
        <f t="shared" si="0"/>
        <v>0</v>
      </c>
      <c r="K93" s="152" t="s">
        <v>5</v>
      </c>
      <c r="L93" s="35"/>
      <c r="M93" s="156" t="s">
        <v>5</v>
      </c>
      <c r="N93" s="157" t="s">
        <v>40</v>
      </c>
      <c r="O93" s="158">
        <v>0</v>
      </c>
      <c r="P93" s="158">
        <f t="shared" si="1"/>
        <v>0</v>
      </c>
      <c r="Q93" s="158">
        <v>0</v>
      </c>
      <c r="R93" s="158">
        <f t="shared" si="2"/>
        <v>0</v>
      </c>
      <c r="S93" s="158">
        <v>0</v>
      </c>
      <c r="T93" s="159">
        <f t="shared" si="3"/>
        <v>0</v>
      </c>
      <c r="AR93" s="21" t="s">
        <v>224</v>
      </c>
      <c r="AT93" s="21" t="s">
        <v>167</v>
      </c>
      <c r="AU93" s="21" t="s">
        <v>77</v>
      </c>
      <c r="AY93" s="21" t="s">
        <v>165</v>
      </c>
      <c r="BE93" s="160">
        <f t="shared" si="4"/>
        <v>0</v>
      </c>
      <c r="BF93" s="160">
        <f t="shared" si="5"/>
        <v>0</v>
      </c>
      <c r="BG93" s="160">
        <f t="shared" si="6"/>
        <v>0</v>
      </c>
      <c r="BH93" s="160">
        <f t="shared" si="7"/>
        <v>0</v>
      </c>
      <c r="BI93" s="160">
        <f t="shared" si="8"/>
        <v>0</v>
      </c>
      <c r="BJ93" s="21" t="s">
        <v>16</v>
      </c>
      <c r="BK93" s="160">
        <f t="shared" si="9"/>
        <v>0</v>
      </c>
      <c r="BL93" s="21" t="s">
        <v>224</v>
      </c>
      <c r="BM93" s="21" t="s">
        <v>2411</v>
      </c>
    </row>
    <row r="94" spans="2:65" s="1" customFormat="1" ht="51" customHeight="1">
      <c r="B94" s="149"/>
      <c r="C94" s="150" t="s">
        <v>95</v>
      </c>
      <c r="D94" s="150" t="s">
        <v>167</v>
      </c>
      <c r="E94" s="151" t="s">
        <v>2412</v>
      </c>
      <c r="F94" s="152" t="s">
        <v>2410</v>
      </c>
      <c r="G94" s="153" t="s">
        <v>971</v>
      </c>
      <c r="H94" s="154">
        <v>3</v>
      </c>
      <c r="I94" s="155"/>
      <c r="J94" s="155">
        <f t="shared" si="0"/>
        <v>0</v>
      </c>
      <c r="K94" s="152" t="s">
        <v>5</v>
      </c>
      <c r="L94" s="35"/>
      <c r="M94" s="156" t="s">
        <v>5</v>
      </c>
      <c r="N94" s="157" t="s">
        <v>40</v>
      </c>
      <c r="O94" s="158">
        <v>0</v>
      </c>
      <c r="P94" s="158">
        <f t="shared" si="1"/>
        <v>0</v>
      </c>
      <c r="Q94" s="158">
        <v>0</v>
      </c>
      <c r="R94" s="158">
        <f t="shared" si="2"/>
        <v>0</v>
      </c>
      <c r="S94" s="158">
        <v>0</v>
      </c>
      <c r="T94" s="159">
        <f t="shared" si="3"/>
        <v>0</v>
      </c>
      <c r="AR94" s="21" t="s">
        <v>224</v>
      </c>
      <c r="AT94" s="21" t="s">
        <v>167</v>
      </c>
      <c r="AU94" s="21" t="s">
        <v>77</v>
      </c>
      <c r="AY94" s="21" t="s">
        <v>165</v>
      </c>
      <c r="BE94" s="160">
        <f t="shared" si="4"/>
        <v>0</v>
      </c>
      <c r="BF94" s="160">
        <f t="shared" si="5"/>
        <v>0</v>
      </c>
      <c r="BG94" s="160">
        <f t="shared" si="6"/>
        <v>0</v>
      </c>
      <c r="BH94" s="160">
        <f t="shared" si="7"/>
        <v>0</v>
      </c>
      <c r="BI94" s="160">
        <f t="shared" si="8"/>
        <v>0</v>
      </c>
      <c r="BJ94" s="21" t="s">
        <v>16</v>
      </c>
      <c r="BK94" s="160">
        <f t="shared" si="9"/>
        <v>0</v>
      </c>
      <c r="BL94" s="21" t="s">
        <v>224</v>
      </c>
      <c r="BM94" s="21" t="s">
        <v>2413</v>
      </c>
    </row>
    <row r="95" spans="2:65" s="1" customFormat="1" ht="63.75" customHeight="1">
      <c r="B95" s="149"/>
      <c r="C95" s="150" t="s">
        <v>197</v>
      </c>
      <c r="D95" s="150" t="s">
        <v>167</v>
      </c>
      <c r="E95" s="151" t="s">
        <v>2414</v>
      </c>
      <c r="F95" s="152" t="s">
        <v>2415</v>
      </c>
      <c r="G95" s="153" t="s">
        <v>971</v>
      </c>
      <c r="H95" s="154">
        <v>1</v>
      </c>
      <c r="I95" s="155"/>
      <c r="J95" s="155">
        <f t="shared" si="0"/>
        <v>0</v>
      </c>
      <c r="K95" s="152" t="s">
        <v>5</v>
      </c>
      <c r="L95" s="35"/>
      <c r="M95" s="156" t="s">
        <v>5</v>
      </c>
      <c r="N95" s="157" t="s">
        <v>40</v>
      </c>
      <c r="O95" s="158">
        <v>0</v>
      </c>
      <c r="P95" s="158">
        <f t="shared" si="1"/>
        <v>0</v>
      </c>
      <c r="Q95" s="158">
        <v>0</v>
      </c>
      <c r="R95" s="158">
        <f t="shared" si="2"/>
        <v>0</v>
      </c>
      <c r="S95" s="158">
        <v>0</v>
      </c>
      <c r="T95" s="159">
        <f t="shared" si="3"/>
        <v>0</v>
      </c>
      <c r="AR95" s="21" t="s">
        <v>224</v>
      </c>
      <c r="AT95" s="21" t="s">
        <v>167</v>
      </c>
      <c r="AU95" s="21" t="s">
        <v>77</v>
      </c>
      <c r="AY95" s="21" t="s">
        <v>165</v>
      </c>
      <c r="BE95" s="160">
        <f t="shared" si="4"/>
        <v>0</v>
      </c>
      <c r="BF95" s="160">
        <f t="shared" si="5"/>
        <v>0</v>
      </c>
      <c r="BG95" s="160">
        <f t="shared" si="6"/>
        <v>0</v>
      </c>
      <c r="BH95" s="160">
        <f t="shared" si="7"/>
        <v>0</v>
      </c>
      <c r="BI95" s="160">
        <f t="shared" si="8"/>
        <v>0</v>
      </c>
      <c r="BJ95" s="21" t="s">
        <v>16</v>
      </c>
      <c r="BK95" s="160">
        <f t="shared" si="9"/>
        <v>0</v>
      </c>
      <c r="BL95" s="21" t="s">
        <v>224</v>
      </c>
      <c r="BM95" s="21" t="s">
        <v>2416</v>
      </c>
    </row>
    <row r="96" spans="2:65" s="1" customFormat="1" ht="51" customHeight="1">
      <c r="B96" s="149"/>
      <c r="C96" s="150" t="s">
        <v>201</v>
      </c>
      <c r="D96" s="150" t="s">
        <v>167</v>
      </c>
      <c r="E96" s="151" t="s">
        <v>2417</v>
      </c>
      <c r="F96" s="152" t="s">
        <v>2418</v>
      </c>
      <c r="G96" s="153" t="s">
        <v>971</v>
      </c>
      <c r="H96" s="154">
        <v>2</v>
      </c>
      <c r="I96" s="155"/>
      <c r="J96" s="155">
        <f t="shared" si="0"/>
        <v>0</v>
      </c>
      <c r="K96" s="152" t="s">
        <v>5</v>
      </c>
      <c r="L96" s="35"/>
      <c r="M96" s="156" t="s">
        <v>5</v>
      </c>
      <c r="N96" s="157" t="s">
        <v>40</v>
      </c>
      <c r="O96" s="158">
        <v>0</v>
      </c>
      <c r="P96" s="158">
        <f t="shared" si="1"/>
        <v>0</v>
      </c>
      <c r="Q96" s="158">
        <v>0</v>
      </c>
      <c r="R96" s="158">
        <f t="shared" si="2"/>
        <v>0</v>
      </c>
      <c r="S96" s="158">
        <v>0</v>
      </c>
      <c r="T96" s="159">
        <f t="shared" si="3"/>
        <v>0</v>
      </c>
      <c r="AR96" s="21" t="s">
        <v>224</v>
      </c>
      <c r="AT96" s="21" t="s">
        <v>167</v>
      </c>
      <c r="AU96" s="21" t="s">
        <v>77</v>
      </c>
      <c r="AY96" s="21" t="s">
        <v>165</v>
      </c>
      <c r="BE96" s="160">
        <f t="shared" si="4"/>
        <v>0</v>
      </c>
      <c r="BF96" s="160">
        <f t="shared" si="5"/>
        <v>0</v>
      </c>
      <c r="BG96" s="160">
        <f t="shared" si="6"/>
        <v>0</v>
      </c>
      <c r="BH96" s="160">
        <f t="shared" si="7"/>
        <v>0</v>
      </c>
      <c r="BI96" s="160">
        <f t="shared" si="8"/>
        <v>0</v>
      </c>
      <c r="BJ96" s="21" t="s">
        <v>16</v>
      </c>
      <c r="BK96" s="160">
        <f t="shared" si="9"/>
        <v>0</v>
      </c>
      <c r="BL96" s="21" t="s">
        <v>224</v>
      </c>
      <c r="BM96" s="21" t="s">
        <v>2419</v>
      </c>
    </row>
    <row r="97" spans="2:65" s="1" customFormat="1" ht="51" customHeight="1">
      <c r="B97" s="149"/>
      <c r="C97" s="150" t="s">
        <v>205</v>
      </c>
      <c r="D97" s="150" t="s">
        <v>167</v>
      </c>
      <c r="E97" s="151" t="s">
        <v>2420</v>
      </c>
      <c r="F97" s="152" t="s">
        <v>2421</v>
      </c>
      <c r="G97" s="153" t="s">
        <v>971</v>
      </c>
      <c r="H97" s="154">
        <v>1</v>
      </c>
      <c r="I97" s="155"/>
      <c r="J97" s="155">
        <f t="shared" si="0"/>
        <v>0</v>
      </c>
      <c r="K97" s="152" t="s">
        <v>5</v>
      </c>
      <c r="L97" s="35"/>
      <c r="M97" s="156" t="s">
        <v>5</v>
      </c>
      <c r="N97" s="157" t="s">
        <v>40</v>
      </c>
      <c r="O97" s="158">
        <v>0</v>
      </c>
      <c r="P97" s="158">
        <f t="shared" si="1"/>
        <v>0</v>
      </c>
      <c r="Q97" s="158">
        <v>0</v>
      </c>
      <c r="R97" s="158">
        <f t="shared" si="2"/>
        <v>0</v>
      </c>
      <c r="S97" s="158">
        <v>0</v>
      </c>
      <c r="T97" s="159">
        <f t="shared" si="3"/>
        <v>0</v>
      </c>
      <c r="AR97" s="21" t="s">
        <v>224</v>
      </c>
      <c r="AT97" s="21" t="s">
        <v>167</v>
      </c>
      <c r="AU97" s="21" t="s">
        <v>77</v>
      </c>
      <c r="AY97" s="21" t="s">
        <v>165</v>
      </c>
      <c r="BE97" s="160">
        <f t="shared" si="4"/>
        <v>0</v>
      </c>
      <c r="BF97" s="160">
        <f t="shared" si="5"/>
        <v>0</v>
      </c>
      <c r="BG97" s="160">
        <f t="shared" si="6"/>
        <v>0</v>
      </c>
      <c r="BH97" s="160">
        <f t="shared" si="7"/>
        <v>0</v>
      </c>
      <c r="BI97" s="160">
        <f t="shared" si="8"/>
        <v>0</v>
      </c>
      <c r="BJ97" s="21" t="s">
        <v>16</v>
      </c>
      <c r="BK97" s="160">
        <f t="shared" si="9"/>
        <v>0</v>
      </c>
      <c r="BL97" s="21" t="s">
        <v>224</v>
      </c>
      <c r="BM97" s="21" t="s">
        <v>2422</v>
      </c>
    </row>
    <row r="98" spans="2:65" s="1" customFormat="1" ht="38.25" customHeight="1">
      <c r="B98" s="149"/>
      <c r="C98" s="150" t="s">
        <v>209</v>
      </c>
      <c r="D98" s="150" t="s">
        <v>167</v>
      </c>
      <c r="E98" s="151" t="s">
        <v>2423</v>
      </c>
      <c r="F98" s="152" t="s">
        <v>2424</v>
      </c>
      <c r="G98" s="153" t="s">
        <v>971</v>
      </c>
      <c r="H98" s="154">
        <v>2</v>
      </c>
      <c r="I98" s="155"/>
      <c r="J98" s="155">
        <f t="shared" si="0"/>
        <v>0</v>
      </c>
      <c r="K98" s="152" t="s">
        <v>5</v>
      </c>
      <c r="L98" s="35"/>
      <c r="M98" s="156" t="s">
        <v>5</v>
      </c>
      <c r="N98" s="157" t="s">
        <v>40</v>
      </c>
      <c r="O98" s="158">
        <v>0</v>
      </c>
      <c r="P98" s="158">
        <f t="shared" si="1"/>
        <v>0</v>
      </c>
      <c r="Q98" s="158">
        <v>0</v>
      </c>
      <c r="R98" s="158">
        <f t="shared" si="2"/>
        <v>0</v>
      </c>
      <c r="S98" s="158">
        <v>0</v>
      </c>
      <c r="T98" s="159">
        <f t="shared" si="3"/>
        <v>0</v>
      </c>
      <c r="AR98" s="21" t="s">
        <v>224</v>
      </c>
      <c r="AT98" s="21" t="s">
        <v>167</v>
      </c>
      <c r="AU98" s="21" t="s">
        <v>77</v>
      </c>
      <c r="AY98" s="21" t="s">
        <v>165</v>
      </c>
      <c r="BE98" s="160">
        <f t="shared" si="4"/>
        <v>0</v>
      </c>
      <c r="BF98" s="160">
        <f t="shared" si="5"/>
        <v>0</v>
      </c>
      <c r="BG98" s="160">
        <f t="shared" si="6"/>
        <v>0</v>
      </c>
      <c r="BH98" s="160">
        <f t="shared" si="7"/>
        <v>0</v>
      </c>
      <c r="BI98" s="160">
        <f t="shared" si="8"/>
        <v>0</v>
      </c>
      <c r="BJ98" s="21" t="s">
        <v>16</v>
      </c>
      <c r="BK98" s="160">
        <f t="shared" si="9"/>
        <v>0</v>
      </c>
      <c r="BL98" s="21" t="s">
        <v>224</v>
      </c>
      <c r="BM98" s="21" t="s">
        <v>2425</v>
      </c>
    </row>
    <row r="99" spans="2:65" s="1" customFormat="1" ht="25.5" customHeight="1">
      <c r="B99" s="149"/>
      <c r="C99" s="150" t="s">
        <v>213</v>
      </c>
      <c r="D99" s="150" t="s">
        <v>167</v>
      </c>
      <c r="E99" s="151" t="s">
        <v>2426</v>
      </c>
      <c r="F99" s="152" t="s">
        <v>2427</v>
      </c>
      <c r="G99" s="153" t="s">
        <v>971</v>
      </c>
      <c r="H99" s="154">
        <v>1</v>
      </c>
      <c r="I99" s="155"/>
      <c r="J99" s="155">
        <f t="shared" si="0"/>
        <v>0</v>
      </c>
      <c r="K99" s="152" t="s">
        <v>5</v>
      </c>
      <c r="L99" s="35"/>
      <c r="M99" s="156" t="s">
        <v>5</v>
      </c>
      <c r="N99" s="157" t="s">
        <v>40</v>
      </c>
      <c r="O99" s="158">
        <v>0</v>
      </c>
      <c r="P99" s="158">
        <f t="shared" si="1"/>
        <v>0</v>
      </c>
      <c r="Q99" s="158">
        <v>0</v>
      </c>
      <c r="R99" s="158">
        <f t="shared" si="2"/>
        <v>0</v>
      </c>
      <c r="S99" s="158">
        <v>0</v>
      </c>
      <c r="T99" s="159">
        <f t="shared" si="3"/>
        <v>0</v>
      </c>
      <c r="AR99" s="21" t="s">
        <v>224</v>
      </c>
      <c r="AT99" s="21" t="s">
        <v>167</v>
      </c>
      <c r="AU99" s="21" t="s">
        <v>77</v>
      </c>
      <c r="AY99" s="21" t="s">
        <v>165</v>
      </c>
      <c r="BE99" s="160">
        <f t="shared" si="4"/>
        <v>0</v>
      </c>
      <c r="BF99" s="160">
        <f t="shared" si="5"/>
        <v>0</v>
      </c>
      <c r="BG99" s="160">
        <f t="shared" si="6"/>
        <v>0</v>
      </c>
      <c r="BH99" s="160">
        <f t="shared" si="7"/>
        <v>0</v>
      </c>
      <c r="BI99" s="160">
        <f t="shared" si="8"/>
        <v>0</v>
      </c>
      <c r="BJ99" s="21" t="s">
        <v>16</v>
      </c>
      <c r="BK99" s="160">
        <f t="shared" si="9"/>
        <v>0</v>
      </c>
      <c r="BL99" s="21" t="s">
        <v>224</v>
      </c>
      <c r="BM99" s="21" t="s">
        <v>2428</v>
      </c>
    </row>
    <row r="100" spans="2:65" s="10" customFormat="1" ht="29.85" customHeight="1">
      <c r="B100" s="137"/>
      <c r="D100" s="138" t="s">
        <v>68</v>
      </c>
      <c r="E100" s="147" t="s">
        <v>1376</v>
      </c>
      <c r="F100" s="147" t="s">
        <v>2429</v>
      </c>
      <c r="J100" s="148">
        <f>BK100</f>
        <v>0</v>
      </c>
      <c r="L100" s="137"/>
      <c r="M100" s="141"/>
      <c r="N100" s="142"/>
      <c r="O100" s="142"/>
      <c r="P100" s="143">
        <f>SUM(P101:P103)</f>
        <v>0</v>
      </c>
      <c r="Q100" s="142"/>
      <c r="R100" s="143">
        <f>SUM(R101:R103)</f>
        <v>0</v>
      </c>
      <c r="S100" s="142"/>
      <c r="T100" s="144">
        <f>SUM(T101:T103)</f>
        <v>0</v>
      </c>
      <c r="AR100" s="138" t="s">
        <v>77</v>
      </c>
      <c r="AT100" s="145" t="s">
        <v>68</v>
      </c>
      <c r="AU100" s="145" t="s">
        <v>16</v>
      </c>
      <c r="AY100" s="138" t="s">
        <v>165</v>
      </c>
      <c r="BK100" s="146">
        <f>SUM(BK101:BK103)</f>
        <v>0</v>
      </c>
    </row>
    <row r="101" spans="2:65" s="1" customFormat="1" ht="25.5" customHeight="1">
      <c r="B101" s="149"/>
      <c r="C101" s="150" t="s">
        <v>217</v>
      </c>
      <c r="D101" s="150" t="s">
        <v>167</v>
      </c>
      <c r="E101" s="151" t="s">
        <v>2430</v>
      </c>
      <c r="F101" s="152" t="s">
        <v>2431</v>
      </c>
      <c r="G101" s="153" t="s">
        <v>971</v>
      </c>
      <c r="H101" s="154">
        <v>1</v>
      </c>
      <c r="I101" s="155"/>
      <c r="J101" s="155">
        <f>ROUND(I101*H101,2)</f>
        <v>0</v>
      </c>
      <c r="K101" s="152" t="s">
        <v>5</v>
      </c>
      <c r="L101" s="35"/>
      <c r="M101" s="156" t="s">
        <v>5</v>
      </c>
      <c r="N101" s="157" t="s">
        <v>40</v>
      </c>
      <c r="O101" s="158">
        <v>0</v>
      </c>
      <c r="P101" s="158">
        <f>O101*H101</f>
        <v>0</v>
      </c>
      <c r="Q101" s="158">
        <v>0</v>
      </c>
      <c r="R101" s="158">
        <f>Q101*H101</f>
        <v>0</v>
      </c>
      <c r="S101" s="158">
        <v>0</v>
      </c>
      <c r="T101" s="159">
        <f>S101*H101</f>
        <v>0</v>
      </c>
      <c r="AR101" s="21" t="s">
        <v>224</v>
      </c>
      <c r="AT101" s="21" t="s">
        <v>167</v>
      </c>
      <c r="AU101" s="21" t="s">
        <v>77</v>
      </c>
      <c r="AY101" s="21" t="s">
        <v>165</v>
      </c>
      <c r="BE101" s="160">
        <f>IF(N101="základní",J101,0)</f>
        <v>0</v>
      </c>
      <c r="BF101" s="160">
        <f>IF(N101="snížená",J101,0)</f>
        <v>0</v>
      </c>
      <c r="BG101" s="160">
        <f>IF(N101="zákl. přenesená",J101,0)</f>
        <v>0</v>
      </c>
      <c r="BH101" s="160">
        <f>IF(N101="sníž. přenesená",J101,0)</f>
        <v>0</v>
      </c>
      <c r="BI101" s="160">
        <f>IF(N101="nulová",J101,0)</f>
        <v>0</v>
      </c>
      <c r="BJ101" s="21" t="s">
        <v>16</v>
      </c>
      <c r="BK101" s="160">
        <f>ROUND(I101*H101,2)</f>
        <v>0</v>
      </c>
      <c r="BL101" s="21" t="s">
        <v>224</v>
      </c>
      <c r="BM101" s="21" t="s">
        <v>2432</v>
      </c>
    </row>
    <row r="102" spans="2:65" s="1" customFormat="1" ht="16.5" customHeight="1">
      <c r="B102" s="149"/>
      <c r="C102" s="150" t="s">
        <v>11</v>
      </c>
      <c r="D102" s="150" t="s">
        <v>167</v>
      </c>
      <c r="E102" s="151" t="s">
        <v>2433</v>
      </c>
      <c r="F102" s="152" t="s">
        <v>2434</v>
      </c>
      <c r="G102" s="153" t="s">
        <v>971</v>
      </c>
      <c r="H102" s="154">
        <v>1</v>
      </c>
      <c r="I102" s="155"/>
      <c r="J102" s="155">
        <f>ROUND(I102*H102,2)</f>
        <v>0</v>
      </c>
      <c r="K102" s="152" t="s">
        <v>5</v>
      </c>
      <c r="L102" s="35"/>
      <c r="M102" s="156" t="s">
        <v>5</v>
      </c>
      <c r="N102" s="157" t="s">
        <v>40</v>
      </c>
      <c r="O102" s="158">
        <v>0</v>
      </c>
      <c r="P102" s="158">
        <f>O102*H102</f>
        <v>0</v>
      </c>
      <c r="Q102" s="158">
        <v>0</v>
      </c>
      <c r="R102" s="158">
        <f>Q102*H102</f>
        <v>0</v>
      </c>
      <c r="S102" s="158">
        <v>0</v>
      </c>
      <c r="T102" s="159">
        <f>S102*H102</f>
        <v>0</v>
      </c>
      <c r="AR102" s="21" t="s">
        <v>224</v>
      </c>
      <c r="AT102" s="21" t="s">
        <v>167</v>
      </c>
      <c r="AU102" s="21" t="s">
        <v>77</v>
      </c>
      <c r="AY102" s="21" t="s">
        <v>165</v>
      </c>
      <c r="BE102" s="160">
        <f>IF(N102="základní",J102,0)</f>
        <v>0</v>
      </c>
      <c r="BF102" s="160">
        <f>IF(N102="snížená",J102,0)</f>
        <v>0</v>
      </c>
      <c r="BG102" s="160">
        <f>IF(N102="zákl. přenesená",J102,0)</f>
        <v>0</v>
      </c>
      <c r="BH102" s="160">
        <f>IF(N102="sníž. přenesená",J102,0)</f>
        <v>0</v>
      </c>
      <c r="BI102" s="160">
        <f>IF(N102="nulová",J102,0)</f>
        <v>0</v>
      </c>
      <c r="BJ102" s="21" t="s">
        <v>16</v>
      </c>
      <c r="BK102" s="160">
        <f>ROUND(I102*H102,2)</f>
        <v>0</v>
      </c>
      <c r="BL102" s="21" t="s">
        <v>224</v>
      </c>
      <c r="BM102" s="21" t="s">
        <v>2435</v>
      </c>
    </row>
    <row r="103" spans="2:65" s="1" customFormat="1" ht="16.5" customHeight="1">
      <c r="B103" s="149"/>
      <c r="C103" s="150" t="s">
        <v>224</v>
      </c>
      <c r="D103" s="150" t="s">
        <v>167</v>
      </c>
      <c r="E103" s="151" t="s">
        <v>2436</v>
      </c>
      <c r="F103" s="152" t="s">
        <v>2437</v>
      </c>
      <c r="G103" s="153" t="s">
        <v>971</v>
      </c>
      <c r="H103" s="154">
        <v>1</v>
      </c>
      <c r="I103" s="155"/>
      <c r="J103" s="155">
        <f>ROUND(I103*H103,2)</f>
        <v>0</v>
      </c>
      <c r="K103" s="152" t="s">
        <v>5</v>
      </c>
      <c r="L103" s="35"/>
      <c r="M103" s="156" t="s">
        <v>5</v>
      </c>
      <c r="N103" s="157" t="s">
        <v>40</v>
      </c>
      <c r="O103" s="158">
        <v>0</v>
      </c>
      <c r="P103" s="158">
        <f>O103*H103</f>
        <v>0</v>
      </c>
      <c r="Q103" s="158">
        <v>0</v>
      </c>
      <c r="R103" s="158">
        <f>Q103*H103</f>
        <v>0</v>
      </c>
      <c r="S103" s="158">
        <v>0</v>
      </c>
      <c r="T103" s="159">
        <f>S103*H103</f>
        <v>0</v>
      </c>
      <c r="AR103" s="21" t="s">
        <v>224</v>
      </c>
      <c r="AT103" s="21" t="s">
        <v>167</v>
      </c>
      <c r="AU103" s="21" t="s">
        <v>77</v>
      </c>
      <c r="AY103" s="21" t="s">
        <v>165</v>
      </c>
      <c r="BE103" s="160">
        <f>IF(N103="základní",J103,0)</f>
        <v>0</v>
      </c>
      <c r="BF103" s="160">
        <f>IF(N103="snížená",J103,0)</f>
        <v>0</v>
      </c>
      <c r="BG103" s="160">
        <f>IF(N103="zákl. přenesená",J103,0)</f>
        <v>0</v>
      </c>
      <c r="BH103" s="160">
        <f>IF(N103="sníž. přenesená",J103,0)</f>
        <v>0</v>
      </c>
      <c r="BI103" s="160">
        <f>IF(N103="nulová",J103,0)</f>
        <v>0</v>
      </c>
      <c r="BJ103" s="21" t="s">
        <v>16</v>
      </c>
      <c r="BK103" s="160">
        <f>ROUND(I103*H103,2)</f>
        <v>0</v>
      </c>
      <c r="BL103" s="21" t="s">
        <v>224</v>
      </c>
      <c r="BM103" s="21" t="s">
        <v>2438</v>
      </c>
    </row>
    <row r="104" spans="2:65" s="10" customFormat="1" ht="29.85" customHeight="1">
      <c r="B104" s="137"/>
      <c r="D104" s="138" t="s">
        <v>68</v>
      </c>
      <c r="E104" s="147" t="s">
        <v>2439</v>
      </c>
      <c r="F104" s="147" t="s">
        <v>2440</v>
      </c>
      <c r="J104" s="148">
        <f>BK104</f>
        <v>0</v>
      </c>
      <c r="L104" s="137"/>
      <c r="M104" s="141"/>
      <c r="N104" s="142"/>
      <c r="O104" s="142"/>
      <c r="P104" s="143">
        <f>SUM(P105:P108)</f>
        <v>0</v>
      </c>
      <c r="Q104" s="142"/>
      <c r="R104" s="143">
        <f>SUM(R105:R108)</f>
        <v>0</v>
      </c>
      <c r="S104" s="142"/>
      <c r="T104" s="144">
        <f>SUM(T105:T108)</f>
        <v>0</v>
      </c>
      <c r="AR104" s="138" t="s">
        <v>77</v>
      </c>
      <c r="AT104" s="145" t="s">
        <v>68</v>
      </c>
      <c r="AU104" s="145" t="s">
        <v>16</v>
      </c>
      <c r="AY104" s="138" t="s">
        <v>165</v>
      </c>
      <c r="BK104" s="146">
        <f>SUM(BK105:BK108)</f>
        <v>0</v>
      </c>
    </row>
    <row r="105" spans="2:65" s="1" customFormat="1" ht="16.5" customHeight="1">
      <c r="B105" s="149"/>
      <c r="C105" s="150" t="s">
        <v>228</v>
      </c>
      <c r="D105" s="150" t="s">
        <v>167</v>
      </c>
      <c r="E105" s="151" t="s">
        <v>2441</v>
      </c>
      <c r="F105" s="152" t="s">
        <v>2442</v>
      </c>
      <c r="G105" s="153" t="s">
        <v>971</v>
      </c>
      <c r="H105" s="154">
        <v>1</v>
      </c>
      <c r="I105" s="155"/>
      <c r="J105" s="155">
        <f>ROUND(I105*H105,2)</f>
        <v>0</v>
      </c>
      <c r="K105" s="152" t="s">
        <v>5</v>
      </c>
      <c r="L105" s="35"/>
      <c r="M105" s="156" t="s">
        <v>5</v>
      </c>
      <c r="N105" s="157" t="s">
        <v>40</v>
      </c>
      <c r="O105" s="158">
        <v>0</v>
      </c>
      <c r="P105" s="158">
        <f>O105*H105</f>
        <v>0</v>
      </c>
      <c r="Q105" s="158">
        <v>0</v>
      </c>
      <c r="R105" s="158">
        <f>Q105*H105</f>
        <v>0</v>
      </c>
      <c r="S105" s="158">
        <v>0</v>
      </c>
      <c r="T105" s="159">
        <f>S105*H105</f>
        <v>0</v>
      </c>
      <c r="AR105" s="21" t="s">
        <v>224</v>
      </c>
      <c r="AT105" s="21" t="s">
        <v>167</v>
      </c>
      <c r="AU105" s="21" t="s">
        <v>77</v>
      </c>
      <c r="AY105" s="21" t="s">
        <v>165</v>
      </c>
      <c r="BE105" s="160">
        <f>IF(N105="základní",J105,0)</f>
        <v>0</v>
      </c>
      <c r="BF105" s="160">
        <f>IF(N105="snížená",J105,0)</f>
        <v>0</v>
      </c>
      <c r="BG105" s="160">
        <f>IF(N105="zákl. přenesená",J105,0)</f>
        <v>0</v>
      </c>
      <c r="BH105" s="160">
        <f>IF(N105="sníž. přenesená",J105,0)</f>
        <v>0</v>
      </c>
      <c r="BI105" s="160">
        <f>IF(N105="nulová",J105,0)</f>
        <v>0</v>
      </c>
      <c r="BJ105" s="21" t="s">
        <v>16</v>
      </c>
      <c r="BK105" s="160">
        <f>ROUND(I105*H105,2)</f>
        <v>0</v>
      </c>
      <c r="BL105" s="21" t="s">
        <v>224</v>
      </c>
      <c r="BM105" s="21" t="s">
        <v>2443</v>
      </c>
    </row>
    <row r="106" spans="2:65" s="1" customFormat="1" ht="16.5" customHeight="1">
      <c r="B106" s="149"/>
      <c r="C106" s="150" t="s">
        <v>232</v>
      </c>
      <c r="D106" s="150" t="s">
        <v>167</v>
      </c>
      <c r="E106" s="151" t="s">
        <v>2444</v>
      </c>
      <c r="F106" s="152" t="s">
        <v>2445</v>
      </c>
      <c r="G106" s="153" t="s">
        <v>971</v>
      </c>
      <c r="H106" s="154">
        <v>1</v>
      </c>
      <c r="I106" s="155"/>
      <c r="J106" s="155">
        <f>ROUND(I106*H106,2)</f>
        <v>0</v>
      </c>
      <c r="K106" s="152" t="s">
        <v>5</v>
      </c>
      <c r="L106" s="35"/>
      <c r="M106" s="156" t="s">
        <v>5</v>
      </c>
      <c r="N106" s="157" t="s">
        <v>40</v>
      </c>
      <c r="O106" s="158">
        <v>0</v>
      </c>
      <c r="P106" s="158">
        <f>O106*H106</f>
        <v>0</v>
      </c>
      <c r="Q106" s="158">
        <v>0</v>
      </c>
      <c r="R106" s="158">
        <f>Q106*H106</f>
        <v>0</v>
      </c>
      <c r="S106" s="158">
        <v>0</v>
      </c>
      <c r="T106" s="159">
        <f>S106*H106</f>
        <v>0</v>
      </c>
      <c r="AR106" s="21" t="s">
        <v>224</v>
      </c>
      <c r="AT106" s="21" t="s">
        <v>167</v>
      </c>
      <c r="AU106" s="21" t="s">
        <v>77</v>
      </c>
      <c r="AY106" s="21" t="s">
        <v>165</v>
      </c>
      <c r="BE106" s="160">
        <f>IF(N106="základní",J106,0)</f>
        <v>0</v>
      </c>
      <c r="BF106" s="160">
        <f>IF(N106="snížená",J106,0)</f>
        <v>0</v>
      </c>
      <c r="BG106" s="160">
        <f>IF(N106="zákl. přenesená",J106,0)</f>
        <v>0</v>
      </c>
      <c r="BH106" s="160">
        <f>IF(N106="sníž. přenesená",J106,0)</f>
        <v>0</v>
      </c>
      <c r="BI106" s="160">
        <f>IF(N106="nulová",J106,0)</f>
        <v>0</v>
      </c>
      <c r="BJ106" s="21" t="s">
        <v>16</v>
      </c>
      <c r="BK106" s="160">
        <f>ROUND(I106*H106,2)</f>
        <v>0</v>
      </c>
      <c r="BL106" s="21" t="s">
        <v>224</v>
      </c>
      <c r="BM106" s="21" t="s">
        <v>2446</v>
      </c>
    </row>
    <row r="107" spans="2:65" s="1" customFormat="1" ht="76.5" customHeight="1">
      <c r="B107" s="149"/>
      <c r="C107" s="150" t="s">
        <v>238</v>
      </c>
      <c r="D107" s="150" t="s">
        <v>167</v>
      </c>
      <c r="E107" s="151" t="s">
        <v>2447</v>
      </c>
      <c r="F107" s="152" t="s">
        <v>2448</v>
      </c>
      <c r="G107" s="153" t="s">
        <v>971</v>
      </c>
      <c r="H107" s="154">
        <v>1</v>
      </c>
      <c r="I107" s="155"/>
      <c r="J107" s="155">
        <f>ROUND(I107*H107,2)</f>
        <v>0</v>
      </c>
      <c r="K107" s="152" t="s">
        <v>5</v>
      </c>
      <c r="L107" s="35"/>
      <c r="M107" s="156" t="s">
        <v>5</v>
      </c>
      <c r="N107" s="157" t="s">
        <v>40</v>
      </c>
      <c r="O107" s="158">
        <v>0</v>
      </c>
      <c r="P107" s="158">
        <f>O107*H107</f>
        <v>0</v>
      </c>
      <c r="Q107" s="158">
        <v>0</v>
      </c>
      <c r="R107" s="158">
        <f>Q107*H107</f>
        <v>0</v>
      </c>
      <c r="S107" s="158">
        <v>0</v>
      </c>
      <c r="T107" s="159">
        <f>S107*H107</f>
        <v>0</v>
      </c>
      <c r="AR107" s="21" t="s">
        <v>224</v>
      </c>
      <c r="AT107" s="21" t="s">
        <v>167</v>
      </c>
      <c r="AU107" s="21" t="s">
        <v>77</v>
      </c>
      <c r="AY107" s="21" t="s">
        <v>165</v>
      </c>
      <c r="BE107" s="160">
        <f>IF(N107="základní",J107,0)</f>
        <v>0</v>
      </c>
      <c r="BF107" s="160">
        <f>IF(N107="snížená",J107,0)</f>
        <v>0</v>
      </c>
      <c r="BG107" s="160">
        <f>IF(N107="zákl. přenesená",J107,0)</f>
        <v>0</v>
      </c>
      <c r="BH107" s="160">
        <f>IF(N107="sníž. přenesená",J107,0)</f>
        <v>0</v>
      </c>
      <c r="BI107" s="160">
        <f>IF(N107="nulová",J107,0)</f>
        <v>0</v>
      </c>
      <c r="BJ107" s="21" t="s">
        <v>16</v>
      </c>
      <c r="BK107" s="160">
        <f>ROUND(I107*H107,2)</f>
        <v>0</v>
      </c>
      <c r="BL107" s="21" t="s">
        <v>224</v>
      </c>
      <c r="BM107" s="21" t="s">
        <v>2449</v>
      </c>
    </row>
    <row r="108" spans="2:65" s="1" customFormat="1" ht="16.5" customHeight="1">
      <c r="B108" s="149"/>
      <c r="C108" s="150" t="s">
        <v>242</v>
      </c>
      <c r="D108" s="150" t="s">
        <v>167</v>
      </c>
      <c r="E108" s="151" t="s">
        <v>2450</v>
      </c>
      <c r="F108" s="152" t="s">
        <v>2451</v>
      </c>
      <c r="G108" s="153" t="s">
        <v>971</v>
      </c>
      <c r="H108" s="154">
        <v>1</v>
      </c>
      <c r="I108" s="155"/>
      <c r="J108" s="155">
        <f>ROUND(I108*H108,2)</f>
        <v>0</v>
      </c>
      <c r="K108" s="152" t="s">
        <v>5</v>
      </c>
      <c r="L108" s="35"/>
      <c r="M108" s="156" t="s">
        <v>5</v>
      </c>
      <c r="N108" s="157" t="s">
        <v>40</v>
      </c>
      <c r="O108" s="158">
        <v>0</v>
      </c>
      <c r="P108" s="158">
        <f>O108*H108</f>
        <v>0</v>
      </c>
      <c r="Q108" s="158">
        <v>0</v>
      </c>
      <c r="R108" s="158">
        <f>Q108*H108</f>
        <v>0</v>
      </c>
      <c r="S108" s="158">
        <v>0</v>
      </c>
      <c r="T108" s="159">
        <f>S108*H108</f>
        <v>0</v>
      </c>
      <c r="AR108" s="21" t="s">
        <v>224</v>
      </c>
      <c r="AT108" s="21" t="s">
        <v>167</v>
      </c>
      <c r="AU108" s="21" t="s">
        <v>77</v>
      </c>
      <c r="AY108" s="21" t="s">
        <v>165</v>
      </c>
      <c r="BE108" s="160">
        <f>IF(N108="základní",J108,0)</f>
        <v>0</v>
      </c>
      <c r="BF108" s="160">
        <f>IF(N108="snížená",J108,0)</f>
        <v>0</v>
      </c>
      <c r="BG108" s="160">
        <f>IF(N108="zákl. přenesená",J108,0)</f>
        <v>0</v>
      </c>
      <c r="BH108" s="160">
        <f>IF(N108="sníž. přenesená",J108,0)</f>
        <v>0</v>
      </c>
      <c r="BI108" s="160">
        <f>IF(N108="nulová",J108,0)</f>
        <v>0</v>
      </c>
      <c r="BJ108" s="21" t="s">
        <v>16</v>
      </c>
      <c r="BK108" s="160">
        <f>ROUND(I108*H108,2)</f>
        <v>0</v>
      </c>
      <c r="BL108" s="21" t="s">
        <v>224</v>
      </c>
      <c r="BM108" s="21" t="s">
        <v>2452</v>
      </c>
    </row>
    <row r="109" spans="2:65" s="10" customFormat="1" ht="29.85" customHeight="1">
      <c r="B109" s="137"/>
      <c r="D109" s="138" t="s">
        <v>68</v>
      </c>
      <c r="E109" s="147" t="s">
        <v>2453</v>
      </c>
      <c r="F109" s="147" t="s">
        <v>2454</v>
      </c>
      <c r="J109" s="148">
        <f>BK109</f>
        <v>0</v>
      </c>
      <c r="L109" s="137"/>
      <c r="M109" s="141"/>
      <c r="N109" s="142"/>
      <c r="O109" s="142"/>
      <c r="P109" s="143">
        <f>SUM(P110:P123)</f>
        <v>0</v>
      </c>
      <c r="Q109" s="142"/>
      <c r="R109" s="143">
        <f>SUM(R110:R123)</f>
        <v>0</v>
      </c>
      <c r="S109" s="142"/>
      <c r="T109" s="144">
        <f>SUM(T110:T123)</f>
        <v>0</v>
      </c>
      <c r="AR109" s="138" t="s">
        <v>77</v>
      </c>
      <c r="AT109" s="145" t="s">
        <v>68</v>
      </c>
      <c r="AU109" s="145" t="s">
        <v>16</v>
      </c>
      <c r="AY109" s="138" t="s">
        <v>165</v>
      </c>
      <c r="BK109" s="146">
        <f>SUM(BK110:BK123)</f>
        <v>0</v>
      </c>
    </row>
    <row r="110" spans="2:65" s="1" customFormat="1" ht="16.5" customHeight="1">
      <c r="B110" s="149"/>
      <c r="C110" s="150" t="s">
        <v>10</v>
      </c>
      <c r="D110" s="150" t="s">
        <v>167</v>
      </c>
      <c r="E110" s="151" t="s">
        <v>2455</v>
      </c>
      <c r="F110" s="152" t="s">
        <v>2456</v>
      </c>
      <c r="G110" s="153" t="s">
        <v>185</v>
      </c>
      <c r="H110" s="154">
        <v>150</v>
      </c>
      <c r="I110" s="155"/>
      <c r="J110" s="155">
        <f t="shared" ref="J110:J123" si="10">ROUND(I110*H110,2)</f>
        <v>0</v>
      </c>
      <c r="K110" s="152" t="s">
        <v>5</v>
      </c>
      <c r="L110" s="35"/>
      <c r="M110" s="156" t="s">
        <v>5</v>
      </c>
      <c r="N110" s="157" t="s">
        <v>40</v>
      </c>
      <c r="O110" s="158">
        <v>0</v>
      </c>
      <c r="P110" s="158">
        <f t="shared" ref="P110:P123" si="11">O110*H110</f>
        <v>0</v>
      </c>
      <c r="Q110" s="158">
        <v>0</v>
      </c>
      <c r="R110" s="158">
        <f t="shared" ref="R110:R123" si="12">Q110*H110</f>
        <v>0</v>
      </c>
      <c r="S110" s="158">
        <v>0</v>
      </c>
      <c r="T110" s="159">
        <f t="shared" ref="T110:T123" si="13">S110*H110</f>
        <v>0</v>
      </c>
      <c r="AR110" s="21" t="s">
        <v>224</v>
      </c>
      <c r="AT110" s="21" t="s">
        <v>167</v>
      </c>
      <c r="AU110" s="21" t="s">
        <v>77</v>
      </c>
      <c r="AY110" s="21" t="s">
        <v>165</v>
      </c>
      <c r="BE110" s="160">
        <f t="shared" ref="BE110:BE123" si="14">IF(N110="základní",J110,0)</f>
        <v>0</v>
      </c>
      <c r="BF110" s="160">
        <f t="shared" ref="BF110:BF123" si="15">IF(N110="snížená",J110,0)</f>
        <v>0</v>
      </c>
      <c r="BG110" s="160">
        <f t="shared" ref="BG110:BG123" si="16">IF(N110="zákl. přenesená",J110,0)</f>
        <v>0</v>
      </c>
      <c r="BH110" s="160">
        <f t="shared" ref="BH110:BH123" si="17">IF(N110="sníž. přenesená",J110,0)</f>
        <v>0</v>
      </c>
      <c r="BI110" s="160">
        <f t="shared" ref="BI110:BI123" si="18">IF(N110="nulová",J110,0)</f>
        <v>0</v>
      </c>
      <c r="BJ110" s="21" t="s">
        <v>16</v>
      </c>
      <c r="BK110" s="160">
        <f t="shared" ref="BK110:BK123" si="19">ROUND(I110*H110,2)</f>
        <v>0</v>
      </c>
      <c r="BL110" s="21" t="s">
        <v>224</v>
      </c>
      <c r="BM110" s="21" t="s">
        <v>2457</v>
      </c>
    </row>
    <row r="111" spans="2:65" s="1" customFormat="1" ht="16.5" customHeight="1">
      <c r="B111" s="149"/>
      <c r="C111" s="150" t="s">
        <v>251</v>
      </c>
      <c r="D111" s="150" t="s">
        <v>167</v>
      </c>
      <c r="E111" s="151" t="s">
        <v>2458</v>
      </c>
      <c r="F111" s="152" t="s">
        <v>2459</v>
      </c>
      <c r="G111" s="153" t="s">
        <v>185</v>
      </c>
      <c r="H111" s="154">
        <v>150</v>
      </c>
      <c r="I111" s="155"/>
      <c r="J111" s="155">
        <f t="shared" si="10"/>
        <v>0</v>
      </c>
      <c r="K111" s="152" t="s">
        <v>5</v>
      </c>
      <c r="L111" s="35"/>
      <c r="M111" s="156" t="s">
        <v>5</v>
      </c>
      <c r="N111" s="157" t="s">
        <v>40</v>
      </c>
      <c r="O111" s="158">
        <v>0</v>
      </c>
      <c r="P111" s="158">
        <f t="shared" si="11"/>
        <v>0</v>
      </c>
      <c r="Q111" s="158">
        <v>0</v>
      </c>
      <c r="R111" s="158">
        <f t="shared" si="12"/>
        <v>0</v>
      </c>
      <c r="S111" s="158">
        <v>0</v>
      </c>
      <c r="T111" s="159">
        <f t="shared" si="13"/>
        <v>0</v>
      </c>
      <c r="AR111" s="21" t="s">
        <v>224</v>
      </c>
      <c r="AT111" s="21" t="s">
        <v>167</v>
      </c>
      <c r="AU111" s="21" t="s">
        <v>77</v>
      </c>
      <c r="AY111" s="21" t="s">
        <v>165</v>
      </c>
      <c r="BE111" s="160">
        <f t="shared" si="14"/>
        <v>0</v>
      </c>
      <c r="BF111" s="160">
        <f t="shared" si="15"/>
        <v>0</v>
      </c>
      <c r="BG111" s="160">
        <f t="shared" si="16"/>
        <v>0</v>
      </c>
      <c r="BH111" s="160">
        <f t="shared" si="17"/>
        <v>0</v>
      </c>
      <c r="BI111" s="160">
        <f t="shared" si="18"/>
        <v>0</v>
      </c>
      <c r="BJ111" s="21" t="s">
        <v>16</v>
      </c>
      <c r="BK111" s="160">
        <f t="shared" si="19"/>
        <v>0</v>
      </c>
      <c r="BL111" s="21" t="s">
        <v>224</v>
      </c>
      <c r="BM111" s="21" t="s">
        <v>2460</v>
      </c>
    </row>
    <row r="112" spans="2:65" s="1" customFormat="1" ht="16.5" customHeight="1">
      <c r="B112" s="149"/>
      <c r="C112" s="150" t="s">
        <v>255</v>
      </c>
      <c r="D112" s="150" t="s">
        <v>167</v>
      </c>
      <c r="E112" s="151" t="s">
        <v>2461</v>
      </c>
      <c r="F112" s="152" t="s">
        <v>2462</v>
      </c>
      <c r="G112" s="153" t="s">
        <v>185</v>
      </c>
      <c r="H112" s="154">
        <v>20</v>
      </c>
      <c r="I112" s="155"/>
      <c r="J112" s="155">
        <f t="shared" si="10"/>
        <v>0</v>
      </c>
      <c r="K112" s="152" t="s">
        <v>5</v>
      </c>
      <c r="L112" s="35"/>
      <c r="M112" s="156" t="s">
        <v>5</v>
      </c>
      <c r="N112" s="157" t="s">
        <v>40</v>
      </c>
      <c r="O112" s="158">
        <v>0</v>
      </c>
      <c r="P112" s="158">
        <f t="shared" si="11"/>
        <v>0</v>
      </c>
      <c r="Q112" s="158">
        <v>0</v>
      </c>
      <c r="R112" s="158">
        <f t="shared" si="12"/>
        <v>0</v>
      </c>
      <c r="S112" s="158">
        <v>0</v>
      </c>
      <c r="T112" s="159">
        <f t="shared" si="13"/>
        <v>0</v>
      </c>
      <c r="AR112" s="21" t="s">
        <v>224</v>
      </c>
      <c r="AT112" s="21" t="s">
        <v>167</v>
      </c>
      <c r="AU112" s="21" t="s">
        <v>77</v>
      </c>
      <c r="AY112" s="21" t="s">
        <v>165</v>
      </c>
      <c r="BE112" s="160">
        <f t="shared" si="14"/>
        <v>0</v>
      </c>
      <c r="BF112" s="160">
        <f t="shared" si="15"/>
        <v>0</v>
      </c>
      <c r="BG112" s="160">
        <f t="shared" si="16"/>
        <v>0</v>
      </c>
      <c r="BH112" s="160">
        <f t="shared" si="17"/>
        <v>0</v>
      </c>
      <c r="BI112" s="160">
        <f t="shared" si="18"/>
        <v>0</v>
      </c>
      <c r="BJ112" s="21" t="s">
        <v>16</v>
      </c>
      <c r="BK112" s="160">
        <f t="shared" si="19"/>
        <v>0</v>
      </c>
      <c r="BL112" s="21" t="s">
        <v>224</v>
      </c>
      <c r="BM112" s="21" t="s">
        <v>2463</v>
      </c>
    </row>
    <row r="113" spans="2:65" s="1" customFormat="1" ht="16.5" customHeight="1">
      <c r="B113" s="149"/>
      <c r="C113" s="150" t="s">
        <v>259</v>
      </c>
      <c r="D113" s="150" t="s">
        <v>167</v>
      </c>
      <c r="E113" s="151" t="s">
        <v>2464</v>
      </c>
      <c r="F113" s="152" t="s">
        <v>2465</v>
      </c>
      <c r="G113" s="153" t="s">
        <v>185</v>
      </c>
      <c r="H113" s="154">
        <v>140</v>
      </c>
      <c r="I113" s="155"/>
      <c r="J113" s="155">
        <f t="shared" si="10"/>
        <v>0</v>
      </c>
      <c r="K113" s="152" t="s">
        <v>5</v>
      </c>
      <c r="L113" s="35"/>
      <c r="M113" s="156" t="s">
        <v>5</v>
      </c>
      <c r="N113" s="157" t="s">
        <v>40</v>
      </c>
      <c r="O113" s="158">
        <v>0</v>
      </c>
      <c r="P113" s="158">
        <f t="shared" si="11"/>
        <v>0</v>
      </c>
      <c r="Q113" s="158">
        <v>0</v>
      </c>
      <c r="R113" s="158">
        <f t="shared" si="12"/>
        <v>0</v>
      </c>
      <c r="S113" s="158">
        <v>0</v>
      </c>
      <c r="T113" s="159">
        <f t="shared" si="13"/>
        <v>0</v>
      </c>
      <c r="AR113" s="21" t="s">
        <v>224</v>
      </c>
      <c r="AT113" s="21" t="s">
        <v>167</v>
      </c>
      <c r="AU113" s="21" t="s">
        <v>77</v>
      </c>
      <c r="AY113" s="21" t="s">
        <v>165</v>
      </c>
      <c r="BE113" s="160">
        <f t="shared" si="14"/>
        <v>0</v>
      </c>
      <c r="BF113" s="160">
        <f t="shared" si="15"/>
        <v>0</v>
      </c>
      <c r="BG113" s="160">
        <f t="shared" si="16"/>
        <v>0</v>
      </c>
      <c r="BH113" s="160">
        <f t="shared" si="17"/>
        <v>0</v>
      </c>
      <c r="BI113" s="160">
        <f t="shared" si="18"/>
        <v>0</v>
      </c>
      <c r="BJ113" s="21" t="s">
        <v>16</v>
      </c>
      <c r="BK113" s="160">
        <f t="shared" si="19"/>
        <v>0</v>
      </c>
      <c r="BL113" s="21" t="s">
        <v>224</v>
      </c>
      <c r="BM113" s="21" t="s">
        <v>2466</v>
      </c>
    </row>
    <row r="114" spans="2:65" s="1" customFormat="1" ht="16.5" customHeight="1">
      <c r="B114" s="149"/>
      <c r="C114" s="150" t="s">
        <v>263</v>
      </c>
      <c r="D114" s="150" t="s">
        <v>167</v>
      </c>
      <c r="E114" s="151" t="s">
        <v>2467</v>
      </c>
      <c r="F114" s="152" t="s">
        <v>2468</v>
      </c>
      <c r="G114" s="153" t="s">
        <v>185</v>
      </c>
      <c r="H114" s="154">
        <v>10</v>
      </c>
      <c r="I114" s="155"/>
      <c r="J114" s="155">
        <f t="shared" si="10"/>
        <v>0</v>
      </c>
      <c r="K114" s="152" t="s">
        <v>5</v>
      </c>
      <c r="L114" s="35"/>
      <c r="M114" s="156" t="s">
        <v>5</v>
      </c>
      <c r="N114" s="157" t="s">
        <v>40</v>
      </c>
      <c r="O114" s="158">
        <v>0</v>
      </c>
      <c r="P114" s="158">
        <f t="shared" si="11"/>
        <v>0</v>
      </c>
      <c r="Q114" s="158">
        <v>0</v>
      </c>
      <c r="R114" s="158">
        <f t="shared" si="12"/>
        <v>0</v>
      </c>
      <c r="S114" s="158">
        <v>0</v>
      </c>
      <c r="T114" s="159">
        <f t="shared" si="13"/>
        <v>0</v>
      </c>
      <c r="AR114" s="21" t="s">
        <v>224</v>
      </c>
      <c r="AT114" s="21" t="s">
        <v>167</v>
      </c>
      <c r="AU114" s="21" t="s">
        <v>77</v>
      </c>
      <c r="AY114" s="21" t="s">
        <v>165</v>
      </c>
      <c r="BE114" s="160">
        <f t="shared" si="14"/>
        <v>0</v>
      </c>
      <c r="BF114" s="160">
        <f t="shared" si="15"/>
        <v>0</v>
      </c>
      <c r="BG114" s="160">
        <f t="shared" si="16"/>
        <v>0</v>
      </c>
      <c r="BH114" s="160">
        <f t="shared" si="17"/>
        <v>0</v>
      </c>
      <c r="BI114" s="160">
        <f t="shared" si="18"/>
        <v>0</v>
      </c>
      <c r="BJ114" s="21" t="s">
        <v>16</v>
      </c>
      <c r="BK114" s="160">
        <f t="shared" si="19"/>
        <v>0</v>
      </c>
      <c r="BL114" s="21" t="s">
        <v>224</v>
      </c>
      <c r="BM114" s="21" t="s">
        <v>2469</v>
      </c>
    </row>
    <row r="115" spans="2:65" s="1" customFormat="1" ht="16.5" customHeight="1">
      <c r="B115" s="149"/>
      <c r="C115" s="150" t="s">
        <v>267</v>
      </c>
      <c r="D115" s="150" t="s">
        <v>167</v>
      </c>
      <c r="E115" s="151" t="s">
        <v>2470</v>
      </c>
      <c r="F115" s="152" t="s">
        <v>2471</v>
      </c>
      <c r="G115" s="153" t="s">
        <v>185</v>
      </c>
      <c r="H115" s="154">
        <v>200</v>
      </c>
      <c r="I115" s="155"/>
      <c r="J115" s="155">
        <f t="shared" si="10"/>
        <v>0</v>
      </c>
      <c r="K115" s="152" t="s">
        <v>5</v>
      </c>
      <c r="L115" s="35"/>
      <c r="M115" s="156" t="s">
        <v>5</v>
      </c>
      <c r="N115" s="157" t="s">
        <v>40</v>
      </c>
      <c r="O115" s="158">
        <v>0</v>
      </c>
      <c r="P115" s="158">
        <f t="shared" si="11"/>
        <v>0</v>
      </c>
      <c r="Q115" s="158">
        <v>0</v>
      </c>
      <c r="R115" s="158">
        <f t="shared" si="12"/>
        <v>0</v>
      </c>
      <c r="S115" s="158">
        <v>0</v>
      </c>
      <c r="T115" s="159">
        <f t="shared" si="13"/>
        <v>0</v>
      </c>
      <c r="AR115" s="21" t="s">
        <v>224</v>
      </c>
      <c r="AT115" s="21" t="s">
        <v>167</v>
      </c>
      <c r="AU115" s="21" t="s">
        <v>77</v>
      </c>
      <c r="AY115" s="21" t="s">
        <v>165</v>
      </c>
      <c r="BE115" s="160">
        <f t="shared" si="14"/>
        <v>0</v>
      </c>
      <c r="BF115" s="160">
        <f t="shared" si="15"/>
        <v>0</v>
      </c>
      <c r="BG115" s="160">
        <f t="shared" si="16"/>
        <v>0</v>
      </c>
      <c r="BH115" s="160">
        <f t="shared" si="17"/>
        <v>0</v>
      </c>
      <c r="BI115" s="160">
        <f t="shared" si="18"/>
        <v>0</v>
      </c>
      <c r="BJ115" s="21" t="s">
        <v>16</v>
      </c>
      <c r="BK115" s="160">
        <f t="shared" si="19"/>
        <v>0</v>
      </c>
      <c r="BL115" s="21" t="s">
        <v>224</v>
      </c>
      <c r="BM115" s="21" t="s">
        <v>2472</v>
      </c>
    </row>
    <row r="116" spans="2:65" s="1" customFormat="1" ht="16.5" customHeight="1">
      <c r="B116" s="149"/>
      <c r="C116" s="150" t="s">
        <v>271</v>
      </c>
      <c r="D116" s="150" t="s">
        <v>167</v>
      </c>
      <c r="E116" s="151" t="s">
        <v>2473</v>
      </c>
      <c r="F116" s="152" t="s">
        <v>2474</v>
      </c>
      <c r="G116" s="153" t="s">
        <v>185</v>
      </c>
      <c r="H116" s="154">
        <v>20</v>
      </c>
      <c r="I116" s="155"/>
      <c r="J116" s="155">
        <f t="shared" si="10"/>
        <v>0</v>
      </c>
      <c r="K116" s="152" t="s">
        <v>5</v>
      </c>
      <c r="L116" s="35"/>
      <c r="M116" s="156" t="s">
        <v>5</v>
      </c>
      <c r="N116" s="157" t="s">
        <v>40</v>
      </c>
      <c r="O116" s="158">
        <v>0</v>
      </c>
      <c r="P116" s="158">
        <f t="shared" si="11"/>
        <v>0</v>
      </c>
      <c r="Q116" s="158">
        <v>0</v>
      </c>
      <c r="R116" s="158">
        <f t="shared" si="12"/>
        <v>0</v>
      </c>
      <c r="S116" s="158">
        <v>0</v>
      </c>
      <c r="T116" s="159">
        <f t="shared" si="13"/>
        <v>0</v>
      </c>
      <c r="AR116" s="21" t="s">
        <v>224</v>
      </c>
      <c r="AT116" s="21" t="s">
        <v>167</v>
      </c>
      <c r="AU116" s="21" t="s">
        <v>77</v>
      </c>
      <c r="AY116" s="21" t="s">
        <v>165</v>
      </c>
      <c r="BE116" s="160">
        <f t="shared" si="14"/>
        <v>0</v>
      </c>
      <c r="BF116" s="160">
        <f t="shared" si="15"/>
        <v>0</v>
      </c>
      <c r="BG116" s="160">
        <f t="shared" si="16"/>
        <v>0</v>
      </c>
      <c r="BH116" s="160">
        <f t="shared" si="17"/>
        <v>0</v>
      </c>
      <c r="BI116" s="160">
        <f t="shared" si="18"/>
        <v>0</v>
      </c>
      <c r="BJ116" s="21" t="s">
        <v>16</v>
      </c>
      <c r="BK116" s="160">
        <f t="shared" si="19"/>
        <v>0</v>
      </c>
      <c r="BL116" s="21" t="s">
        <v>224</v>
      </c>
      <c r="BM116" s="21" t="s">
        <v>2475</v>
      </c>
    </row>
    <row r="117" spans="2:65" s="1" customFormat="1" ht="25.5" customHeight="1">
      <c r="B117" s="149"/>
      <c r="C117" s="150" t="s">
        <v>275</v>
      </c>
      <c r="D117" s="150" t="s">
        <v>167</v>
      </c>
      <c r="E117" s="151" t="s">
        <v>2476</v>
      </c>
      <c r="F117" s="152" t="s">
        <v>2477</v>
      </c>
      <c r="G117" s="153" t="s">
        <v>185</v>
      </c>
      <c r="H117" s="154">
        <v>10</v>
      </c>
      <c r="I117" s="155"/>
      <c r="J117" s="155">
        <f t="shared" si="10"/>
        <v>0</v>
      </c>
      <c r="K117" s="152" t="s">
        <v>5</v>
      </c>
      <c r="L117" s="35"/>
      <c r="M117" s="156" t="s">
        <v>5</v>
      </c>
      <c r="N117" s="157" t="s">
        <v>40</v>
      </c>
      <c r="O117" s="158">
        <v>0</v>
      </c>
      <c r="P117" s="158">
        <f t="shared" si="11"/>
        <v>0</v>
      </c>
      <c r="Q117" s="158">
        <v>0</v>
      </c>
      <c r="R117" s="158">
        <f t="shared" si="12"/>
        <v>0</v>
      </c>
      <c r="S117" s="158">
        <v>0</v>
      </c>
      <c r="T117" s="159">
        <f t="shared" si="13"/>
        <v>0</v>
      </c>
      <c r="AR117" s="21" t="s">
        <v>224</v>
      </c>
      <c r="AT117" s="21" t="s">
        <v>167</v>
      </c>
      <c r="AU117" s="21" t="s">
        <v>77</v>
      </c>
      <c r="AY117" s="21" t="s">
        <v>165</v>
      </c>
      <c r="BE117" s="160">
        <f t="shared" si="14"/>
        <v>0</v>
      </c>
      <c r="BF117" s="160">
        <f t="shared" si="15"/>
        <v>0</v>
      </c>
      <c r="BG117" s="160">
        <f t="shared" si="16"/>
        <v>0</v>
      </c>
      <c r="BH117" s="160">
        <f t="shared" si="17"/>
        <v>0</v>
      </c>
      <c r="BI117" s="160">
        <f t="shared" si="18"/>
        <v>0</v>
      </c>
      <c r="BJ117" s="21" t="s">
        <v>16</v>
      </c>
      <c r="BK117" s="160">
        <f t="shared" si="19"/>
        <v>0</v>
      </c>
      <c r="BL117" s="21" t="s">
        <v>224</v>
      </c>
      <c r="BM117" s="21" t="s">
        <v>2478</v>
      </c>
    </row>
    <row r="118" spans="2:65" s="1" customFormat="1" ht="25.5" customHeight="1">
      <c r="B118" s="149"/>
      <c r="C118" s="150" t="s">
        <v>279</v>
      </c>
      <c r="D118" s="150" t="s">
        <v>167</v>
      </c>
      <c r="E118" s="151" t="s">
        <v>2479</v>
      </c>
      <c r="F118" s="152" t="s">
        <v>2480</v>
      </c>
      <c r="G118" s="153" t="s">
        <v>185</v>
      </c>
      <c r="H118" s="154">
        <v>10</v>
      </c>
      <c r="I118" s="155"/>
      <c r="J118" s="155">
        <f t="shared" si="10"/>
        <v>0</v>
      </c>
      <c r="K118" s="152" t="s">
        <v>5</v>
      </c>
      <c r="L118" s="35"/>
      <c r="M118" s="156" t="s">
        <v>5</v>
      </c>
      <c r="N118" s="157" t="s">
        <v>40</v>
      </c>
      <c r="O118" s="158">
        <v>0</v>
      </c>
      <c r="P118" s="158">
        <f t="shared" si="11"/>
        <v>0</v>
      </c>
      <c r="Q118" s="158">
        <v>0</v>
      </c>
      <c r="R118" s="158">
        <f t="shared" si="12"/>
        <v>0</v>
      </c>
      <c r="S118" s="158">
        <v>0</v>
      </c>
      <c r="T118" s="159">
        <f t="shared" si="13"/>
        <v>0</v>
      </c>
      <c r="AR118" s="21" t="s">
        <v>224</v>
      </c>
      <c r="AT118" s="21" t="s">
        <v>167</v>
      </c>
      <c r="AU118" s="21" t="s">
        <v>77</v>
      </c>
      <c r="AY118" s="21" t="s">
        <v>165</v>
      </c>
      <c r="BE118" s="160">
        <f t="shared" si="14"/>
        <v>0</v>
      </c>
      <c r="BF118" s="160">
        <f t="shared" si="15"/>
        <v>0</v>
      </c>
      <c r="BG118" s="160">
        <f t="shared" si="16"/>
        <v>0</v>
      </c>
      <c r="BH118" s="160">
        <f t="shared" si="17"/>
        <v>0</v>
      </c>
      <c r="BI118" s="160">
        <f t="shared" si="18"/>
        <v>0</v>
      </c>
      <c r="BJ118" s="21" t="s">
        <v>16</v>
      </c>
      <c r="BK118" s="160">
        <f t="shared" si="19"/>
        <v>0</v>
      </c>
      <c r="BL118" s="21" t="s">
        <v>224</v>
      </c>
      <c r="BM118" s="21" t="s">
        <v>2481</v>
      </c>
    </row>
    <row r="119" spans="2:65" s="1" customFormat="1" ht="25.5" customHeight="1">
      <c r="B119" s="149"/>
      <c r="C119" s="150" t="s">
        <v>283</v>
      </c>
      <c r="D119" s="150" t="s">
        <v>167</v>
      </c>
      <c r="E119" s="151" t="s">
        <v>2482</v>
      </c>
      <c r="F119" s="152" t="s">
        <v>2483</v>
      </c>
      <c r="G119" s="153" t="s">
        <v>185</v>
      </c>
      <c r="H119" s="154">
        <v>20</v>
      </c>
      <c r="I119" s="155"/>
      <c r="J119" s="155">
        <f t="shared" si="10"/>
        <v>0</v>
      </c>
      <c r="K119" s="152" t="s">
        <v>5</v>
      </c>
      <c r="L119" s="35"/>
      <c r="M119" s="156" t="s">
        <v>5</v>
      </c>
      <c r="N119" s="157" t="s">
        <v>40</v>
      </c>
      <c r="O119" s="158">
        <v>0</v>
      </c>
      <c r="P119" s="158">
        <f t="shared" si="11"/>
        <v>0</v>
      </c>
      <c r="Q119" s="158">
        <v>0</v>
      </c>
      <c r="R119" s="158">
        <f t="shared" si="12"/>
        <v>0</v>
      </c>
      <c r="S119" s="158">
        <v>0</v>
      </c>
      <c r="T119" s="159">
        <f t="shared" si="13"/>
        <v>0</v>
      </c>
      <c r="AR119" s="21" t="s">
        <v>224</v>
      </c>
      <c r="AT119" s="21" t="s">
        <v>167</v>
      </c>
      <c r="AU119" s="21" t="s">
        <v>77</v>
      </c>
      <c r="AY119" s="21" t="s">
        <v>165</v>
      </c>
      <c r="BE119" s="160">
        <f t="shared" si="14"/>
        <v>0</v>
      </c>
      <c r="BF119" s="160">
        <f t="shared" si="15"/>
        <v>0</v>
      </c>
      <c r="BG119" s="160">
        <f t="shared" si="16"/>
        <v>0</v>
      </c>
      <c r="BH119" s="160">
        <f t="shared" si="17"/>
        <v>0</v>
      </c>
      <c r="BI119" s="160">
        <f t="shared" si="18"/>
        <v>0</v>
      </c>
      <c r="BJ119" s="21" t="s">
        <v>16</v>
      </c>
      <c r="BK119" s="160">
        <f t="shared" si="19"/>
        <v>0</v>
      </c>
      <c r="BL119" s="21" t="s">
        <v>224</v>
      </c>
      <c r="BM119" s="21" t="s">
        <v>2484</v>
      </c>
    </row>
    <row r="120" spans="2:65" s="1" customFormat="1" ht="25.5" customHeight="1">
      <c r="B120" s="149"/>
      <c r="C120" s="150" t="s">
        <v>288</v>
      </c>
      <c r="D120" s="150" t="s">
        <v>167</v>
      </c>
      <c r="E120" s="151" t="s">
        <v>2485</v>
      </c>
      <c r="F120" s="152" t="s">
        <v>2486</v>
      </c>
      <c r="G120" s="153" t="s">
        <v>185</v>
      </c>
      <c r="H120" s="154">
        <v>30</v>
      </c>
      <c r="I120" s="155"/>
      <c r="J120" s="155">
        <f t="shared" si="10"/>
        <v>0</v>
      </c>
      <c r="K120" s="152" t="s">
        <v>5</v>
      </c>
      <c r="L120" s="35"/>
      <c r="M120" s="156" t="s">
        <v>5</v>
      </c>
      <c r="N120" s="157" t="s">
        <v>40</v>
      </c>
      <c r="O120" s="158">
        <v>0</v>
      </c>
      <c r="P120" s="158">
        <f t="shared" si="11"/>
        <v>0</v>
      </c>
      <c r="Q120" s="158">
        <v>0</v>
      </c>
      <c r="R120" s="158">
        <f t="shared" si="12"/>
        <v>0</v>
      </c>
      <c r="S120" s="158">
        <v>0</v>
      </c>
      <c r="T120" s="159">
        <f t="shared" si="13"/>
        <v>0</v>
      </c>
      <c r="AR120" s="21" t="s">
        <v>224</v>
      </c>
      <c r="AT120" s="21" t="s">
        <v>167</v>
      </c>
      <c r="AU120" s="21" t="s">
        <v>77</v>
      </c>
      <c r="AY120" s="21" t="s">
        <v>165</v>
      </c>
      <c r="BE120" s="160">
        <f t="shared" si="14"/>
        <v>0</v>
      </c>
      <c r="BF120" s="160">
        <f t="shared" si="15"/>
        <v>0</v>
      </c>
      <c r="BG120" s="160">
        <f t="shared" si="16"/>
        <v>0</v>
      </c>
      <c r="BH120" s="160">
        <f t="shared" si="17"/>
        <v>0</v>
      </c>
      <c r="BI120" s="160">
        <f t="shared" si="18"/>
        <v>0</v>
      </c>
      <c r="BJ120" s="21" t="s">
        <v>16</v>
      </c>
      <c r="BK120" s="160">
        <f t="shared" si="19"/>
        <v>0</v>
      </c>
      <c r="BL120" s="21" t="s">
        <v>224</v>
      </c>
      <c r="BM120" s="21" t="s">
        <v>2487</v>
      </c>
    </row>
    <row r="121" spans="2:65" s="1" customFormat="1" ht="25.5" customHeight="1">
      <c r="B121" s="149"/>
      <c r="C121" s="150" t="s">
        <v>292</v>
      </c>
      <c r="D121" s="150" t="s">
        <v>167</v>
      </c>
      <c r="E121" s="151" t="s">
        <v>2488</v>
      </c>
      <c r="F121" s="152" t="s">
        <v>2489</v>
      </c>
      <c r="G121" s="153" t="s">
        <v>185</v>
      </c>
      <c r="H121" s="154">
        <v>10</v>
      </c>
      <c r="I121" s="155"/>
      <c r="J121" s="155">
        <f t="shared" si="10"/>
        <v>0</v>
      </c>
      <c r="K121" s="152" t="s">
        <v>5</v>
      </c>
      <c r="L121" s="35"/>
      <c r="M121" s="156" t="s">
        <v>5</v>
      </c>
      <c r="N121" s="157" t="s">
        <v>40</v>
      </c>
      <c r="O121" s="158">
        <v>0</v>
      </c>
      <c r="P121" s="158">
        <f t="shared" si="11"/>
        <v>0</v>
      </c>
      <c r="Q121" s="158">
        <v>0</v>
      </c>
      <c r="R121" s="158">
        <f t="shared" si="12"/>
        <v>0</v>
      </c>
      <c r="S121" s="158">
        <v>0</v>
      </c>
      <c r="T121" s="159">
        <f t="shared" si="13"/>
        <v>0</v>
      </c>
      <c r="AR121" s="21" t="s">
        <v>224</v>
      </c>
      <c r="AT121" s="21" t="s">
        <v>167</v>
      </c>
      <c r="AU121" s="21" t="s">
        <v>77</v>
      </c>
      <c r="AY121" s="21" t="s">
        <v>165</v>
      </c>
      <c r="BE121" s="160">
        <f t="shared" si="14"/>
        <v>0</v>
      </c>
      <c r="BF121" s="160">
        <f t="shared" si="15"/>
        <v>0</v>
      </c>
      <c r="BG121" s="160">
        <f t="shared" si="16"/>
        <v>0</v>
      </c>
      <c r="BH121" s="160">
        <f t="shared" si="17"/>
        <v>0</v>
      </c>
      <c r="BI121" s="160">
        <f t="shared" si="18"/>
        <v>0</v>
      </c>
      <c r="BJ121" s="21" t="s">
        <v>16</v>
      </c>
      <c r="BK121" s="160">
        <f t="shared" si="19"/>
        <v>0</v>
      </c>
      <c r="BL121" s="21" t="s">
        <v>224</v>
      </c>
      <c r="BM121" s="21" t="s">
        <v>2490</v>
      </c>
    </row>
    <row r="122" spans="2:65" s="1" customFormat="1" ht="25.5" customHeight="1">
      <c r="B122" s="149"/>
      <c r="C122" s="150" t="s">
        <v>296</v>
      </c>
      <c r="D122" s="150" t="s">
        <v>167</v>
      </c>
      <c r="E122" s="151" t="s">
        <v>2491</v>
      </c>
      <c r="F122" s="152" t="s">
        <v>2492</v>
      </c>
      <c r="G122" s="153" t="s">
        <v>185</v>
      </c>
      <c r="H122" s="154">
        <v>10</v>
      </c>
      <c r="I122" s="155"/>
      <c r="J122" s="155">
        <f t="shared" si="10"/>
        <v>0</v>
      </c>
      <c r="K122" s="152" t="s">
        <v>5</v>
      </c>
      <c r="L122" s="35"/>
      <c r="M122" s="156" t="s">
        <v>5</v>
      </c>
      <c r="N122" s="157" t="s">
        <v>40</v>
      </c>
      <c r="O122" s="158">
        <v>0</v>
      </c>
      <c r="P122" s="158">
        <f t="shared" si="11"/>
        <v>0</v>
      </c>
      <c r="Q122" s="158">
        <v>0</v>
      </c>
      <c r="R122" s="158">
        <f t="shared" si="12"/>
        <v>0</v>
      </c>
      <c r="S122" s="158">
        <v>0</v>
      </c>
      <c r="T122" s="159">
        <f t="shared" si="13"/>
        <v>0</v>
      </c>
      <c r="AR122" s="21" t="s">
        <v>224</v>
      </c>
      <c r="AT122" s="21" t="s">
        <v>167</v>
      </c>
      <c r="AU122" s="21" t="s">
        <v>77</v>
      </c>
      <c r="AY122" s="21" t="s">
        <v>165</v>
      </c>
      <c r="BE122" s="160">
        <f t="shared" si="14"/>
        <v>0</v>
      </c>
      <c r="BF122" s="160">
        <f t="shared" si="15"/>
        <v>0</v>
      </c>
      <c r="BG122" s="160">
        <f t="shared" si="16"/>
        <v>0</v>
      </c>
      <c r="BH122" s="160">
        <f t="shared" si="17"/>
        <v>0</v>
      </c>
      <c r="BI122" s="160">
        <f t="shared" si="18"/>
        <v>0</v>
      </c>
      <c r="BJ122" s="21" t="s">
        <v>16</v>
      </c>
      <c r="BK122" s="160">
        <f t="shared" si="19"/>
        <v>0</v>
      </c>
      <c r="BL122" s="21" t="s">
        <v>224</v>
      </c>
      <c r="BM122" s="21" t="s">
        <v>2493</v>
      </c>
    </row>
    <row r="123" spans="2:65" s="1" customFormat="1" ht="16.5" customHeight="1">
      <c r="B123" s="149"/>
      <c r="C123" s="150" t="s">
        <v>303</v>
      </c>
      <c r="D123" s="150" t="s">
        <v>167</v>
      </c>
      <c r="E123" s="151" t="s">
        <v>2494</v>
      </c>
      <c r="F123" s="152" t="s">
        <v>2495</v>
      </c>
      <c r="G123" s="153" t="s">
        <v>185</v>
      </c>
      <c r="H123" s="154">
        <v>40</v>
      </c>
      <c r="I123" s="155"/>
      <c r="J123" s="155">
        <f t="shared" si="10"/>
        <v>0</v>
      </c>
      <c r="K123" s="152" t="s">
        <v>5</v>
      </c>
      <c r="L123" s="35"/>
      <c r="M123" s="156" t="s">
        <v>5</v>
      </c>
      <c r="N123" s="157" t="s">
        <v>40</v>
      </c>
      <c r="O123" s="158">
        <v>0</v>
      </c>
      <c r="P123" s="158">
        <f t="shared" si="11"/>
        <v>0</v>
      </c>
      <c r="Q123" s="158">
        <v>0</v>
      </c>
      <c r="R123" s="158">
        <f t="shared" si="12"/>
        <v>0</v>
      </c>
      <c r="S123" s="158">
        <v>0</v>
      </c>
      <c r="T123" s="159">
        <f t="shared" si="13"/>
        <v>0</v>
      </c>
      <c r="AR123" s="21" t="s">
        <v>224</v>
      </c>
      <c r="AT123" s="21" t="s">
        <v>167</v>
      </c>
      <c r="AU123" s="21" t="s">
        <v>77</v>
      </c>
      <c r="AY123" s="21" t="s">
        <v>165</v>
      </c>
      <c r="BE123" s="160">
        <f t="shared" si="14"/>
        <v>0</v>
      </c>
      <c r="BF123" s="160">
        <f t="shared" si="15"/>
        <v>0</v>
      </c>
      <c r="BG123" s="160">
        <f t="shared" si="16"/>
        <v>0</v>
      </c>
      <c r="BH123" s="160">
        <f t="shared" si="17"/>
        <v>0</v>
      </c>
      <c r="BI123" s="160">
        <f t="shared" si="18"/>
        <v>0</v>
      </c>
      <c r="BJ123" s="21" t="s">
        <v>16</v>
      </c>
      <c r="BK123" s="160">
        <f t="shared" si="19"/>
        <v>0</v>
      </c>
      <c r="BL123" s="21" t="s">
        <v>224</v>
      </c>
      <c r="BM123" s="21" t="s">
        <v>2496</v>
      </c>
    </row>
    <row r="124" spans="2:65" s="10" customFormat="1" ht="29.85" customHeight="1">
      <c r="B124" s="137"/>
      <c r="D124" s="138" t="s">
        <v>68</v>
      </c>
      <c r="E124" s="147" t="s">
        <v>2497</v>
      </c>
      <c r="F124" s="147" t="s">
        <v>2498</v>
      </c>
      <c r="J124" s="148">
        <f>BK124</f>
        <v>0</v>
      </c>
      <c r="L124" s="137"/>
      <c r="M124" s="141"/>
      <c r="N124" s="142"/>
      <c r="O124" s="142"/>
      <c r="P124" s="143">
        <f>SUM(P125:P142)</f>
        <v>0</v>
      </c>
      <c r="Q124" s="142"/>
      <c r="R124" s="143">
        <f>SUM(R125:R142)</f>
        <v>0</v>
      </c>
      <c r="S124" s="142"/>
      <c r="T124" s="144">
        <f>SUM(T125:T142)</f>
        <v>0</v>
      </c>
      <c r="AR124" s="138" t="s">
        <v>77</v>
      </c>
      <c r="AT124" s="145" t="s">
        <v>68</v>
      </c>
      <c r="AU124" s="145" t="s">
        <v>16</v>
      </c>
      <c r="AY124" s="138" t="s">
        <v>165</v>
      </c>
      <c r="BK124" s="146">
        <f>SUM(BK125:BK142)</f>
        <v>0</v>
      </c>
    </row>
    <row r="125" spans="2:65" s="1" customFormat="1" ht="16.5" customHeight="1">
      <c r="B125" s="149"/>
      <c r="C125" s="150" t="s">
        <v>307</v>
      </c>
      <c r="D125" s="150" t="s">
        <v>167</v>
      </c>
      <c r="E125" s="151" t="s">
        <v>2499</v>
      </c>
      <c r="F125" s="152" t="s">
        <v>2500</v>
      </c>
      <c r="G125" s="153" t="s">
        <v>971</v>
      </c>
      <c r="H125" s="154">
        <v>1</v>
      </c>
      <c r="I125" s="155"/>
      <c r="J125" s="155">
        <f t="shared" ref="J125:J142" si="20">ROUND(I125*H125,2)</f>
        <v>0</v>
      </c>
      <c r="K125" s="152" t="s">
        <v>5</v>
      </c>
      <c r="L125" s="35"/>
      <c r="M125" s="156" t="s">
        <v>5</v>
      </c>
      <c r="N125" s="157" t="s">
        <v>40</v>
      </c>
      <c r="O125" s="158">
        <v>0</v>
      </c>
      <c r="P125" s="158">
        <f t="shared" ref="P125:P142" si="21">O125*H125</f>
        <v>0</v>
      </c>
      <c r="Q125" s="158">
        <v>0</v>
      </c>
      <c r="R125" s="158">
        <f t="shared" ref="R125:R142" si="22">Q125*H125</f>
        <v>0</v>
      </c>
      <c r="S125" s="158">
        <v>0</v>
      </c>
      <c r="T125" s="159">
        <f t="shared" ref="T125:T142" si="23">S125*H125</f>
        <v>0</v>
      </c>
      <c r="AR125" s="21" t="s">
        <v>224</v>
      </c>
      <c r="AT125" s="21" t="s">
        <v>167</v>
      </c>
      <c r="AU125" s="21" t="s">
        <v>77</v>
      </c>
      <c r="AY125" s="21" t="s">
        <v>165</v>
      </c>
      <c r="BE125" s="160">
        <f t="shared" ref="BE125:BE142" si="24">IF(N125="základní",J125,0)</f>
        <v>0</v>
      </c>
      <c r="BF125" s="160">
        <f t="shared" ref="BF125:BF142" si="25">IF(N125="snížená",J125,0)</f>
        <v>0</v>
      </c>
      <c r="BG125" s="160">
        <f t="shared" ref="BG125:BG142" si="26">IF(N125="zákl. přenesená",J125,0)</f>
        <v>0</v>
      </c>
      <c r="BH125" s="160">
        <f t="shared" ref="BH125:BH142" si="27">IF(N125="sníž. přenesená",J125,0)</f>
        <v>0</v>
      </c>
      <c r="BI125" s="160">
        <f t="shared" ref="BI125:BI142" si="28">IF(N125="nulová",J125,0)</f>
        <v>0</v>
      </c>
      <c r="BJ125" s="21" t="s">
        <v>16</v>
      </c>
      <c r="BK125" s="160">
        <f t="shared" ref="BK125:BK142" si="29">ROUND(I125*H125,2)</f>
        <v>0</v>
      </c>
      <c r="BL125" s="21" t="s">
        <v>224</v>
      </c>
      <c r="BM125" s="21" t="s">
        <v>2501</v>
      </c>
    </row>
    <row r="126" spans="2:65" s="1" customFormat="1" ht="16.5" customHeight="1">
      <c r="B126" s="149"/>
      <c r="C126" s="150" t="s">
        <v>312</v>
      </c>
      <c r="D126" s="150" t="s">
        <v>167</v>
      </c>
      <c r="E126" s="151" t="s">
        <v>2502</v>
      </c>
      <c r="F126" s="152" t="s">
        <v>2503</v>
      </c>
      <c r="G126" s="153" t="s">
        <v>971</v>
      </c>
      <c r="H126" s="154">
        <v>1</v>
      </c>
      <c r="I126" s="155"/>
      <c r="J126" s="155">
        <f t="shared" si="20"/>
        <v>0</v>
      </c>
      <c r="K126" s="152" t="s">
        <v>5</v>
      </c>
      <c r="L126" s="35"/>
      <c r="M126" s="156" t="s">
        <v>5</v>
      </c>
      <c r="N126" s="157" t="s">
        <v>40</v>
      </c>
      <c r="O126" s="158">
        <v>0</v>
      </c>
      <c r="P126" s="158">
        <f t="shared" si="21"/>
        <v>0</v>
      </c>
      <c r="Q126" s="158">
        <v>0</v>
      </c>
      <c r="R126" s="158">
        <f t="shared" si="22"/>
        <v>0</v>
      </c>
      <c r="S126" s="158">
        <v>0</v>
      </c>
      <c r="T126" s="159">
        <f t="shared" si="23"/>
        <v>0</v>
      </c>
      <c r="AR126" s="21" t="s">
        <v>224</v>
      </c>
      <c r="AT126" s="21" t="s">
        <v>167</v>
      </c>
      <c r="AU126" s="21" t="s">
        <v>77</v>
      </c>
      <c r="AY126" s="21" t="s">
        <v>165</v>
      </c>
      <c r="BE126" s="160">
        <f t="shared" si="24"/>
        <v>0</v>
      </c>
      <c r="BF126" s="160">
        <f t="shared" si="25"/>
        <v>0</v>
      </c>
      <c r="BG126" s="160">
        <f t="shared" si="26"/>
        <v>0</v>
      </c>
      <c r="BH126" s="160">
        <f t="shared" si="27"/>
        <v>0</v>
      </c>
      <c r="BI126" s="160">
        <f t="shared" si="28"/>
        <v>0</v>
      </c>
      <c r="BJ126" s="21" t="s">
        <v>16</v>
      </c>
      <c r="BK126" s="160">
        <f t="shared" si="29"/>
        <v>0</v>
      </c>
      <c r="BL126" s="21" t="s">
        <v>224</v>
      </c>
      <c r="BM126" s="21" t="s">
        <v>2504</v>
      </c>
    </row>
    <row r="127" spans="2:65" s="1" customFormat="1" ht="16.5" customHeight="1">
      <c r="B127" s="149"/>
      <c r="C127" s="150" t="s">
        <v>316</v>
      </c>
      <c r="D127" s="150" t="s">
        <v>167</v>
      </c>
      <c r="E127" s="151" t="s">
        <v>2505</v>
      </c>
      <c r="F127" s="152" t="s">
        <v>2506</v>
      </c>
      <c r="G127" s="153" t="s">
        <v>971</v>
      </c>
      <c r="H127" s="154">
        <v>1</v>
      </c>
      <c r="I127" s="155"/>
      <c r="J127" s="155">
        <f t="shared" si="20"/>
        <v>0</v>
      </c>
      <c r="K127" s="152" t="s">
        <v>5</v>
      </c>
      <c r="L127" s="35"/>
      <c r="M127" s="156" t="s">
        <v>5</v>
      </c>
      <c r="N127" s="157" t="s">
        <v>40</v>
      </c>
      <c r="O127" s="158">
        <v>0</v>
      </c>
      <c r="P127" s="158">
        <f t="shared" si="21"/>
        <v>0</v>
      </c>
      <c r="Q127" s="158">
        <v>0</v>
      </c>
      <c r="R127" s="158">
        <f t="shared" si="22"/>
        <v>0</v>
      </c>
      <c r="S127" s="158">
        <v>0</v>
      </c>
      <c r="T127" s="159">
        <f t="shared" si="23"/>
        <v>0</v>
      </c>
      <c r="AR127" s="21" t="s">
        <v>224</v>
      </c>
      <c r="AT127" s="21" t="s">
        <v>167</v>
      </c>
      <c r="AU127" s="21" t="s">
        <v>77</v>
      </c>
      <c r="AY127" s="21" t="s">
        <v>165</v>
      </c>
      <c r="BE127" s="160">
        <f t="shared" si="24"/>
        <v>0</v>
      </c>
      <c r="BF127" s="160">
        <f t="shared" si="25"/>
        <v>0</v>
      </c>
      <c r="BG127" s="160">
        <f t="shared" si="26"/>
        <v>0</v>
      </c>
      <c r="BH127" s="160">
        <f t="shared" si="27"/>
        <v>0</v>
      </c>
      <c r="BI127" s="160">
        <f t="shared" si="28"/>
        <v>0</v>
      </c>
      <c r="BJ127" s="21" t="s">
        <v>16</v>
      </c>
      <c r="BK127" s="160">
        <f t="shared" si="29"/>
        <v>0</v>
      </c>
      <c r="BL127" s="21" t="s">
        <v>224</v>
      </c>
      <c r="BM127" s="21" t="s">
        <v>2507</v>
      </c>
    </row>
    <row r="128" spans="2:65" s="1" customFormat="1" ht="25.5" customHeight="1">
      <c r="B128" s="149"/>
      <c r="C128" s="150" t="s">
        <v>320</v>
      </c>
      <c r="D128" s="150" t="s">
        <v>167</v>
      </c>
      <c r="E128" s="151" t="s">
        <v>2508</v>
      </c>
      <c r="F128" s="152" t="s">
        <v>2509</v>
      </c>
      <c r="G128" s="153" t="s">
        <v>971</v>
      </c>
      <c r="H128" s="154">
        <v>1</v>
      </c>
      <c r="I128" s="155"/>
      <c r="J128" s="155">
        <f t="shared" si="20"/>
        <v>0</v>
      </c>
      <c r="K128" s="152" t="s">
        <v>5</v>
      </c>
      <c r="L128" s="35"/>
      <c r="M128" s="156" t="s">
        <v>5</v>
      </c>
      <c r="N128" s="157" t="s">
        <v>40</v>
      </c>
      <c r="O128" s="158">
        <v>0</v>
      </c>
      <c r="P128" s="158">
        <f t="shared" si="21"/>
        <v>0</v>
      </c>
      <c r="Q128" s="158">
        <v>0</v>
      </c>
      <c r="R128" s="158">
        <f t="shared" si="22"/>
        <v>0</v>
      </c>
      <c r="S128" s="158">
        <v>0</v>
      </c>
      <c r="T128" s="159">
        <f t="shared" si="23"/>
        <v>0</v>
      </c>
      <c r="AR128" s="21" t="s">
        <v>224</v>
      </c>
      <c r="AT128" s="21" t="s">
        <v>167</v>
      </c>
      <c r="AU128" s="21" t="s">
        <v>77</v>
      </c>
      <c r="AY128" s="21" t="s">
        <v>165</v>
      </c>
      <c r="BE128" s="160">
        <f t="shared" si="24"/>
        <v>0</v>
      </c>
      <c r="BF128" s="160">
        <f t="shared" si="25"/>
        <v>0</v>
      </c>
      <c r="BG128" s="160">
        <f t="shared" si="26"/>
        <v>0</v>
      </c>
      <c r="BH128" s="160">
        <f t="shared" si="27"/>
        <v>0</v>
      </c>
      <c r="BI128" s="160">
        <f t="shared" si="28"/>
        <v>0</v>
      </c>
      <c r="BJ128" s="21" t="s">
        <v>16</v>
      </c>
      <c r="BK128" s="160">
        <f t="shared" si="29"/>
        <v>0</v>
      </c>
      <c r="BL128" s="21" t="s">
        <v>224</v>
      </c>
      <c r="BM128" s="21" t="s">
        <v>2510</v>
      </c>
    </row>
    <row r="129" spans="2:65" s="1" customFormat="1" ht="16.5" customHeight="1">
      <c r="B129" s="149"/>
      <c r="C129" s="150" t="s">
        <v>325</v>
      </c>
      <c r="D129" s="150" t="s">
        <v>167</v>
      </c>
      <c r="E129" s="151" t="s">
        <v>2511</v>
      </c>
      <c r="F129" s="152" t="s">
        <v>2512</v>
      </c>
      <c r="G129" s="153" t="s">
        <v>971</v>
      </c>
      <c r="H129" s="154">
        <v>1</v>
      </c>
      <c r="I129" s="155"/>
      <c r="J129" s="155">
        <f t="shared" si="20"/>
        <v>0</v>
      </c>
      <c r="K129" s="152" t="s">
        <v>5</v>
      </c>
      <c r="L129" s="35"/>
      <c r="M129" s="156" t="s">
        <v>5</v>
      </c>
      <c r="N129" s="157" t="s">
        <v>40</v>
      </c>
      <c r="O129" s="158">
        <v>0</v>
      </c>
      <c r="P129" s="158">
        <f t="shared" si="21"/>
        <v>0</v>
      </c>
      <c r="Q129" s="158">
        <v>0</v>
      </c>
      <c r="R129" s="158">
        <f t="shared" si="22"/>
        <v>0</v>
      </c>
      <c r="S129" s="158">
        <v>0</v>
      </c>
      <c r="T129" s="159">
        <f t="shared" si="23"/>
        <v>0</v>
      </c>
      <c r="AR129" s="21" t="s">
        <v>224</v>
      </c>
      <c r="AT129" s="21" t="s">
        <v>167</v>
      </c>
      <c r="AU129" s="21" t="s">
        <v>77</v>
      </c>
      <c r="AY129" s="21" t="s">
        <v>165</v>
      </c>
      <c r="BE129" s="160">
        <f t="shared" si="24"/>
        <v>0</v>
      </c>
      <c r="BF129" s="160">
        <f t="shared" si="25"/>
        <v>0</v>
      </c>
      <c r="BG129" s="160">
        <f t="shared" si="26"/>
        <v>0</v>
      </c>
      <c r="BH129" s="160">
        <f t="shared" si="27"/>
        <v>0</v>
      </c>
      <c r="BI129" s="160">
        <f t="shared" si="28"/>
        <v>0</v>
      </c>
      <c r="BJ129" s="21" t="s">
        <v>16</v>
      </c>
      <c r="BK129" s="160">
        <f t="shared" si="29"/>
        <v>0</v>
      </c>
      <c r="BL129" s="21" t="s">
        <v>224</v>
      </c>
      <c r="BM129" s="21" t="s">
        <v>2513</v>
      </c>
    </row>
    <row r="130" spans="2:65" s="1" customFormat="1" ht="16.5" customHeight="1">
      <c r="B130" s="149"/>
      <c r="C130" s="150" t="s">
        <v>329</v>
      </c>
      <c r="D130" s="150" t="s">
        <v>167</v>
      </c>
      <c r="E130" s="151" t="s">
        <v>2514</v>
      </c>
      <c r="F130" s="152" t="s">
        <v>2515</v>
      </c>
      <c r="G130" s="153" t="s">
        <v>971</v>
      </c>
      <c r="H130" s="154">
        <v>1</v>
      </c>
      <c r="I130" s="155"/>
      <c r="J130" s="155">
        <f t="shared" si="20"/>
        <v>0</v>
      </c>
      <c r="K130" s="152" t="s">
        <v>5</v>
      </c>
      <c r="L130" s="35"/>
      <c r="M130" s="156" t="s">
        <v>5</v>
      </c>
      <c r="N130" s="157" t="s">
        <v>40</v>
      </c>
      <c r="O130" s="158">
        <v>0</v>
      </c>
      <c r="P130" s="158">
        <f t="shared" si="21"/>
        <v>0</v>
      </c>
      <c r="Q130" s="158">
        <v>0</v>
      </c>
      <c r="R130" s="158">
        <f t="shared" si="22"/>
        <v>0</v>
      </c>
      <c r="S130" s="158">
        <v>0</v>
      </c>
      <c r="T130" s="159">
        <f t="shared" si="23"/>
        <v>0</v>
      </c>
      <c r="AR130" s="21" t="s">
        <v>224</v>
      </c>
      <c r="AT130" s="21" t="s">
        <v>167</v>
      </c>
      <c r="AU130" s="21" t="s">
        <v>77</v>
      </c>
      <c r="AY130" s="21" t="s">
        <v>165</v>
      </c>
      <c r="BE130" s="160">
        <f t="shared" si="24"/>
        <v>0</v>
      </c>
      <c r="BF130" s="160">
        <f t="shared" si="25"/>
        <v>0</v>
      </c>
      <c r="BG130" s="160">
        <f t="shared" si="26"/>
        <v>0</v>
      </c>
      <c r="BH130" s="160">
        <f t="shared" si="27"/>
        <v>0</v>
      </c>
      <c r="BI130" s="160">
        <f t="shared" si="28"/>
        <v>0</v>
      </c>
      <c r="BJ130" s="21" t="s">
        <v>16</v>
      </c>
      <c r="BK130" s="160">
        <f t="shared" si="29"/>
        <v>0</v>
      </c>
      <c r="BL130" s="21" t="s">
        <v>224</v>
      </c>
      <c r="BM130" s="21" t="s">
        <v>2516</v>
      </c>
    </row>
    <row r="131" spans="2:65" s="1" customFormat="1" ht="25.5" customHeight="1">
      <c r="B131" s="149"/>
      <c r="C131" s="150" t="s">
        <v>334</v>
      </c>
      <c r="D131" s="150" t="s">
        <v>167</v>
      </c>
      <c r="E131" s="151" t="s">
        <v>2517</v>
      </c>
      <c r="F131" s="152" t="s">
        <v>2518</v>
      </c>
      <c r="G131" s="153" t="s">
        <v>971</v>
      </c>
      <c r="H131" s="154">
        <v>1</v>
      </c>
      <c r="I131" s="155"/>
      <c r="J131" s="155">
        <f t="shared" si="20"/>
        <v>0</v>
      </c>
      <c r="K131" s="152" t="s">
        <v>5</v>
      </c>
      <c r="L131" s="35"/>
      <c r="M131" s="156" t="s">
        <v>5</v>
      </c>
      <c r="N131" s="157" t="s">
        <v>40</v>
      </c>
      <c r="O131" s="158">
        <v>0</v>
      </c>
      <c r="P131" s="158">
        <f t="shared" si="21"/>
        <v>0</v>
      </c>
      <c r="Q131" s="158">
        <v>0</v>
      </c>
      <c r="R131" s="158">
        <f t="shared" si="22"/>
        <v>0</v>
      </c>
      <c r="S131" s="158">
        <v>0</v>
      </c>
      <c r="T131" s="159">
        <f t="shared" si="23"/>
        <v>0</v>
      </c>
      <c r="AR131" s="21" t="s">
        <v>224</v>
      </c>
      <c r="AT131" s="21" t="s">
        <v>167</v>
      </c>
      <c r="AU131" s="21" t="s">
        <v>77</v>
      </c>
      <c r="AY131" s="21" t="s">
        <v>165</v>
      </c>
      <c r="BE131" s="160">
        <f t="shared" si="24"/>
        <v>0</v>
      </c>
      <c r="BF131" s="160">
        <f t="shared" si="25"/>
        <v>0</v>
      </c>
      <c r="BG131" s="160">
        <f t="shared" si="26"/>
        <v>0</v>
      </c>
      <c r="BH131" s="160">
        <f t="shared" si="27"/>
        <v>0</v>
      </c>
      <c r="BI131" s="160">
        <f t="shared" si="28"/>
        <v>0</v>
      </c>
      <c r="BJ131" s="21" t="s">
        <v>16</v>
      </c>
      <c r="BK131" s="160">
        <f t="shared" si="29"/>
        <v>0</v>
      </c>
      <c r="BL131" s="21" t="s">
        <v>224</v>
      </c>
      <c r="BM131" s="21" t="s">
        <v>2519</v>
      </c>
    </row>
    <row r="132" spans="2:65" s="1" customFormat="1" ht="16.5" customHeight="1">
      <c r="B132" s="149"/>
      <c r="C132" s="150" t="s">
        <v>338</v>
      </c>
      <c r="D132" s="150" t="s">
        <v>167</v>
      </c>
      <c r="E132" s="151" t="s">
        <v>2520</v>
      </c>
      <c r="F132" s="152" t="s">
        <v>2521</v>
      </c>
      <c r="G132" s="153" t="s">
        <v>971</v>
      </c>
      <c r="H132" s="154">
        <v>1</v>
      </c>
      <c r="I132" s="155"/>
      <c r="J132" s="155">
        <f t="shared" si="20"/>
        <v>0</v>
      </c>
      <c r="K132" s="152" t="s">
        <v>5</v>
      </c>
      <c r="L132" s="35"/>
      <c r="M132" s="156" t="s">
        <v>5</v>
      </c>
      <c r="N132" s="157" t="s">
        <v>40</v>
      </c>
      <c r="O132" s="158">
        <v>0</v>
      </c>
      <c r="P132" s="158">
        <f t="shared" si="21"/>
        <v>0</v>
      </c>
      <c r="Q132" s="158">
        <v>0</v>
      </c>
      <c r="R132" s="158">
        <f t="shared" si="22"/>
        <v>0</v>
      </c>
      <c r="S132" s="158">
        <v>0</v>
      </c>
      <c r="T132" s="159">
        <f t="shared" si="23"/>
        <v>0</v>
      </c>
      <c r="AR132" s="21" t="s">
        <v>224</v>
      </c>
      <c r="AT132" s="21" t="s">
        <v>167</v>
      </c>
      <c r="AU132" s="21" t="s">
        <v>77</v>
      </c>
      <c r="AY132" s="21" t="s">
        <v>165</v>
      </c>
      <c r="BE132" s="160">
        <f t="shared" si="24"/>
        <v>0</v>
      </c>
      <c r="BF132" s="160">
        <f t="shared" si="25"/>
        <v>0</v>
      </c>
      <c r="BG132" s="160">
        <f t="shared" si="26"/>
        <v>0</v>
      </c>
      <c r="BH132" s="160">
        <f t="shared" si="27"/>
        <v>0</v>
      </c>
      <c r="BI132" s="160">
        <f t="shared" si="28"/>
        <v>0</v>
      </c>
      <c r="BJ132" s="21" t="s">
        <v>16</v>
      </c>
      <c r="BK132" s="160">
        <f t="shared" si="29"/>
        <v>0</v>
      </c>
      <c r="BL132" s="21" t="s">
        <v>224</v>
      </c>
      <c r="BM132" s="21" t="s">
        <v>2522</v>
      </c>
    </row>
    <row r="133" spans="2:65" s="1" customFormat="1" ht="16.5" customHeight="1">
      <c r="B133" s="149"/>
      <c r="C133" s="150" t="s">
        <v>342</v>
      </c>
      <c r="D133" s="150" t="s">
        <v>167</v>
      </c>
      <c r="E133" s="151" t="s">
        <v>2523</v>
      </c>
      <c r="F133" s="152" t="s">
        <v>2524</v>
      </c>
      <c r="G133" s="153" t="s">
        <v>971</v>
      </c>
      <c r="H133" s="154">
        <v>1</v>
      </c>
      <c r="I133" s="155"/>
      <c r="J133" s="155">
        <f t="shared" si="20"/>
        <v>0</v>
      </c>
      <c r="K133" s="152" t="s">
        <v>5</v>
      </c>
      <c r="L133" s="35"/>
      <c r="M133" s="156" t="s">
        <v>5</v>
      </c>
      <c r="N133" s="157" t="s">
        <v>40</v>
      </c>
      <c r="O133" s="158">
        <v>0</v>
      </c>
      <c r="P133" s="158">
        <f t="shared" si="21"/>
        <v>0</v>
      </c>
      <c r="Q133" s="158">
        <v>0</v>
      </c>
      <c r="R133" s="158">
        <f t="shared" si="22"/>
        <v>0</v>
      </c>
      <c r="S133" s="158">
        <v>0</v>
      </c>
      <c r="T133" s="159">
        <f t="shared" si="23"/>
        <v>0</v>
      </c>
      <c r="AR133" s="21" t="s">
        <v>224</v>
      </c>
      <c r="AT133" s="21" t="s">
        <v>167</v>
      </c>
      <c r="AU133" s="21" t="s">
        <v>77</v>
      </c>
      <c r="AY133" s="21" t="s">
        <v>165</v>
      </c>
      <c r="BE133" s="160">
        <f t="shared" si="24"/>
        <v>0</v>
      </c>
      <c r="BF133" s="160">
        <f t="shared" si="25"/>
        <v>0</v>
      </c>
      <c r="BG133" s="160">
        <f t="shared" si="26"/>
        <v>0</v>
      </c>
      <c r="BH133" s="160">
        <f t="shared" si="27"/>
        <v>0</v>
      </c>
      <c r="BI133" s="160">
        <f t="shared" si="28"/>
        <v>0</v>
      </c>
      <c r="BJ133" s="21" t="s">
        <v>16</v>
      </c>
      <c r="BK133" s="160">
        <f t="shared" si="29"/>
        <v>0</v>
      </c>
      <c r="BL133" s="21" t="s">
        <v>224</v>
      </c>
      <c r="BM133" s="21" t="s">
        <v>2525</v>
      </c>
    </row>
    <row r="134" spans="2:65" s="1" customFormat="1" ht="16.5" customHeight="1">
      <c r="B134" s="149"/>
      <c r="C134" s="150" t="s">
        <v>346</v>
      </c>
      <c r="D134" s="150" t="s">
        <v>167</v>
      </c>
      <c r="E134" s="151" t="s">
        <v>2526</v>
      </c>
      <c r="F134" s="152" t="s">
        <v>2527</v>
      </c>
      <c r="G134" s="153" t="s">
        <v>971</v>
      </c>
      <c r="H134" s="154">
        <v>1</v>
      </c>
      <c r="I134" s="155"/>
      <c r="J134" s="155">
        <f t="shared" si="20"/>
        <v>0</v>
      </c>
      <c r="K134" s="152" t="s">
        <v>5</v>
      </c>
      <c r="L134" s="35"/>
      <c r="M134" s="156" t="s">
        <v>5</v>
      </c>
      <c r="N134" s="157" t="s">
        <v>40</v>
      </c>
      <c r="O134" s="158">
        <v>0</v>
      </c>
      <c r="P134" s="158">
        <f t="shared" si="21"/>
        <v>0</v>
      </c>
      <c r="Q134" s="158">
        <v>0</v>
      </c>
      <c r="R134" s="158">
        <f t="shared" si="22"/>
        <v>0</v>
      </c>
      <c r="S134" s="158">
        <v>0</v>
      </c>
      <c r="T134" s="159">
        <f t="shared" si="23"/>
        <v>0</v>
      </c>
      <c r="AR134" s="21" t="s">
        <v>224</v>
      </c>
      <c r="AT134" s="21" t="s">
        <v>167</v>
      </c>
      <c r="AU134" s="21" t="s">
        <v>77</v>
      </c>
      <c r="AY134" s="21" t="s">
        <v>165</v>
      </c>
      <c r="BE134" s="160">
        <f t="shared" si="24"/>
        <v>0</v>
      </c>
      <c r="BF134" s="160">
        <f t="shared" si="25"/>
        <v>0</v>
      </c>
      <c r="BG134" s="160">
        <f t="shared" si="26"/>
        <v>0</v>
      </c>
      <c r="BH134" s="160">
        <f t="shared" si="27"/>
        <v>0</v>
      </c>
      <c r="BI134" s="160">
        <f t="shared" si="28"/>
        <v>0</v>
      </c>
      <c r="BJ134" s="21" t="s">
        <v>16</v>
      </c>
      <c r="BK134" s="160">
        <f t="shared" si="29"/>
        <v>0</v>
      </c>
      <c r="BL134" s="21" t="s">
        <v>224</v>
      </c>
      <c r="BM134" s="21" t="s">
        <v>2528</v>
      </c>
    </row>
    <row r="135" spans="2:65" s="1" customFormat="1" ht="16.5" customHeight="1">
      <c r="B135" s="149"/>
      <c r="C135" s="150" t="s">
        <v>350</v>
      </c>
      <c r="D135" s="150" t="s">
        <v>167</v>
      </c>
      <c r="E135" s="151" t="s">
        <v>2529</v>
      </c>
      <c r="F135" s="152" t="s">
        <v>2530</v>
      </c>
      <c r="G135" s="153" t="s">
        <v>971</v>
      </c>
      <c r="H135" s="154">
        <v>1</v>
      </c>
      <c r="I135" s="155"/>
      <c r="J135" s="155">
        <f t="shared" si="20"/>
        <v>0</v>
      </c>
      <c r="K135" s="152" t="s">
        <v>5</v>
      </c>
      <c r="L135" s="35"/>
      <c r="M135" s="156" t="s">
        <v>5</v>
      </c>
      <c r="N135" s="157" t="s">
        <v>40</v>
      </c>
      <c r="O135" s="158">
        <v>0</v>
      </c>
      <c r="P135" s="158">
        <f t="shared" si="21"/>
        <v>0</v>
      </c>
      <c r="Q135" s="158">
        <v>0</v>
      </c>
      <c r="R135" s="158">
        <f t="shared" si="22"/>
        <v>0</v>
      </c>
      <c r="S135" s="158">
        <v>0</v>
      </c>
      <c r="T135" s="159">
        <f t="shared" si="23"/>
        <v>0</v>
      </c>
      <c r="AR135" s="21" t="s">
        <v>224</v>
      </c>
      <c r="AT135" s="21" t="s">
        <v>167</v>
      </c>
      <c r="AU135" s="21" t="s">
        <v>77</v>
      </c>
      <c r="AY135" s="21" t="s">
        <v>165</v>
      </c>
      <c r="BE135" s="160">
        <f t="shared" si="24"/>
        <v>0</v>
      </c>
      <c r="BF135" s="160">
        <f t="shared" si="25"/>
        <v>0</v>
      </c>
      <c r="BG135" s="160">
        <f t="shared" si="26"/>
        <v>0</v>
      </c>
      <c r="BH135" s="160">
        <f t="shared" si="27"/>
        <v>0</v>
      </c>
      <c r="BI135" s="160">
        <f t="shared" si="28"/>
        <v>0</v>
      </c>
      <c r="BJ135" s="21" t="s">
        <v>16</v>
      </c>
      <c r="BK135" s="160">
        <f t="shared" si="29"/>
        <v>0</v>
      </c>
      <c r="BL135" s="21" t="s">
        <v>224</v>
      </c>
      <c r="BM135" s="21" t="s">
        <v>2531</v>
      </c>
    </row>
    <row r="136" spans="2:65" s="1" customFormat="1" ht="16.5" customHeight="1">
      <c r="B136" s="149"/>
      <c r="C136" s="150" t="s">
        <v>354</v>
      </c>
      <c r="D136" s="150" t="s">
        <v>167</v>
      </c>
      <c r="E136" s="151" t="s">
        <v>2532</v>
      </c>
      <c r="F136" s="152" t="s">
        <v>2533</v>
      </c>
      <c r="G136" s="153" t="s">
        <v>971</v>
      </c>
      <c r="H136" s="154">
        <v>1</v>
      </c>
      <c r="I136" s="155"/>
      <c r="J136" s="155">
        <f t="shared" si="20"/>
        <v>0</v>
      </c>
      <c r="K136" s="152" t="s">
        <v>5</v>
      </c>
      <c r="L136" s="35"/>
      <c r="M136" s="156" t="s">
        <v>5</v>
      </c>
      <c r="N136" s="157" t="s">
        <v>40</v>
      </c>
      <c r="O136" s="158">
        <v>0</v>
      </c>
      <c r="P136" s="158">
        <f t="shared" si="21"/>
        <v>0</v>
      </c>
      <c r="Q136" s="158">
        <v>0</v>
      </c>
      <c r="R136" s="158">
        <f t="shared" si="22"/>
        <v>0</v>
      </c>
      <c r="S136" s="158">
        <v>0</v>
      </c>
      <c r="T136" s="159">
        <f t="shared" si="23"/>
        <v>0</v>
      </c>
      <c r="AR136" s="21" t="s">
        <v>224</v>
      </c>
      <c r="AT136" s="21" t="s">
        <v>167</v>
      </c>
      <c r="AU136" s="21" t="s">
        <v>77</v>
      </c>
      <c r="AY136" s="21" t="s">
        <v>165</v>
      </c>
      <c r="BE136" s="160">
        <f t="shared" si="24"/>
        <v>0</v>
      </c>
      <c r="BF136" s="160">
        <f t="shared" si="25"/>
        <v>0</v>
      </c>
      <c r="BG136" s="160">
        <f t="shared" si="26"/>
        <v>0</v>
      </c>
      <c r="BH136" s="160">
        <f t="shared" si="27"/>
        <v>0</v>
      </c>
      <c r="BI136" s="160">
        <f t="shared" si="28"/>
        <v>0</v>
      </c>
      <c r="BJ136" s="21" t="s">
        <v>16</v>
      </c>
      <c r="BK136" s="160">
        <f t="shared" si="29"/>
        <v>0</v>
      </c>
      <c r="BL136" s="21" t="s">
        <v>224</v>
      </c>
      <c r="BM136" s="21" t="s">
        <v>2534</v>
      </c>
    </row>
    <row r="137" spans="2:65" s="1" customFormat="1" ht="16.5" customHeight="1">
      <c r="B137" s="149"/>
      <c r="C137" s="150" t="s">
        <v>358</v>
      </c>
      <c r="D137" s="150" t="s">
        <v>167</v>
      </c>
      <c r="E137" s="151" t="s">
        <v>2535</v>
      </c>
      <c r="F137" s="152" t="s">
        <v>2536</v>
      </c>
      <c r="G137" s="153" t="s">
        <v>971</v>
      </c>
      <c r="H137" s="154">
        <v>1</v>
      </c>
      <c r="I137" s="155"/>
      <c r="J137" s="155">
        <f t="shared" si="20"/>
        <v>0</v>
      </c>
      <c r="K137" s="152" t="s">
        <v>5</v>
      </c>
      <c r="L137" s="35"/>
      <c r="M137" s="156" t="s">
        <v>5</v>
      </c>
      <c r="N137" s="157" t="s">
        <v>40</v>
      </c>
      <c r="O137" s="158">
        <v>0</v>
      </c>
      <c r="P137" s="158">
        <f t="shared" si="21"/>
        <v>0</v>
      </c>
      <c r="Q137" s="158">
        <v>0</v>
      </c>
      <c r="R137" s="158">
        <f t="shared" si="22"/>
        <v>0</v>
      </c>
      <c r="S137" s="158">
        <v>0</v>
      </c>
      <c r="T137" s="159">
        <f t="shared" si="23"/>
        <v>0</v>
      </c>
      <c r="AR137" s="21" t="s">
        <v>224</v>
      </c>
      <c r="AT137" s="21" t="s">
        <v>167</v>
      </c>
      <c r="AU137" s="21" t="s">
        <v>77</v>
      </c>
      <c r="AY137" s="21" t="s">
        <v>165</v>
      </c>
      <c r="BE137" s="160">
        <f t="shared" si="24"/>
        <v>0</v>
      </c>
      <c r="BF137" s="160">
        <f t="shared" si="25"/>
        <v>0</v>
      </c>
      <c r="BG137" s="160">
        <f t="shared" si="26"/>
        <v>0</v>
      </c>
      <c r="BH137" s="160">
        <f t="shared" si="27"/>
        <v>0</v>
      </c>
      <c r="BI137" s="160">
        <f t="shared" si="28"/>
        <v>0</v>
      </c>
      <c r="BJ137" s="21" t="s">
        <v>16</v>
      </c>
      <c r="BK137" s="160">
        <f t="shared" si="29"/>
        <v>0</v>
      </c>
      <c r="BL137" s="21" t="s">
        <v>224</v>
      </c>
      <c r="BM137" s="21" t="s">
        <v>2537</v>
      </c>
    </row>
    <row r="138" spans="2:65" s="1" customFormat="1" ht="16.5" customHeight="1">
      <c r="B138" s="149"/>
      <c r="C138" s="150" t="s">
        <v>362</v>
      </c>
      <c r="D138" s="150" t="s">
        <v>167</v>
      </c>
      <c r="E138" s="151" t="s">
        <v>2538</v>
      </c>
      <c r="F138" s="152" t="s">
        <v>2539</v>
      </c>
      <c r="G138" s="153" t="s">
        <v>971</v>
      </c>
      <c r="H138" s="154">
        <v>1</v>
      </c>
      <c r="I138" s="155"/>
      <c r="J138" s="155">
        <f t="shared" si="20"/>
        <v>0</v>
      </c>
      <c r="K138" s="152" t="s">
        <v>5</v>
      </c>
      <c r="L138" s="35"/>
      <c r="M138" s="156" t="s">
        <v>5</v>
      </c>
      <c r="N138" s="157" t="s">
        <v>40</v>
      </c>
      <c r="O138" s="158">
        <v>0</v>
      </c>
      <c r="P138" s="158">
        <f t="shared" si="21"/>
        <v>0</v>
      </c>
      <c r="Q138" s="158">
        <v>0</v>
      </c>
      <c r="R138" s="158">
        <f t="shared" si="22"/>
        <v>0</v>
      </c>
      <c r="S138" s="158">
        <v>0</v>
      </c>
      <c r="T138" s="159">
        <f t="shared" si="23"/>
        <v>0</v>
      </c>
      <c r="AR138" s="21" t="s">
        <v>224</v>
      </c>
      <c r="AT138" s="21" t="s">
        <v>167</v>
      </c>
      <c r="AU138" s="21" t="s">
        <v>77</v>
      </c>
      <c r="AY138" s="21" t="s">
        <v>165</v>
      </c>
      <c r="BE138" s="160">
        <f t="shared" si="24"/>
        <v>0</v>
      </c>
      <c r="BF138" s="160">
        <f t="shared" si="25"/>
        <v>0</v>
      </c>
      <c r="BG138" s="160">
        <f t="shared" si="26"/>
        <v>0</v>
      </c>
      <c r="BH138" s="160">
        <f t="shared" si="27"/>
        <v>0</v>
      </c>
      <c r="BI138" s="160">
        <f t="shared" si="28"/>
        <v>0</v>
      </c>
      <c r="BJ138" s="21" t="s">
        <v>16</v>
      </c>
      <c r="BK138" s="160">
        <f t="shared" si="29"/>
        <v>0</v>
      </c>
      <c r="BL138" s="21" t="s">
        <v>224</v>
      </c>
      <c r="BM138" s="21" t="s">
        <v>2540</v>
      </c>
    </row>
    <row r="139" spans="2:65" s="1" customFormat="1" ht="38.25" customHeight="1">
      <c r="B139" s="149"/>
      <c r="C139" s="150" t="s">
        <v>366</v>
      </c>
      <c r="D139" s="150" t="s">
        <v>167</v>
      </c>
      <c r="E139" s="151" t="s">
        <v>2541</v>
      </c>
      <c r="F139" s="152" t="s">
        <v>2542</v>
      </c>
      <c r="G139" s="153" t="s">
        <v>971</v>
      </c>
      <c r="H139" s="154">
        <v>1</v>
      </c>
      <c r="I139" s="155"/>
      <c r="J139" s="155">
        <f t="shared" si="20"/>
        <v>0</v>
      </c>
      <c r="K139" s="152" t="s">
        <v>5</v>
      </c>
      <c r="L139" s="35"/>
      <c r="M139" s="156" t="s">
        <v>5</v>
      </c>
      <c r="N139" s="157" t="s">
        <v>40</v>
      </c>
      <c r="O139" s="158">
        <v>0</v>
      </c>
      <c r="P139" s="158">
        <f t="shared" si="21"/>
        <v>0</v>
      </c>
      <c r="Q139" s="158">
        <v>0</v>
      </c>
      <c r="R139" s="158">
        <f t="shared" si="22"/>
        <v>0</v>
      </c>
      <c r="S139" s="158">
        <v>0</v>
      </c>
      <c r="T139" s="159">
        <f t="shared" si="23"/>
        <v>0</v>
      </c>
      <c r="AR139" s="21" t="s">
        <v>224</v>
      </c>
      <c r="AT139" s="21" t="s">
        <v>167</v>
      </c>
      <c r="AU139" s="21" t="s">
        <v>77</v>
      </c>
      <c r="AY139" s="21" t="s">
        <v>165</v>
      </c>
      <c r="BE139" s="160">
        <f t="shared" si="24"/>
        <v>0</v>
      </c>
      <c r="BF139" s="160">
        <f t="shared" si="25"/>
        <v>0</v>
      </c>
      <c r="BG139" s="160">
        <f t="shared" si="26"/>
        <v>0</v>
      </c>
      <c r="BH139" s="160">
        <f t="shared" si="27"/>
        <v>0</v>
      </c>
      <c r="BI139" s="160">
        <f t="shared" si="28"/>
        <v>0</v>
      </c>
      <c r="BJ139" s="21" t="s">
        <v>16</v>
      </c>
      <c r="BK139" s="160">
        <f t="shared" si="29"/>
        <v>0</v>
      </c>
      <c r="BL139" s="21" t="s">
        <v>224</v>
      </c>
      <c r="BM139" s="21" t="s">
        <v>2543</v>
      </c>
    </row>
    <row r="140" spans="2:65" s="1" customFormat="1" ht="25.5" customHeight="1">
      <c r="B140" s="149"/>
      <c r="C140" s="150" t="s">
        <v>370</v>
      </c>
      <c r="D140" s="150" t="s">
        <v>167</v>
      </c>
      <c r="E140" s="151" t="s">
        <v>2544</v>
      </c>
      <c r="F140" s="152" t="s">
        <v>2545</v>
      </c>
      <c r="G140" s="153" t="s">
        <v>286</v>
      </c>
      <c r="H140" s="154">
        <v>1</v>
      </c>
      <c r="I140" s="155"/>
      <c r="J140" s="155">
        <f t="shared" si="20"/>
        <v>0</v>
      </c>
      <c r="K140" s="152" t="s">
        <v>5</v>
      </c>
      <c r="L140" s="35"/>
      <c r="M140" s="156" t="s">
        <v>5</v>
      </c>
      <c r="N140" s="157" t="s">
        <v>40</v>
      </c>
      <c r="O140" s="158">
        <v>0</v>
      </c>
      <c r="P140" s="158">
        <f t="shared" si="21"/>
        <v>0</v>
      </c>
      <c r="Q140" s="158">
        <v>0</v>
      </c>
      <c r="R140" s="158">
        <f t="shared" si="22"/>
        <v>0</v>
      </c>
      <c r="S140" s="158">
        <v>0</v>
      </c>
      <c r="T140" s="159">
        <f t="shared" si="23"/>
        <v>0</v>
      </c>
      <c r="AR140" s="21" t="s">
        <v>224</v>
      </c>
      <c r="AT140" s="21" t="s">
        <v>167</v>
      </c>
      <c r="AU140" s="21" t="s">
        <v>77</v>
      </c>
      <c r="AY140" s="21" t="s">
        <v>165</v>
      </c>
      <c r="BE140" s="160">
        <f t="shared" si="24"/>
        <v>0</v>
      </c>
      <c r="BF140" s="160">
        <f t="shared" si="25"/>
        <v>0</v>
      </c>
      <c r="BG140" s="160">
        <f t="shared" si="26"/>
        <v>0</v>
      </c>
      <c r="BH140" s="160">
        <f t="shared" si="27"/>
        <v>0</v>
      </c>
      <c r="BI140" s="160">
        <f t="shared" si="28"/>
        <v>0</v>
      </c>
      <c r="BJ140" s="21" t="s">
        <v>16</v>
      </c>
      <c r="BK140" s="160">
        <f t="shared" si="29"/>
        <v>0</v>
      </c>
      <c r="BL140" s="21" t="s">
        <v>224</v>
      </c>
      <c r="BM140" s="21" t="s">
        <v>2546</v>
      </c>
    </row>
    <row r="141" spans="2:65" s="1" customFormat="1" ht="16.5" customHeight="1">
      <c r="B141" s="149"/>
      <c r="C141" s="150" t="s">
        <v>374</v>
      </c>
      <c r="D141" s="150" t="s">
        <v>167</v>
      </c>
      <c r="E141" s="151" t="s">
        <v>2547</v>
      </c>
      <c r="F141" s="152" t="s">
        <v>2548</v>
      </c>
      <c r="G141" s="153" t="s">
        <v>971</v>
      </c>
      <c r="H141" s="154">
        <v>1</v>
      </c>
      <c r="I141" s="155"/>
      <c r="J141" s="155">
        <f t="shared" si="20"/>
        <v>0</v>
      </c>
      <c r="K141" s="152" t="s">
        <v>5</v>
      </c>
      <c r="L141" s="35"/>
      <c r="M141" s="156" t="s">
        <v>5</v>
      </c>
      <c r="N141" s="157" t="s">
        <v>40</v>
      </c>
      <c r="O141" s="158">
        <v>0</v>
      </c>
      <c r="P141" s="158">
        <f t="shared" si="21"/>
        <v>0</v>
      </c>
      <c r="Q141" s="158">
        <v>0</v>
      </c>
      <c r="R141" s="158">
        <f t="shared" si="22"/>
        <v>0</v>
      </c>
      <c r="S141" s="158">
        <v>0</v>
      </c>
      <c r="T141" s="159">
        <f t="shared" si="23"/>
        <v>0</v>
      </c>
      <c r="AR141" s="21" t="s">
        <v>224</v>
      </c>
      <c r="AT141" s="21" t="s">
        <v>167</v>
      </c>
      <c r="AU141" s="21" t="s">
        <v>77</v>
      </c>
      <c r="AY141" s="21" t="s">
        <v>165</v>
      </c>
      <c r="BE141" s="160">
        <f t="shared" si="24"/>
        <v>0</v>
      </c>
      <c r="BF141" s="160">
        <f t="shared" si="25"/>
        <v>0</v>
      </c>
      <c r="BG141" s="160">
        <f t="shared" si="26"/>
        <v>0</v>
      </c>
      <c r="BH141" s="160">
        <f t="shared" si="27"/>
        <v>0</v>
      </c>
      <c r="BI141" s="160">
        <f t="shared" si="28"/>
        <v>0</v>
      </c>
      <c r="BJ141" s="21" t="s">
        <v>16</v>
      </c>
      <c r="BK141" s="160">
        <f t="shared" si="29"/>
        <v>0</v>
      </c>
      <c r="BL141" s="21" t="s">
        <v>224</v>
      </c>
      <c r="BM141" s="21" t="s">
        <v>2549</v>
      </c>
    </row>
    <row r="142" spans="2:65" s="1" customFormat="1" ht="16.5" customHeight="1">
      <c r="B142" s="149"/>
      <c r="C142" s="150" t="s">
        <v>378</v>
      </c>
      <c r="D142" s="150" t="s">
        <v>167</v>
      </c>
      <c r="E142" s="151" t="s">
        <v>2550</v>
      </c>
      <c r="F142" s="152" t="s">
        <v>2145</v>
      </c>
      <c r="G142" s="153" t="s">
        <v>971</v>
      </c>
      <c r="H142" s="154">
        <v>1</v>
      </c>
      <c r="I142" s="155"/>
      <c r="J142" s="155">
        <f t="shared" si="20"/>
        <v>0</v>
      </c>
      <c r="K142" s="152" t="s">
        <v>5</v>
      </c>
      <c r="L142" s="35"/>
      <c r="M142" s="156" t="s">
        <v>5</v>
      </c>
      <c r="N142" s="178" t="s">
        <v>40</v>
      </c>
      <c r="O142" s="179">
        <v>0</v>
      </c>
      <c r="P142" s="179">
        <f t="shared" si="21"/>
        <v>0</v>
      </c>
      <c r="Q142" s="179">
        <v>0</v>
      </c>
      <c r="R142" s="179">
        <f t="shared" si="22"/>
        <v>0</v>
      </c>
      <c r="S142" s="179">
        <v>0</v>
      </c>
      <c r="T142" s="180">
        <f t="shared" si="23"/>
        <v>0</v>
      </c>
      <c r="AR142" s="21" t="s">
        <v>224</v>
      </c>
      <c r="AT142" s="21" t="s">
        <v>167</v>
      </c>
      <c r="AU142" s="21" t="s">
        <v>77</v>
      </c>
      <c r="AY142" s="21" t="s">
        <v>165</v>
      </c>
      <c r="BE142" s="160">
        <f t="shared" si="24"/>
        <v>0</v>
      </c>
      <c r="BF142" s="160">
        <f t="shared" si="25"/>
        <v>0</v>
      </c>
      <c r="BG142" s="160">
        <f t="shared" si="26"/>
        <v>0</v>
      </c>
      <c r="BH142" s="160">
        <f t="shared" si="27"/>
        <v>0</v>
      </c>
      <c r="BI142" s="160">
        <f t="shared" si="28"/>
        <v>0</v>
      </c>
      <c r="BJ142" s="21" t="s">
        <v>16</v>
      </c>
      <c r="BK142" s="160">
        <f t="shared" si="29"/>
        <v>0</v>
      </c>
      <c r="BL142" s="21" t="s">
        <v>224</v>
      </c>
      <c r="BM142" s="21" t="s">
        <v>2551</v>
      </c>
    </row>
    <row r="143" spans="2:65" s="1" customFormat="1" ht="6.95" customHeight="1">
      <c r="B143" s="50"/>
      <c r="C143" s="51"/>
      <c r="D143" s="51"/>
      <c r="E143" s="51"/>
      <c r="F143" s="51"/>
      <c r="G143" s="51"/>
      <c r="H143" s="51"/>
      <c r="I143" s="51"/>
      <c r="J143" s="51"/>
      <c r="K143" s="51"/>
      <c r="L143" s="35"/>
    </row>
  </sheetData>
  <autoFilter ref="C82:K142"/>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269"/>
  <sheetViews>
    <sheetView showGridLines="0" workbookViewId="0">
      <pane ySplit="1" topLeftCell="A242" activePane="bottomLeft" state="frozen"/>
      <selection pane="bottomLeft" activeCell="I85" sqref="I85:I270"/>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3"/>
      <c r="B1" s="14"/>
      <c r="C1" s="14"/>
      <c r="D1" s="15" t="s">
        <v>1</v>
      </c>
      <c r="E1" s="14"/>
      <c r="F1" s="94" t="s">
        <v>101</v>
      </c>
      <c r="G1" s="296" t="s">
        <v>102</v>
      </c>
      <c r="H1" s="296"/>
      <c r="I1" s="14"/>
      <c r="J1" s="94" t="s">
        <v>103</v>
      </c>
      <c r="K1" s="15" t="s">
        <v>104</v>
      </c>
      <c r="L1" s="94" t="s">
        <v>105</v>
      </c>
      <c r="M1" s="94"/>
      <c r="N1" s="94"/>
      <c r="O1" s="94"/>
      <c r="P1" s="94"/>
      <c r="Q1" s="94"/>
      <c r="R1" s="94"/>
      <c r="S1" s="94"/>
      <c r="T1" s="94"/>
      <c r="U1" s="95"/>
      <c r="V1" s="95"/>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284" t="s">
        <v>8</v>
      </c>
      <c r="M2" s="285"/>
      <c r="N2" s="285"/>
      <c r="O2" s="285"/>
      <c r="P2" s="285"/>
      <c r="Q2" s="285"/>
      <c r="R2" s="285"/>
      <c r="S2" s="285"/>
      <c r="T2" s="285"/>
      <c r="U2" s="285"/>
      <c r="V2" s="285"/>
      <c r="AT2" s="21" t="s">
        <v>88</v>
      </c>
    </row>
    <row r="3" spans="1:70" ht="6.95" customHeight="1">
      <c r="B3" s="22"/>
      <c r="C3" s="23"/>
      <c r="D3" s="23"/>
      <c r="E3" s="23"/>
      <c r="F3" s="23"/>
      <c r="G3" s="23"/>
      <c r="H3" s="23"/>
      <c r="I3" s="23"/>
      <c r="J3" s="23"/>
      <c r="K3" s="24"/>
      <c r="AT3" s="21" t="s">
        <v>77</v>
      </c>
    </row>
    <row r="4" spans="1:70" ht="36.950000000000003" customHeight="1">
      <c r="B4" s="25"/>
      <c r="C4" s="26"/>
      <c r="D4" s="27" t="s">
        <v>106</v>
      </c>
      <c r="E4" s="26"/>
      <c r="F4" s="26"/>
      <c r="G4" s="26"/>
      <c r="H4" s="26"/>
      <c r="I4" s="26"/>
      <c r="J4" s="26"/>
      <c r="K4" s="28"/>
      <c r="M4" s="29" t="s">
        <v>13</v>
      </c>
      <c r="AT4" s="21" t="s">
        <v>6</v>
      </c>
    </row>
    <row r="5" spans="1:70" ht="6.95" customHeight="1">
      <c r="B5" s="25"/>
      <c r="C5" s="26"/>
      <c r="D5" s="26"/>
      <c r="E5" s="26"/>
      <c r="F5" s="26"/>
      <c r="G5" s="26"/>
      <c r="H5" s="26"/>
      <c r="I5" s="26"/>
      <c r="J5" s="26"/>
      <c r="K5" s="28"/>
    </row>
    <row r="6" spans="1:70" ht="15">
      <c r="B6" s="25"/>
      <c r="C6" s="26"/>
      <c r="D6" s="33" t="s">
        <v>17</v>
      </c>
      <c r="E6" s="26"/>
      <c r="F6" s="26"/>
      <c r="G6" s="26"/>
      <c r="H6" s="26"/>
      <c r="I6" s="26"/>
      <c r="J6" s="26"/>
      <c r="K6" s="28"/>
    </row>
    <row r="7" spans="1:70" ht="16.5" customHeight="1">
      <c r="B7" s="25"/>
      <c r="C7" s="26"/>
      <c r="D7" s="26"/>
      <c r="E7" s="297" t="str">
        <f>'Rekapitulace stavby'!K6</f>
        <v>STAVEBNÍ ÚPRAVY A PŘÍSTAVBA OBJ. Č. 22 KOMPLEMENT – AMBULANCE V AREÁLU NEMOCNICE PRACHATICE</v>
      </c>
      <c r="F7" s="298"/>
      <c r="G7" s="298"/>
      <c r="H7" s="298"/>
      <c r="I7" s="26"/>
      <c r="J7" s="26"/>
      <c r="K7" s="28"/>
    </row>
    <row r="8" spans="1:70" s="1" customFormat="1" ht="15">
      <c r="B8" s="35"/>
      <c r="C8" s="36"/>
      <c r="D8" s="33" t="s">
        <v>107</v>
      </c>
      <c r="E8" s="36"/>
      <c r="F8" s="36"/>
      <c r="G8" s="36"/>
      <c r="H8" s="36"/>
      <c r="I8" s="36"/>
      <c r="J8" s="36"/>
      <c r="K8" s="39"/>
    </row>
    <row r="9" spans="1:70" s="1" customFormat="1" ht="36.950000000000003" customHeight="1">
      <c r="B9" s="35"/>
      <c r="C9" s="36"/>
      <c r="D9" s="36"/>
      <c r="E9" s="299" t="s">
        <v>2552</v>
      </c>
      <c r="F9" s="300"/>
      <c r="G9" s="300"/>
      <c r="H9" s="300"/>
      <c r="I9" s="36"/>
      <c r="J9" s="36"/>
      <c r="K9" s="39"/>
    </row>
    <row r="10" spans="1:70" s="1" customFormat="1">
      <c r="B10" s="35"/>
      <c r="C10" s="36"/>
      <c r="D10" s="36"/>
      <c r="E10" s="36"/>
      <c r="F10" s="36"/>
      <c r="G10" s="36"/>
      <c r="H10" s="36"/>
      <c r="I10" s="36"/>
      <c r="J10" s="36"/>
      <c r="K10" s="39"/>
    </row>
    <row r="11" spans="1:70" s="1" customFormat="1" ht="14.45" customHeight="1">
      <c r="B11" s="35"/>
      <c r="C11" s="36"/>
      <c r="D11" s="33" t="s">
        <v>19</v>
      </c>
      <c r="E11" s="36"/>
      <c r="F11" s="31" t="s">
        <v>5</v>
      </c>
      <c r="G11" s="36"/>
      <c r="H11" s="36"/>
      <c r="I11" s="33" t="s">
        <v>20</v>
      </c>
      <c r="J11" s="31" t="s">
        <v>5</v>
      </c>
      <c r="K11" s="39"/>
    </row>
    <row r="12" spans="1:70" s="1" customFormat="1" ht="14.45" customHeight="1">
      <c r="B12" s="35"/>
      <c r="C12" s="36"/>
      <c r="D12" s="33" t="s">
        <v>21</v>
      </c>
      <c r="E12" s="36"/>
      <c r="F12" s="31" t="s">
        <v>22</v>
      </c>
      <c r="G12" s="36"/>
      <c r="H12" s="36"/>
      <c r="I12" s="33" t="s">
        <v>23</v>
      </c>
      <c r="J12" s="96" t="str">
        <f>'Rekapitulace stavby'!AN8</f>
        <v>24.8.2018</v>
      </c>
      <c r="K12" s="39"/>
    </row>
    <row r="13" spans="1:70" s="1" customFormat="1" ht="10.9" customHeight="1">
      <c r="B13" s="35"/>
      <c r="C13" s="36"/>
      <c r="D13" s="36"/>
      <c r="E13" s="36"/>
      <c r="F13" s="36"/>
      <c r="G13" s="36"/>
      <c r="H13" s="36"/>
      <c r="I13" s="36"/>
      <c r="J13" s="36"/>
      <c r="K13" s="39"/>
    </row>
    <row r="14" spans="1:70" s="1" customFormat="1" ht="14.45" customHeight="1">
      <c r="B14" s="35"/>
      <c r="C14" s="36"/>
      <c r="D14" s="33" t="s">
        <v>25</v>
      </c>
      <c r="E14" s="36"/>
      <c r="F14" s="36"/>
      <c r="G14" s="36"/>
      <c r="H14" s="36"/>
      <c r="I14" s="33" t="s">
        <v>26</v>
      </c>
      <c r="J14" s="31" t="s">
        <v>5</v>
      </c>
      <c r="K14" s="39"/>
    </row>
    <row r="15" spans="1:70" s="1" customFormat="1" ht="18" customHeight="1">
      <c r="B15" s="35"/>
      <c r="C15" s="36"/>
      <c r="D15" s="36"/>
      <c r="E15" s="31" t="s">
        <v>27</v>
      </c>
      <c r="F15" s="36"/>
      <c r="G15" s="36"/>
      <c r="H15" s="36"/>
      <c r="I15" s="33" t="s">
        <v>28</v>
      </c>
      <c r="J15" s="31" t="s">
        <v>5</v>
      </c>
      <c r="K15" s="39"/>
    </row>
    <row r="16" spans="1:70" s="1" customFormat="1" ht="6.95" customHeight="1">
      <c r="B16" s="35"/>
      <c r="C16" s="36"/>
      <c r="D16" s="36"/>
      <c r="E16" s="36"/>
      <c r="F16" s="36"/>
      <c r="G16" s="36"/>
      <c r="H16" s="36"/>
      <c r="I16" s="36"/>
      <c r="J16" s="36"/>
      <c r="K16" s="39"/>
    </row>
    <row r="17" spans="2:11" s="1" customFormat="1" ht="14.45" customHeight="1">
      <c r="B17" s="35"/>
      <c r="C17" s="36"/>
      <c r="D17" s="33" t="s">
        <v>29</v>
      </c>
      <c r="E17" s="36"/>
      <c r="F17" s="36"/>
      <c r="G17" s="36"/>
      <c r="H17" s="36"/>
      <c r="I17" s="33" t="s">
        <v>26</v>
      </c>
      <c r="J17" s="31" t="str">
        <f>IF('Rekapitulace stavby'!AN13="Vyplň údaj","",IF('Rekapitulace stavby'!AN13="","",'Rekapitulace stavby'!AN13))</f>
        <v/>
      </c>
      <c r="K17" s="39"/>
    </row>
    <row r="18" spans="2:11" s="1" customFormat="1" ht="18" customHeight="1">
      <c r="B18" s="35"/>
      <c r="C18" s="36"/>
      <c r="D18" s="36"/>
      <c r="E18" s="31" t="str">
        <f>IF('Rekapitulace stavby'!E14="Vyplň údaj","",IF('Rekapitulace stavby'!E14="","",'Rekapitulace stavby'!E14))</f>
        <v xml:space="preserve"> </v>
      </c>
      <c r="F18" s="36"/>
      <c r="G18" s="36"/>
      <c r="H18" s="36"/>
      <c r="I18" s="33" t="s">
        <v>28</v>
      </c>
      <c r="J18" s="31" t="str">
        <f>IF('Rekapitulace stavby'!AN14="Vyplň údaj","",IF('Rekapitulace stavby'!AN14="","",'Rekapitulace stavby'!AN14))</f>
        <v/>
      </c>
      <c r="K18" s="39"/>
    </row>
    <row r="19" spans="2:11" s="1" customFormat="1" ht="6.95" customHeight="1">
      <c r="B19" s="35"/>
      <c r="C19" s="36"/>
      <c r="D19" s="36"/>
      <c r="E19" s="36"/>
      <c r="F19" s="36"/>
      <c r="G19" s="36"/>
      <c r="H19" s="36"/>
      <c r="I19" s="36"/>
      <c r="J19" s="36"/>
      <c r="K19" s="39"/>
    </row>
    <row r="20" spans="2:11" s="1" customFormat="1" ht="14.45" customHeight="1">
      <c r="B20" s="35"/>
      <c r="C20" s="36"/>
      <c r="D20" s="33" t="s">
        <v>30</v>
      </c>
      <c r="E20" s="36"/>
      <c r="F20" s="36"/>
      <c r="G20" s="36"/>
      <c r="H20" s="36"/>
      <c r="I20" s="33" t="s">
        <v>26</v>
      </c>
      <c r="J20" s="31" t="s">
        <v>5</v>
      </c>
      <c r="K20" s="39"/>
    </row>
    <row r="21" spans="2:11" s="1" customFormat="1" ht="18" customHeight="1">
      <c r="B21" s="35"/>
      <c r="C21" s="36"/>
      <c r="D21" s="36"/>
      <c r="E21" s="31" t="s">
        <v>31</v>
      </c>
      <c r="F21" s="36"/>
      <c r="G21" s="36"/>
      <c r="H21" s="36"/>
      <c r="I21" s="33" t="s">
        <v>28</v>
      </c>
      <c r="J21" s="31" t="s">
        <v>5</v>
      </c>
      <c r="K21" s="39"/>
    </row>
    <row r="22" spans="2:11" s="1" customFormat="1" ht="6.95" customHeight="1">
      <c r="B22" s="35"/>
      <c r="C22" s="36"/>
      <c r="D22" s="36"/>
      <c r="E22" s="36"/>
      <c r="F22" s="36"/>
      <c r="G22" s="36"/>
      <c r="H22" s="36"/>
      <c r="I22" s="36"/>
      <c r="J22" s="36"/>
      <c r="K22" s="39"/>
    </row>
    <row r="23" spans="2:11" s="1" customFormat="1" ht="14.45" customHeight="1">
      <c r="B23" s="35"/>
      <c r="C23" s="36"/>
      <c r="D23" s="33" t="s">
        <v>33</v>
      </c>
      <c r="E23" s="36"/>
      <c r="F23" s="36"/>
      <c r="G23" s="36"/>
      <c r="H23" s="36"/>
      <c r="I23" s="36"/>
      <c r="J23" s="36"/>
      <c r="K23" s="39"/>
    </row>
    <row r="24" spans="2:11" s="6" customFormat="1" ht="16.5" customHeight="1">
      <c r="B24" s="97"/>
      <c r="C24" s="98"/>
      <c r="D24" s="98"/>
      <c r="E24" s="272" t="s">
        <v>5</v>
      </c>
      <c r="F24" s="272"/>
      <c r="G24" s="272"/>
      <c r="H24" s="272"/>
      <c r="I24" s="98"/>
      <c r="J24" s="98"/>
      <c r="K24" s="99"/>
    </row>
    <row r="25" spans="2:11" s="1" customFormat="1" ht="6.95" customHeight="1">
      <c r="B25" s="35"/>
      <c r="C25" s="36"/>
      <c r="D25" s="36"/>
      <c r="E25" s="36"/>
      <c r="F25" s="36"/>
      <c r="G25" s="36"/>
      <c r="H25" s="36"/>
      <c r="I25" s="36"/>
      <c r="J25" s="36"/>
      <c r="K25" s="39"/>
    </row>
    <row r="26" spans="2:11" s="1" customFormat="1" ht="6.95" customHeight="1">
      <c r="B26" s="35"/>
      <c r="C26" s="36"/>
      <c r="D26" s="62"/>
      <c r="E26" s="62"/>
      <c r="F26" s="62"/>
      <c r="G26" s="62"/>
      <c r="H26" s="62"/>
      <c r="I26" s="62"/>
      <c r="J26" s="62"/>
      <c r="K26" s="100"/>
    </row>
    <row r="27" spans="2:11" s="1" customFormat="1" ht="25.35" customHeight="1">
      <c r="B27" s="35"/>
      <c r="C27" s="36"/>
      <c r="D27" s="101" t="s">
        <v>35</v>
      </c>
      <c r="E27" s="36"/>
      <c r="F27" s="36"/>
      <c r="G27" s="36"/>
      <c r="H27" s="36"/>
      <c r="I27" s="36"/>
      <c r="J27" s="102">
        <f>ROUND(J82,2)</f>
        <v>0</v>
      </c>
      <c r="K27" s="39"/>
    </row>
    <row r="28" spans="2:11" s="1" customFormat="1" ht="6.95" customHeight="1">
      <c r="B28" s="35"/>
      <c r="C28" s="36"/>
      <c r="D28" s="62"/>
      <c r="E28" s="62"/>
      <c r="F28" s="62"/>
      <c r="G28" s="62"/>
      <c r="H28" s="62"/>
      <c r="I28" s="62"/>
      <c r="J28" s="62"/>
      <c r="K28" s="100"/>
    </row>
    <row r="29" spans="2:11" s="1" customFormat="1" ht="14.45" customHeight="1">
      <c r="B29" s="35"/>
      <c r="C29" s="36"/>
      <c r="D29" s="36"/>
      <c r="E29" s="36"/>
      <c r="F29" s="40" t="s">
        <v>37</v>
      </c>
      <c r="G29" s="36"/>
      <c r="H29" s="36"/>
      <c r="I29" s="40" t="s">
        <v>36</v>
      </c>
      <c r="J29" s="40" t="s">
        <v>38</v>
      </c>
      <c r="K29" s="39"/>
    </row>
    <row r="30" spans="2:11" s="1" customFormat="1" ht="14.45" customHeight="1">
      <c r="B30" s="35"/>
      <c r="C30" s="36"/>
      <c r="D30" s="43" t="s">
        <v>39</v>
      </c>
      <c r="E30" s="43" t="s">
        <v>40</v>
      </c>
      <c r="F30" s="103">
        <f>ROUND(SUM(BE82:BE268), 2)</f>
        <v>0</v>
      </c>
      <c r="G30" s="36"/>
      <c r="H30" s="36"/>
      <c r="I30" s="104">
        <v>0.21</v>
      </c>
      <c r="J30" s="103">
        <f>ROUND(ROUND((SUM(BE82:BE268)), 2)*I30, 2)</f>
        <v>0</v>
      </c>
      <c r="K30" s="39"/>
    </row>
    <row r="31" spans="2:11" s="1" customFormat="1" ht="14.45" customHeight="1">
      <c r="B31" s="35"/>
      <c r="C31" s="36"/>
      <c r="D31" s="36"/>
      <c r="E31" s="43" t="s">
        <v>41</v>
      </c>
      <c r="F31" s="103">
        <f>ROUND(SUM(BF82:BF268), 2)</f>
        <v>0</v>
      </c>
      <c r="G31" s="36"/>
      <c r="H31" s="36"/>
      <c r="I31" s="104">
        <v>0.15</v>
      </c>
      <c r="J31" s="103">
        <f>ROUND(ROUND((SUM(BF82:BF268)), 2)*I31, 2)</f>
        <v>0</v>
      </c>
      <c r="K31" s="39"/>
    </row>
    <row r="32" spans="2:11" s="1" customFormat="1" ht="14.45" hidden="1" customHeight="1">
      <c r="B32" s="35"/>
      <c r="C32" s="36"/>
      <c r="D32" s="36"/>
      <c r="E32" s="43" t="s">
        <v>42</v>
      </c>
      <c r="F32" s="103">
        <f>ROUND(SUM(BG82:BG268), 2)</f>
        <v>0</v>
      </c>
      <c r="G32" s="36"/>
      <c r="H32" s="36"/>
      <c r="I32" s="104">
        <v>0.21</v>
      </c>
      <c r="J32" s="103">
        <v>0</v>
      </c>
      <c r="K32" s="39"/>
    </row>
    <row r="33" spans="2:11" s="1" customFormat="1" ht="14.45" hidden="1" customHeight="1">
      <c r="B33" s="35"/>
      <c r="C33" s="36"/>
      <c r="D33" s="36"/>
      <c r="E33" s="43" t="s">
        <v>43</v>
      </c>
      <c r="F33" s="103">
        <f>ROUND(SUM(BH82:BH268), 2)</f>
        <v>0</v>
      </c>
      <c r="G33" s="36"/>
      <c r="H33" s="36"/>
      <c r="I33" s="104">
        <v>0.15</v>
      </c>
      <c r="J33" s="103">
        <v>0</v>
      </c>
      <c r="K33" s="39"/>
    </row>
    <row r="34" spans="2:11" s="1" customFormat="1" ht="14.45" hidden="1" customHeight="1">
      <c r="B34" s="35"/>
      <c r="C34" s="36"/>
      <c r="D34" s="36"/>
      <c r="E34" s="43" t="s">
        <v>44</v>
      </c>
      <c r="F34" s="103">
        <f>ROUND(SUM(BI82:BI268), 2)</f>
        <v>0</v>
      </c>
      <c r="G34" s="36"/>
      <c r="H34" s="36"/>
      <c r="I34" s="104">
        <v>0</v>
      </c>
      <c r="J34" s="103">
        <v>0</v>
      </c>
      <c r="K34" s="39"/>
    </row>
    <row r="35" spans="2:11" s="1" customFormat="1" ht="6.95" customHeight="1">
      <c r="B35" s="35"/>
      <c r="C35" s="36"/>
      <c r="D35" s="36"/>
      <c r="E35" s="36"/>
      <c r="F35" s="36"/>
      <c r="G35" s="36"/>
      <c r="H35" s="36"/>
      <c r="I35" s="36"/>
      <c r="J35" s="36"/>
      <c r="K35" s="39"/>
    </row>
    <row r="36" spans="2:11" s="1" customFormat="1" ht="25.35" customHeight="1">
      <c r="B36" s="35"/>
      <c r="C36" s="105"/>
      <c r="D36" s="106" t="s">
        <v>45</v>
      </c>
      <c r="E36" s="65"/>
      <c r="F36" s="65"/>
      <c r="G36" s="107" t="s">
        <v>46</v>
      </c>
      <c r="H36" s="108" t="s">
        <v>47</v>
      </c>
      <c r="I36" s="65"/>
      <c r="J36" s="109">
        <f>SUM(J27:J34)</f>
        <v>0</v>
      </c>
      <c r="K36" s="110"/>
    </row>
    <row r="37" spans="2:11" s="1" customFormat="1" ht="14.45" customHeight="1">
      <c r="B37" s="50"/>
      <c r="C37" s="51"/>
      <c r="D37" s="51"/>
      <c r="E37" s="51"/>
      <c r="F37" s="51"/>
      <c r="G37" s="51"/>
      <c r="H37" s="51"/>
      <c r="I37" s="51"/>
      <c r="J37" s="51"/>
      <c r="K37" s="52"/>
    </row>
    <row r="41" spans="2:11" s="1" customFormat="1" ht="6.95" customHeight="1">
      <c r="B41" s="53"/>
      <c r="C41" s="54"/>
      <c r="D41" s="54"/>
      <c r="E41" s="54"/>
      <c r="F41" s="54"/>
      <c r="G41" s="54"/>
      <c r="H41" s="54"/>
      <c r="I41" s="54"/>
      <c r="J41" s="54"/>
      <c r="K41" s="111"/>
    </row>
    <row r="42" spans="2:11" s="1" customFormat="1" ht="36.950000000000003" customHeight="1">
      <c r="B42" s="35"/>
      <c r="C42" s="27" t="s">
        <v>110</v>
      </c>
      <c r="D42" s="36"/>
      <c r="E42" s="36"/>
      <c r="F42" s="36"/>
      <c r="G42" s="36"/>
      <c r="H42" s="36"/>
      <c r="I42" s="36"/>
      <c r="J42" s="36"/>
      <c r="K42" s="39"/>
    </row>
    <row r="43" spans="2:11" s="1" customFormat="1" ht="6.95" customHeight="1">
      <c r="B43" s="35"/>
      <c r="C43" s="36"/>
      <c r="D43" s="36"/>
      <c r="E43" s="36"/>
      <c r="F43" s="36"/>
      <c r="G43" s="36"/>
      <c r="H43" s="36"/>
      <c r="I43" s="36"/>
      <c r="J43" s="36"/>
      <c r="K43" s="39"/>
    </row>
    <row r="44" spans="2:11" s="1" customFormat="1" ht="14.45" customHeight="1">
      <c r="B44" s="35"/>
      <c r="C44" s="33" t="s">
        <v>17</v>
      </c>
      <c r="D44" s="36"/>
      <c r="E44" s="36"/>
      <c r="F44" s="36"/>
      <c r="G44" s="36"/>
      <c r="H44" s="36"/>
      <c r="I44" s="36"/>
      <c r="J44" s="36"/>
      <c r="K44" s="39"/>
    </row>
    <row r="45" spans="2:11" s="1" customFormat="1" ht="16.5" customHeight="1">
      <c r="B45" s="35"/>
      <c r="C45" s="36"/>
      <c r="D45" s="36"/>
      <c r="E45" s="297" t="str">
        <f>E7</f>
        <v>STAVEBNÍ ÚPRAVY A PŘÍSTAVBA OBJ. Č. 22 KOMPLEMENT – AMBULANCE V AREÁLU NEMOCNICE PRACHATICE</v>
      </c>
      <c r="F45" s="298"/>
      <c r="G45" s="298"/>
      <c r="H45" s="298"/>
      <c r="I45" s="36"/>
      <c r="J45" s="36"/>
      <c r="K45" s="39"/>
    </row>
    <row r="46" spans="2:11" s="1" customFormat="1" ht="14.45" customHeight="1">
      <c r="B46" s="35"/>
      <c r="C46" s="33" t="s">
        <v>107</v>
      </c>
      <c r="D46" s="36"/>
      <c r="E46" s="36"/>
      <c r="F46" s="36"/>
      <c r="G46" s="36"/>
      <c r="H46" s="36"/>
      <c r="I46" s="36"/>
      <c r="J46" s="36"/>
      <c r="K46" s="39"/>
    </row>
    <row r="47" spans="2:11" s="1" customFormat="1" ht="17.25" customHeight="1">
      <c r="B47" s="35"/>
      <c r="C47" s="36"/>
      <c r="D47" s="36"/>
      <c r="E47" s="299" t="str">
        <f>E9</f>
        <v>5 - Zdravotní instalace</v>
      </c>
      <c r="F47" s="300"/>
      <c r="G47" s="300"/>
      <c r="H47" s="300"/>
      <c r="I47" s="36"/>
      <c r="J47" s="36"/>
      <c r="K47" s="39"/>
    </row>
    <row r="48" spans="2:11" s="1" customFormat="1" ht="6.95" customHeight="1">
      <c r="B48" s="35"/>
      <c r="C48" s="36"/>
      <c r="D48" s="36"/>
      <c r="E48" s="36"/>
      <c r="F48" s="36"/>
      <c r="G48" s="36"/>
      <c r="H48" s="36"/>
      <c r="I48" s="36"/>
      <c r="J48" s="36"/>
      <c r="K48" s="39"/>
    </row>
    <row r="49" spans="2:47" s="1" customFormat="1" ht="18" customHeight="1">
      <c r="B49" s="35"/>
      <c r="C49" s="33" t="s">
        <v>21</v>
      </c>
      <c r="D49" s="36"/>
      <c r="E49" s="36"/>
      <c r="F49" s="31" t="str">
        <f>F12</f>
        <v xml:space="preserve"> </v>
      </c>
      <c r="G49" s="36"/>
      <c r="H49" s="36"/>
      <c r="I49" s="33" t="s">
        <v>23</v>
      </c>
      <c r="J49" s="96" t="str">
        <f>IF(J12="","",J12)</f>
        <v>24.8.2018</v>
      </c>
      <c r="K49" s="39"/>
    </row>
    <row r="50" spans="2:47" s="1" customFormat="1" ht="6.95" customHeight="1">
      <c r="B50" s="35"/>
      <c r="C50" s="36"/>
      <c r="D50" s="36"/>
      <c r="E50" s="36"/>
      <c r="F50" s="36"/>
      <c r="G50" s="36"/>
      <c r="H50" s="36"/>
      <c r="I50" s="36"/>
      <c r="J50" s="36"/>
      <c r="K50" s="39"/>
    </row>
    <row r="51" spans="2:47" s="1" customFormat="1" ht="15">
      <c r="B51" s="35"/>
      <c r="C51" s="33" t="s">
        <v>25</v>
      </c>
      <c r="D51" s="36"/>
      <c r="E51" s="36"/>
      <c r="F51" s="31" t="str">
        <f>E15</f>
        <v>ALFAPLAN s.r.o.</v>
      </c>
      <c r="G51" s="36"/>
      <c r="H51" s="36"/>
      <c r="I51" s="33" t="s">
        <v>30</v>
      </c>
      <c r="J51" s="272" t="str">
        <f>E21</f>
        <v>Nemocnice Prachatice a.s.</v>
      </c>
      <c r="K51" s="39"/>
    </row>
    <row r="52" spans="2:47" s="1" customFormat="1" ht="14.45" customHeight="1">
      <c r="B52" s="35"/>
      <c r="C52" s="33" t="s">
        <v>29</v>
      </c>
      <c r="D52" s="36"/>
      <c r="E52" s="36"/>
      <c r="F52" s="31" t="str">
        <f>IF(E18="","",E18)</f>
        <v xml:space="preserve"> </v>
      </c>
      <c r="G52" s="36"/>
      <c r="H52" s="36"/>
      <c r="I52" s="36"/>
      <c r="J52" s="292"/>
      <c r="K52" s="39"/>
    </row>
    <row r="53" spans="2:47" s="1" customFormat="1" ht="10.35" customHeight="1">
      <c r="B53" s="35"/>
      <c r="C53" s="36"/>
      <c r="D53" s="36"/>
      <c r="E53" s="36"/>
      <c r="F53" s="36"/>
      <c r="G53" s="36"/>
      <c r="H53" s="36"/>
      <c r="I53" s="36"/>
      <c r="J53" s="36"/>
      <c r="K53" s="39"/>
    </row>
    <row r="54" spans="2:47" s="1" customFormat="1" ht="29.25" customHeight="1">
      <c r="B54" s="35"/>
      <c r="C54" s="112" t="s">
        <v>111</v>
      </c>
      <c r="D54" s="105"/>
      <c r="E54" s="105"/>
      <c r="F54" s="105"/>
      <c r="G54" s="105"/>
      <c r="H54" s="105"/>
      <c r="I54" s="105"/>
      <c r="J54" s="113" t="s">
        <v>112</v>
      </c>
      <c r="K54" s="114"/>
    </row>
    <row r="55" spans="2:47" s="1" customFormat="1" ht="10.35" customHeight="1">
      <c r="B55" s="35"/>
      <c r="C55" s="36"/>
      <c r="D55" s="36"/>
      <c r="E55" s="36"/>
      <c r="F55" s="36"/>
      <c r="G55" s="36"/>
      <c r="H55" s="36"/>
      <c r="I55" s="36"/>
      <c r="J55" s="36"/>
      <c r="K55" s="39"/>
    </row>
    <row r="56" spans="2:47" s="1" customFormat="1" ht="29.25" customHeight="1">
      <c r="B56" s="35"/>
      <c r="C56" s="115" t="s">
        <v>113</v>
      </c>
      <c r="D56" s="36"/>
      <c r="E56" s="36"/>
      <c r="F56" s="36"/>
      <c r="G56" s="36"/>
      <c r="H56" s="36"/>
      <c r="I56" s="36"/>
      <c r="J56" s="102">
        <f>J82</f>
        <v>0</v>
      </c>
      <c r="K56" s="39"/>
      <c r="AU56" s="21" t="s">
        <v>114</v>
      </c>
    </row>
    <row r="57" spans="2:47" s="7" customFormat="1" ht="24.95" customHeight="1">
      <c r="B57" s="116"/>
      <c r="C57" s="117"/>
      <c r="D57" s="118" t="s">
        <v>135</v>
      </c>
      <c r="E57" s="119"/>
      <c r="F57" s="119"/>
      <c r="G57" s="119"/>
      <c r="H57" s="119"/>
      <c r="I57" s="119"/>
      <c r="J57" s="120">
        <f>J83</f>
        <v>0</v>
      </c>
      <c r="K57" s="121"/>
    </row>
    <row r="58" spans="2:47" s="8" customFormat="1" ht="19.899999999999999" customHeight="1">
      <c r="B58" s="122"/>
      <c r="C58" s="123"/>
      <c r="D58" s="124" t="s">
        <v>2553</v>
      </c>
      <c r="E58" s="125"/>
      <c r="F58" s="125"/>
      <c r="G58" s="125"/>
      <c r="H58" s="125"/>
      <c r="I58" s="125"/>
      <c r="J58" s="126">
        <f>J84</f>
        <v>0</v>
      </c>
      <c r="K58" s="127"/>
    </row>
    <row r="59" spans="2:47" s="8" customFormat="1" ht="19.899999999999999" customHeight="1">
      <c r="B59" s="122"/>
      <c r="C59" s="123"/>
      <c r="D59" s="124" t="s">
        <v>2554</v>
      </c>
      <c r="E59" s="125"/>
      <c r="F59" s="125"/>
      <c r="G59" s="125"/>
      <c r="H59" s="125"/>
      <c r="I59" s="125"/>
      <c r="J59" s="126">
        <f>J147</f>
        <v>0</v>
      </c>
      <c r="K59" s="127"/>
    </row>
    <row r="60" spans="2:47" s="8" customFormat="1" ht="19.899999999999999" customHeight="1">
      <c r="B60" s="122"/>
      <c r="C60" s="123"/>
      <c r="D60" s="124" t="s">
        <v>2555</v>
      </c>
      <c r="E60" s="125"/>
      <c r="F60" s="125"/>
      <c r="G60" s="125"/>
      <c r="H60" s="125"/>
      <c r="I60" s="125"/>
      <c r="J60" s="126">
        <f>J172</f>
        <v>0</v>
      </c>
      <c r="K60" s="127"/>
    </row>
    <row r="61" spans="2:47" s="8" customFormat="1" ht="19.899999999999999" customHeight="1">
      <c r="B61" s="122"/>
      <c r="C61" s="123"/>
      <c r="D61" s="124" t="s">
        <v>2556</v>
      </c>
      <c r="E61" s="125"/>
      <c r="F61" s="125"/>
      <c r="G61" s="125"/>
      <c r="H61" s="125"/>
      <c r="I61" s="125"/>
      <c r="J61" s="126">
        <f>J222</f>
        <v>0</v>
      </c>
      <c r="K61" s="127"/>
    </row>
    <row r="62" spans="2:47" s="8" customFormat="1" ht="19.899999999999999" customHeight="1">
      <c r="B62" s="122"/>
      <c r="C62" s="123"/>
      <c r="D62" s="124" t="s">
        <v>2557</v>
      </c>
      <c r="E62" s="125"/>
      <c r="F62" s="125"/>
      <c r="G62" s="125"/>
      <c r="H62" s="125"/>
      <c r="I62" s="125"/>
      <c r="J62" s="126">
        <f>J236</f>
        <v>0</v>
      </c>
      <c r="K62" s="127"/>
    </row>
    <row r="63" spans="2:47" s="1" customFormat="1" ht="21.75" customHeight="1">
      <c r="B63" s="35"/>
      <c r="C63" s="36"/>
      <c r="D63" s="36"/>
      <c r="E63" s="36"/>
      <c r="F63" s="36"/>
      <c r="G63" s="36"/>
      <c r="H63" s="36"/>
      <c r="I63" s="36"/>
      <c r="J63" s="36"/>
      <c r="K63" s="39"/>
    </row>
    <row r="64" spans="2:47" s="1" customFormat="1" ht="6.95" customHeight="1">
      <c r="B64" s="50"/>
      <c r="C64" s="51"/>
      <c r="D64" s="51"/>
      <c r="E64" s="51"/>
      <c r="F64" s="51"/>
      <c r="G64" s="51"/>
      <c r="H64" s="51"/>
      <c r="I64" s="51"/>
      <c r="J64" s="51"/>
      <c r="K64" s="52"/>
    </row>
    <row r="68" spans="2:12" s="1" customFormat="1" ht="6.95" customHeight="1">
      <c r="B68" s="53"/>
      <c r="C68" s="54"/>
      <c r="D68" s="54"/>
      <c r="E68" s="54"/>
      <c r="F68" s="54"/>
      <c r="G68" s="54"/>
      <c r="H68" s="54"/>
      <c r="I68" s="54"/>
      <c r="J68" s="54"/>
      <c r="K68" s="54"/>
      <c r="L68" s="35"/>
    </row>
    <row r="69" spans="2:12" s="1" customFormat="1" ht="36.950000000000003" customHeight="1">
      <c r="B69" s="35"/>
      <c r="C69" s="55" t="s">
        <v>149</v>
      </c>
      <c r="L69" s="35"/>
    </row>
    <row r="70" spans="2:12" s="1" customFormat="1" ht="6.95" customHeight="1">
      <c r="B70" s="35"/>
      <c r="L70" s="35"/>
    </row>
    <row r="71" spans="2:12" s="1" customFormat="1" ht="14.45" customHeight="1">
      <c r="B71" s="35"/>
      <c r="C71" s="57" t="s">
        <v>17</v>
      </c>
      <c r="L71" s="35"/>
    </row>
    <row r="72" spans="2:12" s="1" customFormat="1" ht="16.5" customHeight="1">
      <c r="B72" s="35"/>
      <c r="E72" s="293" t="str">
        <f>E7</f>
        <v>STAVEBNÍ ÚPRAVY A PŘÍSTAVBA OBJ. Č. 22 KOMPLEMENT – AMBULANCE V AREÁLU NEMOCNICE PRACHATICE</v>
      </c>
      <c r="F72" s="294"/>
      <c r="G72" s="294"/>
      <c r="H72" s="294"/>
      <c r="L72" s="35"/>
    </row>
    <row r="73" spans="2:12" s="1" customFormat="1" ht="14.45" customHeight="1">
      <c r="B73" s="35"/>
      <c r="C73" s="57" t="s">
        <v>107</v>
      </c>
      <c r="L73" s="35"/>
    </row>
    <row r="74" spans="2:12" s="1" customFormat="1" ht="17.25" customHeight="1">
      <c r="B74" s="35"/>
      <c r="E74" s="288" t="str">
        <f>E9</f>
        <v>5 - Zdravotní instalace</v>
      </c>
      <c r="F74" s="295"/>
      <c r="G74" s="295"/>
      <c r="H74" s="295"/>
      <c r="L74" s="35"/>
    </row>
    <row r="75" spans="2:12" s="1" customFormat="1" ht="6.95" customHeight="1">
      <c r="B75" s="35"/>
      <c r="L75" s="35"/>
    </row>
    <row r="76" spans="2:12" s="1" customFormat="1" ht="18" customHeight="1">
      <c r="B76" s="35"/>
      <c r="C76" s="57" t="s">
        <v>21</v>
      </c>
      <c r="F76" s="128" t="str">
        <f>F12</f>
        <v xml:space="preserve"> </v>
      </c>
      <c r="I76" s="57" t="s">
        <v>23</v>
      </c>
      <c r="J76" s="61" t="str">
        <f>IF(J12="","",J12)</f>
        <v>24.8.2018</v>
      </c>
      <c r="L76" s="35"/>
    </row>
    <row r="77" spans="2:12" s="1" customFormat="1" ht="6.95" customHeight="1">
      <c r="B77" s="35"/>
      <c r="L77" s="35"/>
    </row>
    <row r="78" spans="2:12" s="1" customFormat="1" ht="15">
      <c r="B78" s="35"/>
      <c r="C78" s="57" t="s">
        <v>25</v>
      </c>
      <c r="F78" s="128" t="str">
        <f>E15</f>
        <v>ALFAPLAN s.r.o.</v>
      </c>
      <c r="I78" s="57" t="s">
        <v>30</v>
      </c>
      <c r="J78" s="128" t="str">
        <f>E21</f>
        <v>Nemocnice Prachatice a.s.</v>
      </c>
      <c r="L78" s="35"/>
    </row>
    <row r="79" spans="2:12" s="1" customFormat="1" ht="14.45" customHeight="1">
      <c r="B79" s="35"/>
      <c r="C79" s="57" t="s">
        <v>29</v>
      </c>
      <c r="F79" s="128" t="str">
        <f>IF(E18="","",E18)</f>
        <v xml:space="preserve"> </v>
      </c>
      <c r="L79" s="35"/>
    </row>
    <row r="80" spans="2:12" s="1" customFormat="1" ht="10.35" customHeight="1">
      <c r="B80" s="35"/>
      <c r="L80" s="35"/>
    </row>
    <row r="81" spans="2:65" s="9" customFormat="1" ht="29.25" customHeight="1">
      <c r="B81" s="129"/>
      <c r="C81" s="130" t="s">
        <v>150</v>
      </c>
      <c r="D81" s="131" t="s">
        <v>54</v>
      </c>
      <c r="E81" s="131" t="s">
        <v>50</v>
      </c>
      <c r="F81" s="131" t="s">
        <v>151</v>
      </c>
      <c r="G81" s="131" t="s">
        <v>152</v>
      </c>
      <c r="H81" s="131" t="s">
        <v>153</v>
      </c>
      <c r="I81" s="131" t="s">
        <v>154</v>
      </c>
      <c r="J81" s="131" t="s">
        <v>112</v>
      </c>
      <c r="K81" s="132" t="s">
        <v>155</v>
      </c>
      <c r="L81" s="129"/>
      <c r="M81" s="67" t="s">
        <v>156</v>
      </c>
      <c r="N81" s="68" t="s">
        <v>39</v>
      </c>
      <c r="O81" s="68" t="s">
        <v>157</v>
      </c>
      <c r="P81" s="68" t="s">
        <v>158</v>
      </c>
      <c r="Q81" s="68" t="s">
        <v>159</v>
      </c>
      <c r="R81" s="68" t="s">
        <v>160</v>
      </c>
      <c r="S81" s="68" t="s">
        <v>161</v>
      </c>
      <c r="T81" s="69" t="s">
        <v>162</v>
      </c>
    </row>
    <row r="82" spans="2:65" s="1" customFormat="1" ht="29.25" customHeight="1">
      <c r="B82" s="35"/>
      <c r="C82" s="71" t="s">
        <v>113</v>
      </c>
      <c r="J82" s="133">
        <f>BK82</f>
        <v>0</v>
      </c>
      <c r="L82" s="35"/>
      <c r="M82" s="70"/>
      <c r="N82" s="62"/>
      <c r="O82" s="62"/>
      <c r="P82" s="134">
        <f>P83</f>
        <v>0</v>
      </c>
      <c r="Q82" s="62"/>
      <c r="R82" s="134">
        <f>R83</f>
        <v>0</v>
      </c>
      <c r="S82" s="62"/>
      <c r="T82" s="135">
        <f>T83</f>
        <v>0</v>
      </c>
      <c r="AT82" s="21" t="s">
        <v>68</v>
      </c>
      <c r="AU82" s="21" t="s">
        <v>114</v>
      </c>
      <c r="BK82" s="136">
        <f>BK83</f>
        <v>0</v>
      </c>
    </row>
    <row r="83" spans="2:65" s="10" customFormat="1" ht="37.35" customHeight="1">
      <c r="B83" s="137"/>
      <c r="D83" s="138" t="s">
        <v>68</v>
      </c>
      <c r="E83" s="139" t="s">
        <v>1189</v>
      </c>
      <c r="F83" s="139" t="s">
        <v>1190</v>
      </c>
      <c r="J83" s="140">
        <f>BK83</f>
        <v>0</v>
      </c>
      <c r="L83" s="137"/>
      <c r="M83" s="141"/>
      <c r="N83" s="142"/>
      <c r="O83" s="142"/>
      <c r="P83" s="143">
        <f>P84+P147+P172+P222+P236</f>
        <v>0</v>
      </c>
      <c r="Q83" s="142"/>
      <c r="R83" s="143">
        <f>R84+R147+R172+R222+R236</f>
        <v>0</v>
      </c>
      <c r="S83" s="142"/>
      <c r="T83" s="144">
        <f>T84+T147+T172+T222+T236</f>
        <v>0</v>
      </c>
      <c r="AR83" s="138" t="s">
        <v>77</v>
      </c>
      <c r="AT83" s="145" t="s">
        <v>68</v>
      </c>
      <c r="AU83" s="145" t="s">
        <v>69</v>
      </c>
      <c r="AY83" s="138" t="s">
        <v>165</v>
      </c>
      <c r="BK83" s="146">
        <f>BK84+BK147+BK172+BK222+BK236</f>
        <v>0</v>
      </c>
    </row>
    <row r="84" spans="2:65" s="10" customFormat="1" ht="19.899999999999999" customHeight="1">
      <c r="B84" s="137"/>
      <c r="D84" s="138" t="s">
        <v>68</v>
      </c>
      <c r="E84" s="147" t="s">
        <v>1993</v>
      </c>
      <c r="F84" s="147" t="s">
        <v>2558</v>
      </c>
      <c r="J84" s="148">
        <f>BK84</f>
        <v>0</v>
      </c>
      <c r="L84" s="137"/>
      <c r="M84" s="141"/>
      <c r="N84" s="142"/>
      <c r="O84" s="142"/>
      <c r="P84" s="143">
        <f>SUM(P85:P146)</f>
        <v>0</v>
      </c>
      <c r="Q84" s="142"/>
      <c r="R84" s="143">
        <f>SUM(R85:R146)</f>
        <v>0</v>
      </c>
      <c r="S84" s="142"/>
      <c r="T84" s="144">
        <f>SUM(T85:T146)</f>
        <v>0</v>
      </c>
      <c r="AR84" s="138" t="s">
        <v>77</v>
      </c>
      <c r="AT84" s="145" t="s">
        <v>68</v>
      </c>
      <c r="AU84" s="145" t="s">
        <v>16</v>
      </c>
      <c r="AY84" s="138" t="s">
        <v>165</v>
      </c>
      <c r="BK84" s="146">
        <f>SUM(BK85:BK146)</f>
        <v>0</v>
      </c>
    </row>
    <row r="85" spans="2:65" s="1" customFormat="1" ht="16.5" customHeight="1">
      <c r="B85" s="149"/>
      <c r="C85" s="150" t="s">
        <v>16</v>
      </c>
      <c r="D85" s="150" t="s">
        <v>167</v>
      </c>
      <c r="E85" s="151" t="s">
        <v>2559</v>
      </c>
      <c r="F85" s="152" t="s">
        <v>2560</v>
      </c>
      <c r="G85" s="153" t="s">
        <v>185</v>
      </c>
      <c r="H85" s="154">
        <v>4.8</v>
      </c>
      <c r="I85" s="155"/>
      <c r="J85" s="155">
        <f t="shared" ref="J85:J116" si="0">ROUND(I85*H85,2)</f>
        <v>0</v>
      </c>
      <c r="K85" s="152" t="s">
        <v>5</v>
      </c>
      <c r="L85" s="35"/>
      <c r="M85" s="156" t="s">
        <v>5</v>
      </c>
      <c r="N85" s="157" t="s">
        <v>40</v>
      </c>
      <c r="O85" s="158">
        <v>0</v>
      </c>
      <c r="P85" s="158">
        <f t="shared" ref="P85:P116" si="1">O85*H85</f>
        <v>0</v>
      </c>
      <c r="Q85" s="158">
        <v>0</v>
      </c>
      <c r="R85" s="158">
        <f t="shared" ref="R85:R116" si="2">Q85*H85</f>
        <v>0</v>
      </c>
      <c r="S85" s="158">
        <v>0</v>
      </c>
      <c r="T85" s="159">
        <f t="shared" ref="T85:T116" si="3">S85*H85</f>
        <v>0</v>
      </c>
      <c r="AR85" s="21" t="s">
        <v>224</v>
      </c>
      <c r="AT85" s="21" t="s">
        <v>167</v>
      </c>
      <c r="AU85" s="21" t="s">
        <v>77</v>
      </c>
      <c r="AY85" s="21" t="s">
        <v>165</v>
      </c>
      <c r="BE85" s="160">
        <f t="shared" ref="BE85:BE116" si="4">IF(N85="základní",J85,0)</f>
        <v>0</v>
      </c>
      <c r="BF85" s="160">
        <f t="shared" ref="BF85:BF116" si="5">IF(N85="snížená",J85,0)</f>
        <v>0</v>
      </c>
      <c r="BG85" s="160">
        <f t="shared" ref="BG85:BG116" si="6">IF(N85="zákl. přenesená",J85,0)</f>
        <v>0</v>
      </c>
      <c r="BH85" s="160">
        <f t="shared" ref="BH85:BH116" si="7">IF(N85="sníž. přenesená",J85,0)</f>
        <v>0</v>
      </c>
      <c r="BI85" s="160">
        <f t="shared" ref="BI85:BI116" si="8">IF(N85="nulová",J85,0)</f>
        <v>0</v>
      </c>
      <c r="BJ85" s="21" t="s">
        <v>16</v>
      </c>
      <c r="BK85" s="160">
        <f t="shared" ref="BK85:BK116" si="9">ROUND(I85*H85,2)</f>
        <v>0</v>
      </c>
      <c r="BL85" s="21" t="s">
        <v>224</v>
      </c>
      <c r="BM85" s="21" t="s">
        <v>2561</v>
      </c>
    </row>
    <row r="86" spans="2:65" s="1" customFormat="1" ht="16.5" customHeight="1">
      <c r="B86" s="149"/>
      <c r="C86" s="150" t="s">
        <v>77</v>
      </c>
      <c r="D86" s="150" t="s">
        <v>167</v>
      </c>
      <c r="E86" s="151" t="s">
        <v>2562</v>
      </c>
      <c r="F86" s="152" t="s">
        <v>2563</v>
      </c>
      <c r="G86" s="153" t="s">
        <v>185</v>
      </c>
      <c r="H86" s="154">
        <v>9.6</v>
      </c>
      <c r="I86" s="155"/>
      <c r="J86" s="155">
        <f t="shared" si="0"/>
        <v>0</v>
      </c>
      <c r="K86" s="152" t="s">
        <v>5</v>
      </c>
      <c r="L86" s="35"/>
      <c r="M86" s="156" t="s">
        <v>5</v>
      </c>
      <c r="N86" s="157" t="s">
        <v>40</v>
      </c>
      <c r="O86" s="158">
        <v>0</v>
      </c>
      <c r="P86" s="158">
        <f t="shared" si="1"/>
        <v>0</v>
      </c>
      <c r="Q86" s="158">
        <v>0</v>
      </c>
      <c r="R86" s="158">
        <f t="shared" si="2"/>
        <v>0</v>
      </c>
      <c r="S86" s="158">
        <v>0</v>
      </c>
      <c r="T86" s="159">
        <f t="shared" si="3"/>
        <v>0</v>
      </c>
      <c r="AR86" s="21" t="s">
        <v>224</v>
      </c>
      <c r="AT86" s="21" t="s">
        <v>167</v>
      </c>
      <c r="AU86" s="21" t="s">
        <v>77</v>
      </c>
      <c r="AY86" s="21" t="s">
        <v>165</v>
      </c>
      <c r="BE86" s="160">
        <f t="shared" si="4"/>
        <v>0</v>
      </c>
      <c r="BF86" s="160">
        <f t="shared" si="5"/>
        <v>0</v>
      </c>
      <c r="BG86" s="160">
        <f t="shared" si="6"/>
        <v>0</v>
      </c>
      <c r="BH86" s="160">
        <f t="shared" si="7"/>
        <v>0</v>
      </c>
      <c r="BI86" s="160">
        <f t="shared" si="8"/>
        <v>0</v>
      </c>
      <c r="BJ86" s="21" t="s">
        <v>16</v>
      </c>
      <c r="BK86" s="160">
        <f t="shared" si="9"/>
        <v>0</v>
      </c>
      <c r="BL86" s="21" t="s">
        <v>224</v>
      </c>
      <c r="BM86" s="21" t="s">
        <v>2564</v>
      </c>
    </row>
    <row r="87" spans="2:65" s="1" customFormat="1" ht="16.5" customHeight="1">
      <c r="B87" s="149"/>
      <c r="C87" s="150" t="s">
        <v>80</v>
      </c>
      <c r="D87" s="150" t="s">
        <v>167</v>
      </c>
      <c r="E87" s="151" t="s">
        <v>2565</v>
      </c>
      <c r="F87" s="152" t="s">
        <v>2566</v>
      </c>
      <c r="G87" s="153" t="s">
        <v>185</v>
      </c>
      <c r="H87" s="154">
        <v>19.2</v>
      </c>
      <c r="I87" s="155"/>
      <c r="J87" s="155">
        <f t="shared" si="0"/>
        <v>0</v>
      </c>
      <c r="K87" s="152" t="s">
        <v>5</v>
      </c>
      <c r="L87" s="35"/>
      <c r="M87" s="156" t="s">
        <v>5</v>
      </c>
      <c r="N87" s="157" t="s">
        <v>40</v>
      </c>
      <c r="O87" s="158">
        <v>0</v>
      </c>
      <c r="P87" s="158">
        <f t="shared" si="1"/>
        <v>0</v>
      </c>
      <c r="Q87" s="158">
        <v>0</v>
      </c>
      <c r="R87" s="158">
        <f t="shared" si="2"/>
        <v>0</v>
      </c>
      <c r="S87" s="158">
        <v>0</v>
      </c>
      <c r="T87" s="159">
        <f t="shared" si="3"/>
        <v>0</v>
      </c>
      <c r="AR87" s="21" t="s">
        <v>224</v>
      </c>
      <c r="AT87" s="21" t="s">
        <v>167</v>
      </c>
      <c r="AU87" s="21" t="s">
        <v>77</v>
      </c>
      <c r="AY87" s="21" t="s">
        <v>165</v>
      </c>
      <c r="BE87" s="160">
        <f t="shared" si="4"/>
        <v>0</v>
      </c>
      <c r="BF87" s="160">
        <f t="shared" si="5"/>
        <v>0</v>
      </c>
      <c r="BG87" s="160">
        <f t="shared" si="6"/>
        <v>0</v>
      </c>
      <c r="BH87" s="160">
        <f t="shared" si="7"/>
        <v>0</v>
      </c>
      <c r="BI87" s="160">
        <f t="shared" si="8"/>
        <v>0</v>
      </c>
      <c r="BJ87" s="21" t="s">
        <v>16</v>
      </c>
      <c r="BK87" s="160">
        <f t="shared" si="9"/>
        <v>0</v>
      </c>
      <c r="BL87" s="21" t="s">
        <v>224</v>
      </c>
      <c r="BM87" s="21" t="s">
        <v>2567</v>
      </c>
    </row>
    <row r="88" spans="2:65" s="1" customFormat="1" ht="16.5" customHeight="1">
      <c r="B88" s="149"/>
      <c r="C88" s="150" t="s">
        <v>83</v>
      </c>
      <c r="D88" s="150" t="s">
        <v>167</v>
      </c>
      <c r="E88" s="151" t="s">
        <v>2568</v>
      </c>
      <c r="F88" s="152" t="s">
        <v>2569</v>
      </c>
      <c r="G88" s="153" t="s">
        <v>185</v>
      </c>
      <c r="H88" s="154">
        <v>12</v>
      </c>
      <c r="I88" s="155"/>
      <c r="J88" s="155">
        <f t="shared" si="0"/>
        <v>0</v>
      </c>
      <c r="K88" s="152" t="s">
        <v>5</v>
      </c>
      <c r="L88" s="35"/>
      <c r="M88" s="156" t="s">
        <v>5</v>
      </c>
      <c r="N88" s="157" t="s">
        <v>40</v>
      </c>
      <c r="O88" s="158">
        <v>0</v>
      </c>
      <c r="P88" s="158">
        <f t="shared" si="1"/>
        <v>0</v>
      </c>
      <c r="Q88" s="158">
        <v>0</v>
      </c>
      <c r="R88" s="158">
        <f t="shared" si="2"/>
        <v>0</v>
      </c>
      <c r="S88" s="158">
        <v>0</v>
      </c>
      <c r="T88" s="159">
        <f t="shared" si="3"/>
        <v>0</v>
      </c>
      <c r="AR88" s="21" t="s">
        <v>224</v>
      </c>
      <c r="AT88" s="21" t="s">
        <v>167</v>
      </c>
      <c r="AU88" s="21" t="s">
        <v>77</v>
      </c>
      <c r="AY88" s="21" t="s">
        <v>165</v>
      </c>
      <c r="BE88" s="160">
        <f t="shared" si="4"/>
        <v>0</v>
      </c>
      <c r="BF88" s="160">
        <f t="shared" si="5"/>
        <v>0</v>
      </c>
      <c r="BG88" s="160">
        <f t="shared" si="6"/>
        <v>0</v>
      </c>
      <c r="BH88" s="160">
        <f t="shared" si="7"/>
        <v>0</v>
      </c>
      <c r="BI88" s="160">
        <f t="shared" si="8"/>
        <v>0</v>
      </c>
      <c r="BJ88" s="21" t="s">
        <v>16</v>
      </c>
      <c r="BK88" s="160">
        <f t="shared" si="9"/>
        <v>0</v>
      </c>
      <c r="BL88" s="21" t="s">
        <v>224</v>
      </c>
      <c r="BM88" s="21" t="s">
        <v>2570</v>
      </c>
    </row>
    <row r="89" spans="2:65" s="1" customFormat="1" ht="16.5" customHeight="1">
      <c r="B89" s="149"/>
      <c r="C89" s="150" t="s">
        <v>86</v>
      </c>
      <c r="D89" s="150" t="s">
        <v>167</v>
      </c>
      <c r="E89" s="151" t="s">
        <v>2571</v>
      </c>
      <c r="F89" s="152" t="s">
        <v>2572</v>
      </c>
      <c r="G89" s="153" t="s">
        <v>185</v>
      </c>
      <c r="H89" s="154">
        <v>26.4</v>
      </c>
      <c r="I89" s="155"/>
      <c r="J89" s="155">
        <f t="shared" si="0"/>
        <v>0</v>
      </c>
      <c r="K89" s="152" t="s">
        <v>5</v>
      </c>
      <c r="L89" s="35"/>
      <c r="M89" s="156" t="s">
        <v>5</v>
      </c>
      <c r="N89" s="157" t="s">
        <v>40</v>
      </c>
      <c r="O89" s="158">
        <v>0</v>
      </c>
      <c r="P89" s="158">
        <f t="shared" si="1"/>
        <v>0</v>
      </c>
      <c r="Q89" s="158">
        <v>0</v>
      </c>
      <c r="R89" s="158">
        <f t="shared" si="2"/>
        <v>0</v>
      </c>
      <c r="S89" s="158">
        <v>0</v>
      </c>
      <c r="T89" s="159">
        <f t="shared" si="3"/>
        <v>0</v>
      </c>
      <c r="AR89" s="21" t="s">
        <v>224</v>
      </c>
      <c r="AT89" s="21" t="s">
        <v>167</v>
      </c>
      <c r="AU89" s="21" t="s">
        <v>77</v>
      </c>
      <c r="AY89" s="21" t="s">
        <v>165</v>
      </c>
      <c r="BE89" s="160">
        <f t="shared" si="4"/>
        <v>0</v>
      </c>
      <c r="BF89" s="160">
        <f t="shared" si="5"/>
        <v>0</v>
      </c>
      <c r="BG89" s="160">
        <f t="shared" si="6"/>
        <v>0</v>
      </c>
      <c r="BH89" s="160">
        <f t="shared" si="7"/>
        <v>0</v>
      </c>
      <c r="BI89" s="160">
        <f t="shared" si="8"/>
        <v>0</v>
      </c>
      <c r="BJ89" s="21" t="s">
        <v>16</v>
      </c>
      <c r="BK89" s="160">
        <f t="shared" si="9"/>
        <v>0</v>
      </c>
      <c r="BL89" s="21" t="s">
        <v>224</v>
      </c>
      <c r="BM89" s="21" t="s">
        <v>2573</v>
      </c>
    </row>
    <row r="90" spans="2:65" s="1" customFormat="1" ht="16.5" customHeight="1">
      <c r="B90" s="149"/>
      <c r="C90" s="150" t="s">
        <v>89</v>
      </c>
      <c r="D90" s="150" t="s">
        <v>167</v>
      </c>
      <c r="E90" s="151" t="s">
        <v>2574</v>
      </c>
      <c r="F90" s="152" t="s">
        <v>2575</v>
      </c>
      <c r="G90" s="153" t="s">
        <v>185</v>
      </c>
      <c r="H90" s="154">
        <v>15.6</v>
      </c>
      <c r="I90" s="155"/>
      <c r="J90" s="155">
        <f t="shared" si="0"/>
        <v>0</v>
      </c>
      <c r="K90" s="152" t="s">
        <v>5</v>
      </c>
      <c r="L90" s="35"/>
      <c r="M90" s="156" t="s">
        <v>5</v>
      </c>
      <c r="N90" s="157" t="s">
        <v>40</v>
      </c>
      <c r="O90" s="158">
        <v>0</v>
      </c>
      <c r="P90" s="158">
        <f t="shared" si="1"/>
        <v>0</v>
      </c>
      <c r="Q90" s="158">
        <v>0</v>
      </c>
      <c r="R90" s="158">
        <f t="shared" si="2"/>
        <v>0</v>
      </c>
      <c r="S90" s="158">
        <v>0</v>
      </c>
      <c r="T90" s="159">
        <f t="shared" si="3"/>
        <v>0</v>
      </c>
      <c r="AR90" s="21" t="s">
        <v>224</v>
      </c>
      <c r="AT90" s="21" t="s">
        <v>167</v>
      </c>
      <c r="AU90" s="21" t="s">
        <v>77</v>
      </c>
      <c r="AY90" s="21" t="s">
        <v>165</v>
      </c>
      <c r="BE90" s="160">
        <f t="shared" si="4"/>
        <v>0</v>
      </c>
      <c r="BF90" s="160">
        <f t="shared" si="5"/>
        <v>0</v>
      </c>
      <c r="BG90" s="160">
        <f t="shared" si="6"/>
        <v>0</v>
      </c>
      <c r="BH90" s="160">
        <f t="shared" si="7"/>
        <v>0</v>
      </c>
      <c r="BI90" s="160">
        <f t="shared" si="8"/>
        <v>0</v>
      </c>
      <c r="BJ90" s="21" t="s">
        <v>16</v>
      </c>
      <c r="BK90" s="160">
        <f t="shared" si="9"/>
        <v>0</v>
      </c>
      <c r="BL90" s="21" t="s">
        <v>224</v>
      </c>
      <c r="BM90" s="21" t="s">
        <v>2576</v>
      </c>
    </row>
    <row r="91" spans="2:65" s="1" customFormat="1" ht="16.5" customHeight="1">
      <c r="B91" s="149"/>
      <c r="C91" s="150" t="s">
        <v>92</v>
      </c>
      <c r="D91" s="150" t="s">
        <v>167</v>
      </c>
      <c r="E91" s="151" t="s">
        <v>2577</v>
      </c>
      <c r="F91" s="152" t="s">
        <v>2578</v>
      </c>
      <c r="G91" s="153" t="s">
        <v>185</v>
      </c>
      <c r="H91" s="154">
        <v>10.8</v>
      </c>
      <c r="I91" s="155"/>
      <c r="J91" s="155">
        <f t="shared" si="0"/>
        <v>0</v>
      </c>
      <c r="K91" s="152" t="s">
        <v>5</v>
      </c>
      <c r="L91" s="35"/>
      <c r="M91" s="156" t="s">
        <v>5</v>
      </c>
      <c r="N91" s="157" t="s">
        <v>40</v>
      </c>
      <c r="O91" s="158">
        <v>0</v>
      </c>
      <c r="P91" s="158">
        <f t="shared" si="1"/>
        <v>0</v>
      </c>
      <c r="Q91" s="158">
        <v>0</v>
      </c>
      <c r="R91" s="158">
        <f t="shared" si="2"/>
        <v>0</v>
      </c>
      <c r="S91" s="158">
        <v>0</v>
      </c>
      <c r="T91" s="159">
        <f t="shared" si="3"/>
        <v>0</v>
      </c>
      <c r="AR91" s="21" t="s">
        <v>224</v>
      </c>
      <c r="AT91" s="21" t="s">
        <v>167</v>
      </c>
      <c r="AU91" s="21" t="s">
        <v>77</v>
      </c>
      <c r="AY91" s="21" t="s">
        <v>165</v>
      </c>
      <c r="BE91" s="160">
        <f t="shared" si="4"/>
        <v>0</v>
      </c>
      <c r="BF91" s="160">
        <f t="shared" si="5"/>
        <v>0</v>
      </c>
      <c r="BG91" s="160">
        <f t="shared" si="6"/>
        <v>0</v>
      </c>
      <c r="BH91" s="160">
        <f t="shared" si="7"/>
        <v>0</v>
      </c>
      <c r="BI91" s="160">
        <f t="shared" si="8"/>
        <v>0</v>
      </c>
      <c r="BJ91" s="21" t="s">
        <v>16</v>
      </c>
      <c r="BK91" s="160">
        <f t="shared" si="9"/>
        <v>0</v>
      </c>
      <c r="BL91" s="21" t="s">
        <v>224</v>
      </c>
      <c r="BM91" s="21" t="s">
        <v>2579</v>
      </c>
    </row>
    <row r="92" spans="2:65" s="1" customFormat="1" ht="25.5" customHeight="1">
      <c r="B92" s="149"/>
      <c r="C92" s="150" t="s">
        <v>95</v>
      </c>
      <c r="D92" s="150" t="s">
        <v>167</v>
      </c>
      <c r="E92" s="151" t="s">
        <v>2580</v>
      </c>
      <c r="F92" s="152" t="s">
        <v>2581</v>
      </c>
      <c r="G92" s="153" t="s">
        <v>185</v>
      </c>
      <c r="H92" s="154">
        <v>25.8</v>
      </c>
      <c r="I92" s="155"/>
      <c r="J92" s="155">
        <f t="shared" si="0"/>
        <v>0</v>
      </c>
      <c r="K92" s="152" t="s">
        <v>5</v>
      </c>
      <c r="L92" s="35"/>
      <c r="M92" s="156" t="s">
        <v>5</v>
      </c>
      <c r="N92" s="157" t="s">
        <v>40</v>
      </c>
      <c r="O92" s="158">
        <v>0</v>
      </c>
      <c r="P92" s="158">
        <f t="shared" si="1"/>
        <v>0</v>
      </c>
      <c r="Q92" s="158">
        <v>0</v>
      </c>
      <c r="R92" s="158">
        <f t="shared" si="2"/>
        <v>0</v>
      </c>
      <c r="S92" s="158">
        <v>0</v>
      </c>
      <c r="T92" s="159">
        <f t="shared" si="3"/>
        <v>0</v>
      </c>
      <c r="AR92" s="21" t="s">
        <v>224</v>
      </c>
      <c r="AT92" s="21" t="s">
        <v>167</v>
      </c>
      <c r="AU92" s="21" t="s">
        <v>77</v>
      </c>
      <c r="AY92" s="21" t="s">
        <v>165</v>
      </c>
      <c r="BE92" s="160">
        <f t="shared" si="4"/>
        <v>0</v>
      </c>
      <c r="BF92" s="160">
        <f t="shared" si="5"/>
        <v>0</v>
      </c>
      <c r="BG92" s="160">
        <f t="shared" si="6"/>
        <v>0</v>
      </c>
      <c r="BH92" s="160">
        <f t="shared" si="7"/>
        <v>0</v>
      </c>
      <c r="BI92" s="160">
        <f t="shared" si="8"/>
        <v>0</v>
      </c>
      <c r="BJ92" s="21" t="s">
        <v>16</v>
      </c>
      <c r="BK92" s="160">
        <f t="shared" si="9"/>
        <v>0</v>
      </c>
      <c r="BL92" s="21" t="s">
        <v>224</v>
      </c>
      <c r="BM92" s="21" t="s">
        <v>2582</v>
      </c>
    </row>
    <row r="93" spans="2:65" s="1" customFormat="1" ht="16.5" customHeight="1">
      <c r="B93" s="149"/>
      <c r="C93" s="150" t="s">
        <v>197</v>
      </c>
      <c r="D93" s="150" t="s">
        <v>167</v>
      </c>
      <c r="E93" s="151" t="s">
        <v>2583</v>
      </c>
      <c r="F93" s="152" t="s">
        <v>2584</v>
      </c>
      <c r="G93" s="153" t="s">
        <v>185</v>
      </c>
      <c r="H93" s="154">
        <v>10.8</v>
      </c>
      <c r="I93" s="155"/>
      <c r="J93" s="155">
        <f t="shared" si="0"/>
        <v>0</v>
      </c>
      <c r="K93" s="152" t="s">
        <v>5</v>
      </c>
      <c r="L93" s="35"/>
      <c r="M93" s="156" t="s">
        <v>5</v>
      </c>
      <c r="N93" s="157" t="s">
        <v>40</v>
      </c>
      <c r="O93" s="158">
        <v>0</v>
      </c>
      <c r="P93" s="158">
        <f t="shared" si="1"/>
        <v>0</v>
      </c>
      <c r="Q93" s="158">
        <v>0</v>
      </c>
      <c r="R93" s="158">
        <f t="shared" si="2"/>
        <v>0</v>
      </c>
      <c r="S93" s="158">
        <v>0</v>
      </c>
      <c r="T93" s="159">
        <f t="shared" si="3"/>
        <v>0</v>
      </c>
      <c r="AR93" s="21" t="s">
        <v>224</v>
      </c>
      <c r="AT93" s="21" t="s">
        <v>167</v>
      </c>
      <c r="AU93" s="21" t="s">
        <v>77</v>
      </c>
      <c r="AY93" s="21" t="s">
        <v>165</v>
      </c>
      <c r="BE93" s="160">
        <f t="shared" si="4"/>
        <v>0</v>
      </c>
      <c r="BF93" s="160">
        <f t="shared" si="5"/>
        <v>0</v>
      </c>
      <c r="BG93" s="160">
        <f t="shared" si="6"/>
        <v>0</v>
      </c>
      <c r="BH93" s="160">
        <f t="shared" si="7"/>
        <v>0</v>
      </c>
      <c r="BI93" s="160">
        <f t="shared" si="8"/>
        <v>0</v>
      </c>
      <c r="BJ93" s="21" t="s">
        <v>16</v>
      </c>
      <c r="BK93" s="160">
        <f t="shared" si="9"/>
        <v>0</v>
      </c>
      <c r="BL93" s="21" t="s">
        <v>224</v>
      </c>
      <c r="BM93" s="21" t="s">
        <v>2585</v>
      </c>
    </row>
    <row r="94" spans="2:65" s="1" customFormat="1" ht="25.5" customHeight="1">
      <c r="B94" s="149"/>
      <c r="C94" s="150" t="s">
        <v>201</v>
      </c>
      <c r="D94" s="150" t="s">
        <v>167</v>
      </c>
      <c r="E94" s="151" t="s">
        <v>2586</v>
      </c>
      <c r="F94" s="152" t="s">
        <v>2587</v>
      </c>
      <c r="G94" s="153" t="s">
        <v>185</v>
      </c>
      <c r="H94" s="154">
        <v>26.4</v>
      </c>
      <c r="I94" s="155"/>
      <c r="J94" s="155">
        <f t="shared" si="0"/>
        <v>0</v>
      </c>
      <c r="K94" s="152" t="s">
        <v>5</v>
      </c>
      <c r="L94" s="35"/>
      <c r="M94" s="156" t="s">
        <v>5</v>
      </c>
      <c r="N94" s="157" t="s">
        <v>40</v>
      </c>
      <c r="O94" s="158">
        <v>0</v>
      </c>
      <c r="P94" s="158">
        <f t="shared" si="1"/>
        <v>0</v>
      </c>
      <c r="Q94" s="158">
        <v>0</v>
      </c>
      <c r="R94" s="158">
        <f t="shared" si="2"/>
        <v>0</v>
      </c>
      <c r="S94" s="158">
        <v>0</v>
      </c>
      <c r="T94" s="159">
        <f t="shared" si="3"/>
        <v>0</v>
      </c>
      <c r="AR94" s="21" t="s">
        <v>224</v>
      </c>
      <c r="AT94" s="21" t="s">
        <v>167</v>
      </c>
      <c r="AU94" s="21" t="s">
        <v>77</v>
      </c>
      <c r="AY94" s="21" t="s">
        <v>165</v>
      </c>
      <c r="BE94" s="160">
        <f t="shared" si="4"/>
        <v>0</v>
      </c>
      <c r="BF94" s="160">
        <f t="shared" si="5"/>
        <v>0</v>
      </c>
      <c r="BG94" s="160">
        <f t="shared" si="6"/>
        <v>0</v>
      </c>
      <c r="BH94" s="160">
        <f t="shared" si="7"/>
        <v>0</v>
      </c>
      <c r="BI94" s="160">
        <f t="shared" si="8"/>
        <v>0</v>
      </c>
      <c r="BJ94" s="21" t="s">
        <v>16</v>
      </c>
      <c r="BK94" s="160">
        <f t="shared" si="9"/>
        <v>0</v>
      </c>
      <c r="BL94" s="21" t="s">
        <v>224</v>
      </c>
      <c r="BM94" s="21" t="s">
        <v>2588</v>
      </c>
    </row>
    <row r="95" spans="2:65" s="1" customFormat="1" ht="25.5" customHeight="1">
      <c r="B95" s="149"/>
      <c r="C95" s="150" t="s">
        <v>205</v>
      </c>
      <c r="D95" s="150" t="s">
        <v>167</v>
      </c>
      <c r="E95" s="151" t="s">
        <v>2589</v>
      </c>
      <c r="F95" s="152" t="s">
        <v>2590</v>
      </c>
      <c r="G95" s="153" t="s">
        <v>185</v>
      </c>
      <c r="H95" s="154">
        <v>13.8</v>
      </c>
      <c r="I95" s="155"/>
      <c r="J95" s="155">
        <f t="shared" si="0"/>
        <v>0</v>
      </c>
      <c r="K95" s="152" t="s">
        <v>5</v>
      </c>
      <c r="L95" s="35"/>
      <c r="M95" s="156" t="s">
        <v>5</v>
      </c>
      <c r="N95" s="157" t="s">
        <v>40</v>
      </c>
      <c r="O95" s="158">
        <v>0</v>
      </c>
      <c r="P95" s="158">
        <f t="shared" si="1"/>
        <v>0</v>
      </c>
      <c r="Q95" s="158">
        <v>0</v>
      </c>
      <c r="R95" s="158">
        <f t="shared" si="2"/>
        <v>0</v>
      </c>
      <c r="S95" s="158">
        <v>0</v>
      </c>
      <c r="T95" s="159">
        <f t="shared" si="3"/>
        <v>0</v>
      </c>
      <c r="AR95" s="21" t="s">
        <v>224</v>
      </c>
      <c r="AT95" s="21" t="s">
        <v>167</v>
      </c>
      <c r="AU95" s="21" t="s">
        <v>77</v>
      </c>
      <c r="AY95" s="21" t="s">
        <v>165</v>
      </c>
      <c r="BE95" s="160">
        <f t="shared" si="4"/>
        <v>0</v>
      </c>
      <c r="BF95" s="160">
        <f t="shared" si="5"/>
        <v>0</v>
      </c>
      <c r="BG95" s="160">
        <f t="shared" si="6"/>
        <v>0</v>
      </c>
      <c r="BH95" s="160">
        <f t="shared" si="7"/>
        <v>0</v>
      </c>
      <c r="BI95" s="160">
        <f t="shared" si="8"/>
        <v>0</v>
      </c>
      <c r="BJ95" s="21" t="s">
        <v>16</v>
      </c>
      <c r="BK95" s="160">
        <f t="shared" si="9"/>
        <v>0</v>
      </c>
      <c r="BL95" s="21" t="s">
        <v>224</v>
      </c>
      <c r="BM95" s="21" t="s">
        <v>2591</v>
      </c>
    </row>
    <row r="96" spans="2:65" s="1" customFormat="1" ht="25.5" customHeight="1">
      <c r="B96" s="149"/>
      <c r="C96" s="150" t="s">
        <v>209</v>
      </c>
      <c r="D96" s="150" t="s">
        <v>167</v>
      </c>
      <c r="E96" s="151" t="s">
        <v>2592</v>
      </c>
      <c r="F96" s="152" t="s">
        <v>2593</v>
      </c>
      <c r="G96" s="153" t="s">
        <v>185</v>
      </c>
      <c r="H96" s="154">
        <v>34.200000000000003</v>
      </c>
      <c r="I96" s="155"/>
      <c r="J96" s="155">
        <f t="shared" si="0"/>
        <v>0</v>
      </c>
      <c r="K96" s="152" t="s">
        <v>5</v>
      </c>
      <c r="L96" s="35"/>
      <c r="M96" s="156" t="s">
        <v>5</v>
      </c>
      <c r="N96" s="157" t="s">
        <v>40</v>
      </c>
      <c r="O96" s="158">
        <v>0</v>
      </c>
      <c r="P96" s="158">
        <f t="shared" si="1"/>
        <v>0</v>
      </c>
      <c r="Q96" s="158">
        <v>0</v>
      </c>
      <c r="R96" s="158">
        <f t="shared" si="2"/>
        <v>0</v>
      </c>
      <c r="S96" s="158">
        <v>0</v>
      </c>
      <c r="T96" s="159">
        <f t="shared" si="3"/>
        <v>0</v>
      </c>
      <c r="AR96" s="21" t="s">
        <v>224</v>
      </c>
      <c r="AT96" s="21" t="s">
        <v>167</v>
      </c>
      <c r="AU96" s="21" t="s">
        <v>77</v>
      </c>
      <c r="AY96" s="21" t="s">
        <v>165</v>
      </c>
      <c r="BE96" s="160">
        <f t="shared" si="4"/>
        <v>0</v>
      </c>
      <c r="BF96" s="160">
        <f t="shared" si="5"/>
        <v>0</v>
      </c>
      <c r="BG96" s="160">
        <f t="shared" si="6"/>
        <v>0</v>
      </c>
      <c r="BH96" s="160">
        <f t="shared" si="7"/>
        <v>0</v>
      </c>
      <c r="BI96" s="160">
        <f t="shared" si="8"/>
        <v>0</v>
      </c>
      <c r="BJ96" s="21" t="s">
        <v>16</v>
      </c>
      <c r="BK96" s="160">
        <f t="shared" si="9"/>
        <v>0</v>
      </c>
      <c r="BL96" s="21" t="s">
        <v>224</v>
      </c>
      <c r="BM96" s="21" t="s">
        <v>2594</v>
      </c>
    </row>
    <row r="97" spans="2:65" s="1" customFormat="1" ht="25.5" customHeight="1">
      <c r="B97" s="149"/>
      <c r="C97" s="150" t="s">
        <v>213</v>
      </c>
      <c r="D97" s="150" t="s">
        <v>167</v>
      </c>
      <c r="E97" s="151" t="s">
        <v>2595</v>
      </c>
      <c r="F97" s="152" t="s">
        <v>2596</v>
      </c>
      <c r="G97" s="153" t="s">
        <v>185</v>
      </c>
      <c r="H97" s="154">
        <v>6.6</v>
      </c>
      <c r="I97" s="155"/>
      <c r="J97" s="155">
        <f t="shared" si="0"/>
        <v>0</v>
      </c>
      <c r="K97" s="152" t="s">
        <v>5</v>
      </c>
      <c r="L97" s="35"/>
      <c r="M97" s="156" t="s">
        <v>5</v>
      </c>
      <c r="N97" s="157" t="s">
        <v>40</v>
      </c>
      <c r="O97" s="158">
        <v>0</v>
      </c>
      <c r="P97" s="158">
        <f t="shared" si="1"/>
        <v>0</v>
      </c>
      <c r="Q97" s="158">
        <v>0</v>
      </c>
      <c r="R97" s="158">
        <f t="shared" si="2"/>
        <v>0</v>
      </c>
      <c r="S97" s="158">
        <v>0</v>
      </c>
      <c r="T97" s="159">
        <f t="shared" si="3"/>
        <v>0</v>
      </c>
      <c r="AR97" s="21" t="s">
        <v>224</v>
      </c>
      <c r="AT97" s="21" t="s">
        <v>167</v>
      </c>
      <c r="AU97" s="21" t="s">
        <v>77</v>
      </c>
      <c r="AY97" s="21" t="s">
        <v>165</v>
      </c>
      <c r="BE97" s="160">
        <f t="shared" si="4"/>
        <v>0</v>
      </c>
      <c r="BF97" s="160">
        <f t="shared" si="5"/>
        <v>0</v>
      </c>
      <c r="BG97" s="160">
        <f t="shared" si="6"/>
        <v>0</v>
      </c>
      <c r="BH97" s="160">
        <f t="shared" si="7"/>
        <v>0</v>
      </c>
      <c r="BI97" s="160">
        <f t="shared" si="8"/>
        <v>0</v>
      </c>
      <c r="BJ97" s="21" t="s">
        <v>16</v>
      </c>
      <c r="BK97" s="160">
        <f t="shared" si="9"/>
        <v>0</v>
      </c>
      <c r="BL97" s="21" t="s">
        <v>224</v>
      </c>
      <c r="BM97" s="21" t="s">
        <v>2597</v>
      </c>
    </row>
    <row r="98" spans="2:65" s="1" customFormat="1" ht="25.5" customHeight="1">
      <c r="B98" s="149"/>
      <c r="C98" s="150" t="s">
        <v>217</v>
      </c>
      <c r="D98" s="150" t="s">
        <v>167</v>
      </c>
      <c r="E98" s="151" t="s">
        <v>2598</v>
      </c>
      <c r="F98" s="152" t="s">
        <v>2599</v>
      </c>
      <c r="G98" s="153" t="s">
        <v>185</v>
      </c>
      <c r="H98" s="154">
        <v>13.2</v>
      </c>
      <c r="I98" s="155"/>
      <c r="J98" s="155">
        <f t="shared" si="0"/>
        <v>0</v>
      </c>
      <c r="K98" s="152" t="s">
        <v>5</v>
      </c>
      <c r="L98" s="35"/>
      <c r="M98" s="156" t="s">
        <v>5</v>
      </c>
      <c r="N98" s="157" t="s">
        <v>40</v>
      </c>
      <c r="O98" s="158">
        <v>0</v>
      </c>
      <c r="P98" s="158">
        <f t="shared" si="1"/>
        <v>0</v>
      </c>
      <c r="Q98" s="158">
        <v>0</v>
      </c>
      <c r="R98" s="158">
        <f t="shared" si="2"/>
        <v>0</v>
      </c>
      <c r="S98" s="158">
        <v>0</v>
      </c>
      <c r="T98" s="159">
        <f t="shared" si="3"/>
        <v>0</v>
      </c>
      <c r="AR98" s="21" t="s">
        <v>224</v>
      </c>
      <c r="AT98" s="21" t="s">
        <v>167</v>
      </c>
      <c r="AU98" s="21" t="s">
        <v>77</v>
      </c>
      <c r="AY98" s="21" t="s">
        <v>165</v>
      </c>
      <c r="BE98" s="160">
        <f t="shared" si="4"/>
        <v>0</v>
      </c>
      <c r="BF98" s="160">
        <f t="shared" si="5"/>
        <v>0</v>
      </c>
      <c r="BG98" s="160">
        <f t="shared" si="6"/>
        <v>0</v>
      </c>
      <c r="BH98" s="160">
        <f t="shared" si="7"/>
        <v>0</v>
      </c>
      <c r="BI98" s="160">
        <f t="shared" si="8"/>
        <v>0</v>
      </c>
      <c r="BJ98" s="21" t="s">
        <v>16</v>
      </c>
      <c r="BK98" s="160">
        <f t="shared" si="9"/>
        <v>0</v>
      </c>
      <c r="BL98" s="21" t="s">
        <v>224</v>
      </c>
      <c r="BM98" s="21" t="s">
        <v>2600</v>
      </c>
    </row>
    <row r="99" spans="2:65" s="1" customFormat="1" ht="25.5" customHeight="1">
      <c r="B99" s="149"/>
      <c r="C99" s="150" t="s">
        <v>11</v>
      </c>
      <c r="D99" s="150" t="s">
        <v>167</v>
      </c>
      <c r="E99" s="151" t="s">
        <v>2601</v>
      </c>
      <c r="F99" s="152" t="s">
        <v>2602</v>
      </c>
      <c r="G99" s="153" t="s">
        <v>185</v>
      </c>
      <c r="H99" s="154">
        <v>14.4</v>
      </c>
      <c r="I99" s="155"/>
      <c r="J99" s="155">
        <f t="shared" si="0"/>
        <v>0</v>
      </c>
      <c r="K99" s="152" t="s">
        <v>5</v>
      </c>
      <c r="L99" s="35"/>
      <c r="M99" s="156" t="s">
        <v>5</v>
      </c>
      <c r="N99" s="157" t="s">
        <v>40</v>
      </c>
      <c r="O99" s="158">
        <v>0</v>
      </c>
      <c r="P99" s="158">
        <f t="shared" si="1"/>
        <v>0</v>
      </c>
      <c r="Q99" s="158">
        <v>0</v>
      </c>
      <c r="R99" s="158">
        <f t="shared" si="2"/>
        <v>0</v>
      </c>
      <c r="S99" s="158">
        <v>0</v>
      </c>
      <c r="T99" s="159">
        <f t="shared" si="3"/>
        <v>0</v>
      </c>
      <c r="AR99" s="21" t="s">
        <v>224</v>
      </c>
      <c r="AT99" s="21" t="s">
        <v>167</v>
      </c>
      <c r="AU99" s="21" t="s">
        <v>77</v>
      </c>
      <c r="AY99" s="21" t="s">
        <v>165</v>
      </c>
      <c r="BE99" s="160">
        <f t="shared" si="4"/>
        <v>0</v>
      </c>
      <c r="BF99" s="160">
        <f t="shared" si="5"/>
        <v>0</v>
      </c>
      <c r="BG99" s="160">
        <f t="shared" si="6"/>
        <v>0</v>
      </c>
      <c r="BH99" s="160">
        <f t="shared" si="7"/>
        <v>0</v>
      </c>
      <c r="BI99" s="160">
        <f t="shared" si="8"/>
        <v>0</v>
      </c>
      <c r="BJ99" s="21" t="s">
        <v>16</v>
      </c>
      <c r="BK99" s="160">
        <f t="shared" si="9"/>
        <v>0</v>
      </c>
      <c r="BL99" s="21" t="s">
        <v>224</v>
      </c>
      <c r="BM99" s="21" t="s">
        <v>2603</v>
      </c>
    </row>
    <row r="100" spans="2:65" s="1" customFormat="1" ht="25.5" customHeight="1">
      <c r="B100" s="149"/>
      <c r="C100" s="150" t="s">
        <v>224</v>
      </c>
      <c r="D100" s="150" t="s">
        <v>167</v>
      </c>
      <c r="E100" s="151" t="s">
        <v>2604</v>
      </c>
      <c r="F100" s="152" t="s">
        <v>2605</v>
      </c>
      <c r="G100" s="153" t="s">
        <v>185</v>
      </c>
      <c r="H100" s="154">
        <v>19.2</v>
      </c>
      <c r="I100" s="155"/>
      <c r="J100" s="155">
        <f t="shared" si="0"/>
        <v>0</v>
      </c>
      <c r="K100" s="152" t="s">
        <v>5</v>
      </c>
      <c r="L100" s="35"/>
      <c r="M100" s="156" t="s">
        <v>5</v>
      </c>
      <c r="N100" s="157" t="s">
        <v>40</v>
      </c>
      <c r="O100" s="158">
        <v>0</v>
      </c>
      <c r="P100" s="158">
        <f t="shared" si="1"/>
        <v>0</v>
      </c>
      <c r="Q100" s="158">
        <v>0</v>
      </c>
      <c r="R100" s="158">
        <f t="shared" si="2"/>
        <v>0</v>
      </c>
      <c r="S100" s="158">
        <v>0</v>
      </c>
      <c r="T100" s="159">
        <f t="shared" si="3"/>
        <v>0</v>
      </c>
      <c r="AR100" s="21" t="s">
        <v>224</v>
      </c>
      <c r="AT100" s="21" t="s">
        <v>167</v>
      </c>
      <c r="AU100" s="21" t="s">
        <v>77</v>
      </c>
      <c r="AY100" s="21" t="s">
        <v>165</v>
      </c>
      <c r="BE100" s="160">
        <f t="shared" si="4"/>
        <v>0</v>
      </c>
      <c r="BF100" s="160">
        <f t="shared" si="5"/>
        <v>0</v>
      </c>
      <c r="BG100" s="160">
        <f t="shared" si="6"/>
        <v>0</v>
      </c>
      <c r="BH100" s="160">
        <f t="shared" si="7"/>
        <v>0</v>
      </c>
      <c r="BI100" s="160">
        <f t="shared" si="8"/>
        <v>0</v>
      </c>
      <c r="BJ100" s="21" t="s">
        <v>16</v>
      </c>
      <c r="BK100" s="160">
        <f t="shared" si="9"/>
        <v>0</v>
      </c>
      <c r="BL100" s="21" t="s">
        <v>224</v>
      </c>
      <c r="BM100" s="21" t="s">
        <v>2606</v>
      </c>
    </row>
    <row r="101" spans="2:65" s="1" customFormat="1" ht="25.5" customHeight="1">
      <c r="B101" s="149"/>
      <c r="C101" s="150" t="s">
        <v>228</v>
      </c>
      <c r="D101" s="150" t="s">
        <v>167</v>
      </c>
      <c r="E101" s="151" t="s">
        <v>2607</v>
      </c>
      <c r="F101" s="152" t="s">
        <v>2608</v>
      </c>
      <c r="G101" s="153" t="s">
        <v>185</v>
      </c>
      <c r="H101" s="154">
        <v>21.6</v>
      </c>
      <c r="I101" s="155"/>
      <c r="J101" s="155">
        <f t="shared" si="0"/>
        <v>0</v>
      </c>
      <c r="K101" s="152" t="s">
        <v>5</v>
      </c>
      <c r="L101" s="35"/>
      <c r="M101" s="156" t="s">
        <v>5</v>
      </c>
      <c r="N101" s="157" t="s">
        <v>40</v>
      </c>
      <c r="O101" s="158">
        <v>0</v>
      </c>
      <c r="P101" s="158">
        <f t="shared" si="1"/>
        <v>0</v>
      </c>
      <c r="Q101" s="158">
        <v>0</v>
      </c>
      <c r="R101" s="158">
        <f t="shared" si="2"/>
        <v>0</v>
      </c>
      <c r="S101" s="158">
        <v>0</v>
      </c>
      <c r="T101" s="159">
        <f t="shared" si="3"/>
        <v>0</v>
      </c>
      <c r="AR101" s="21" t="s">
        <v>224</v>
      </c>
      <c r="AT101" s="21" t="s">
        <v>167</v>
      </c>
      <c r="AU101" s="21" t="s">
        <v>77</v>
      </c>
      <c r="AY101" s="21" t="s">
        <v>165</v>
      </c>
      <c r="BE101" s="160">
        <f t="shared" si="4"/>
        <v>0</v>
      </c>
      <c r="BF101" s="160">
        <f t="shared" si="5"/>
        <v>0</v>
      </c>
      <c r="BG101" s="160">
        <f t="shared" si="6"/>
        <v>0</v>
      </c>
      <c r="BH101" s="160">
        <f t="shared" si="7"/>
        <v>0</v>
      </c>
      <c r="BI101" s="160">
        <f t="shared" si="8"/>
        <v>0</v>
      </c>
      <c r="BJ101" s="21" t="s">
        <v>16</v>
      </c>
      <c r="BK101" s="160">
        <f t="shared" si="9"/>
        <v>0</v>
      </c>
      <c r="BL101" s="21" t="s">
        <v>224</v>
      </c>
      <c r="BM101" s="21" t="s">
        <v>2609</v>
      </c>
    </row>
    <row r="102" spans="2:65" s="1" customFormat="1" ht="16.5" customHeight="1">
      <c r="B102" s="149"/>
      <c r="C102" s="150" t="s">
        <v>232</v>
      </c>
      <c r="D102" s="150" t="s">
        <v>167</v>
      </c>
      <c r="E102" s="151" t="s">
        <v>2610</v>
      </c>
      <c r="F102" s="152" t="s">
        <v>2611</v>
      </c>
      <c r="G102" s="153" t="s">
        <v>185</v>
      </c>
      <c r="H102" s="154">
        <v>2.4</v>
      </c>
      <c r="I102" s="155"/>
      <c r="J102" s="155">
        <f t="shared" si="0"/>
        <v>0</v>
      </c>
      <c r="K102" s="152" t="s">
        <v>5</v>
      </c>
      <c r="L102" s="35"/>
      <c r="M102" s="156" t="s">
        <v>5</v>
      </c>
      <c r="N102" s="157" t="s">
        <v>40</v>
      </c>
      <c r="O102" s="158">
        <v>0</v>
      </c>
      <c r="P102" s="158">
        <f t="shared" si="1"/>
        <v>0</v>
      </c>
      <c r="Q102" s="158">
        <v>0</v>
      </c>
      <c r="R102" s="158">
        <f t="shared" si="2"/>
        <v>0</v>
      </c>
      <c r="S102" s="158">
        <v>0</v>
      </c>
      <c r="T102" s="159">
        <f t="shared" si="3"/>
        <v>0</v>
      </c>
      <c r="AR102" s="21" t="s">
        <v>224</v>
      </c>
      <c r="AT102" s="21" t="s">
        <v>167</v>
      </c>
      <c r="AU102" s="21" t="s">
        <v>77</v>
      </c>
      <c r="AY102" s="21" t="s">
        <v>165</v>
      </c>
      <c r="BE102" s="160">
        <f t="shared" si="4"/>
        <v>0</v>
      </c>
      <c r="BF102" s="160">
        <f t="shared" si="5"/>
        <v>0</v>
      </c>
      <c r="BG102" s="160">
        <f t="shared" si="6"/>
        <v>0</v>
      </c>
      <c r="BH102" s="160">
        <f t="shared" si="7"/>
        <v>0</v>
      </c>
      <c r="BI102" s="160">
        <f t="shared" si="8"/>
        <v>0</v>
      </c>
      <c r="BJ102" s="21" t="s">
        <v>16</v>
      </c>
      <c r="BK102" s="160">
        <f t="shared" si="9"/>
        <v>0</v>
      </c>
      <c r="BL102" s="21" t="s">
        <v>224</v>
      </c>
      <c r="BM102" s="21" t="s">
        <v>2612</v>
      </c>
    </row>
    <row r="103" spans="2:65" s="1" customFormat="1" ht="16.5" customHeight="1">
      <c r="B103" s="149"/>
      <c r="C103" s="150" t="s">
        <v>238</v>
      </c>
      <c r="D103" s="150" t="s">
        <v>167</v>
      </c>
      <c r="E103" s="151" t="s">
        <v>2613</v>
      </c>
      <c r="F103" s="152" t="s">
        <v>2614</v>
      </c>
      <c r="G103" s="153" t="s">
        <v>185</v>
      </c>
      <c r="H103" s="154">
        <v>2.4</v>
      </c>
      <c r="I103" s="155"/>
      <c r="J103" s="155">
        <f t="shared" si="0"/>
        <v>0</v>
      </c>
      <c r="K103" s="152" t="s">
        <v>5</v>
      </c>
      <c r="L103" s="35"/>
      <c r="M103" s="156" t="s">
        <v>5</v>
      </c>
      <c r="N103" s="157" t="s">
        <v>40</v>
      </c>
      <c r="O103" s="158">
        <v>0</v>
      </c>
      <c r="P103" s="158">
        <f t="shared" si="1"/>
        <v>0</v>
      </c>
      <c r="Q103" s="158">
        <v>0</v>
      </c>
      <c r="R103" s="158">
        <f t="shared" si="2"/>
        <v>0</v>
      </c>
      <c r="S103" s="158">
        <v>0</v>
      </c>
      <c r="T103" s="159">
        <f t="shared" si="3"/>
        <v>0</v>
      </c>
      <c r="AR103" s="21" t="s">
        <v>224</v>
      </c>
      <c r="AT103" s="21" t="s">
        <v>167</v>
      </c>
      <c r="AU103" s="21" t="s">
        <v>77</v>
      </c>
      <c r="AY103" s="21" t="s">
        <v>165</v>
      </c>
      <c r="BE103" s="160">
        <f t="shared" si="4"/>
        <v>0</v>
      </c>
      <c r="BF103" s="160">
        <f t="shared" si="5"/>
        <v>0</v>
      </c>
      <c r="BG103" s="160">
        <f t="shared" si="6"/>
        <v>0</v>
      </c>
      <c r="BH103" s="160">
        <f t="shared" si="7"/>
        <v>0</v>
      </c>
      <c r="BI103" s="160">
        <f t="shared" si="8"/>
        <v>0</v>
      </c>
      <c r="BJ103" s="21" t="s">
        <v>16</v>
      </c>
      <c r="BK103" s="160">
        <f t="shared" si="9"/>
        <v>0</v>
      </c>
      <c r="BL103" s="21" t="s">
        <v>224</v>
      </c>
      <c r="BM103" s="21" t="s">
        <v>2615</v>
      </c>
    </row>
    <row r="104" spans="2:65" s="1" customFormat="1" ht="16.5" customHeight="1">
      <c r="B104" s="149"/>
      <c r="C104" s="150" t="s">
        <v>242</v>
      </c>
      <c r="D104" s="150" t="s">
        <v>167</v>
      </c>
      <c r="E104" s="151" t="s">
        <v>2616</v>
      </c>
      <c r="F104" s="152" t="s">
        <v>2617</v>
      </c>
      <c r="G104" s="153" t="s">
        <v>971</v>
      </c>
      <c r="H104" s="154">
        <v>36</v>
      </c>
      <c r="I104" s="155"/>
      <c r="J104" s="155">
        <f t="shared" si="0"/>
        <v>0</v>
      </c>
      <c r="K104" s="152" t="s">
        <v>5</v>
      </c>
      <c r="L104" s="35"/>
      <c r="M104" s="156" t="s">
        <v>5</v>
      </c>
      <c r="N104" s="157" t="s">
        <v>40</v>
      </c>
      <c r="O104" s="158">
        <v>0</v>
      </c>
      <c r="P104" s="158">
        <f t="shared" si="1"/>
        <v>0</v>
      </c>
      <c r="Q104" s="158">
        <v>0</v>
      </c>
      <c r="R104" s="158">
        <f t="shared" si="2"/>
        <v>0</v>
      </c>
      <c r="S104" s="158">
        <v>0</v>
      </c>
      <c r="T104" s="159">
        <f t="shared" si="3"/>
        <v>0</v>
      </c>
      <c r="AR104" s="21" t="s">
        <v>224</v>
      </c>
      <c r="AT104" s="21" t="s">
        <v>167</v>
      </c>
      <c r="AU104" s="21" t="s">
        <v>77</v>
      </c>
      <c r="AY104" s="21" t="s">
        <v>165</v>
      </c>
      <c r="BE104" s="160">
        <f t="shared" si="4"/>
        <v>0</v>
      </c>
      <c r="BF104" s="160">
        <f t="shared" si="5"/>
        <v>0</v>
      </c>
      <c r="BG104" s="160">
        <f t="shared" si="6"/>
        <v>0</v>
      </c>
      <c r="BH104" s="160">
        <f t="shared" si="7"/>
        <v>0</v>
      </c>
      <c r="BI104" s="160">
        <f t="shared" si="8"/>
        <v>0</v>
      </c>
      <c r="BJ104" s="21" t="s">
        <v>16</v>
      </c>
      <c r="BK104" s="160">
        <f t="shared" si="9"/>
        <v>0</v>
      </c>
      <c r="BL104" s="21" t="s">
        <v>224</v>
      </c>
      <c r="BM104" s="21" t="s">
        <v>2618</v>
      </c>
    </row>
    <row r="105" spans="2:65" s="1" customFormat="1" ht="16.5" customHeight="1">
      <c r="B105" s="149"/>
      <c r="C105" s="150" t="s">
        <v>10</v>
      </c>
      <c r="D105" s="150" t="s">
        <v>167</v>
      </c>
      <c r="E105" s="151" t="s">
        <v>2619</v>
      </c>
      <c r="F105" s="152" t="s">
        <v>2620</v>
      </c>
      <c r="G105" s="153" t="s">
        <v>971</v>
      </c>
      <c r="H105" s="154">
        <v>25.2</v>
      </c>
      <c r="I105" s="155"/>
      <c r="J105" s="155">
        <f t="shared" si="0"/>
        <v>0</v>
      </c>
      <c r="K105" s="152" t="s">
        <v>5</v>
      </c>
      <c r="L105" s="35"/>
      <c r="M105" s="156" t="s">
        <v>5</v>
      </c>
      <c r="N105" s="157" t="s">
        <v>40</v>
      </c>
      <c r="O105" s="158">
        <v>0</v>
      </c>
      <c r="P105" s="158">
        <f t="shared" si="1"/>
        <v>0</v>
      </c>
      <c r="Q105" s="158">
        <v>0</v>
      </c>
      <c r="R105" s="158">
        <f t="shared" si="2"/>
        <v>0</v>
      </c>
      <c r="S105" s="158">
        <v>0</v>
      </c>
      <c r="T105" s="159">
        <f t="shared" si="3"/>
        <v>0</v>
      </c>
      <c r="AR105" s="21" t="s">
        <v>224</v>
      </c>
      <c r="AT105" s="21" t="s">
        <v>167</v>
      </c>
      <c r="AU105" s="21" t="s">
        <v>77</v>
      </c>
      <c r="AY105" s="21" t="s">
        <v>165</v>
      </c>
      <c r="BE105" s="160">
        <f t="shared" si="4"/>
        <v>0</v>
      </c>
      <c r="BF105" s="160">
        <f t="shared" si="5"/>
        <v>0</v>
      </c>
      <c r="BG105" s="160">
        <f t="shared" si="6"/>
        <v>0</v>
      </c>
      <c r="BH105" s="160">
        <f t="shared" si="7"/>
        <v>0</v>
      </c>
      <c r="BI105" s="160">
        <f t="shared" si="8"/>
        <v>0</v>
      </c>
      <c r="BJ105" s="21" t="s">
        <v>16</v>
      </c>
      <c r="BK105" s="160">
        <f t="shared" si="9"/>
        <v>0</v>
      </c>
      <c r="BL105" s="21" t="s">
        <v>224</v>
      </c>
      <c r="BM105" s="21" t="s">
        <v>2621</v>
      </c>
    </row>
    <row r="106" spans="2:65" s="1" customFormat="1" ht="16.5" customHeight="1">
      <c r="B106" s="149"/>
      <c r="C106" s="150" t="s">
        <v>251</v>
      </c>
      <c r="D106" s="150" t="s">
        <v>167</v>
      </c>
      <c r="E106" s="151" t="s">
        <v>2622</v>
      </c>
      <c r="F106" s="152" t="s">
        <v>2623</v>
      </c>
      <c r="G106" s="153" t="s">
        <v>185</v>
      </c>
      <c r="H106" s="154">
        <v>216</v>
      </c>
      <c r="I106" s="155"/>
      <c r="J106" s="155">
        <f t="shared" si="0"/>
        <v>0</v>
      </c>
      <c r="K106" s="152" t="s">
        <v>5</v>
      </c>
      <c r="L106" s="35"/>
      <c r="M106" s="156" t="s">
        <v>5</v>
      </c>
      <c r="N106" s="157" t="s">
        <v>40</v>
      </c>
      <c r="O106" s="158">
        <v>0</v>
      </c>
      <c r="P106" s="158">
        <f t="shared" si="1"/>
        <v>0</v>
      </c>
      <c r="Q106" s="158">
        <v>0</v>
      </c>
      <c r="R106" s="158">
        <f t="shared" si="2"/>
        <v>0</v>
      </c>
      <c r="S106" s="158">
        <v>0</v>
      </c>
      <c r="T106" s="159">
        <f t="shared" si="3"/>
        <v>0</v>
      </c>
      <c r="AR106" s="21" t="s">
        <v>224</v>
      </c>
      <c r="AT106" s="21" t="s">
        <v>167</v>
      </c>
      <c r="AU106" s="21" t="s">
        <v>77</v>
      </c>
      <c r="AY106" s="21" t="s">
        <v>165</v>
      </c>
      <c r="BE106" s="160">
        <f t="shared" si="4"/>
        <v>0</v>
      </c>
      <c r="BF106" s="160">
        <f t="shared" si="5"/>
        <v>0</v>
      </c>
      <c r="BG106" s="160">
        <f t="shared" si="6"/>
        <v>0</v>
      </c>
      <c r="BH106" s="160">
        <f t="shared" si="7"/>
        <v>0</v>
      </c>
      <c r="BI106" s="160">
        <f t="shared" si="8"/>
        <v>0</v>
      </c>
      <c r="BJ106" s="21" t="s">
        <v>16</v>
      </c>
      <c r="BK106" s="160">
        <f t="shared" si="9"/>
        <v>0</v>
      </c>
      <c r="BL106" s="21" t="s">
        <v>224</v>
      </c>
      <c r="BM106" s="21" t="s">
        <v>2624</v>
      </c>
    </row>
    <row r="107" spans="2:65" s="1" customFormat="1" ht="16.5" customHeight="1">
      <c r="B107" s="149"/>
      <c r="C107" s="150" t="s">
        <v>255</v>
      </c>
      <c r="D107" s="150" t="s">
        <v>167</v>
      </c>
      <c r="E107" s="151" t="s">
        <v>2625</v>
      </c>
      <c r="F107" s="152" t="s">
        <v>2626</v>
      </c>
      <c r="G107" s="153" t="s">
        <v>185</v>
      </c>
      <c r="H107" s="154">
        <v>73.2</v>
      </c>
      <c r="I107" s="155"/>
      <c r="J107" s="155">
        <f t="shared" si="0"/>
        <v>0</v>
      </c>
      <c r="K107" s="152" t="s">
        <v>5</v>
      </c>
      <c r="L107" s="35"/>
      <c r="M107" s="156" t="s">
        <v>5</v>
      </c>
      <c r="N107" s="157" t="s">
        <v>40</v>
      </c>
      <c r="O107" s="158">
        <v>0</v>
      </c>
      <c r="P107" s="158">
        <f t="shared" si="1"/>
        <v>0</v>
      </c>
      <c r="Q107" s="158">
        <v>0</v>
      </c>
      <c r="R107" s="158">
        <f t="shared" si="2"/>
        <v>0</v>
      </c>
      <c r="S107" s="158">
        <v>0</v>
      </c>
      <c r="T107" s="159">
        <f t="shared" si="3"/>
        <v>0</v>
      </c>
      <c r="AR107" s="21" t="s">
        <v>224</v>
      </c>
      <c r="AT107" s="21" t="s">
        <v>167</v>
      </c>
      <c r="AU107" s="21" t="s">
        <v>77</v>
      </c>
      <c r="AY107" s="21" t="s">
        <v>165</v>
      </c>
      <c r="BE107" s="160">
        <f t="shared" si="4"/>
        <v>0</v>
      </c>
      <c r="BF107" s="160">
        <f t="shared" si="5"/>
        <v>0</v>
      </c>
      <c r="BG107" s="160">
        <f t="shared" si="6"/>
        <v>0</v>
      </c>
      <c r="BH107" s="160">
        <f t="shared" si="7"/>
        <v>0</v>
      </c>
      <c r="BI107" s="160">
        <f t="shared" si="8"/>
        <v>0</v>
      </c>
      <c r="BJ107" s="21" t="s">
        <v>16</v>
      </c>
      <c r="BK107" s="160">
        <f t="shared" si="9"/>
        <v>0</v>
      </c>
      <c r="BL107" s="21" t="s">
        <v>224</v>
      </c>
      <c r="BM107" s="21" t="s">
        <v>2627</v>
      </c>
    </row>
    <row r="108" spans="2:65" s="1" customFormat="1" ht="16.5" customHeight="1">
      <c r="B108" s="149"/>
      <c r="C108" s="150" t="s">
        <v>259</v>
      </c>
      <c r="D108" s="150" t="s">
        <v>167</v>
      </c>
      <c r="E108" s="151" t="s">
        <v>2628</v>
      </c>
      <c r="F108" s="152" t="s">
        <v>2629</v>
      </c>
      <c r="G108" s="153" t="s">
        <v>185</v>
      </c>
      <c r="H108" s="154">
        <v>243.6</v>
      </c>
      <c r="I108" s="155"/>
      <c r="J108" s="155">
        <f t="shared" si="0"/>
        <v>0</v>
      </c>
      <c r="K108" s="152" t="s">
        <v>5</v>
      </c>
      <c r="L108" s="35"/>
      <c r="M108" s="156" t="s">
        <v>5</v>
      </c>
      <c r="N108" s="157" t="s">
        <v>40</v>
      </c>
      <c r="O108" s="158">
        <v>0</v>
      </c>
      <c r="P108" s="158">
        <f t="shared" si="1"/>
        <v>0</v>
      </c>
      <c r="Q108" s="158">
        <v>0</v>
      </c>
      <c r="R108" s="158">
        <f t="shared" si="2"/>
        <v>0</v>
      </c>
      <c r="S108" s="158">
        <v>0</v>
      </c>
      <c r="T108" s="159">
        <f t="shared" si="3"/>
        <v>0</v>
      </c>
      <c r="AR108" s="21" t="s">
        <v>224</v>
      </c>
      <c r="AT108" s="21" t="s">
        <v>167</v>
      </c>
      <c r="AU108" s="21" t="s">
        <v>77</v>
      </c>
      <c r="AY108" s="21" t="s">
        <v>165</v>
      </c>
      <c r="BE108" s="160">
        <f t="shared" si="4"/>
        <v>0</v>
      </c>
      <c r="BF108" s="160">
        <f t="shared" si="5"/>
        <v>0</v>
      </c>
      <c r="BG108" s="160">
        <f t="shared" si="6"/>
        <v>0</v>
      </c>
      <c r="BH108" s="160">
        <f t="shared" si="7"/>
        <v>0</v>
      </c>
      <c r="BI108" s="160">
        <f t="shared" si="8"/>
        <v>0</v>
      </c>
      <c r="BJ108" s="21" t="s">
        <v>16</v>
      </c>
      <c r="BK108" s="160">
        <f t="shared" si="9"/>
        <v>0</v>
      </c>
      <c r="BL108" s="21" t="s">
        <v>224</v>
      </c>
      <c r="BM108" s="21" t="s">
        <v>2630</v>
      </c>
    </row>
    <row r="109" spans="2:65" s="1" customFormat="1" ht="16.5" customHeight="1">
      <c r="B109" s="149"/>
      <c r="C109" s="150" t="s">
        <v>263</v>
      </c>
      <c r="D109" s="150" t="s">
        <v>167</v>
      </c>
      <c r="E109" s="151" t="s">
        <v>2631</v>
      </c>
      <c r="F109" s="152" t="s">
        <v>2632</v>
      </c>
      <c r="G109" s="153" t="s">
        <v>185</v>
      </c>
      <c r="H109" s="154">
        <v>160</v>
      </c>
      <c r="I109" s="155"/>
      <c r="J109" s="155">
        <f t="shared" si="0"/>
        <v>0</v>
      </c>
      <c r="K109" s="152" t="s">
        <v>5</v>
      </c>
      <c r="L109" s="35"/>
      <c r="M109" s="156" t="s">
        <v>5</v>
      </c>
      <c r="N109" s="157" t="s">
        <v>40</v>
      </c>
      <c r="O109" s="158">
        <v>0</v>
      </c>
      <c r="P109" s="158">
        <f t="shared" si="1"/>
        <v>0</v>
      </c>
      <c r="Q109" s="158">
        <v>0</v>
      </c>
      <c r="R109" s="158">
        <f t="shared" si="2"/>
        <v>0</v>
      </c>
      <c r="S109" s="158">
        <v>0</v>
      </c>
      <c r="T109" s="159">
        <f t="shared" si="3"/>
        <v>0</v>
      </c>
      <c r="AR109" s="21" t="s">
        <v>224</v>
      </c>
      <c r="AT109" s="21" t="s">
        <v>167</v>
      </c>
      <c r="AU109" s="21" t="s">
        <v>77</v>
      </c>
      <c r="AY109" s="21" t="s">
        <v>165</v>
      </c>
      <c r="BE109" s="160">
        <f t="shared" si="4"/>
        <v>0</v>
      </c>
      <c r="BF109" s="160">
        <f t="shared" si="5"/>
        <v>0</v>
      </c>
      <c r="BG109" s="160">
        <f t="shared" si="6"/>
        <v>0</v>
      </c>
      <c r="BH109" s="160">
        <f t="shared" si="7"/>
        <v>0</v>
      </c>
      <c r="BI109" s="160">
        <f t="shared" si="8"/>
        <v>0</v>
      </c>
      <c r="BJ109" s="21" t="s">
        <v>16</v>
      </c>
      <c r="BK109" s="160">
        <f t="shared" si="9"/>
        <v>0</v>
      </c>
      <c r="BL109" s="21" t="s">
        <v>224</v>
      </c>
      <c r="BM109" s="21" t="s">
        <v>2633</v>
      </c>
    </row>
    <row r="110" spans="2:65" s="1" customFormat="1" ht="25.5" customHeight="1">
      <c r="B110" s="149"/>
      <c r="C110" s="150" t="s">
        <v>267</v>
      </c>
      <c r="D110" s="150" t="s">
        <v>167</v>
      </c>
      <c r="E110" s="151" t="s">
        <v>2634</v>
      </c>
      <c r="F110" s="152" t="s">
        <v>2635</v>
      </c>
      <c r="G110" s="153" t="s">
        <v>971</v>
      </c>
      <c r="H110" s="154">
        <v>1</v>
      </c>
      <c r="I110" s="155"/>
      <c r="J110" s="155">
        <f t="shared" si="0"/>
        <v>0</v>
      </c>
      <c r="K110" s="152" t="s">
        <v>5</v>
      </c>
      <c r="L110" s="35"/>
      <c r="M110" s="156" t="s">
        <v>5</v>
      </c>
      <c r="N110" s="157" t="s">
        <v>40</v>
      </c>
      <c r="O110" s="158">
        <v>0</v>
      </c>
      <c r="P110" s="158">
        <f t="shared" si="1"/>
        <v>0</v>
      </c>
      <c r="Q110" s="158">
        <v>0</v>
      </c>
      <c r="R110" s="158">
        <f t="shared" si="2"/>
        <v>0</v>
      </c>
      <c r="S110" s="158">
        <v>0</v>
      </c>
      <c r="T110" s="159">
        <f t="shared" si="3"/>
        <v>0</v>
      </c>
      <c r="AR110" s="21" t="s">
        <v>224</v>
      </c>
      <c r="AT110" s="21" t="s">
        <v>167</v>
      </c>
      <c r="AU110" s="21" t="s">
        <v>77</v>
      </c>
      <c r="AY110" s="21" t="s">
        <v>165</v>
      </c>
      <c r="BE110" s="160">
        <f t="shared" si="4"/>
        <v>0</v>
      </c>
      <c r="BF110" s="160">
        <f t="shared" si="5"/>
        <v>0</v>
      </c>
      <c r="BG110" s="160">
        <f t="shared" si="6"/>
        <v>0</v>
      </c>
      <c r="BH110" s="160">
        <f t="shared" si="7"/>
        <v>0</v>
      </c>
      <c r="BI110" s="160">
        <f t="shared" si="8"/>
        <v>0</v>
      </c>
      <c r="BJ110" s="21" t="s">
        <v>16</v>
      </c>
      <c r="BK110" s="160">
        <f t="shared" si="9"/>
        <v>0</v>
      </c>
      <c r="BL110" s="21" t="s">
        <v>224</v>
      </c>
      <c r="BM110" s="21" t="s">
        <v>2636</v>
      </c>
    </row>
    <row r="111" spans="2:65" s="1" customFormat="1" ht="25.5" customHeight="1">
      <c r="B111" s="149"/>
      <c r="C111" s="150" t="s">
        <v>271</v>
      </c>
      <c r="D111" s="150" t="s">
        <v>167</v>
      </c>
      <c r="E111" s="151" t="s">
        <v>2637</v>
      </c>
      <c r="F111" s="152" t="s">
        <v>2638</v>
      </c>
      <c r="G111" s="153" t="s">
        <v>971</v>
      </c>
      <c r="H111" s="154">
        <v>2</v>
      </c>
      <c r="I111" s="155"/>
      <c r="J111" s="155">
        <f t="shared" si="0"/>
        <v>0</v>
      </c>
      <c r="K111" s="152" t="s">
        <v>5</v>
      </c>
      <c r="L111" s="35"/>
      <c r="M111" s="156" t="s">
        <v>5</v>
      </c>
      <c r="N111" s="157" t="s">
        <v>40</v>
      </c>
      <c r="O111" s="158">
        <v>0</v>
      </c>
      <c r="P111" s="158">
        <f t="shared" si="1"/>
        <v>0</v>
      </c>
      <c r="Q111" s="158">
        <v>0</v>
      </c>
      <c r="R111" s="158">
        <f t="shared" si="2"/>
        <v>0</v>
      </c>
      <c r="S111" s="158">
        <v>0</v>
      </c>
      <c r="T111" s="159">
        <f t="shared" si="3"/>
        <v>0</v>
      </c>
      <c r="AR111" s="21" t="s">
        <v>224</v>
      </c>
      <c r="AT111" s="21" t="s">
        <v>167</v>
      </c>
      <c r="AU111" s="21" t="s">
        <v>77</v>
      </c>
      <c r="AY111" s="21" t="s">
        <v>165</v>
      </c>
      <c r="BE111" s="160">
        <f t="shared" si="4"/>
        <v>0</v>
      </c>
      <c r="BF111" s="160">
        <f t="shared" si="5"/>
        <v>0</v>
      </c>
      <c r="BG111" s="160">
        <f t="shared" si="6"/>
        <v>0</v>
      </c>
      <c r="BH111" s="160">
        <f t="shared" si="7"/>
        <v>0</v>
      </c>
      <c r="BI111" s="160">
        <f t="shared" si="8"/>
        <v>0</v>
      </c>
      <c r="BJ111" s="21" t="s">
        <v>16</v>
      </c>
      <c r="BK111" s="160">
        <f t="shared" si="9"/>
        <v>0</v>
      </c>
      <c r="BL111" s="21" t="s">
        <v>224</v>
      </c>
      <c r="BM111" s="21" t="s">
        <v>2639</v>
      </c>
    </row>
    <row r="112" spans="2:65" s="1" customFormat="1" ht="25.5" customHeight="1">
      <c r="B112" s="149"/>
      <c r="C112" s="150" t="s">
        <v>275</v>
      </c>
      <c r="D112" s="150" t="s">
        <v>167</v>
      </c>
      <c r="E112" s="151" t="s">
        <v>2640</v>
      </c>
      <c r="F112" s="152" t="s">
        <v>2641</v>
      </c>
      <c r="G112" s="153" t="s">
        <v>971</v>
      </c>
      <c r="H112" s="154">
        <v>2</v>
      </c>
      <c r="I112" s="155"/>
      <c r="J112" s="155">
        <f t="shared" si="0"/>
        <v>0</v>
      </c>
      <c r="K112" s="152" t="s">
        <v>5</v>
      </c>
      <c r="L112" s="35"/>
      <c r="M112" s="156" t="s">
        <v>5</v>
      </c>
      <c r="N112" s="157" t="s">
        <v>40</v>
      </c>
      <c r="O112" s="158">
        <v>0</v>
      </c>
      <c r="P112" s="158">
        <f t="shared" si="1"/>
        <v>0</v>
      </c>
      <c r="Q112" s="158">
        <v>0</v>
      </c>
      <c r="R112" s="158">
        <f t="shared" si="2"/>
        <v>0</v>
      </c>
      <c r="S112" s="158">
        <v>0</v>
      </c>
      <c r="T112" s="159">
        <f t="shared" si="3"/>
        <v>0</v>
      </c>
      <c r="AR112" s="21" t="s">
        <v>224</v>
      </c>
      <c r="AT112" s="21" t="s">
        <v>167</v>
      </c>
      <c r="AU112" s="21" t="s">
        <v>77</v>
      </c>
      <c r="AY112" s="21" t="s">
        <v>165</v>
      </c>
      <c r="BE112" s="160">
        <f t="shared" si="4"/>
        <v>0</v>
      </c>
      <c r="BF112" s="160">
        <f t="shared" si="5"/>
        <v>0</v>
      </c>
      <c r="BG112" s="160">
        <f t="shared" si="6"/>
        <v>0</v>
      </c>
      <c r="BH112" s="160">
        <f t="shared" si="7"/>
        <v>0</v>
      </c>
      <c r="BI112" s="160">
        <f t="shared" si="8"/>
        <v>0</v>
      </c>
      <c r="BJ112" s="21" t="s">
        <v>16</v>
      </c>
      <c r="BK112" s="160">
        <f t="shared" si="9"/>
        <v>0</v>
      </c>
      <c r="BL112" s="21" t="s">
        <v>224</v>
      </c>
      <c r="BM112" s="21" t="s">
        <v>2642</v>
      </c>
    </row>
    <row r="113" spans="2:65" s="1" customFormat="1" ht="25.5" customHeight="1">
      <c r="B113" s="149"/>
      <c r="C113" s="150" t="s">
        <v>279</v>
      </c>
      <c r="D113" s="150" t="s">
        <v>167</v>
      </c>
      <c r="E113" s="151" t="s">
        <v>2643</v>
      </c>
      <c r="F113" s="152" t="s">
        <v>2644</v>
      </c>
      <c r="G113" s="153" t="s">
        <v>971</v>
      </c>
      <c r="H113" s="154">
        <v>1</v>
      </c>
      <c r="I113" s="155"/>
      <c r="J113" s="155">
        <f t="shared" si="0"/>
        <v>0</v>
      </c>
      <c r="K113" s="152" t="s">
        <v>5</v>
      </c>
      <c r="L113" s="35"/>
      <c r="M113" s="156" t="s">
        <v>5</v>
      </c>
      <c r="N113" s="157" t="s">
        <v>40</v>
      </c>
      <c r="O113" s="158">
        <v>0</v>
      </c>
      <c r="P113" s="158">
        <f t="shared" si="1"/>
        <v>0</v>
      </c>
      <c r="Q113" s="158">
        <v>0</v>
      </c>
      <c r="R113" s="158">
        <f t="shared" si="2"/>
        <v>0</v>
      </c>
      <c r="S113" s="158">
        <v>0</v>
      </c>
      <c r="T113" s="159">
        <f t="shared" si="3"/>
        <v>0</v>
      </c>
      <c r="AR113" s="21" t="s">
        <v>224</v>
      </c>
      <c r="AT113" s="21" t="s">
        <v>167</v>
      </c>
      <c r="AU113" s="21" t="s">
        <v>77</v>
      </c>
      <c r="AY113" s="21" t="s">
        <v>165</v>
      </c>
      <c r="BE113" s="160">
        <f t="shared" si="4"/>
        <v>0</v>
      </c>
      <c r="BF113" s="160">
        <f t="shared" si="5"/>
        <v>0</v>
      </c>
      <c r="BG113" s="160">
        <f t="shared" si="6"/>
        <v>0</v>
      </c>
      <c r="BH113" s="160">
        <f t="shared" si="7"/>
        <v>0</v>
      </c>
      <c r="BI113" s="160">
        <f t="shared" si="8"/>
        <v>0</v>
      </c>
      <c r="BJ113" s="21" t="s">
        <v>16</v>
      </c>
      <c r="BK113" s="160">
        <f t="shared" si="9"/>
        <v>0</v>
      </c>
      <c r="BL113" s="21" t="s">
        <v>224</v>
      </c>
      <c r="BM113" s="21" t="s">
        <v>2645</v>
      </c>
    </row>
    <row r="114" spans="2:65" s="1" customFormat="1" ht="25.5" customHeight="1">
      <c r="B114" s="149"/>
      <c r="C114" s="150" t="s">
        <v>283</v>
      </c>
      <c r="D114" s="150" t="s">
        <v>167</v>
      </c>
      <c r="E114" s="151" t="s">
        <v>2646</v>
      </c>
      <c r="F114" s="152" t="s">
        <v>2647</v>
      </c>
      <c r="G114" s="153" t="s">
        <v>971</v>
      </c>
      <c r="H114" s="154">
        <v>2</v>
      </c>
      <c r="I114" s="155"/>
      <c r="J114" s="155">
        <f t="shared" si="0"/>
        <v>0</v>
      </c>
      <c r="K114" s="152" t="s">
        <v>5</v>
      </c>
      <c r="L114" s="35"/>
      <c r="M114" s="156" t="s">
        <v>5</v>
      </c>
      <c r="N114" s="157" t="s">
        <v>40</v>
      </c>
      <c r="O114" s="158">
        <v>0</v>
      </c>
      <c r="P114" s="158">
        <f t="shared" si="1"/>
        <v>0</v>
      </c>
      <c r="Q114" s="158">
        <v>0</v>
      </c>
      <c r="R114" s="158">
        <f t="shared" si="2"/>
        <v>0</v>
      </c>
      <c r="S114" s="158">
        <v>0</v>
      </c>
      <c r="T114" s="159">
        <f t="shared" si="3"/>
        <v>0</v>
      </c>
      <c r="AR114" s="21" t="s">
        <v>224</v>
      </c>
      <c r="AT114" s="21" t="s">
        <v>167</v>
      </c>
      <c r="AU114" s="21" t="s">
        <v>77</v>
      </c>
      <c r="AY114" s="21" t="s">
        <v>165</v>
      </c>
      <c r="BE114" s="160">
        <f t="shared" si="4"/>
        <v>0</v>
      </c>
      <c r="BF114" s="160">
        <f t="shared" si="5"/>
        <v>0</v>
      </c>
      <c r="BG114" s="160">
        <f t="shared" si="6"/>
        <v>0</v>
      </c>
      <c r="BH114" s="160">
        <f t="shared" si="7"/>
        <v>0</v>
      </c>
      <c r="BI114" s="160">
        <f t="shared" si="8"/>
        <v>0</v>
      </c>
      <c r="BJ114" s="21" t="s">
        <v>16</v>
      </c>
      <c r="BK114" s="160">
        <f t="shared" si="9"/>
        <v>0</v>
      </c>
      <c r="BL114" s="21" t="s">
        <v>224</v>
      </c>
      <c r="BM114" s="21" t="s">
        <v>2648</v>
      </c>
    </row>
    <row r="115" spans="2:65" s="1" customFormat="1" ht="25.5" customHeight="1">
      <c r="B115" s="149"/>
      <c r="C115" s="150" t="s">
        <v>288</v>
      </c>
      <c r="D115" s="150" t="s">
        <v>167</v>
      </c>
      <c r="E115" s="151" t="s">
        <v>2649</v>
      </c>
      <c r="F115" s="152" t="s">
        <v>2650</v>
      </c>
      <c r="G115" s="153" t="s">
        <v>971</v>
      </c>
      <c r="H115" s="154">
        <v>3</v>
      </c>
      <c r="I115" s="155"/>
      <c r="J115" s="155">
        <f t="shared" si="0"/>
        <v>0</v>
      </c>
      <c r="K115" s="152" t="s">
        <v>5</v>
      </c>
      <c r="L115" s="35"/>
      <c r="M115" s="156" t="s">
        <v>5</v>
      </c>
      <c r="N115" s="157" t="s">
        <v>40</v>
      </c>
      <c r="O115" s="158">
        <v>0</v>
      </c>
      <c r="P115" s="158">
        <f t="shared" si="1"/>
        <v>0</v>
      </c>
      <c r="Q115" s="158">
        <v>0</v>
      </c>
      <c r="R115" s="158">
        <f t="shared" si="2"/>
        <v>0</v>
      </c>
      <c r="S115" s="158">
        <v>0</v>
      </c>
      <c r="T115" s="159">
        <f t="shared" si="3"/>
        <v>0</v>
      </c>
      <c r="AR115" s="21" t="s">
        <v>224</v>
      </c>
      <c r="AT115" s="21" t="s">
        <v>167</v>
      </c>
      <c r="AU115" s="21" t="s">
        <v>77</v>
      </c>
      <c r="AY115" s="21" t="s">
        <v>165</v>
      </c>
      <c r="BE115" s="160">
        <f t="shared" si="4"/>
        <v>0</v>
      </c>
      <c r="BF115" s="160">
        <f t="shared" si="5"/>
        <v>0</v>
      </c>
      <c r="BG115" s="160">
        <f t="shared" si="6"/>
        <v>0</v>
      </c>
      <c r="BH115" s="160">
        <f t="shared" si="7"/>
        <v>0</v>
      </c>
      <c r="BI115" s="160">
        <f t="shared" si="8"/>
        <v>0</v>
      </c>
      <c r="BJ115" s="21" t="s">
        <v>16</v>
      </c>
      <c r="BK115" s="160">
        <f t="shared" si="9"/>
        <v>0</v>
      </c>
      <c r="BL115" s="21" t="s">
        <v>224</v>
      </c>
      <c r="BM115" s="21" t="s">
        <v>2651</v>
      </c>
    </row>
    <row r="116" spans="2:65" s="1" customFormat="1" ht="51" customHeight="1">
      <c r="B116" s="149"/>
      <c r="C116" s="150" t="s">
        <v>292</v>
      </c>
      <c r="D116" s="150" t="s">
        <v>167</v>
      </c>
      <c r="E116" s="151" t="s">
        <v>2652</v>
      </c>
      <c r="F116" s="152" t="s">
        <v>2653</v>
      </c>
      <c r="G116" s="153" t="s">
        <v>971</v>
      </c>
      <c r="H116" s="154">
        <v>2</v>
      </c>
      <c r="I116" s="155"/>
      <c r="J116" s="155">
        <f t="shared" si="0"/>
        <v>0</v>
      </c>
      <c r="K116" s="152" t="s">
        <v>5</v>
      </c>
      <c r="L116" s="35"/>
      <c r="M116" s="156" t="s">
        <v>5</v>
      </c>
      <c r="N116" s="157" t="s">
        <v>40</v>
      </c>
      <c r="O116" s="158">
        <v>0</v>
      </c>
      <c r="P116" s="158">
        <f t="shared" si="1"/>
        <v>0</v>
      </c>
      <c r="Q116" s="158">
        <v>0</v>
      </c>
      <c r="R116" s="158">
        <f t="shared" si="2"/>
        <v>0</v>
      </c>
      <c r="S116" s="158">
        <v>0</v>
      </c>
      <c r="T116" s="159">
        <f t="shared" si="3"/>
        <v>0</v>
      </c>
      <c r="AR116" s="21" t="s">
        <v>224</v>
      </c>
      <c r="AT116" s="21" t="s">
        <v>167</v>
      </c>
      <c r="AU116" s="21" t="s">
        <v>77</v>
      </c>
      <c r="AY116" s="21" t="s">
        <v>165</v>
      </c>
      <c r="BE116" s="160">
        <f t="shared" si="4"/>
        <v>0</v>
      </c>
      <c r="BF116" s="160">
        <f t="shared" si="5"/>
        <v>0</v>
      </c>
      <c r="BG116" s="160">
        <f t="shared" si="6"/>
        <v>0</v>
      </c>
      <c r="BH116" s="160">
        <f t="shared" si="7"/>
        <v>0</v>
      </c>
      <c r="BI116" s="160">
        <f t="shared" si="8"/>
        <v>0</v>
      </c>
      <c r="BJ116" s="21" t="s">
        <v>16</v>
      </c>
      <c r="BK116" s="160">
        <f t="shared" si="9"/>
        <v>0</v>
      </c>
      <c r="BL116" s="21" t="s">
        <v>224</v>
      </c>
      <c r="BM116" s="21" t="s">
        <v>2654</v>
      </c>
    </row>
    <row r="117" spans="2:65" s="1" customFormat="1" ht="38.25" customHeight="1">
      <c r="B117" s="149"/>
      <c r="C117" s="150" t="s">
        <v>296</v>
      </c>
      <c r="D117" s="150" t="s">
        <v>167</v>
      </c>
      <c r="E117" s="151" t="s">
        <v>2655</v>
      </c>
      <c r="F117" s="152" t="s">
        <v>2656</v>
      </c>
      <c r="G117" s="153" t="s">
        <v>971</v>
      </c>
      <c r="H117" s="154">
        <v>4</v>
      </c>
      <c r="I117" s="155"/>
      <c r="J117" s="155">
        <f t="shared" ref="J117:J146" si="10">ROUND(I117*H117,2)</f>
        <v>0</v>
      </c>
      <c r="K117" s="152" t="s">
        <v>5</v>
      </c>
      <c r="L117" s="35"/>
      <c r="M117" s="156" t="s">
        <v>5</v>
      </c>
      <c r="N117" s="157" t="s">
        <v>40</v>
      </c>
      <c r="O117" s="158">
        <v>0</v>
      </c>
      <c r="P117" s="158">
        <f t="shared" ref="P117:P146" si="11">O117*H117</f>
        <v>0</v>
      </c>
      <c r="Q117" s="158">
        <v>0</v>
      </c>
      <c r="R117" s="158">
        <f t="shared" ref="R117:R146" si="12">Q117*H117</f>
        <v>0</v>
      </c>
      <c r="S117" s="158">
        <v>0</v>
      </c>
      <c r="T117" s="159">
        <f t="shared" ref="T117:T146" si="13">S117*H117</f>
        <v>0</v>
      </c>
      <c r="AR117" s="21" t="s">
        <v>224</v>
      </c>
      <c r="AT117" s="21" t="s">
        <v>167</v>
      </c>
      <c r="AU117" s="21" t="s">
        <v>77</v>
      </c>
      <c r="AY117" s="21" t="s">
        <v>165</v>
      </c>
      <c r="BE117" s="160">
        <f t="shared" ref="BE117:BE146" si="14">IF(N117="základní",J117,0)</f>
        <v>0</v>
      </c>
      <c r="BF117" s="160">
        <f t="shared" ref="BF117:BF146" si="15">IF(N117="snížená",J117,0)</f>
        <v>0</v>
      </c>
      <c r="BG117" s="160">
        <f t="shared" ref="BG117:BG146" si="16">IF(N117="zákl. přenesená",J117,0)</f>
        <v>0</v>
      </c>
      <c r="BH117" s="160">
        <f t="shared" ref="BH117:BH146" si="17">IF(N117="sníž. přenesená",J117,0)</f>
        <v>0</v>
      </c>
      <c r="BI117" s="160">
        <f t="shared" ref="BI117:BI146" si="18">IF(N117="nulová",J117,0)</f>
        <v>0</v>
      </c>
      <c r="BJ117" s="21" t="s">
        <v>16</v>
      </c>
      <c r="BK117" s="160">
        <f t="shared" ref="BK117:BK146" si="19">ROUND(I117*H117,2)</f>
        <v>0</v>
      </c>
      <c r="BL117" s="21" t="s">
        <v>224</v>
      </c>
      <c r="BM117" s="21" t="s">
        <v>2657</v>
      </c>
    </row>
    <row r="118" spans="2:65" s="1" customFormat="1" ht="16.5" customHeight="1">
      <c r="B118" s="149"/>
      <c r="C118" s="150" t="s">
        <v>303</v>
      </c>
      <c r="D118" s="150" t="s">
        <v>167</v>
      </c>
      <c r="E118" s="151" t="s">
        <v>2658</v>
      </c>
      <c r="F118" s="152" t="s">
        <v>2659</v>
      </c>
      <c r="G118" s="153" t="s">
        <v>971</v>
      </c>
      <c r="H118" s="154">
        <v>1</v>
      </c>
      <c r="I118" s="155"/>
      <c r="J118" s="155">
        <f t="shared" si="10"/>
        <v>0</v>
      </c>
      <c r="K118" s="152" t="s">
        <v>5</v>
      </c>
      <c r="L118" s="35"/>
      <c r="M118" s="156" t="s">
        <v>5</v>
      </c>
      <c r="N118" s="157" t="s">
        <v>40</v>
      </c>
      <c r="O118" s="158">
        <v>0</v>
      </c>
      <c r="P118" s="158">
        <f t="shared" si="11"/>
        <v>0</v>
      </c>
      <c r="Q118" s="158">
        <v>0</v>
      </c>
      <c r="R118" s="158">
        <f t="shared" si="12"/>
        <v>0</v>
      </c>
      <c r="S118" s="158">
        <v>0</v>
      </c>
      <c r="T118" s="159">
        <f t="shared" si="13"/>
        <v>0</v>
      </c>
      <c r="AR118" s="21" t="s">
        <v>224</v>
      </c>
      <c r="AT118" s="21" t="s">
        <v>167</v>
      </c>
      <c r="AU118" s="21" t="s">
        <v>77</v>
      </c>
      <c r="AY118" s="21" t="s">
        <v>165</v>
      </c>
      <c r="BE118" s="160">
        <f t="shared" si="14"/>
        <v>0</v>
      </c>
      <c r="BF118" s="160">
        <f t="shared" si="15"/>
        <v>0</v>
      </c>
      <c r="BG118" s="160">
        <f t="shared" si="16"/>
        <v>0</v>
      </c>
      <c r="BH118" s="160">
        <f t="shared" si="17"/>
        <v>0</v>
      </c>
      <c r="BI118" s="160">
        <f t="shared" si="18"/>
        <v>0</v>
      </c>
      <c r="BJ118" s="21" t="s">
        <v>16</v>
      </c>
      <c r="BK118" s="160">
        <f t="shared" si="19"/>
        <v>0</v>
      </c>
      <c r="BL118" s="21" t="s">
        <v>224</v>
      </c>
      <c r="BM118" s="21" t="s">
        <v>2660</v>
      </c>
    </row>
    <row r="119" spans="2:65" s="1" customFormat="1" ht="25.5" customHeight="1">
      <c r="B119" s="149"/>
      <c r="C119" s="150" t="s">
        <v>307</v>
      </c>
      <c r="D119" s="150" t="s">
        <v>167</v>
      </c>
      <c r="E119" s="151" t="s">
        <v>2661</v>
      </c>
      <c r="F119" s="152" t="s">
        <v>2662</v>
      </c>
      <c r="G119" s="153" t="s">
        <v>971</v>
      </c>
      <c r="H119" s="154">
        <v>1</v>
      </c>
      <c r="I119" s="155"/>
      <c r="J119" s="155">
        <f t="shared" si="10"/>
        <v>0</v>
      </c>
      <c r="K119" s="152" t="s">
        <v>5</v>
      </c>
      <c r="L119" s="35"/>
      <c r="M119" s="156" t="s">
        <v>5</v>
      </c>
      <c r="N119" s="157" t="s">
        <v>40</v>
      </c>
      <c r="O119" s="158">
        <v>0</v>
      </c>
      <c r="P119" s="158">
        <f t="shared" si="11"/>
        <v>0</v>
      </c>
      <c r="Q119" s="158">
        <v>0</v>
      </c>
      <c r="R119" s="158">
        <f t="shared" si="12"/>
        <v>0</v>
      </c>
      <c r="S119" s="158">
        <v>0</v>
      </c>
      <c r="T119" s="159">
        <f t="shared" si="13"/>
        <v>0</v>
      </c>
      <c r="AR119" s="21" t="s">
        <v>224</v>
      </c>
      <c r="AT119" s="21" t="s">
        <v>167</v>
      </c>
      <c r="AU119" s="21" t="s">
        <v>77</v>
      </c>
      <c r="AY119" s="21" t="s">
        <v>165</v>
      </c>
      <c r="BE119" s="160">
        <f t="shared" si="14"/>
        <v>0</v>
      </c>
      <c r="BF119" s="160">
        <f t="shared" si="15"/>
        <v>0</v>
      </c>
      <c r="BG119" s="160">
        <f t="shared" si="16"/>
        <v>0</v>
      </c>
      <c r="BH119" s="160">
        <f t="shared" si="17"/>
        <v>0</v>
      </c>
      <c r="BI119" s="160">
        <f t="shared" si="18"/>
        <v>0</v>
      </c>
      <c r="BJ119" s="21" t="s">
        <v>16</v>
      </c>
      <c r="BK119" s="160">
        <f t="shared" si="19"/>
        <v>0</v>
      </c>
      <c r="BL119" s="21" t="s">
        <v>224</v>
      </c>
      <c r="BM119" s="21" t="s">
        <v>2663</v>
      </c>
    </row>
    <row r="120" spans="2:65" s="1" customFormat="1" ht="25.5" customHeight="1">
      <c r="B120" s="149"/>
      <c r="C120" s="150" t="s">
        <v>312</v>
      </c>
      <c r="D120" s="150" t="s">
        <v>167</v>
      </c>
      <c r="E120" s="151" t="s">
        <v>2664</v>
      </c>
      <c r="F120" s="152" t="s">
        <v>2665</v>
      </c>
      <c r="G120" s="153" t="s">
        <v>971</v>
      </c>
      <c r="H120" s="154">
        <v>2</v>
      </c>
      <c r="I120" s="155"/>
      <c r="J120" s="155">
        <f t="shared" si="10"/>
        <v>0</v>
      </c>
      <c r="K120" s="152" t="s">
        <v>5</v>
      </c>
      <c r="L120" s="35"/>
      <c r="M120" s="156" t="s">
        <v>5</v>
      </c>
      <c r="N120" s="157" t="s">
        <v>40</v>
      </c>
      <c r="O120" s="158">
        <v>0</v>
      </c>
      <c r="P120" s="158">
        <f t="shared" si="11"/>
        <v>0</v>
      </c>
      <c r="Q120" s="158">
        <v>0</v>
      </c>
      <c r="R120" s="158">
        <f t="shared" si="12"/>
        <v>0</v>
      </c>
      <c r="S120" s="158">
        <v>0</v>
      </c>
      <c r="T120" s="159">
        <f t="shared" si="13"/>
        <v>0</v>
      </c>
      <c r="AR120" s="21" t="s">
        <v>224</v>
      </c>
      <c r="AT120" s="21" t="s">
        <v>167</v>
      </c>
      <c r="AU120" s="21" t="s">
        <v>77</v>
      </c>
      <c r="AY120" s="21" t="s">
        <v>165</v>
      </c>
      <c r="BE120" s="160">
        <f t="shared" si="14"/>
        <v>0</v>
      </c>
      <c r="BF120" s="160">
        <f t="shared" si="15"/>
        <v>0</v>
      </c>
      <c r="BG120" s="160">
        <f t="shared" si="16"/>
        <v>0</v>
      </c>
      <c r="BH120" s="160">
        <f t="shared" si="17"/>
        <v>0</v>
      </c>
      <c r="BI120" s="160">
        <f t="shared" si="18"/>
        <v>0</v>
      </c>
      <c r="BJ120" s="21" t="s">
        <v>16</v>
      </c>
      <c r="BK120" s="160">
        <f t="shared" si="19"/>
        <v>0</v>
      </c>
      <c r="BL120" s="21" t="s">
        <v>224</v>
      </c>
      <c r="BM120" s="21" t="s">
        <v>2666</v>
      </c>
    </row>
    <row r="121" spans="2:65" s="1" customFormat="1" ht="25.5" customHeight="1">
      <c r="B121" s="149"/>
      <c r="C121" s="150" t="s">
        <v>316</v>
      </c>
      <c r="D121" s="150" t="s">
        <v>167</v>
      </c>
      <c r="E121" s="151" t="s">
        <v>2667</v>
      </c>
      <c r="F121" s="152" t="s">
        <v>2668</v>
      </c>
      <c r="G121" s="153" t="s">
        <v>971</v>
      </c>
      <c r="H121" s="154">
        <v>6</v>
      </c>
      <c r="I121" s="155"/>
      <c r="J121" s="155">
        <f t="shared" si="10"/>
        <v>0</v>
      </c>
      <c r="K121" s="152" t="s">
        <v>5</v>
      </c>
      <c r="L121" s="35"/>
      <c r="M121" s="156" t="s">
        <v>5</v>
      </c>
      <c r="N121" s="157" t="s">
        <v>40</v>
      </c>
      <c r="O121" s="158">
        <v>0</v>
      </c>
      <c r="P121" s="158">
        <f t="shared" si="11"/>
        <v>0</v>
      </c>
      <c r="Q121" s="158">
        <v>0</v>
      </c>
      <c r="R121" s="158">
        <f t="shared" si="12"/>
        <v>0</v>
      </c>
      <c r="S121" s="158">
        <v>0</v>
      </c>
      <c r="T121" s="159">
        <f t="shared" si="13"/>
        <v>0</v>
      </c>
      <c r="AR121" s="21" t="s">
        <v>224</v>
      </c>
      <c r="AT121" s="21" t="s">
        <v>167</v>
      </c>
      <c r="AU121" s="21" t="s">
        <v>77</v>
      </c>
      <c r="AY121" s="21" t="s">
        <v>165</v>
      </c>
      <c r="BE121" s="160">
        <f t="shared" si="14"/>
        <v>0</v>
      </c>
      <c r="BF121" s="160">
        <f t="shared" si="15"/>
        <v>0</v>
      </c>
      <c r="BG121" s="160">
        <f t="shared" si="16"/>
        <v>0</v>
      </c>
      <c r="BH121" s="160">
        <f t="shared" si="17"/>
        <v>0</v>
      </c>
      <c r="BI121" s="160">
        <f t="shared" si="18"/>
        <v>0</v>
      </c>
      <c r="BJ121" s="21" t="s">
        <v>16</v>
      </c>
      <c r="BK121" s="160">
        <f t="shared" si="19"/>
        <v>0</v>
      </c>
      <c r="BL121" s="21" t="s">
        <v>224</v>
      </c>
      <c r="BM121" s="21" t="s">
        <v>2669</v>
      </c>
    </row>
    <row r="122" spans="2:65" s="1" customFormat="1" ht="25.5" customHeight="1">
      <c r="B122" s="149"/>
      <c r="C122" s="150" t="s">
        <v>320</v>
      </c>
      <c r="D122" s="150" t="s">
        <v>167</v>
      </c>
      <c r="E122" s="151" t="s">
        <v>2670</v>
      </c>
      <c r="F122" s="152" t="s">
        <v>2671</v>
      </c>
      <c r="G122" s="153" t="s">
        <v>185</v>
      </c>
      <c r="H122" s="154">
        <v>2</v>
      </c>
      <c r="I122" s="155"/>
      <c r="J122" s="155">
        <f t="shared" si="10"/>
        <v>0</v>
      </c>
      <c r="K122" s="152" t="s">
        <v>5</v>
      </c>
      <c r="L122" s="35"/>
      <c r="M122" s="156" t="s">
        <v>5</v>
      </c>
      <c r="N122" s="157" t="s">
        <v>40</v>
      </c>
      <c r="O122" s="158">
        <v>0</v>
      </c>
      <c r="P122" s="158">
        <f t="shared" si="11"/>
        <v>0</v>
      </c>
      <c r="Q122" s="158">
        <v>0</v>
      </c>
      <c r="R122" s="158">
        <f t="shared" si="12"/>
        <v>0</v>
      </c>
      <c r="S122" s="158">
        <v>0</v>
      </c>
      <c r="T122" s="159">
        <f t="shared" si="13"/>
        <v>0</v>
      </c>
      <c r="AR122" s="21" t="s">
        <v>224</v>
      </c>
      <c r="AT122" s="21" t="s">
        <v>167</v>
      </c>
      <c r="AU122" s="21" t="s">
        <v>77</v>
      </c>
      <c r="AY122" s="21" t="s">
        <v>165</v>
      </c>
      <c r="BE122" s="160">
        <f t="shared" si="14"/>
        <v>0</v>
      </c>
      <c r="BF122" s="160">
        <f t="shared" si="15"/>
        <v>0</v>
      </c>
      <c r="BG122" s="160">
        <f t="shared" si="16"/>
        <v>0</v>
      </c>
      <c r="BH122" s="160">
        <f t="shared" si="17"/>
        <v>0</v>
      </c>
      <c r="BI122" s="160">
        <f t="shared" si="18"/>
        <v>0</v>
      </c>
      <c r="BJ122" s="21" t="s">
        <v>16</v>
      </c>
      <c r="BK122" s="160">
        <f t="shared" si="19"/>
        <v>0</v>
      </c>
      <c r="BL122" s="21" t="s">
        <v>224</v>
      </c>
      <c r="BM122" s="21" t="s">
        <v>2672</v>
      </c>
    </row>
    <row r="123" spans="2:65" s="1" customFormat="1" ht="25.5" customHeight="1">
      <c r="B123" s="149"/>
      <c r="C123" s="150" t="s">
        <v>325</v>
      </c>
      <c r="D123" s="150" t="s">
        <v>167</v>
      </c>
      <c r="E123" s="151" t="s">
        <v>2673</v>
      </c>
      <c r="F123" s="152" t="s">
        <v>2674</v>
      </c>
      <c r="G123" s="153" t="s">
        <v>971</v>
      </c>
      <c r="H123" s="154">
        <v>1</v>
      </c>
      <c r="I123" s="155"/>
      <c r="J123" s="155">
        <f t="shared" si="10"/>
        <v>0</v>
      </c>
      <c r="K123" s="152" t="s">
        <v>5</v>
      </c>
      <c r="L123" s="35"/>
      <c r="M123" s="156" t="s">
        <v>5</v>
      </c>
      <c r="N123" s="157" t="s">
        <v>40</v>
      </c>
      <c r="O123" s="158">
        <v>0</v>
      </c>
      <c r="P123" s="158">
        <f t="shared" si="11"/>
        <v>0</v>
      </c>
      <c r="Q123" s="158">
        <v>0</v>
      </c>
      <c r="R123" s="158">
        <f t="shared" si="12"/>
        <v>0</v>
      </c>
      <c r="S123" s="158">
        <v>0</v>
      </c>
      <c r="T123" s="159">
        <f t="shared" si="13"/>
        <v>0</v>
      </c>
      <c r="AR123" s="21" t="s">
        <v>224</v>
      </c>
      <c r="AT123" s="21" t="s">
        <v>167</v>
      </c>
      <c r="AU123" s="21" t="s">
        <v>77</v>
      </c>
      <c r="AY123" s="21" t="s">
        <v>165</v>
      </c>
      <c r="BE123" s="160">
        <f t="shared" si="14"/>
        <v>0</v>
      </c>
      <c r="BF123" s="160">
        <f t="shared" si="15"/>
        <v>0</v>
      </c>
      <c r="BG123" s="160">
        <f t="shared" si="16"/>
        <v>0</v>
      </c>
      <c r="BH123" s="160">
        <f t="shared" si="17"/>
        <v>0</v>
      </c>
      <c r="BI123" s="160">
        <f t="shared" si="18"/>
        <v>0</v>
      </c>
      <c r="BJ123" s="21" t="s">
        <v>16</v>
      </c>
      <c r="BK123" s="160">
        <f t="shared" si="19"/>
        <v>0</v>
      </c>
      <c r="BL123" s="21" t="s">
        <v>224</v>
      </c>
      <c r="BM123" s="21" t="s">
        <v>2675</v>
      </c>
    </row>
    <row r="124" spans="2:65" s="1" customFormat="1" ht="25.5" customHeight="1">
      <c r="B124" s="149"/>
      <c r="C124" s="150" t="s">
        <v>329</v>
      </c>
      <c r="D124" s="150" t="s">
        <v>167</v>
      </c>
      <c r="E124" s="151" t="s">
        <v>2676</v>
      </c>
      <c r="F124" s="152" t="s">
        <v>2677</v>
      </c>
      <c r="G124" s="153" t="s">
        <v>971</v>
      </c>
      <c r="H124" s="154">
        <v>1</v>
      </c>
      <c r="I124" s="155"/>
      <c r="J124" s="155">
        <f t="shared" si="10"/>
        <v>0</v>
      </c>
      <c r="K124" s="152" t="s">
        <v>5</v>
      </c>
      <c r="L124" s="35"/>
      <c r="M124" s="156" t="s">
        <v>5</v>
      </c>
      <c r="N124" s="157" t="s">
        <v>40</v>
      </c>
      <c r="O124" s="158">
        <v>0</v>
      </c>
      <c r="P124" s="158">
        <f t="shared" si="11"/>
        <v>0</v>
      </c>
      <c r="Q124" s="158">
        <v>0</v>
      </c>
      <c r="R124" s="158">
        <f t="shared" si="12"/>
        <v>0</v>
      </c>
      <c r="S124" s="158">
        <v>0</v>
      </c>
      <c r="T124" s="159">
        <f t="shared" si="13"/>
        <v>0</v>
      </c>
      <c r="AR124" s="21" t="s">
        <v>224</v>
      </c>
      <c r="AT124" s="21" t="s">
        <v>167</v>
      </c>
      <c r="AU124" s="21" t="s">
        <v>77</v>
      </c>
      <c r="AY124" s="21" t="s">
        <v>165</v>
      </c>
      <c r="BE124" s="160">
        <f t="shared" si="14"/>
        <v>0</v>
      </c>
      <c r="BF124" s="160">
        <f t="shared" si="15"/>
        <v>0</v>
      </c>
      <c r="BG124" s="160">
        <f t="shared" si="16"/>
        <v>0</v>
      </c>
      <c r="BH124" s="160">
        <f t="shared" si="17"/>
        <v>0</v>
      </c>
      <c r="BI124" s="160">
        <f t="shared" si="18"/>
        <v>0</v>
      </c>
      <c r="BJ124" s="21" t="s">
        <v>16</v>
      </c>
      <c r="BK124" s="160">
        <f t="shared" si="19"/>
        <v>0</v>
      </c>
      <c r="BL124" s="21" t="s">
        <v>224</v>
      </c>
      <c r="BM124" s="21" t="s">
        <v>2678</v>
      </c>
    </row>
    <row r="125" spans="2:65" s="1" customFormat="1" ht="38.25" customHeight="1">
      <c r="B125" s="149"/>
      <c r="C125" s="150" t="s">
        <v>334</v>
      </c>
      <c r="D125" s="150" t="s">
        <v>167</v>
      </c>
      <c r="E125" s="151" t="s">
        <v>2679</v>
      </c>
      <c r="F125" s="152" t="s">
        <v>2680</v>
      </c>
      <c r="G125" s="153" t="s">
        <v>971</v>
      </c>
      <c r="H125" s="154">
        <v>1</v>
      </c>
      <c r="I125" s="155"/>
      <c r="J125" s="155">
        <f t="shared" si="10"/>
        <v>0</v>
      </c>
      <c r="K125" s="152" t="s">
        <v>5</v>
      </c>
      <c r="L125" s="35"/>
      <c r="M125" s="156" t="s">
        <v>5</v>
      </c>
      <c r="N125" s="157" t="s">
        <v>40</v>
      </c>
      <c r="O125" s="158">
        <v>0</v>
      </c>
      <c r="P125" s="158">
        <f t="shared" si="11"/>
        <v>0</v>
      </c>
      <c r="Q125" s="158">
        <v>0</v>
      </c>
      <c r="R125" s="158">
        <f t="shared" si="12"/>
        <v>0</v>
      </c>
      <c r="S125" s="158">
        <v>0</v>
      </c>
      <c r="T125" s="159">
        <f t="shared" si="13"/>
        <v>0</v>
      </c>
      <c r="AR125" s="21" t="s">
        <v>224</v>
      </c>
      <c r="AT125" s="21" t="s">
        <v>167</v>
      </c>
      <c r="AU125" s="21" t="s">
        <v>77</v>
      </c>
      <c r="AY125" s="21" t="s">
        <v>165</v>
      </c>
      <c r="BE125" s="160">
        <f t="shared" si="14"/>
        <v>0</v>
      </c>
      <c r="BF125" s="160">
        <f t="shared" si="15"/>
        <v>0</v>
      </c>
      <c r="BG125" s="160">
        <f t="shared" si="16"/>
        <v>0</v>
      </c>
      <c r="BH125" s="160">
        <f t="shared" si="17"/>
        <v>0</v>
      </c>
      <c r="BI125" s="160">
        <f t="shared" si="18"/>
        <v>0</v>
      </c>
      <c r="BJ125" s="21" t="s">
        <v>16</v>
      </c>
      <c r="BK125" s="160">
        <f t="shared" si="19"/>
        <v>0</v>
      </c>
      <c r="BL125" s="21" t="s">
        <v>224</v>
      </c>
      <c r="BM125" s="21" t="s">
        <v>2681</v>
      </c>
    </row>
    <row r="126" spans="2:65" s="1" customFormat="1" ht="38.25" customHeight="1">
      <c r="B126" s="149"/>
      <c r="C126" s="150" t="s">
        <v>338</v>
      </c>
      <c r="D126" s="150" t="s">
        <v>167</v>
      </c>
      <c r="E126" s="151" t="s">
        <v>2682</v>
      </c>
      <c r="F126" s="152" t="s">
        <v>2683</v>
      </c>
      <c r="G126" s="153" t="s">
        <v>189</v>
      </c>
      <c r="H126" s="154">
        <v>435.7</v>
      </c>
      <c r="I126" s="155"/>
      <c r="J126" s="155">
        <f t="shared" si="10"/>
        <v>0</v>
      </c>
      <c r="K126" s="152" t="s">
        <v>5</v>
      </c>
      <c r="L126" s="35"/>
      <c r="M126" s="156" t="s">
        <v>5</v>
      </c>
      <c r="N126" s="157" t="s">
        <v>40</v>
      </c>
      <c r="O126" s="158">
        <v>0</v>
      </c>
      <c r="P126" s="158">
        <f t="shared" si="11"/>
        <v>0</v>
      </c>
      <c r="Q126" s="158">
        <v>0</v>
      </c>
      <c r="R126" s="158">
        <f t="shared" si="12"/>
        <v>0</v>
      </c>
      <c r="S126" s="158">
        <v>0</v>
      </c>
      <c r="T126" s="159">
        <f t="shared" si="13"/>
        <v>0</v>
      </c>
      <c r="AR126" s="21" t="s">
        <v>224</v>
      </c>
      <c r="AT126" s="21" t="s">
        <v>167</v>
      </c>
      <c r="AU126" s="21" t="s">
        <v>77</v>
      </c>
      <c r="AY126" s="21" t="s">
        <v>165</v>
      </c>
      <c r="BE126" s="160">
        <f t="shared" si="14"/>
        <v>0</v>
      </c>
      <c r="BF126" s="160">
        <f t="shared" si="15"/>
        <v>0</v>
      </c>
      <c r="BG126" s="160">
        <f t="shared" si="16"/>
        <v>0</v>
      </c>
      <c r="BH126" s="160">
        <f t="shared" si="17"/>
        <v>0</v>
      </c>
      <c r="BI126" s="160">
        <f t="shared" si="18"/>
        <v>0</v>
      </c>
      <c r="BJ126" s="21" t="s">
        <v>16</v>
      </c>
      <c r="BK126" s="160">
        <f t="shared" si="19"/>
        <v>0</v>
      </c>
      <c r="BL126" s="21" t="s">
        <v>224</v>
      </c>
      <c r="BM126" s="21" t="s">
        <v>2684</v>
      </c>
    </row>
    <row r="127" spans="2:65" s="1" customFormat="1" ht="51" customHeight="1">
      <c r="B127" s="149"/>
      <c r="C127" s="150" t="s">
        <v>342</v>
      </c>
      <c r="D127" s="150" t="s">
        <v>167</v>
      </c>
      <c r="E127" s="151" t="s">
        <v>2685</v>
      </c>
      <c r="F127" s="152" t="s">
        <v>2686</v>
      </c>
      <c r="G127" s="153" t="s">
        <v>189</v>
      </c>
      <c r="H127" s="154">
        <v>48.7</v>
      </c>
      <c r="I127" s="155"/>
      <c r="J127" s="155">
        <f t="shared" si="10"/>
        <v>0</v>
      </c>
      <c r="K127" s="152" t="s">
        <v>5</v>
      </c>
      <c r="L127" s="35"/>
      <c r="M127" s="156" t="s">
        <v>5</v>
      </c>
      <c r="N127" s="157" t="s">
        <v>40</v>
      </c>
      <c r="O127" s="158">
        <v>0</v>
      </c>
      <c r="P127" s="158">
        <f t="shared" si="11"/>
        <v>0</v>
      </c>
      <c r="Q127" s="158">
        <v>0</v>
      </c>
      <c r="R127" s="158">
        <f t="shared" si="12"/>
        <v>0</v>
      </c>
      <c r="S127" s="158">
        <v>0</v>
      </c>
      <c r="T127" s="159">
        <f t="shared" si="13"/>
        <v>0</v>
      </c>
      <c r="AR127" s="21" t="s">
        <v>224</v>
      </c>
      <c r="AT127" s="21" t="s">
        <v>167</v>
      </c>
      <c r="AU127" s="21" t="s">
        <v>77</v>
      </c>
      <c r="AY127" s="21" t="s">
        <v>165</v>
      </c>
      <c r="BE127" s="160">
        <f t="shared" si="14"/>
        <v>0</v>
      </c>
      <c r="BF127" s="160">
        <f t="shared" si="15"/>
        <v>0</v>
      </c>
      <c r="BG127" s="160">
        <f t="shared" si="16"/>
        <v>0</v>
      </c>
      <c r="BH127" s="160">
        <f t="shared" si="17"/>
        <v>0</v>
      </c>
      <c r="BI127" s="160">
        <f t="shared" si="18"/>
        <v>0</v>
      </c>
      <c r="BJ127" s="21" t="s">
        <v>16</v>
      </c>
      <c r="BK127" s="160">
        <f t="shared" si="19"/>
        <v>0</v>
      </c>
      <c r="BL127" s="21" t="s">
        <v>224</v>
      </c>
      <c r="BM127" s="21" t="s">
        <v>2687</v>
      </c>
    </row>
    <row r="128" spans="2:65" s="1" customFormat="1" ht="16.5" customHeight="1">
      <c r="B128" s="149"/>
      <c r="C128" s="150" t="s">
        <v>346</v>
      </c>
      <c r="D128" s="150" t="s">
        <v>167</v>
      </c>
      <c r="E128" s="151" t="s">
        <v>2688</v>
      </c>
      <c r="F128" s="152" t="s">
        <v>2689</v>
      </c>
      <c r="G128" s="153" t="s">
        <v>189</v>
      </c>
      <c r="H128" s="154">
        <v>151.4</v>
      </c>
      <c r="I128" s="155"/>
      <c r="J128" s="155">
        <f t="shared" si="10"/>
        <v>0</v>
      </c>
      <c r="K128" s="152" t="s">
        <v>5</v>
      </c>
      <c r="L128" s="35"/>
      <c r="M128" s="156" t="s">
        <v>5</v>
      </c>
      <c r="N128" s="157" t="s">
        <v>40</v>
      </c>
      <c r="O128" s="158">
        <v>0</v>
      </c>
      <c r="P128" s="158">
        <f t="shared" si="11"/>
        <v>0</v>
      </c>
      <c r="Q128" s="158">
        <v>0</v>
      </c>
      <c r="R128" s="158">
        <f t="shared" si="12"/>
        <v>0</v>
      </c>
      <c r="S128" s="158">
        <v>0</v>
      </c>
      <c r="T128" s="159">
        <f t="shared" si="13"/>
        <v>0</v>
      </c>
      <c r="AR128" s="21" t="s">
        <v>224</v>
      </c>
      <c r="AT128" s="21" t="s">
        <v>167</v>
      </c>
      <c r="AU128" s="21" t="s">
        <v>77</v>
      </c>
      <c r="AY128" s="21" t="s">
        <v>165</v>
      </c>
      <c r="BE128" s="160">
        <f t="shared" si="14"/>
        <v>0</v>
      </c>
      <c r="BF128" s="160">
        <f t="shared" si="15"/>
        <v>0</v>
      </c>
      <c r="BG128" s="160">
        <f t="shared" si="16"/>
        <v>0</v>
      </c>
      <c r="BH128" s="160">
        <f t="shared" si="17"/>
        <v>0</v>
      </c>
      <c r="BI128" s="160">
        <f t="shared" si="18"/>
        <v>0</v>
      </c>
      <c r="BJ128" s="21" t="s">
        <v>16</v>
      </c>
      <c r="BK128" s="160">
        <f t="shared" si="19"/>
        <v>0</v>
      </c>
      <c r="BL128" s="21" t="s">
        <v>224</v>
      </c>
      <c r="BM128" s="21" t="s">
        <v>2690</v>
      </c>
    </row>
    <row r="129" spans="2:65" s="1" customFormat="1" ht="25.5" customHeight="1">
      <c r="B129" s="149"/>
      <c r="C129" s="150" t="s">
        <v>350</v>
      </c>
      <c r="D129" s="150" t="s">
        <v>167</v>
      </c>
      <c r="E129" s="151" t="s">
        <v>2691</v>
      </c>
      <c r="F129" s="152" t="s">
        <v>2692</v>
      </c>
      <c r="G129" s="153" t="s">
        <v>189</v>
      </c>
      <c r="H129" s="154">
        <v>333</v>
      </c>
      <c r="I129" s="155"/>
      <c r="J129" s="155">
        <f t="shared" si="10"/>
        <v>0</v>
      </c>
      <c r="K129" s="152" t="s">
        <v>5</v>
      </c>
      <c r="L129" s="35"/>
      <c r="M129" s="156" t="s">
        <v>5</v>
      </c>
      <c r="N129" s="157" t="s">
        <v>40</v>
      </c>
      <c r="O129" s="158">
        <v>0</v>
      </c>
      <c r="P129" s="158">
        <f t="shared" si="11"/>
        <v>0</v>
      </c>
      <c r="Q129" s="158">
        <v>0</v>
      </c>
      <c r="R129" s="158">
        <f t="shared" si="12"/>
        <v>0</v>
      </c>
      <c r="S129" s="158">
        <v>0</v>
      </c>
      <c r="T129" s="159">
        <f t="shared" si="13"/>
        <v>0</v>
      </c>
      <c r="AR129" s="21" t="s">
        <v>224</v>
      </c>
      <c r="AT129" s="21" t="s">
        <v>167</v>
      </c>
      <c r="AU129" s="21" t="s">
        <v>77</v>
      </c>
      <c r="AY129" s="21" t="s">
        <v>165</v>
      </c>
      <c r="BE129" s="160">
        <f t="shared" si="14"/>
        <v>0</v>
      </c>
      <c r="BF129" s="160">
        <f t="shared" si="15"/>
        <v>0</v>
      </c>
      <c r="BG129" s="160">
        <f t="shared" si="16"/>
        <v>0</v>
      </c>
      <c r="BH129" s="160">
        <f t="shared" si="17"/>
        <v>0</v>
      </c>
      <c r="BI129" s="160">
        <f t="shared" si="18"/>
        <v>0</v>
      </c>
      <c r="BJ129" s="21" t="s">
        <v>16</v>
      </c>
      <c r="BK129" s="160">
        <f t="shared" si="19"/>
        <v>0</v>
      </c>
      <c r="BL129" s="21" t="s">
        <v>224</v>
      </c>
      <c r="BM129" s="21" t="s">
        <v>2693</v>
      </c>
    </row>
    <row r="130" spans="2:65" s="1" customFormat="1" ht="16.5" customHeight="1">
      <c r="B130" s="149"/>
      <c r="C130" s="150" t="s">
        <v>354</v>
      </c>
      <c r="D130" s="150" t="s">
        <v>167</v>
      </c>
      <c r="E130" s="151" t="s">
        <v>2694</v>
      </c>
      <c r="F130" s="152" t="s">
        <v>2695</v>
      </c>
      <c r="G130" s="153" t="s">
        <v>189</v>
      </c>
      <c r="H130" s="154">
        <v>484.4</v>
      </c>
      <c r="I130" s="155"/>
      <c r="J130" s="155">
        <f t="shared" si="10"/>
        <v>0</v>
      </c>
      <c r="K130" s="152" t="s">
        <v>5</v>
      </c>
      <c r="L130" s="35"/>
      <c r="M130" s="156" t="s">
        <v>5</v>
      </c>
      <c r="N130" s="157" t="s">
        <v>40</v>
      </c>
      <c r="O130" s="158">
        <v>0</v>
      </c>
      <c r="P130" s="158">
        <f t="shared" si="11"/>
        <v>0</v>
      </c>
      <c r="Q130" s="158">
        <v>0</v>
      </c>
      <c r="R130" s="158">
        <f t="shared" si="12"/>
        <v>0</v>
      </c>
      <c r="S130" s="158">
        <v>0</v>
      </c>
      <c r="T130" s="159">
        <f t="shared" si="13"/>
        <v>0</v>
      </c>
      <c r="AR130" s="21" t="s">
        <v>224</v>
      </c>
      <c r="AT130" s="21" t="s">
        <v>167</v>
      </c>
      <c r="AU130" s="21" t="s">
        <v>77</v>
      </c>
      <c r="AY130" s="21" t="s">
        <v>165</v>
      </c>
      <c r="BE130" s="160">
        <f t="shared" si="14"/>
        <v>0</v>
      </c>
      <c r="BF130" s="160">
        <f t="shared" si="15"/>
        <v>0</v>
      </c>
      <c r="BG130" s="160">
        <f t="shared" si="16"/>
        <v>0</v>
      </c>
      <c r="BH130" s="160">
        <f t="shared" si="17"/>
        <v>0</v>
      </c>
      <c r="BI130" s="160">
        <f t="shared" si="18"/>
        <v>0</v>
      </c>
      <c r="BJ130" s="21" t="s">
        <v>16</v>
      </c>
      <c r="BK130" s="160">
        <f t="shared" si="19"/>
        <v>0</v>
      </c>
      <c r="BL130" s="21" t="s">
        <v>224</v>
      </c>
      <c r="BM130" s="21" t="s">
        <v>2696</v>
      </c>
    </row>
    <row r="131" spans="2:65" s="1" customFormat="1" ht="25.5" customHeight="1">
      <c r="B131" s="149"/>
      <c r="C131" s="150" t="s">
        <v>358</v>
      </c>
      <c r="D131" s="150" t="s">
        <v>167</v>
      </c>
      <c r="E131" s="151" t="s">
        <v>2697</v>
      </c>
      <c r="F131" s="152" t="s">
        <v>2698</v>
      </c>
      <c r="G131" s="153" t="s">
        <v>189</v>
      </c>
      <c r="H131" s="154">
        <v>484.4</v>
      </c>
      <c r="I131" s="155"/>
      <c r="J131" s="155">
        <f t="shared" si="10"/>
        <v>0</v>
      </c>
      <c r="K131" s="152" t="s">
        <v>5</v>
      </c>
      <c r="L131" s="35"/>
      <c r="M131" s="156" t="s">
        <v>5</v>
      </c>
      <c r="N131" s="157" t="s">
        <v>40</v>
      </c>
      <c r="O131" s="158">
        <v>0</v>
      </c>
      <c r="P131" s="158">
        <f t="shared" si="11"/>
        <v>0</v>
      </c>
      <c r="Q131" s="158">
        <v>0</v>
      </c>
      <c r="R131" s="158">
        <f t="shared" si="12"/>
        <v>0</v>
      </c>
      <c r="S131" s="158">
        <v>0</v>
      </c>
      <c r="T131" s="159">
        <f t="shared" si="13"/>
        <v>0</v>
      </c>
      <c r="AR131" s="21" t="s">
        <v>224</v>
      </c>
      <c r="AT131" s="21" t="s">
        <v>167</v>
      </c>
      <c r="AU131" s="21" t="s">
        <v>77</v>
      </c>
      <c r="AY131" s="21" t="s">
        <v>165</v>
      </c>
      <c r="BE131" s="160">
        <f t="shared" si="14"/>
        <v>0</v>
      </c>
      <c r="BF131" s="160">
        <f t="shared" si="15"/>
        <v>0</v>
      </c>
      <c r="BG131" s="160">
        <f t="shared" si="16"/>
        <v>0</v>
      </c>
      <c r="BH131" s="160">
        <f t="shared" si="17"/>
        <v>0</v>
      </c>
      <c r="BI131" s="160">
        <f t="shared" si="18"/>
        <v>0</v>
      </c>
      <c r="BJ131" s="21" t="s">
        <v>16</v>
      </c>
      <c r="BK131" s="160">
        <f t="shared" si="19"/>
        <v>0</v>
      </c>
      <c r="BL131" s="21" t="s">
        <v>224</v>
      </c>
      <c r="BM131" s="21" t="s">
        <v>2699</v>
      </c>
    </row>
    <row r="132" spans="2:65" s="1" customFormat="1" ht="16.5" customHeight="1">
      <c r="B132" s="149"/>
      <c r="C132" s="150" t="s">
        <v>362</v>
      </c>
      <c r="D132" s="150" t="s">
        <v>167</v>
      </c>
      <c r="E132" s="151" t="s">
        <v>2700</v>
      </c>
      <c r="F132" s="152" t="s">
        <v>2701</v>
      </c>
      <c r="G132" s="153" t="s">
        <v>189</v>
      </c>
      <c r="H132" s="154">
        <v>25.7</v>
      </c>
      <c r="I132" s="155"/>
      <c r="J132" s="155">
        <f t="shared" si="10"/>
        <v>0</v>
      </c>
      <c r="K132" s="152" t="s">
        <v>5</v>
      </c>
      <c r="L132" s="35"/>
      <c r="M132" s="156" t="s">
        <v>5</v>
      </c>
      <c r="N132" s="157" t="s">
        <v>40</v>
      </c>
      <c r="O132" s="158">
        <v>0</v>
      </c>
      <c r="P132" s="158">
        <f t="shared" si="11"/>
        <v>0</v>
      </c>
      <c r="Q132" s="158">
        <v>0</v>
      </c>
      <c r="R132" s="158">
        <f t="shared" si="12"/>
        <v>0</v>
      </c>
      <c r="S132" s="158">
        <v>0</v>
      </c>
      <c r="T132" s="159">
        <f t="shared" si="13"/>
        <v>0</v>
      </c>
      <c r="AR132" s="21" t="s">
        <v>224</v>
      </c>
      <c r="AT132" s="21" t="s">
        <v>167</v>
      </c>
      <c r="AU132" s="21" t="s">
        <v>77</v>
      </c>
      <c r="AY132" s="21" t="s">
        <v>165</v>
      </c>
      <c r="BE132" s="160">
        <f t="shared" si="14"/>
        <v>0</v>
      </c>
      <c r="BF132" s="160">
        <f t="shared" si="15"/>
        <v>0</v>
      </c>
      <c r="BG132" s="160">
        <f t="shared" si="16"/>
        <v>0</v>
      </c>
      <c r="BH132" s="160">
        <f t="shared" si="17"/>
        <v>0</v>
      </c>
      <c r="BI132" s="160">
        <f t="shared" si="18"/>
        <v>0</v>
      </c>
      <c r="BJ132" s="21" t="s">
        <v>16</v>
      </c>
      <c r="BK132" s="160">
        <f t="shared" si="19"/>
        <v>0</v>
      </c>
      <c r="BL132" s="21" t="s">
        <v>224</v>
      </c>
      <c r="BM132" s="21" t="s">
        <v>2702</v>
      </c>
    </row>
    <row r="133" spans="2:65" s="1" customFormat="1" ht="16.5" customHeight="1">
      <c r="B133" s="149"/>
      <c r="C133" s="150" t="s">
        <v>366</v>
      </c>
      <c r="D133" s="150" t="s">
        <v>167</v>
      </c>
      <c r="E133" s="151" t="s">
        <v>2703</v>
      </c>
      <c r="F133" s="152" t="s">
        <v>2704</v>
      </c>
      <c r="G133" s="153" t="s">
        <v>189</v>
      </c>
      <c r="H133" s="154">
        <v>37.4</v>
      </c>
      <c r="I133" s="155"/>
      <c r="J133" s="155">
        <f t="shared" si="10"/>
        <v>0</v>
      </c>
      <c r="K133" s="152" t="s">
        <v>5</v>
      </c>
      <c r="L133" s="35"/>
      <c r="M133" s="156" t="s">
        <v>5</v>
      </c>
      <c r="N133" s="157" t="s">
        <v>40</v>
      </c>
      <c r="O133" s="158">
        <v>0</v>
      </c>
      <c r="P133" s="158">
        <f t="shared" si="11"/>
        <v>0</v>
      </c>
      <c r="Q133" s="158">
        <v>0</v>
      </c>
      <c r="R133" s="158">
        <f t="shared" si="12"/>
        <v>0</v>
      </c>
      <c r="S133" s="158">
        <v>0</v>
      </c>
      <c r="T133" s="159">
        <f t="shared" si="13"/>
        <v>0</v>
      </c>
      <c r="AR133" s="21" t="s">
        <v>224</v>
      </c>
      <c r="AT133" s="21" t="s">
        <v>167</v>
      </c>
      <c r="AU133" s="21" t="s">
        <v>77</v>
      </c>
      <c r="AY133" s="21" t="s">
        <v>165</v>
      </c>
      <c r="BE133" s="160">
        <f t="shared" si="14"/>
        <v>0</v>
      </c>
      <c r="BF133" s="160">
        <f t="shared" si="15"/>
        <v>0</v>
      </c>
      <c r="BG133" s="160">
        <f t="shared" si="16"/>
        <v>0</v>
      </c>
      <c r="BH133" s="160">
        <f t="shared" si="17"/>
        <v>0</v>
      </c>
      <c r="BI133" s="160">
        <f t="shared" si="18"/>
        <v>0</v>
      </c>
      <c r="BJ133" s="21" t="s">
        <v>16</v>
      </c>
      <c r="BK133" s="160">
        <f t="shared" si="19"/>
        <v>0</v>
      </c>
      <c r="BL133" s="21" t="s">
        <v>224</v>
      </c>
      <c r="BM133" s="21" t="s">
        <v>2705</v>
      </c>
    </row>
    <row r="134" spans="2:65" s="1" customFormat="1" ht="16.5" customHeight="1">
      <c r="B134" s="149"/>
      <c r="C134" s="150" t="s">
        <v>370</v>
      </c>
      <c r="D134" s="150" t="s">
        <v>167</v>
      </c>
      <c r="E134" s="151" t="s">
        <v>2706</v>
      </c>
      <c r="F134" s="152" t="s">
        <v>2707</v>
      </c>
      <c r="G134" s="153" t="s">
        <v>189</v>
      </c>
      <c r="H134" s="154">
        <v>458.7</v>
      </c>
      <c r="I134" s="155"/>
      <c r="J134" s="155">
        <f t="shared" si="10"/>
        <v>0</v>
      </c>
      <c r="K134" s="152" t="s">
        <v>5</v>
      </c>
      <c r="L134" s="35"/>
      <c r="M134" s="156" t="s">
        <v>5</v>
      </c>
      <c r="N134" s="157" t="s">
        <v>40</v>
      </c>
      <c r="O134" s="158">
        <v>0</v>
      </c>
      <c r="P134" s="158">
        <f t="shared" si="11"/>
        <v>0</v>
      </c>
      <c r="Q134" s="158">
        <v>0</v>
      </c>
      <c r="R134" s="158">
        <f t="shared" si="12"/>
        <v>0</v>
      </c>
      <c r="S134" s="158">
        <v>0</v>
      </c>
      <c r="T134" s="159">
        <f t="shared" si="13"/>
        <v>0</v>
      </c>
      <c r="AR134" s="21" t="s">
        <v>224</v>
      </c>
      <c r="AT134" s="21" t="s">
        <v>167</v>
      </c>
      <c r="AU134" s="21" t="s">
        <v>77</v>
      </c>
      <c r="AY134" s="21" t="s">
        <v>165</v>
      </c>
      <c r="BE134" s="160">
        <f t="shared" si="14"/>
        <v>0</v>
      </c>
      <c r="BF134" s="160">
        <f t="shared" si="15"/>
        <v>0</v>
      </c>
      <c r="BG134" s="160">
        <f t="shared" si="16"/>
        <v>0</v>
      </c>
      <c r="BH134" s="160">
        <f t="shared" si="17"/>
        <v>0</v>
      </c>
      <c r="BI134" s="160">
        <f t="shared" si="18"/>
        <v>0</v>
      </c>
      <c r="BJ134" s="21" t="s">
        <v>16</v>
      </c>
      <c r="BK134" s="160">
        <f t="shared" si="19"/>
        <v>0</v>
      </c>
      <c r="BL134" s="21" t="s">
        <v>224</v>
      </c>
      <c r="BM134" s="21" t="s">
        <v>2708</v>
      </c>
    </row>
    <row r="135" spans="2:65" s="1" customFormat="1" ht="16.5" customHeight="1">
      <c r="B135" s="149"/>
      <c r="C135" s="150" t="s">
        <v>374</v>
      </c>
      <c r="D135" s="150" t="s">
        <v>167</v>
      </c>
      <c r="E135" s="151" t="s">
        <v>2709</v>
      </c>
      <c r="F135" s="152" t="s">
        <v>2710</v>
      </c>
      <c r="G135" s="153" t="s">
        <v>170</v>
      </c>
      <c r="H135" s="154">
        <v>230</v>
      </c>
      <c r="I135" s="155"/>
      <c r="J135" s="155">
        <f t="shared" si="10"/>
        <v>0</v>
      </c>
      <c r="K135" s="152" t="s">
        <v>5</v>
      </c>
      <c r="L135" s="35"/>
      <c r="M135" s="156" t="s">
        <v>5</v>
      </c>
      <c r="N135" s="157" t="s">
        <v>40</v>
      </c>
      <c r="O135" s="158">
        <v>0</v>
      </c>
      <c r="P135" s="158">
        <f t="shared" si="11"/>
        <v>0</v>
      </c>
      <c r="Q135" s="158">
        <v>0</v>
      </c>
      <c r="R135" s="158">
        <f t="shared" si="12"/>
        <v>0</v>
      </c>
      <c r="S135" s="158">
        <v>0</v>
      </c>
      <c r="T135" s="159">
        <f t="shared" si="13"/>
        <v>0</v>
      </c>
      <c r="AR135" s="21" t="s">
        <v>224</v>
      </c>
      <c r="AT135" s="21" t="s">
        <v>167</v>
      </c>
      <c r="AU135" s="21" t="s">
        <v>77</v>
      </c>
      <c r="AY135" s="21" t="s">
        <v>165</v>
      </c>
      <c r="BE135" s="160">
        <f t="shared" si="14"/>
        <v>0</v>
      </c>
      <c r="BF135" s="160">
        <f t="shared" si="15"/>
        <v>0</v>
      </c>
      <c r="BG135" s="160">
        <f t="shared" si="16"/>
        <v>0</v>
      </c>
      <c r="BH135" s="160">
        <f t="shared" si="17"/>
        <v>0</v>
      </c>
      <c r="BI135" s="160">
        <f t="shared" si="18"/>
        <v>0</v>
      </c>
      <c r="BJ135" s="21" t="s">
        <v>16</v>
      </c>
      <c r="BK135" s="160">
        <f t="shared" si="19"/>
        <v>0</v>
      </c>
      <c r="BL135" s="21" t="s">
        <v>224</v>
      </c>
      <c r="BM135" s="21" t="s">
        <v>2711</v>
      </c>
    </row>
    <row r="136" spans="2:65" s="1" customFormat="1" ht="16.5" customHeight="1">
      <c r="B136" s="149"/>
      <c r="C136" s="150" t="s">
        <v>378</v>
      </c>
      <c r="D136" s="150" t="s">
        <v>167</v>
      </c>
      <c r="E136" s="151" t="s">
        <v>2712</v>
      </c>
      <c r="F136" s="152" t="s">
        <v>2713</v>
      </c>
      <c r="G136" s="153" t="s">
        <v>170</v>
      </c>
      <c r="H136" s="154">
        <v>230</v>
      </c>
      <c r="I136" s="155"/>
      <c r="J136" s="155">
        <f t="shared" si="10"/>
        <v>0</v>
      </c>
      <c r="K136" s="152" t="s">
        <v>5</v>
      </c>
      <c r="L136" s="35"/>
      <c r="M136" s="156" t="s">
        <v>5</v>
      </c>
      <c r="N136" s="157" t="s">
        <v>40</v>
      </c>
      <c r="O136" s="158">
        <v>0</v>
      </c>
      <c r="P136" s="158">
        <f t="shared" si="11"/>
        <v>0</v>
      </c>
      <c r="Q136" s="158">
        <v>0</v>
      </c>
      <c r="R136" s="158">
        <f t="shared" si="12"/>
        <v>0</v>
      </c>
      <c r="S136" s="158">
        <v>0</v>
      </c>
      <c r="T136" s="159">
        <f t="shared" si="13"/>
        <v>0</v>
      </c>
      <c r="AR136" s="21" t="s">
        <v>224</v>
      </c>
      <c r="AT136" s="21" t="s">
        <v>167</v>
      </c>
      <c r="AU136" s="21" t="s">
        <v>77</v>
      </c>
      <c r="AY136" s="21" t="s">
        <v>165</v>
      </c>
      <c r="BE136" s="160">
        <f t="shared" si="14"/>
        <v>0</v>
      </c>
      <c r="BF136" s="160">
        <f t="shared" si="15"/>
        <v>0</v>
      </c>
      <c r="BG136" s="160">
        <f t="shared" si="16"/>
        <v>0</v>
      </c>
      <c r="BH136" s="160">
        <f t="shared" si="17"/>
        <v>0</v>
      </c>
      <c r="BI136" s="160">
        <f t="shared" si="18"/>
        <v>0</v>
      </c>
      <c r="BJ136" s="21" t="s">
        <v>16</v>
      </c>
      <c r="BK136" s="160">
        <f t="shared" si="19"/>
        <v>0</v>
      </c>
      <c r="BL136" s="21" t="s">
        <v>224</v>
      </c>
      <c r="BM136" s="21" t="s">
        <v>2714</v>
      </c>
    </row>
    <row r="137" spans="2:65" s="1" customFormat="1" ht="16.5" customHeight="1">
      <c r="B137" s="149"/>
      <c r="C137" s="150" t="s">
        <v>382</v>
      </c>
      <c r="D137" s="150" t="s">
        <v>167</v>
      </c>
      <c r="E137" s="151" t="s">
        <v>2715</v>
      </c>
      <c r="F137" s="152" t="s">
        <v>2716</v>
      </c>
      <c r="G137" s="153" t="s">
        <v>170</v>
      </c>
      <c r="H137" s="154">
        <v>367.2</v>
      </c>
      <c r="I137" s="155"/>
      <c r="J137" s="155">
        <f t="shared" si="10"/>
        <v>0</v>
      </c>
      <c r="K137" s="152" t="s">
        <v>5</v>
      </c>
      <c r="L137" s="35"/>
      <c r="M137" s="156" t="s">
        <v>5</v>
      </c>
      <c r="N137" s="157" t="s">
        <v>40</v>
      </c>
      <c r="O137" s="158">
        <v>0</v>
      </c>
      <c r="P137" s="158">
        <f t="shared" si="11"/>
        <v>0</v>
      </c>
      <c r="Q137" s="158">
        <v>0</v>
      </c>
      <c r="R137" s="158">
        <f t="shared" si="12"/>
        <v>0</v>
      </c>
      <c r="S137" s="158">
        <v>0</v>
      </c>
      <c r="T137" s="159">
        <f t="shared" si="13"/>
        <v>0</v>
      </c>
      <c r="AR137" s="21" t="s">
        <v>224</v>
      </c>
      <c r="AT137" s="21" t="s">
        <v>167</v>
      </c>
      <c r="AU137" s="21" t="s">
        <v>77</v>
      </c>
      <c r="AY137" s="21" t="s">
        <v>165</v>
      </c>
      <c r="BE137" s="160">
        <f t="shared" si="14"/>
        <v>0</v>
      </c>
      <c r="BF137" s="160">
        <f t="shared" si="15"/>
        <v>0</v>
      </c>
      <c r="BG137" s="160">
        <f t="shared" si="16"/>
        <v>0</v>
      </c>
      <c r="BH137" s="160">
        <f t="shared" si="17"/>
        <v>0</v>
      </c>
      <c r="BI137" s="160">
        <f t="shared" si="18"/>
        <v>0</v>
      </c>
      <c r="BJ137" s="21" t="s">
        <v>16</v>
      </c>
      <c r="BK137" s="160">
        <f t="shared" si="19"/>
        <v>0</v>
      </c>
      <c r="BL137" s="21" t="s">
        <v>224</v>
      </c>
      <c r="BM137" s="21" t="s">
        <v>2717</v>
      </c>
    </row>
    <row r="138" spans="2:65" s="1" customFormat="1" ht="16.5" customHeight="1">
      <c r="B138" s="149"/>
      <c r="C138" s="150" t="s">
        <v>386</v>
      </c>
      <c r="D138" s="150" t="s">
        <v>167</v>
      </c>
      <c r="E138" s="151" t="s">
        <v>2718</v>
      </c>
      <c r="F138" s="152" t="s">
        <v>2719</v>
      </c>
      <c r="G138" s="153" t="s">
        <v>170</v>
      </c>
      <c r="H138" s="154">
        <v>367.2</v>
      </c>
      <c r="I138" s="155"/>
      <c r="J138" s="155">
        <f t="shared" si="10"/>
        <v>0</v>
      </c>
      <c r="K138" s="152" t="s">
        <v>5</v>
      </c>
      <c r="L138" s="35"/>
      <c r="M138" s="156" t="s">
        <v>5</v>
      </c>
      <c r="N138" s="157" t="s">
        <v>40</v>
      </c>
      <c r="O138" s="158">
        <v>0</v>
      </c>
      <c r="P138" s="158">
        <f t="shared" si="11"/>
        <v>0</v>
      </c>
      <c r="Q138" s="158">
        <v>0</v>
      </c>
      <c r="R138" s="158">
        <f t="shared" si="12"/>
        <v>0</v>
      </c>
      <c r="S138" s="158">
        <v>0</v>
      </c>
      <c r="T138" s="159">
        <f t="shared" si="13"/>
        <v>0</v>
      </c>
      <c r="AR138" s="21" t="s">
        <v>224</v>
      </c>
      <c r="AT138" s="21" t="s">
        <v>167</v>
      </c>
      <c r="AU138" s="21" t="s">
        <v>77</v>
      </c>
      <c r="AY138" s="21" t="s">
        <v>165</v>
      </c>
      <c r="BE138" s="160">
        <f t="shared" si="14"/>
        <v>0</v>
      </c>
      <c r="BF138" s="160">
        <f t="shared" si="15"/>
        <v>0</v>
      </c>
      <c r="BG138" s="160">
        <f t="shared" si="16"/>
        <v>0</v>
      </c>
      <c r="BH138" s="160">
        <f t="shared" si="17"/>
        <v>0</v>
      </c>
      <c r="BI138" s="160">
        <f t="shared" si="18"/>
        <v>0</v>
      </c>
      <c r="BJ138" s="21" t="s">
        <v>16</v>
      </c>
      <c r="BK138" s="160">
        <f t="shared" si="19"/>
        <v>0</v>
      </c>
      <c r="BL138" s="21" t="s">
        <v>224</v>
      </c>
      <c r="BM138" s="21" t="s">
        <v>2720</v>
      </c>
    </row>
    <row r="139" spans="2:65" s="1" customFormat="1" ht="16.5" customHeight="1">
      <c r="B139" s="149"/>
      <c r="C139" s="150" t="s">
        <v>390</v>
      </c>
      <c r="D139" s="150" t="s">
        <v>167</v>
      </c>
      <c r="E139" s="151" t="s">
        <v>2721</v>
      </c>
      <c r="F139" s="152" t="s">
        <v>2716</v>
      </c>
      <c r="G139" s="153" t="s">
        <v>170</v>
      </c>
      <c r="H139" s="154">
        <v>100</v>
      </c>
      <c r="I139" s="155"/>
      <c r="J139" s="155">
        <f t="shared" si="10"/>
        <v>0</v>
      </c>
      <c r="K139" s="152" t="s">
        <v>5</v>
      </c>
      <c r="L139" s="35"/>
      <c r="M139" s="156" t="s">
        <v>5</v>
      </c>
      <c r="N139" s="157" t="s">
        <v>40</v>
      </c>
      <c r="O139" s="158">
        <v>0</v>
      </c>
      <c r="P139" s="158">
        <f t="shared" si="11"/>
        <v>0</v>
      </c>
      <c r="Q139" s="158">
        <v>0</v>
      </c>
      <c r="R139" s="158">
        <f t="shared" si="12"/>
        <v>0</v>
      </c>
      <c r="S139" s="158">
        <v>0</v>
      </c>
      <c r="T139" s="159">
        <f t="shared" si="13"/>
        <v>0</v>
      </c>
      <c r="AR139" s="21" t="s">
        <v>224</v>
      </c>
      <c r="AT139" s="21" t="s">
        <v>167</v>
      </c>
      <c r="AU139" s="21" t="s">
        <v>77</v>
      </c>
      <c r="AY139" s="21" t="s">
        <v>165</v>
      </c>
      <c r="BE139" s="160">
        <f t="shared" si="14"/>
        <v>0</v>
      </c>
      <c r="BF139" s="160">
        <f t="shared" si="15"/>
        <v>0</v>
      </c>
      <c r="BG139" s="160">
        <f t="shared" si="16"/>
        <v>0</v>
      </c>
      <c r="BH139" s="160">
        <f t="shared" si="17"/>
        <v>0</v>
      </c>
      <c r="BI139" s="160">
        <f t="shared" si="18"/>
        <v>0</v>
      </c>
      <c r="BJ139" s="21" t="s">
        <v>16</v>
      </c>
      <c r="BK139" s="160">
        <f t="shared" si="19"/>
        <v>0</v>
      </c>
      <c r="BL139" s="21" t="s">
        <v>224</v>
      </c>
      <c r="BM139" s="21" t="s">
        <v>2722</v>
      </c>
    </row>
    <row r="140" spans="2:65" s="1" customFormat="1" ht="16.5" customHeight="1">
      <c r="B140" s="149"/>
      <c r="C140" s="150" t="s">
        <v>394</v>
      </c>
      <c r="D140" s="150" t="s">
        <v>167</v>
      </c>
      <c r="E140" s="151" t="s">
        <v>2723</v>
      </c>
      <c r="F140" s="152" t="s">
        <v>2719</v>
      </c>
      <c r="G140" s="153" t="s">
        <v>170</v>
      </c>
      <c r="H140" s="154">
        <v>100</v>
      </c>
      <c r="I140" s="155"/>
      <c r="J140" s="155">
        <f t="shared" si="10"/>
        <v>0</v>
      </c>
      <c r="K140" s="152" t="s">
        <v>5</v>
      </c>
      <c r="L140" s="35"/>
      <c r="M140" s="156" t="s">
        <v>5</v>
      </c>
      <c r="N140" s="157" t="s">
        <v>40</v>
      </c>
      <c r="O140" s="158">
        <v>0</v>
      </c>
      <c r="P140" s="158">
        <f t="shared" si="11"/>
        <v>0</v>
      </c>
      <c r="Q140" s="158">
        <v>0</v>
      </c>
      <c r="R140" s="158">
        <f t="shared" si="12"/>
        <v>0</v>
      </c>
      <c r="S140" s="158">
        <v>0</v>
      </c>
      <c r="T140" s="159">
        <f t="shared" si="13"/>
        <v>0</v>
      </c>
      <c r="AR140" s="21" t="s">
        <v>224</v>
      </c>
      <c r="AT140" s="21" t="s">
        <v>167</v>
      </c>
      <c r="AU140" s="21" t="s">
        <v>77</v>
      </c>
      <c r="AY140" s="21" t="s">
        <v>165</v>
      </c>
      <c r="BE140" s="160">
        <f t="shared" si="14"/>
        <v>0</v>
      </c>
      <c r="BF140" s="160">
        <f t="shared" si="15"/>
        <v>0</v>
      </c>
      <c r="BG140" s="160">
        <f t="shared" si="16"/>
        <v>0</v>
      </c>
      <c r="BH140" s="160">
        <f t="shared" si="17"/>
        <v>0</v>
      </c>
      <c r="BI140" s="160">
        <f t="shared" si="18"/>
        <v>0</v>
      </c>
      <c r="BJ140" s="21" t="s">
        <v>16</v>
      </c>
      <c r="BK140" s="160">
        <f t="shared" si="19"/>
        <v>0</v>
      </c>
      <c r="BL140" s="21" t="s">
        <v>224</v>
      </c>
      <c r="BM140" s="21" t="s">
        <v>2724</v>
      </c>
    </row>
    <row r="141" spans="2:65" s="1" customFormat="1" ht="16.5" customHeight="1">
      <c r="B141" s="149"/>
      <c r="C141" s="150" t="s">
        <v>398</v>
      </c>
      <c r="D141" s="150" t="s">
        <v>167</v>
      </c>
      <c r="E141" s="151" t="s">
        <v>2725</v>
      </c>
      <c r="F141" s="152" t="s">
        <v>2726</v>
      </c>
      <c r="G141" s="153" t="s">
        <v>245</v>
      </c>
      <c r="H141" s="154">
        <v>51.5</v>
      </c>
      <c r="I141" s="155"/>
      <c r="J141" s="155">
        <f t="shared" si="10"/>
        <v>0</v>
      </c>
      <c r="K141" s="152" t="s">
        <v>5</v>
      </c>
      <c r="L141" s="35"/>
      <c r="M141" s="156" t="s">
        <v>5</v>
      </c>
      <c r="N141" s="157" t="s">
        <v>40</v>
      </c>
      <c r="O141" s="158">
        <v>0</v>
      </c>
      <c r="P141" s="158">
        <f t="shared" si="11"/>
        <v>0</v>
      </c>
      <c r="Q141" s="158">
        <v>0</v>
      </c>
      <c r="R141" s="158">
        <f t="shared" si="12"/>
        <v>0</v>
      </c>
      <c r="S141" s="158">
        <v>0</v>
      </c>
      <c r="T141" s="159">
        <f t="shared" si="13"/>
        <v>0</v>
      </c>
      <c r="AR141" s="21" t="s">
        <v>224</v>
      </c>
      <c r="AT141" s="21" t="s">
        <v>167</v>
      </c>
      <c r="AU141" s="21" t="s">
        <v>77</v>
      </c>
      <c r="AY141" s="21" t="s">
        <v>165</v>
      </c>
      <c r="BE141" s="160">
        <f t="shared" si="14"/>
        <v>0</v>
      </c>
      <c r="BF141" s="160">
        <f t="shared" si="15"/>
        <v>0</v>
      </c>
      <c r="BG141" s="160">
        <f t="shared" si="16"/>
        <v>0</v>
      </c>
      <c r="BH141" s="160">
        <f t="shared" si="17"/>
        <v>0</v>
      </c>
      <c r="BI141" s="160">
        <f t="shared" si="18"/>
        <v>0</v>
      </c>
      <c r="BJ141" s="21" t="s">
        <v>16</v>
      </c>
      <c r="BK141" s="160">
        <f t="shared" si="19"/>
        <v>0</v>
      </c>
      <c r="BL141" s="21" t="s">
        <v>224</v>
      </c>
      <c r="BM141" s="21" t="s">
        <v>2727</v>
      </c>
    </row>
    <row r="142" spans="2:65" s="1" customFormat="1" ht="16.5" customHeight="1">
      <c r="B142" s="149"/>
      <c r="C142" s="150" t="s">
        <v>402</v>
      </c>
      <c r="D142" s="150" t="s">
        <v>167</v>
      </c>
      <c r="E142" s="151" t="s">
        <v>2728</v>
      </c>
      <c r="F142" s="152" t="s">
        <v>2729</v>
      </c>
      <c r="G142" s="153" t="s">
        <v>971</v>
      </c>
      <c r="H142" s="154">
        <v>2</v>
      </c>
      <c r="I142" s="155"/>
      <c r="J142" s="155">
        <f t="shared" si="10"/>
        <v>0</v>
      </c>
      <c r="K142" s="152" t="s">
        <v>5</v>
      </c>
      <c r="L142" s="35"/>
      <c r="M142" s="156" t="s">
        <v>5</v>
      </c>
      <c r="N142" s="157" t="s">
        <v>40</v>
      </c>
      <c r="O142" s="158">
        <v>0</v>
      </c>
      <c r="P142" s="158">
        <f t="shared" si="11"/>
        <v>0</v>
      </c>
      <c r="Q142" s="158">
        <v>0</v>
      </c>
      <c r="R142" s="158">
        <f t="shared" si="12"/>
        <v>0</v>
      </c>
      <c r="S142" s="158">
        <v>0</v>
      </c>
      <c r="T142" s="159">
        <f t="shared" si="13"/>
        <v>0</v>
      </c>
      <c r="AR142" s="21" t="s">
        <v>224</v>
      </c>
      <c r="AT142" s="21" t="s">
        <v>167</v>
      </c>
      <c r="AU142" s="21" t="s">
        <v>77</v>
      </c>
      <c r="AY142" s="21" t="s">
        <v>165</v>
      </c>
      <c r="BE142" s="160">
        <f t="shared" si="14"/>
        <v>0</v>
      </c>
      <c r="BF142" s="160">
        <f t="shared" si="15"/>
        <v>0</v>
      </c>
      <c r="BG142" s="160">
        <f t="shared" si="16"/>
        <v>0</v>
      </c>
      <c r="BH142" s="160">
        <f t="shared" si="17"/>
        <v>0</v>
      </c>
      <c r="BI142" s="160">
        <f t="shared" si="18"/>
        <v>0</v>
      </c>
      <c r="BJ142" s="21" t="s">
        <v>16</v>
      </c>
      <c r="BK142" s="160">
        <f t="shared" si="19"/>
        <v>0</v>
      </c>
      <c r="BL142" s="21" t="s">
        <v>224</v>
      </c>
      <c r="BM142" s="21" t="s">
        <v>2730</v>
      </c>
    </row>
    <row r="143" spans="2:65" s="1" customFormat="1" ht="16.5" customHeight="1">
      <c r="B143" s="149"/>
      <c r="C143" s="150" t="s">
        <v>406</v>
      </c>
      <c r="D143" s="150" t="s">
        <v>167</v>
      </c>
      <c r="E143" s="151" t="s">
        <v>2731</v>
      </c>
      <c r="F143" s="152" t="s">
        <v>2732</v>
      </c>
      <c r="G143" s="153" t="s">
        <v>185</v>
      </c>
      <c r="H143" s="154">
        <v>40.799999999999997</v>
      </c>
      <c r="I143" s="155"/>
      <c r="J143" s="155">
        <f t="shared" si="10"/>
        <v>0</v>
      </c>
      <c r="K143" s="152" t="s">
        <v>5</v>
      </c>
      <c r="L143" s="35"/>
      <c r="M143" s="156" t="s">
        <v>5</v>
      </c>
      <c r="N143" s="157" t="s">
        <v>40</v>
      </c>
      <c r="O143" s="158">
        <v>0</v>
      </c>
      <c r="P143" s="158">
        <f t="shared" si="11"/>
        <v>0</v>
      </c>
      <c r="Q143" s="158">
        <v>0</v>
      </c>
      <c r="R143" s="158">
        <f t="shared" si="12"/>
        <v>0</v>
      </c>
      <c r="S143" s="158">
        <v>0</v>
      </c>
      <c r="T143" s="159">
        <f t="shared" si="13"/>
        <v>0</v>
      </c>
      <c r="AR143" s="21" t="s">
        <v>224</v>
      </c>
      <c r="AT143" s="21" t="s">
        <v>167</v>
      </c>
      <c r="AU143" s="21" t="s">
        <v>77</v>
      </c>
      <c r="AY143" s="21" t="s">
        <v>165</v>
      </c>
      <c r="BE143" s="160">
        <f t="shared" si="14"/>
        <v>0</v>
      </c>
      <c r="BF143" s="160">
        <f t="shared" si="15"/>
        <v>0</v>
      </c>
      <c r="BG143" s="160">
        <f t="shared" si="16"/>
        <v>0</v>
      </c>
      <c r="BH143" s="160">
        <f t="shared" si="17"/>
        <v>0</v>
      </c>
      <c r="BI143" s="160">
        <f t="shared" si="18"/>
        <v>0</v>
      </c>
      <c r="BJ143" s="21" t="s">
        <v>16</v>
      </c>
      <c r="BK143" s="160">
        <f t="shared" si="19"/>
        <v>0</v>
      </c>
      <c r="BL143" s="21" t="s">
        <v>224</v>
      </c>
      <c r="BM143" s="21" t="s">
        <v>2733</v>
      </c>
    </row>
    <row r="144" spans="2:65" s="1" customFormat="1" ht="25.5" customHeight="1">
      <c r="B144" s="149"/>
      <c r="C144" s="150" t="s">
        <v>410</v>
      </c>
      <c r="D144" s="150" t="s">
        <v>167</v>
      </c>
      <c r="E144" s="151" t="s">
        <v>2734</v>
      </c>
      <c r="F144" s="152" t="s">
        <v>2735</v>
      </c>
      <c r="G144" s="153" t="s">
        <v>971</v>
      </c>
      <c r="H144" s="154">
        <v>2</v>
      </c>
      <c r="I144" s="155"/>
      <c r="J144" s="155">
        <f t="shared" si="10"/>
        <v>0</v>
      </c>
      <c r="K144" s="152" t="s">
        <v>5</v>
      </c>
      <c r="L144" s="35"/>
      <c r="M144" s="156" t="s">
        <v>5</v>
      </c>
      <c r="N144" s="157" t="s">
        <v>40</v>
      </c>
      <c r="O144" s="158">
        <v>0</v>
      </c>
      <c r="P144" s="158">
        <f t="shared" si="11"/>
        <v>0</v>
      </c>
      <c r="Q144" s="158">
        <v>0</v>
      </c>
      <c r="R144" s="158">
        <f t="shared" si="12"/>
        <v>0</v>
      </c>
      <c r="S144" s="158">
        <v>0</v>
      </c>
      <c r="T144" s="159">
        <f t="shared" si="13"/>
        <v>0</v>
      </c>
      <c r="AR144" s="21" t="s">
        <v>224</v>
      </c>
      <c r="AT144" s="21" t="s">
        <v>167</v>
      </c>
      <c r="AU144" s="21" t="s">
        <v>77</v>
      </c>
      <c r="AY144" s="21" t="s">
        <v>165</v>
      </c>
      <c r="BE144" s="160">
        <f t="shared" si="14"/>
        <v>0</v>
      </c>
      <c r="BF144" s="160">
        <f t="shared" si="15"/>
        <v>0</v>
      </c>
      <c r="BG144" s="160">
        <f t="shared" si="16"/>
        <v>0</v>
      </c>
      <c r="BH144" s="160">
        <f t="shared" si="17"/>
        <v>0</v>
      </c>
      <c r="BI144" s="160">
        <f t="shared" si="18"/>
        <v>0</v>
      </c>
      <c r="BJ144" s="21" t="s">
        <v>16</v>
      </c>
      <c r="BK144" s="160">
        <f t="shared" si="19"/>
        <v>0</v>
      </c>
      <c r="BL144" s="21" t="s">
        <v>224</v>
      </c>
      <c r="BM144" s="21" t="s">
        <v>2736</v>
      </c>
    </row>
    <row r="145" spans="2:65" s="1" customFormat="1" ht="16.5" customHeight="1">
      <c r="B145" s="149"/>
      <c r="C145" s="150" t="s">
        <v>419</v>
      </c>
      <c r="D145" s="150" t="s">
        <v>167</v>
      </c>
      <c r="E145" s="151" t="s">
        <v>2737</v>
      </c>
      <c r="F145" s="152" t="s">
        <v>2738</v>
      </c>
      <c r="G145" s="153" t="s">
        <v>2739</v>
      </c>
      <c r="H145" s="154">
        <v>0</v>
      </c>
      <c r="I145" s="155"/>
      <c r="J145" s="155">
        <f t="shared" si="10"/>
        <v>0</v>
      </c>
      <c r="K145" s="152" t="s">
        <v>5</v>
      </c>
      <c r="L145" s="35"/>
      <c r="M145" s="156" t="s">
        <v>5</v>
      </c>
      <c r="N145" s="157" t="s">
        <v>40</v>
      </c>
      <c r="O145" s="158">
        <v>0</v>
      </c>
      <c r="P145" s="158">
        <f t="shared" si="11"/>
        <v>0</v>
      </c>
      <c r="Q145" s="158">
        <v>0</v>
      </c>
      <c r="R145" s="158">
        <f t="shared" si="12"/>
        <v>0</v>
      </c>
      <c r="S145" s="158">
        <v>0</v>
      </c>
      <c r="T145" s="159">
        <f t="shared" si="13"/>
        <v>0</v>
      </c>
      <c r="AR145" s="21" t="s">
        <v>224</v>
      </c>
      <c r="AT145" s="21" t="s">
        <v>167</v>
      </c>
      <c r="AU145" s="21" t="s">
        <v>77</v>
      </c>
      <c r="AY145" s="21" t="s">
        <v>165</v>
      </c>
      <c r="BE145" s="160">
        <f t="shared" si="14"/>
        <v>0</v>
      </c>
      <c r="BF145" s="160">
        <f t="shared" si="15"/>
        <v>0</v>
      </c>
      <c r="BG145" s="160">
        <f t="shared" si="16"/>
        <v>0</v>
      </c>
      <c r="BH145" s="160">
        <f t="shared" si="17"/>
        <v>0</v>
      </c>
      <c r="BI145" s="160">
        <f t="shared" si="18"/>
        <v>0</v>
      </c>
      <c r="BJ145" s="21" t="s">
        <v>16</v>
      </c>
      <c r="BK145" s="160">
        <f t="shared" si="19"/>
        <v>0</v>
      </c>
      <c r="BL145" s="21" t="s">
        <v>224</v>
      </c>
      <c r="BM145" s="21" t="s">
        <v>2740</v>
      </c>
    </row>
    <row r="146" spans="2:65" s="1" customFormat="1" ht="16.5" customHeight="1">
      <c r="B146" s="149"/>
      <c r="C146" s="150" t="s">
        <v>423</v>
      </c>
      <c r="D146" s="150" t="s">
        <v>167</v>
      </c>
      <c r="E146" s="151" t="s">
        <v>2741</v>
      </c>
      <c r="F146" s="152" t="s">
        <v>1184</v>
      </c>
      <c r="G146" s="153" t="s">
        <v>1257</v>
      </c>
      <c r="H146" s="154">
        <v>2</v>
      </c>
      <c r="I146" s="155"/>
      <c r="J146" s="155">
        <f t="shared" si="10"/>
        <v>0</v>
      </c>
      <c r="K146" s="152" t="s">
        <v>5</v>
      </c>
      <c r="L146" s="35"/>
      <c r="M146" s="156" t="s">
        <v>5</v>
      </c>
      <c r="N146" s="157" t="s">
        <v>40</v>
      </c>
      <c r="O146" s="158">
        <v>0</v>
      </c>
      <c r="P146" s="158">
        <f t="shared" si="11"/>
        <v>0</v>
      </c>
      <c r="Q146" s="158">
        <v>0</v>
      </c>
      <c r="R146" s="158">
        <f t="shared" si="12"/>
        <v>0</v>
      </c>
      <c r="S146" s="158">
        <v>0</v>
      </c>
      <c r="T146" s="159">
        <f t="shared" si="13"/>
        <v>0</v>
      </c>
      <c r="AR146" s="21" t="s">
        <v>224</v>
      </c>
      <c r="AT146" s="21" t="s">
        <v>167</v>
      </c>
      <c r="AU146" s="21" t="s">
        <v>77</v>
      </c>
      <c r="AY146" s="21" t="s">
        <v>165</v>
      </c>
      <c r="BE146" s="160">
        <f t="shared" si="14"/>
        <v>0</v>
      </c>
      <c r="BF146" s="160">
        <f t="shared" si="15"/>
        <v>0</v>
      </c>
      <c r="BG146" s="160">
        <f t="shared" si="16"/>
        <v>0</v>
      </c>
      <c r="BH146" s="160">
        <f t="shared" si="17"/>
        <v>0</v>
      </c>
      <c r="BI146" s="160">
        <f t="shared" si="18"/>
        <v>0</v>
      </c>
      <c r="BJ146" s="21" t="s">
        <v>16</v>
      </c>
      <c r="BK146" s="160">
        <f t="shared" si="19"/>
        <v>0</v>
      </c>
      <c r="BL146" s="21" t="s">
        <v>224</v>
      </c>
      <c r="BM146" s="21" t="s">
        <v>2742</v>
      </c>
    </row>
    <row r="147" spans="2:65" s="10" customFormat="1" ht="29.85" customHeight="1">
      <c r="B147" s="137"/>
      <c r="D147" s="138" t="s">
        <v>68</v>
      </c>
      <c r="E147" s="147" t="s">
        <v>2012</v>
      </c>
      <c r="F147" s="147" t="s">
        <v>2743</v>
      </c>
      <c r="J147" s="148">
        <f>BK147</f>
        <v>0</v>
      </c>
      <c r="L147" s="137"/>
      <c r="M147" s="141"/>
      <c r="N147" s="142"/>
      <c r="O147" s="142"/>
      <c r="P147" s="143">
        <f>SUM(P148:P171)</f>
        <v>0</v>
      </c>
      <c r="Q147" s="142"/>
      <c r="R147" s="143">
        <f>SUM(R148:R171)</f>
        <v>0</v>
      </c>
      <c r="S147" s="142"/>
      <c r="T147" s="144">
        <f>SUM(T148:T171)</f>
        <v>0</v>
      </c>
      <c r="AR147" s="138" t="s">
        <v>77</v>
      </c>
      <c r="AT147" s="145" t="s">
        <v>68</v>
      </c>
      <c r="AU147" s="145" t="s">
        <v>16</v>
      </c>
      <c r="AY147" s="138" t="s">
        <v>165</v>
      </c>
      <c r="BK147" s="146">
        <f>SUM(BK148:BK171)</f>
        <v>0</v>
      </c>
    </row>
    <row r="148" spans="2:65" s="1" customFormat="1" ht="16.5" customHeight="1">
      <c r="B148" s="149"/>
      <c r="C148" s="150" t="s">
        <v>427</v>
      </c>
      <c r="D148" s="150" t="s">
        <v>167</v>
      </c>
      <c r="E148" s="151" t="s">
        <v>2744</v>
      </c>
      <c r="F148" s="152" t="s">
        <v>2745</v>
      </c>
      <c r="G148" s="153" t="s">
        <v>185</v>
      </c>
      <c r="H148" s="154">
        <v>84.12</v>
      </c>
      <c r="I148" s="155"/>
      <c r="J148" s="155">
        <f t="shared" ref="J148:J171" si="20">ROUND(I148*H148,2)</f>
        <v>0</v>
      </c>
      <c r="K148" s="152" t="s">
        <v>5</v>
      </c>
      <c r="L148" s="35"/>
      <c r="M148" s="156" t="s">
        <v>5</v>
      </c>
      <c r="N148" s="157" t="s">
        <v>40</v>
      </c>
      <c r="O148" s="158">
        <v>0</v>
      </c>
      <c r="P148" s="158">
        <f t="shared" ref="P148:P171" si="21">O148*H148</f>
        <v>0</v>
      </c>
      <c r="Q148" s="158">
        <v>0</v>
      </c>
      <c r="R148" s="158">
        <f t="shared" ref="R148:R171" si="22">Q148*H148</f>
        <v>0</v>
      </c>
      <c r="S148" s="158">
        <v>0</v>
      </c>
      <c r="T148" s="159">
        <f t="shared" ref="T148:T171" si="23">S148*H148</f>
        <v>0</v>
      </c>
      <c r="AR148" s="21" t="s">
        <v>224</v>
      </c>
      <c r="AT148" s="21" t="s">
        <v>167</v>
      </c>
      <c r="AU148" s="21" t="s">
        <v>77</v>
      </c>
      <c r="AY148" s="21" t="s">
        <v>165</v>
      </c>
      <c r="BE148" s="160">
        <f t="shared" ref="BE148:BE171" si="24">IF(N148="základní",J148,0)</f>
        <v>0</v>
      </c>
      <c r="BF148" s="160">
        <f t="shared" ref="BF148:BF171" si="25">IF(N148="snížená",J148,0)</f>
        <v>0</v>
      </c>
      <c r="BG148" s="160">
        <f t="shared" ref="BG148:BG171" si="26">IF(N148="zákl. přenesená",J148,0)</f>
        <v>0</v>
      </c>
      <c r="BH148" s="160">
        <f t="shared" ref="BH148:BH171" si="27">IF(N148="sníž. přenesená",J148,0)</f>
        <v>0</v>
      </c>
      <c r="BI148" s="160">
        <f t="shared" ref="BI148:BI171" si="28">IF(N148="nulová",J148,0)</f>
        <v>0</v>
      </c>
      <c r="BJ148" s="21" t="s">
        <v>16</v>
      </c>
      <c r="BK148" s="160">
        <f t="shared" ref="BK148:BK171" si="29">ROUND(I148*H148,2)</f>
        <v>0</v>
      </c>
      <c r="BL148" s="21" t="s">
        <v>224</v>
      </c>
      <c r="BM148" s="21" t="s">
        <v>2746</v>
      </c>
    </row>
    <row r="149" spans="2:65" s="1" customFormat="1" ht="16.5" customHeight="1">
      <c r="B149" s="149"/>
      <c r="C149" s="150" t="s">
        <v>431</v>
      </c>
      <c r="D149" s="150" t="s">
        <v>167</v>
      </c>
      <c r="E149" s="151" t="s">
        <v>2747</v>
      </c>
      <c r="F149" s="152" t="s">
        <v>2748</v>
      </c>
      <c r="G149" s="153" t="s">
        <v>185</v>
      </c>
      <c r="H149" s="154">
        <v>79.319999999999993</v>
      </c>
      <c r="I149" s="155"/>
      <c r="J149" s="155">
        <f t="shared" si="20"/>
        <v>0</v>
      </c>
      <c r="K149" s="152" t="s">
        <v>5</v>
      </c>
      <c r="L149" s="35"/>
      <c r="M149" s="156" t="s">
        <v>5</v>
      </c>
      <c r="N149" s="157" t="s">
        <v>40</v>
      </c>
      <c r="O149" s="158">
        <v>0</v>
      </c>
      <c r="P149" s="158">
        <f t="shared" si="21"/>
        <v>0</v>
      </c>
      <c r="Q149" s="158">
        <v>0</v>
      </c>
      <c r="R149" s="158">
        <f t="shared" si="22"/>
        <v>0</v>
      </c>
      <c r="S149" s="158">
        <v>0</v>
      </c>
      <c r="T149" s="159">
        <f t="shared" si="23"/>
        <v>0</v>
      </c>
      <c r="AR149" s="21" t="s">
        <v>224</v>
      </c>
      <c r="AT149" s="21" t="s">
        <v>167</v>
      </c>
      <c r="AU149" s="21" t="s">
        <v>77</v>
      </c>
      <c r="AY149" s="21" t="s">
        <v>165</v>
      </c>
      <c r="BE149" s="160">
        <f t="shared" si="24"/>
        <v>0</v>
      </c>
      <c r="BF149" s="160">
        <f t="shared" si="25"/>
        <v>0</v>
      </c>
      <c r="BG149" s="160">
        <f t="shared" si="26"/>
        <v>0</v>
      </c>
      <c r="BH149" s="160">
        <f t="shared" si="27"/>
        <v>0</v>
      </c>
      <c r="BI149" s="160">
        <f t="shared" si="28"/>
        <v>0</v>
      </c>
      <c r="BJ149" s="21" t="s">
        <v>16</v>
      </c>
      <c r="BK149" s="160">
        <f t="shared" si="29"/>
        <v>0</v>
      </c>
      <c r="BL149" s="21" t="s">
        <v>224</v>
      </c>
      <c r="BM149" s="21" t="s">
        <v>2749</v>
      </c>
    </row>
    <row r="150" spans="2:65" s="1" customFormat="1" ht="16.5" customHeight="1">
      <c r="B150" s="149"/>
      <c r="C150" s="150" t="s">
        <v>435</v>
      </c>
      <c r="D150" s="150" t="s">
        <v>167</v>
      </c>
      <c r="E150" s="151" t="s">
        <v>2750</v>
      </c>
      <c r="F150" s="152" t="s">
        <v>2751</v>
      </c>
      <c r="G150" s="153" t="s">
        <v>185</v>
      </c>
      <c r="H150" s="154">
        <v>78</v>
      </c>
      <c r="I150" s="155"/>
      <c r="J150" s="155">
        <f t="shared" si="20"/>
        <v>0</v>
      </c>
      <c r="K150" s="152" t="s">
        <v>5</v>
      </c>
      <c r="L150" s="35"/>
      <c r="M150" s="156" t="s">
        <v>5</v>
      </c>
      <c r="N150" s="157" t="s">
        <v>40</v>
      </c>
      <c r="O150" s="158">
        <v>0</v>
      </c>
      <c r="P150" s="158">
        <f t="shared" si="21"/>
        <v>0</v>
      </c>
      <c r="Q150" s="158">
        <v>0</v>
      </c>
      <c r="R150" s="158">
        <f t="shared" si="22"/>
        <v>0</v>
      </c>
      <c r="S150" s="158">
        <v>0</v>
      </c>
      <c r="T150" s="159">
        <f t="shared" si="23"/>
        <v>0</v>
      </c>
      <c r="AR150" s="21" t="s">
        <v>224</v>
      </c>
      <c r="AT150" s="21" t="s">
        <v>167</v>
      </c>
      <c r="AU150" s="21" t="s">
        <v>77</v>
      </c>
      <c r="AY150" s="21" t="s">
        <v>165</v>
      </c>
      <c r="BE150" s="160">
        <f t="shared" si="24"/>
        <v>0</v>
      </c>
      <c r="BF150" s="160">
        <f t="shared" si="25"/>
        <v>0</v>
      </c>
      <c r="BG150" s="160">
        <f t="shared" si="26"/>
        <v>0</v>
      </c>
      <c r="BH150" s="160">
        <f t="shared" si="27"/>
        <v>0</v>
      </c>
      <c r="BI150" s="160">
        <f t="shared" si="28"/>
        <v>0</v>
      </c>
      <c r="BJ150" s="21" t="s">
        <v>16</v>
      </c>
      <c r="BK150" s="160">
        <f t="shared" si="29"/>
        <v>0</v>
      </c>
      <c r="BL150" s="21" t="s">
        <v>224</v>
      </c>
      <c r="BM150" s="21" t="s">
        <v>2752</v>
      </c>
    </row>
    <row r="151" spans="2:65" s="1" customFormat="1" ht="16.5" customHeight="1">
      <c r="B151" s="149"/>
      <c r="C151" s="150" t="s">
        <v>439</v>
      </c>
      <c r="D151" s="150" t="s">
        <v>167</v>
      </c>
      <c r="E151" s="151" t="s">
        <v>2753</v>
      </c>
      <c r="F151" s="152" t="s">
        <v>2754</v>
      </c>
      <c r="G151" s="153" t="s">
        <v>185</v>
      </c>
      <c r="H151" s="154">
        <v>38.520000000000003</v>
      </c>
      <c r="I151" s="155"/>
      <c r="J151" s="155">
        <f t="shared" si="20"/>
        <v>0</v>
      </c>
      <c r="K151" s="152" t="s">
        <v>5</v>
      </c>
      <c r="L151" s="35"/>
      <c r="M151" s="156" t="s">
        <v>5</v>
      </c>
      <c r="N151" s="157" t="s">
        <v>40</v>
      </c>
      <c r="O151" s="158">
        <v>0</v>
      </c>
      <c r="P151" s="158">
        <f t="shared" si="21"/>
        <v>0</v>
      </c>
      <c r="Q151" s="158">
        <v>0</v>
      </c>
      <c r="R151" s="158">
        <f t="shared" si="22"/>
        <v>0</v>
      </c>
      <c r="S151" s="158">
        <v>0</v>
      </c>
      <c r="T151" s="159">
        <f t="shared" si="23"/>
        <v>0</v>
      </c>
      <c r="AR151" s="21" t="s">
        <v>224</v>
      </c>
      <c r="AT151" s="21" t="s">
        <v>167</v>
      </c>
      <c r="AU151" s="21" t="s">
        <v>77</v>
      </c>
      <c r="AY151" s="21" t="s">
        <v>165</v>
      </c>
      <c r="BE151" s="160">
        <f t="shared" si="24"/>
        <v>0</v>
      </c>
      <c r="BF151" s="160">
        <f t="shared" si="25"/>
        <v>0</v>
      </c>
      <c r="BG151" s="160">
        <f t="shared" si="26"/>
        <v>0</v>
      </c>
      <c r="BH151" s="160">
        <f t="shared" si="27"/>
        <v>0</v>
      </c>
      <c r="BI151" s="160">
        <f t="shared" si="28"/>
        <v>0</v>
      </c>
      <c r="BJ151" s="21" t="s">
        <v>16</v>
      </c>
      <c r="BK151" s="160">
        <f t="shared" si="29"/>
        <v>0</v>
      </c>
      <c r="BL151" s="21" t="s">
        <v>224</v>
      </c>
      <c r="BM151" s="21" t="s">
        <v>2755</v>
      </c>
    </row>
    <row r="152" spans="2:65" s="1" customFormat="1" ht="16.5" customHeight="1">
      <c r="B152" s="149"/>
      <c r="C152" s="150" t="s">
        <v>443</v>
      </c>
      <c r="D152" s="150" t="s">
        <v>167</v>
      </c>
      <c r="E152" s="151" t="s">
        <v>2756</v>
      </c>
      <c r="F152" s="152" t="s">
        <v>2757</v>
      </c>
      <c r="G152" s="153" t="s">
        <v>185</v>
      </c>
      <c r="H152" s="154">
        <v>38.520000000000003</v>
      </c>
      <c r="I152" s="155"/>
      <c r="J152" s="155">
        <f t="shared" si="20"/>
        <v>0</v>
      </c>
      <c r="K152" s="152" t="s">
        <v>5</v>
      </c>
      <c r="L152" s="35"/>
      <c r="M152" s="156" t="s">
        <v>5</v>
      </c>
      <c r="N152" s="157" t="s">
        <v>40</v>
      </c>
      <c r="O152" s="158">
        <v>0</v>
      </c>
      <c r="P152" s="158">
        <f t="shared" si="21"/>
        <v>0</v>
      </c>
      <c r="Q152" s="158">
        <v>0</v>
      </c>
      <c r="R152" s="158">
        <f t="shared" si="22"/>
        <v>0</v>
      </c>
      <c r="S152" s="158">
        <v>0</v>
      </c>
      <c r="T152" s="159">
        <f t="shared" si="23"/>
        <v>0</v>
      </c>
      <c r="AR152" s="21" t="s">
        <v>224</v>
      </c>
      <c r="AT152" s="21" t="s">
        <v>167</v>
      </c>
      <c r="AU152" s="21" t="s">
        <v>77</v>
      </c>
      <c r="AY152" s="21" t="s">
        <v>165</v>
      </c>
      <c r="BE152" s="160">
        <f t="shared" si="24"/>
        <v>0</v>
      </c>
      <c r="BF152" s="160">
        <f t="shared" si="25"/>
        <v>0</v>
      </c>
      <c r="BG152" s="160">
        <f t="shared" si="26"/>
        <v>0</v>
      </c>
      <c r="BH152" s="160">
        <f t="shared" si="27"/>
        <v>0</v>
      </c>
      <c r="BI152" s="160">
        <f t="shared" si="28"/>
        <v>0</v>
      </c>
      <c r="BJ152" s="21" t="s">
        <v>16</v>
      </c>
      <c r="BK152" s="160">
        <f t="shared" si="29"/>
        <v>0</v>
      </c>
      <c r="BL152" s="21" t="s">
        <v>224</v>
      </c>
      <c r="BM152" s="21" t="s">
        <v>2758</v>
      </c>
    </row>
    <row r="153" spans="2:65" s="1" customFormat="1" ht="16.5" customHeight="1">
      <c r="B153" s="149"/>
      <c r="C153" s="150" t="s">
        <v>447</v>
      </c>
      <c r="D153" s="150" t="s">
        <v>167</v>
      </c>
      <c r="E153" s="151" t="s">
        <v>2759</v>
      </c>
      <c r="F153" s="152" t="s">
        <v>2760</v>
      </c>
      <c r="G153" s="153" t="s">
        <v>185</v>
      </c>
      <c r="H153" s="154">
        <v>12.6</v>
      </c>
      <c r="I153" s="155"/>
      <c r="J153" s="155">
        <f t="shared" si="20"/>
        <v>0</v>
      </c>
      <c r="K153" s="152" t="s">
        <v>5</v>
      </c>
      <c r="L153" s="35"/>
      <c r="M153" s="156" t="s">
        <v>5</v>
      </c>
      <c r="N153" s="157" t="s">
        <v>40</v>
      </c>
      <c r="O153" s="158">
        <v>0</v>
      </c>
      <c r="P153" s="158">
        <f t="shared" si="21"/>
        <v>0</v>
      </c>
      <c r="Q153" s="158">
        <v>0</v>
      </c>
      <c r="R153" s="158">
        <f t="shared" si="22"/>
        <v>0</v>
      </c>
      <c r="S153" s="158">
        <v>0</v>
      </c>
      <c r="T153" s="159">
        <f t="shared" si="23"/>
        <v>0</v>
      </c>
      <c r="AR153" s="21" t="s">
        <v>224</v>
      </c>
      <c r="AT153" s="21" t="s">
        <v>167</v>
      </c>
      <c r="AU153" s="21" t="s">
        <v>77</v>
      </c>
      <c r="AY153" s="21" t="s">
        <v>165</v>
      </c>
      <c r="BE153" s="160">
        <f t="shared" si="24"/>
        <v>0</v>
      </c>
      <c r="BF153" s="160">
        <f t="shared" si="25"/>
        <v>0</v>
      </c>
      <c r="BG153" s="160">
        <f t="shared" si="26"/>
        <v>0</v>
      </c>
      <c r="BH153" s="160">
        <f t="shared" si="27"/>
        <v>0</v>
      </c>
      <c r="BI153" s="160">
        <f t="shared" si="28"/>
        <v>0</v>
      </c>
      <c r="BJ153" s="21" t="s">
        <v>16</v>
      </c>
      <c r="BK153" s="160">
        <f t="shared" si="29"/>
        <v>0</v>
      </c>
      <c r="BL153" s="21" t="s">
        <v>224</v>
      </c>
      <c r="BM153" s="21" t="s">
        <v>2761</v>
      </c>
    </row>
    <row r="154" spans="2:65" s="1" customFormat="1" ht="16.5" customHeight="1">
      <c r="B154" s="149"/>
      <c r="C154" s="150" t="s">
        <v>451</v>
      </c>
      <c r="D154" s="150" t="s">
        <v>167</v>
      </c>
      <c r="E154" s="151" t="s">
        <v>2762</v>
      </c>
      <c r="F154" s="152" t="s">
        <v>2763</v>
      </c>
      <c r="G154" s="153" t="s">
        <v>185</v>
      </c>
      <c r="H154" s="154">
        <v>3</v>
      </c>
      <c r="I154" s="155"/>
      <c r="J154" s="155">
        <f t="shared" si="20"/>
        <v>0</v>
      </c>
      <c r="K154" s="152" t="s">
        <v>5</v>
      </c>
      <c r="L154" s="35"/>
      <c r="M154" s="156" t="s">
        <v>5</v>
      </c>
      <c r="N154" s="157" t="s">
        <v>40</v>
      </c>
      <c r="O154" s="158">
        <v>0</v>
      </c>
      <c r="P154" s="158">
        <f t="shared" si="21"/>
        <v>0</v>
      </c>
      <c r="Q154" s="158">
        <v>0</v>
      </c>
      <c r="R154" s="158">
        <f t="shared" si="22"/>
        <v>0</v>
      </c>
      <c r="S154" s="158">
        <v>0</v>
      </c>
      <c r="T154" s="159">
        <f t="shared" si="23"/>
        <v>0</v>
      </c>
      <c r="AR154" s="21" t="s">
        <v>224</v>
      </c>
      <c r="AT154" s="21" t="s">
        <v>167</v>
      </c>
      <c r="AU154" s="21" t="s">
        <v>77</v>
      </c>
      <c r="AY154" s="21" t="s">
        <v>165</v>
      </c>
      <c r="BE154" s="160">
        <f t="shared" si="24"/>
        <v>0</v>
      </c>
      <c r="BF154" s="160">
        <f t="shared" si="25"/>
        <v>0</v>
      </c>
      <c r="BG154" s="160">
        <f t="shared" si="26"/>
        <v>0</v>
      </c>
      <c r="BH154" s="160">
        <f t="shared" si="27"/>
        <v>0</v>
      </c>
      <c r="BI154" s="160">
        <f t="shared" si="28"/>
        <v>0</v>
      </c>
      <c r="BJ154" s="21" t="s">
        <v>16</v>
      </c>
      <c r="BK154" s="160">
        <f t="shared" si="29"/>
        <v>0</v>
      </c>
      <c r="BL154" s="21" t="s">
        <v>224</v>
      </c>
      <c r="BM154" s="21" t="s">
        <v>2764</v>
      </c>
    </row>
    <row r="155" spans="2:65" s="1" customFormat="1" ht="16.5" customHeight="1">
      <c r="B155" s="149"/>
      <c r="C155" s="150" t="s">
        <v>456</v>
      </c>
      <c r="D155" s="150" t="s">
        <v>167</v>
      </c>
      <c r="E155" s="151" t="s">
        <v>2765</v>
      </c>
      <c r="F155" s="152" t="s">
        <v>2766</v>
      </c>
      <c r="G155" s="153" t="s">
        <v>185</v>
      </c>
      <c r="H155" s="154">
        <v>3</v>
      </c>
      <c r="I155" s="155"/>
      <c r="J155" s="155">
        <f t="shared" si="20"/>
        <v>0</v>
      </c>
      <c r="K155" s="152" t="s">
        <v>5</v>
      </c>
      <c r="L155" s="35"/>
      <c r="M155" s="156" t="s">
        <v>5</v>
      </c>
      <c r="N155" s="157" t="s">
        <v>40</v>
      </c>
      <c r="O155" s="158">
        <v>0</v>
      </c>
      <c r="P155" s="158">
        <f t="shared" si="21"/>
        <v>0</v>
      </c>
      <c r="Q155" s="158">
        <v>0</v>
      </c>
      <c r="R155" s="158">
        <f t="shared" si="22"/>
        <v>0</v>
      </c>
      <c r="S155" s="158">
        <v>0</v>
      </c>
      <c r="T155" s="159">
        <f t="shared" si="23"/>
        <v>0</v>
      </c>
      <c r="AR155" s="21" t="s">
        <v>224</v>
      </c>
      <c r="AT155" s="21" t="s">
        <v>167</v>
      </c>
      <c r="AU155" s="21" t="s">
        <v>77</v>
      </c>
      <c r="AY155" s="21" t="s">
        <v>165</v>
      </c>
      <c r="BE155" s="160">
        <f t="shared" si="24"/>
        <v>0</v>
      </c>
      <c r="BF155" s="160">
        <f t="shared" si="25"/>
        <v>0</v>
      </c>
      <c r="BG155" s="160">
        <f t="shared" si="26"/>
        <v>0</v>
      </c>
      <c r="BH155" s="160">
        <f t="shared" si="27"/>
        <v>0</v>
      </c>
      <c r="BI155" s="160">
        <f t="shared" si="28"/>
        <v>0</v>
      </c>
      <c r="BJ155" s="21" t="s">
        <v>16</v>
      </c>
      <c r="BK155" s="160">
        <f t="shared" si="29"/>
        <v>0</v>
      </c>
      <c r="BL155" s="21" t="s">
        <v>224</v>
      </c>
      <c r="BM155" s="21" t="s">
        <v>2767</v>
      </c>
    </row>
    <row r="156" spans="2:65" s="1" customFormat="1" ht="16.5" customHeight="1">
      <c r="B156" s="149"/>
      <c r="C156" s="150" t="s">
        <v>460</v>
      </c>
      <c r="D156" s="150" t="s">
        <v>167</v>
      </c>
      <c r="E156" s="151" t="s">
        <v>2768</v>
      </c>
      <c r="F156" s="152" t="s">
        <v>2769</v>
      </c>
      <c r="G156" s="153" t="s">
        <v>185</v>
      </c>
      <c r="H156" s="154">
        <v>19.2</v>
      </c>
      <c r="I156" s="155"/>
      <c r="J156" s="155">
        <f t="shared" si="20"/>
        <v>0</v>
      </c>
      <c r="K156" s="152" t="s">
        <v>5</v>
      </c>
      <c r="L156" s="35"/>
      <c r="M156" s="156" t="s">
        <v>5</v>
      </c>
      <c r="N156" s="157" t="s">
        <v>40</v>
      </c>
      <c r="O156" s="158">
        <v>0</v>
      </c>
      <c r="P156" s="158">
        <f t="shared" si="21"/>
        <v>0</v>
      </c>
      <c r="Q156" s="158">
        <v>0</v>
      </c>
      <c r="R156" s="158">
        <f t="shared" si="22"/>
        <v>0</v>
      </c>
      <c r="S156" s="158">
        <v>0</v>
      </c>
      <c r="T156" s="159">
        <f t="shared" si="23"/>
        <v>0</v>
      </c>
      <c r="AR156" s="21" t="s">
        <v>224</v>
      </c>
      <c r="AT156" s="21" t="s">
        <v>167</v>
      </c>
      <c r="AU156" s="21" t="s">
        <v>77</v>
      </c>
      <c r="AY156" s="21" t="s">
        <v>165</v>
      </c>
      <c r="BE156" s="160">
        <f t="shared" si="24"/>
        <v>0</v>
      </c>
      <c r="BF156" s="160">
        <f t="shared" si="25"/>
        <v>0</v>
      </c>
      <c r="BG156" s="160">
        <f t="shared" si="26"/>
        <v>0</v>
      </c>
      <c r="BH156" s="160">
        <f t="shared" si="27"/>
        <v>0</v>
      </c>
      <c r="BI156" s="160">
        <f t="shared" si="28"/>
        <v>0</v>
      </c>
      <c r="BJ156" s="21" t="s">
        <v>16</v>
      </c>
      <c r="BK156" s="160">
        <f t="shared" si="29"/>
        <v>0</v>
      </c>
      <c r="BL156" s="21" t="s">
        <v>224</v>
      </c>
      <c r="BM156" s="21" t="s">
        <v>2770</v>
      </c>
    </row>
    <row r="157" spans="2:65" s="1" customFormat="1" ht="16.5" customHeight="1">
      <c r="B157" s="149"/>
      <c r="C157" s="150" t="s">
        <v>464</v>
      </c>
      <c r="D157" s="150" t="s">
        <v>167</v>
      </c>
      <c r="E157" s="151" t="s">
        <v>2771</v>
      </c>
      <c r="F157" s="152" t="s">
        <v>2772</v>
      </c>
      <c r="G157" s="153" t="s">
        <v>185</v>
      </c>
      <c r="H157" s="154">
        <v>19.2</v>
      </c>
      <c r="I157" s="155"/>
      <c r="J157" s="155">
        <f t="shared" si="20"/>
        <v>0</v>
      </c>
      <c r="K157" s="152" t="s">
        <v>5</v>
      </c>
      <c r="L157" s="35"/>
      <c r="M157" s="156" t="s">
        <v>5</v>
      </c>
      <c r="N157" s="157" t="s">
        <v>40</v>
      </c>
      <c r="O157" s="158">
        <v>0</v>
      </c>
      <c r="P157" s="158">
        <f t="shared" si="21"/>
        <v>0</v>
      </c>
      <c r="Q157" s="158">
        <v>0</v>
      </c>
      <c r="R157" s="158">
        <f t="shared" si="22"/>
        <v>0</v>
      </c>
      <c r="S157" s="158">
        <v>0</v>
      </c>
      <c r="T157" s="159">
        <f t="shared" si="23"/>
        <v>0</v>
      </c>
      <c r="AR157" s="21" t="s">
        <v>224</v>
      </c>
      <c r="AT157" s="21" t="s">
        <v>167</v>
      </c>
      <c r="AU157" s="21" t="s">
        <v>77</v>
      </c>
      <c r="AY157" s="21" t="s">
        <v>165</v>
      </c>
      <c r="BE157" s="160">
        <f t="shared" si="24"/>
        <v>0</v>
      </c>
      <c r="BF157" s="160">
        <f t="shared" si="25"/>
        <v>0</v>
      </c>
      <c r="BG157" s="160">
        <f t="shared" si="26"/>
        <v>0</v>
      </c>
      <c r="BH157" s="160">
        <f t="shared" si="27"/>
        <v>0</v>
      </c>
      <c r="BI157" s="160">
        <f t="shared" si="28"/>
        <v>0</v>
      </c>
      <c r="BJ157" s="21" t="s">
        <v>16</v>
      </c>
      <c r="BK157" s="160">
        <f t="shared" si="29"/>
        <v>0</v>
      </c>
      <c r="BL157" s="21" t="s">
        <v>224</v>
      </c>
      <c r="BM157" s="21" t="s">
        <v>2773</v>
      </c>
    </row>
    <row r="158" spans="2:65" s="1" customFormat="1" ht="16.5" customHeight="1">
      <c r="B158" s="149"/>
      <c r="C158" s="150" t="s">
        <v>468</v>
      </c>
      <c r="D158" s="150" t="s">
        <v>167</v>
      </c>
      <c r="E158" s="151" t="s">
        <v>2616</v>
      </c>
      <c r="F158" s="152" t="s">
        <v>2617</v>
      </c>
      <c r="G158" s="153" t="s">
        <v>971</v>
      </c>
      <c r="H158" s="154">
        <v>417.2</v>
      </c>
      <c r="I158" s="155"/>
      <c r="J158" s="155">
        <f t="shared" si="20"/>
        <v>0</v>
      </c>
      <c r="K158" s="152" t="s">
        <v>5</v>
      </c>
      <c r="L158" s="35"/>
      <c r="M158" s="156" t="s">
        <v>5</v>
      </c>
      <c r="N158" s="157" t="s">
        <v>40</v>
      </c>
      <c r="O158" s="158">
        <v>0</v>
      </c>
      <c r="P158" s="158">
        <f t="shared" si="21"/>
        <v>0</v>
      </c>
      <c r="Q158" s="158">
        <v>0</v>
      </c>
      <c r="R158" s="158">
        <f t="shared" si="22"/>
        <v>0</v>
      </c>
      <c r="S158" s="158">
        <v>0</v>
      </c>
      <c r="T158" s="159">
        <f t="shared" si="23"/>
        <v>0</v>
      </c>
      <c r="AR158" s="21" t="s">
        <v>224</v>
      </c>
      <c r="AT158" s="21" t="s">
        <v>167</v>
      </c>
      <c r="AU158" s="21" t="s">
        <v>77</v>
      </c>
      <c r="AY158" s="21" t="s">
        <v>165</v>
      </c>
      <c r="BE158" s="160">
        <f t="shared" si="24"/>
        <v>0</v>
      </c>
      <c r="BF158" s="160">
        <f t="shared" si="25"/>
        <v>0</v>
      </c>
      <c r="BG158" s="160">
        <f t="shared" si="26"/>
        <v>0</v>
      </c>
      <c r="BH158" s="160">
        <f t="shared" si="27"/>
        <v>0</v>
      </c>
      <c r="BI158" s="160">
        <f t="shared" si="28"/>
        <v>0</v>
      </c>
      <c r="BJ158" s="21" t="s">
        <v>16</v>
      </c>
      <c r="BK158" s="160">
        <f t="shared" si="29"/>
        <v>0</v>
      </c>
      <c r="BL158" s="21" t="s">
        <v>224</v>
      </c>
      <c r="BM158" s="21" t="s">
        <v>2774</v>
      </c>
    </row>
    <row r="159" spans="2:65" s="1" customFormat="1" ht="16.5" customHeight="1">
      <c r="B159" s="149"/>
      <c r="C159" s="150" t="s">
        <v>472</v>
      </c>
      <c r="D159" s="150" t="s">
        <v>167</v>
      </c>
      <c r="E159" s="151" t="s">
        <v>2775</v>
      </c>
      <c r="F159" s="152" t="s">
        <v>2776</v>
      </c>
      <c r="G159" s="153" t="s">
        <v>185</v>
      </c>
      <c r="H159" s="154">
        <v>375.48</v>
      </c>
      <c r="I159" s="155"/>
      <c r="J159" s="155">
        <f t="shared" si="20"/>
        <v>0</v>
      </c>
      <c r="K159" s="152" t="s">
        <v>5</v>
      </c>
      <c r="L159" s="35"/>
      <c r="M159" s="156" t="s">
        <v>5</v>
      </c>
      <c r="N159" s="157" t="s">
        <v>40</v>
      </c>
      <c r="O159" s="158">
        <v>0</v>
      </c>
      <c r="P159" s="158">
        <f t="shared" si="21"/>
        <v>0</v>
      </c>
      <c r="Q159" s="158">
        <v>0</v>
      </c>
      <c r="R159" s="158">
        <f t="shared" si="22"/>
        <v>0</v>
      </c>
      <c r="S159" s="158">
        <v>0</v>
      </c>
      <c r="T159" s="159">
        <f t="shared" si="23"/>
        <v>0</v>
      </c>
      <c r="AR159" s="21" t="s">
        <v>224</v>
      </c>
      <c r="AT159" s="21" t="s">
        <v>167</v>
      </c>
      <c r="AU159" s="21" t="s">
        <v>77</v>
      </c>
      <c r="AY159" s="21" t="s">
        <v>165</v>
      </c>
      <c r="BE159" s="160">
        <f t="shared" si="24"/>
        <v>0</v>
      </c>
      <c r="BF159" s="160">
        <f t="shared" si="25"/>
        <v>0</v>
      </c>
      <c r="BG159" s="160">
        <f t="shared" si="26"/>
        <v>0</v>
      </c>
      <c r="BH159" s="160">
        <f t="shared" si="27"/>
        <v>0</v>
      </c>
      <c r="BI159" s="160">
        <f t="shared" si="28"/>
        <v>0</v>
      </c>
      <c r="BJ159" s="21" t="s">
        <v>16</v>
      </c>
      <c r="BK159" s="160">
        <f t="shared" si="29"/>
        <v>0</v>
      </c>
      <c r="BL159" s="21" t="s">
        <v>224</v>
      </c>
      <c r="BM159" s="21" t="s">
        <v>2777</v>
      </c>
    </row>
    <row r="160" spans="2:65" s="1" customFormat="1" ht="16.5" customHeight="1">
      <c r="B160" s="149"/>
      <c r="C160" s="150" t="s">
        <v>476</v>
      </c>
      <c r="D160" s="150" t="s">
        <v>167</v>
      </c>
      <c r="E160" s="151" t="s">
        <v>2778</v>
      </c>
      <c r="F160" s="152" t="s">
        <v>2779</v>
      </c>
      <c r="G160" s="153" t="s">
        <v>185</v>
      </c>
      <c r="H160" s="154">
        <v>375.48</v>
      </c>
      <c r="I160" s="155"/>
      <c r="J160" s="155">
        <f t="shared" si="20"/>
        <v>0</v>
      </c>
      <c r="K160" s="152" t="s">
        <v>5</v>
      </c>
      <c r="L160" s="35"/>
      <c r="M160" s="156" t="s">
        <v>5</v>
      </c>
      <c r="N160" s="157" t="s">
        <v>40</v>
      </c>
      <c r="O160" s="158">
        <v>0</v>
      </c>
      <c r="P160" s="158">
        <f t="shared" si="21"/>
        <v>0</v>
      </c>
      <c r="Q160" s="158">
        <v>0</v>
      </c>
      <c r="R160" s="158">
        <f t="shared" si="22"/>
        <v>0</v>
      </c>
      <c r="S160" s="158">
        <v>0</v>
      </c>
      <c r="T160" s="159">
        <f t="shared" si="23"/>
        <v>0</v>
      </c>
      <c r="AR160" s="21" t="s">
        <v>224</v>
      </c>
      <c r="AT160" s="21" t="s">
        <v>167</v>
      </c>
      <c r="AU160" s="21" t="s">
        <v>77</v>
      </c>
      <c r="AY160" s="21" t="s">
        <v>165</v>
      </c>
      <c r="BE160" s="160">
        <f t="shared" si="24"/>
        <v>0</v>
      </c>
      <c r="BF160" s="160">
        <f t="shared" si="25"/>
        <v>0</v>
      </c>
      <c r="BG160" s="160">
        <f t="shared" si="26"/>
        <v>0</v>
      </c>
      <c r="BH160" s="160">
        <f t="shared" si="27"/>
        <v>0</v>
      </c>
      <c r="BI160" s="160">
        <f t="shared" si="28"/>
        <v>0</v>
      </c>
      <c r="BJ160" s="21" t="s">
        <v>16</v>
      </c>
      <c r="BK160" s="160">
        <f t="shared" si="29"/>
        <v>0</v>
      </c>
      <c r="BL160" s="21" t="s">
        <v>224</v>
      </c>
      <c r="BM160" s="21" t="s">
        <v>2780</v>
      </c>
    </row>
    <row r="161" spans="2:65" s="1" customFormat="1" ht="16.5" customHeight="1">
      <c r="B161" s="149"/>
      <c r="C161" s="150" t="s">
        <v>480</v>
      </c>
      <c r="D161" s="150" t="s">
        <v>167</v>
      </c>
      <c r="E161" s="151" t="s">
        <v>2781</v>
      </c>
      <c r="F161" s="152" t="s">
        <v>2782</v>
      </c>
      <c r="G161" s="153" t="s">
        <v>971</v>
      </c>
      <c r="H161" s="154">
        <v>2</v>
      </c>
      <c r="I161" s="155"/>
      <c r="J161" s="155">
        <f t="shared" si="20"/>
        <v>0</v>
      </c>
      <c r="K161" s="152" t="s">
        <v>5</v>
      </c>
      <c r="L161" s="35"/>
      <c r="M161" s="156" t="s">
        <v>5</v>
      </c>
      <c r="N161" s="157" t="s">
        <v>40</v>
      </c>
      <c r="O161" s="158">
        <v>0</v>
      </c>
      <c r="P161" s="158">
        <f t="shared" si="21"/>
        <v>0</v>
      </c>
      <c r="Q161" s="158">
        <v>0</v>
      </c>
      <c r="R161" s="158">
        <f t="shared" si="22"/>
        <v>0</v>
      </c>
      <c r="S161" s="158">
        <v>0</v>
      </c>
      <c r="T161" s="159">
        <f t="shared" si="23"/>
        <v>0</v>
      </c>
      <c r="AR161" s="21" t="s">
        <v>224</v>
      </c>
      <c r="AT161" s="21" t="s">
        <v>167</v>
      </c>
      <c r="AU161" s="21" t="s">
        <v>77</v>
      </c>
      <c r="AY161" s="21" t="s">
        <v>165</v>
      </c>
      <c r="BE161" s="160">
        <f t="shared" si="24"/>
        <v>0</v>
      </c>
      <c r="BF161" s="160">
        <f t="shared" si="25"/>
        <v>0</v>
      </c>
      <c r="BG161" s="160">
        <f t="shared" si="26"/>
        <v>0</v>
      </c>
      <c r="BH161" s="160">
        <f t="shared" si="27"/>
        <v>0</v>
      </c>
      <c r="BI161" s="160">
        <f t="shared" si="28"/>
        <v>0</v>
      </c>
      <c r="BJ161" s="21" t="s">
        <v>16</v>
      </c>
      <c r="BK161" s="160">
        <f t="shared" si="29"/>
        <v>0</v>
      </c>
      <c r="BL161" s="21" t="s">
        <v>224</v>
      </c>
      <c r="BM161" s="21" t="s">
        <v>2783</v>
      </c>
    </row>
    <row r="162" spans="2:65" s="1" customFormat="1" ht="16.5" customHeight="1">
      <c r="B162" s="149"/>
      <c r="C162" s="150" t="s">
        <v>484</v>
      </c>
      <c r="D162" s="150" t="s">
        <v>167</v>
      </c>
      <c r="E162" s="151" t="s">
        <v>2784</v>
      </c>
      <c r="F162" s="152" t="s">
        <v>2785</v>
      </c>
      <c r="G162" s="153" t="s">
        <v>971</v>
      </c>
      <c r="H162" s="154">
        <v>10</v>
      </c>
      <c r="I162" s="155"/>
      <c r="J162" s="155">
        <f t="shared" si="20"/>
        <v>0</v>
      </c>
      <c r="K162" s="152" t="s">
        <v>5</v>
      </c>
      <c r="L162" s="35"/>
      <c r="M162" s="156" t="s">
        <v>5</v>
      </c>
      <c r="N162" s="157" t="s">
        <v>40</v>
      </c>
      <c r="O162" s="158">
        <v>0</v>
      </c>
      <c r="P162" s="158">
        <f t="shared" si="21"/>
        <v>0</v>
      </c>
      <c r="Q162" s="158">
        <v>0</v>
      </c>
      <c r="R162" s="158">
        <f t="shared" si="22"/>
        <v>0</v>
      </c>
      <c r="S162" s="158">
        <v>0</v>
      </c>
      <c r="T162" s="159">
        <f t="shared" si="23"/>
        <v>0</v>
      </c>
      <c r="AR162" s="21" t="s">
        <v>224</v>
      </c>
      <c r="AT162" s="21" t="s">
        <v>167</v>
      </c>
      <c r="AU162" s="21" t="s">
        <v>77</v>
      </c>
      <c r="AY162" s="21" t="s">
        <v>165</v>
      </c>
      <c r="BE162" s="160">
        <f t="shared" si="24"/>
        <v>0</v>
      </c>
      <c r="BF162" s="160">
        <f t="shared" si="25"/>
        <v>0</v>
      </c>
      <c r="BG162" s="160">
        <f t="shared" si="26"/>
        <v>0</v>
      </c>
      <c r="BH162" s="160">
        <f t="shared" si="27"/>
        <v>0</v>
      </c>
      <c r="BI162" s="160">
        <f t="shared" si="28"/>
        <v>0</v>
      </c>
      <c r="BJ162" s="21" t="s">
        <v>16</v>
      </c>
      <c r="BK162" s="160">
        <f t="shared" si="29"/>
        <v>0</v>
      </c>
      <c r="BL162" s="21" t="s">
        <v>224</v>
      </c>
      <c r="BM162" s="21" t="s">
        <v>2786</v>
      </c>
    </row>
    <row r="163" spans="2:65" s="1" customFormat="1" ht="16.5" customHeight="1">
      <c r="B163" s="149"/>
      <c r="C163" s="150" t="s">
        <v>488</v>
      </c>
      <c r="D163" s="150" t="s">
        <v>167</v>
      </c>
      <c r="E163" s="151" t="s">
        <v>2787</v>
      </c>
      <c r="F163" s="152" t="s">
        <v>2788</v>
      </c>
      <c r="G163" s="153" t="s">
        <v>971</v>
      </c>
      <c r="H163" s="154">
        <v>4</v>
      </c>
      <c r="I163" s="155"/>
      <c r="J163" s="155">
        <f t="shared" si="20"/>
        <v>0</v>
      </c>
      <c r="K163" s="152" t="s">
        <v>5</v>
      </c>
      <c r="L163" s="35"/>
      <c r="M163" s="156" t="s">
        <v>5</v>
      </c>
      <c r="N163" s="157" t="s">
        <v>40</v>
      </c>
      <c r="O163" s="158">
        <v>0</v>
      </c>
      <c r="P163" s="158">
        <f t="shared" si="21"/>
        <v>0</v>
      </c>
      <c r="Q163" s="158">
        <v>0</v>
      </c>
      <c r="R163" s="158">
        <f t="shared" si="22"/>
        <v>0</v>
      </c>
      <c r="S163" s="158">
        <v>0</v>
      </c>
      <c r="T163" s="159">
        <f t="shared" si="23"/>
        <v>0</v>
      </c>
      <c r="AR163" s="21" t="s">
        <v>224</v>
      </c>
      <c r="AT163" s="21" t="s">
        <v>167</v>
      </c>
      <c r="AU163" s="21" t="s">
        <v>77</v>
      </c>
      <c r="AY163" s="21" t="s">
        <v>165</v>
      </c>
      <c r="BE163" s="160">
        <f t="shared" si="24"/>
        <v>0</v>
      </c>
      <c r="BF163" s="160">
        <f t="shared" si="25"/>
        <v>0</v>
      </c>
      <c r="BG163" s="160">
        <f t="shared" si="26"/>
        <v>0</v>
      </c>
      <c r="BH163" s="160">
        <f t="shared" si="27"/>
        <v>0</v>
      </c>
      <c r="BI163" s="160">
        <f t="shared" si="28"/>
        <v>0</v>
      </c>
      <c r="BJ163" s="21" t="s">
        <v>16</v>
      </c>
      <c r="BK163" s="160">
        <f t="shared" si="29"/>
        <v>0</v>
      </c>
      <c r="BL163" s="21" t="s">
        <v>224</v>
      </c>
      <c r="BM163" s="21" t="s">
        <v>2789</v>
      </c>
    </row>
    <row r="164" spans="2:65" s="1" customFormat="1" ht="16.5" customHeight="1">
      <c r="B164" s="149"/>
      <c r="C164" s="150" t="s">
        <v>493</v>
      </c>
      <c r="D164" s="150" t="s">
        <v>167</v>
      </c>
      <c r="E164" s="151" t="s">
        <v>2790</v>
      </c>
      <c r="F164" s="152" t="s">
        <v>2791</v>
      </c>
      <c r="G164" s="153" t="s">
        <v>971</v>
      </c>
      <c r="H164" s="154">
        <v>2</v>
      </c>
      <c r="I164" s="155"/>
      <c r="J164" s="155">
        <f t="shared" si="20"/>
        <v>0</v>
      </c>
      <c r="K164" s="152" t="s">
        <v>5</v>
      </c>
      <c r="L164" s="35"/>
      <c r="M164" s="156" t="s">
        <v>5</v>
      </c>
      <c r="N164" s="157" t="s">
        <v>40</v>
      </c>
      <c r="O164" s="158">
        <v>0</v>
      </c>
      <c r="P164" s="158">
        <f t="shared" si="21"/>
        <v>0</v>
      </c>
      <c r="Q164" s="158">
        <v>0</v>
      </c>
      <c r="R164" s="158">
        <f t="shared" si="22"/>
        <v>0</v>
      </c>
      <c r="S164" s="158">
        <v>0</v>
      </c>
      <c r="T164" s="159">
        <f t="shared" si="23"/>
        <v>0</v>
      </c>
      <c r="AR164" s="21" t="s">
        <v>224</v>
      </c>
      <c r="AT164" s="21" t="s">
        <v>167</v>
      </c>
      <c r="AU164" s="21" t="s">
        <v>77</v>
      </c>
      <c r="AY164" s="21" t="s">
        <v>165</v>
      </c>
      <c r="BE164" s="160">
        <f t="shared" si="24"/>
        <v>0</v>
      </c>
      <c r="BF164" s="160">
        <f t="shared" si="25"/>
        <v>0</v>
      </c>
      <c r="BG164" s="160">
        <f t="shared" si="26"/>
        <v>0</v>
      </c>
      <c r="BH164" s="160">
        <f t="shared" si="27"/>
        <v>0</v>
      </c>
      <c r="BI164" s="160">
        <f t="shared" si="28"/>
        <v>0</v>
      </c>
      <c r="BJ164" s="21" t="s">
        <v>16</v>
      </c>
      <c r="BK164" s="160">
        <f t="shared" si="29"/>
        <v>0</v>
      </c>
      <c r="BL164" s="21" t="s">
        <v>224</v>
      </c>
      <c r="BM164" s="21" t="s">
        <v>2792</v>
      </c>
    </row>
    <row r="165" spans="2:65" s="1" customFormat="1" ht="38.25" customHeight="1">
      <c r="B165" s="149"/>
      <c r="C165" s="150" t="s">
        <v>495</v>
      </c>
      <c r="D165" s="150" t="s">
        <v>167</v>
      </c>
      <c r="E165" s="151" t="s">
        <v>2793</v>
      </c>
      <c r="F165" s="152" t="s">
        <v>2794</v>
      </c>
      <c r="G165" s="153" t="s">
        <v>971</v>
      </c>
      <c r="H165" s="154">
        <v>5</v>
      </c>
      <c r="I165" s="155"/>
      <c r="J165" s="155">
        <f t="shared" si="20"/>
        <v>0</v>
      </c>
      <c r="K165" s="152" t="s">
        <v>5</v>
      </c>
      <c r="L165" s="35"/>
      <c r="M165" s="156" t="s">
        <v>5</v>
      </c>
      <c r="N165" s="157" t="s">
        <v>40</v>
      </c>
      <c r="O165" s="158">
        <v>0</v>
      </c>
      <c r="P165" s="158">
        <f t="shared" si="21"/>
        <v>0</v>
      </c>
      <c r="Q165" s="158">
        <v>0</v>
      </c>
      <c r="R165" s="158">
        <f t="shared" si="22"/>
        <v>0</v>
      </c>
      <c r="S165" s="158">
        <v>0</v>
      </c>
      <c r="T165" s="159">
        <f t="shared" si="23"/>
        <v>0</v>
      </c>
      <c r="AR165" s="21" t="s">
        <v>224</v>
      </c>
      <c r="AT165" s="21" t="s">
        <v>167</v>
      </c>
      <c r="AU165" s="21" t="s">
        <v>77</v>
      </c>
      <c r="AY165" s="21" t="s">
        <v>165</v>
      </c>
      <c r="BE165" s="160">
        <f t="shared" si="24"/>
        <v>0</v>
      </c>
      <c r="BF165" s="160">
        <f t="shared" si="25"/>
        <v>0</v>
      </c>
      <c r="BG165" s="160">
        <f t="shared" si="26"/>
        <v>0</v>
      </c>
      <c r="BH165" s="160">
        <f t="shared" si="27"/>
        <v>0</v>
      </c>
      <c r="BI165" s="160">
        <f t="shared" si="28"/>
        <v>0</v>
      </c>
      <c r="BJ165" s="21" t="s">
        <v>16</v>
      </c>
      <c r="BK165" s="160">
        <f t="shared" si="29"/>
        <v>0</v>
      </c>
      <c r="BL165" s="21" t="s">
        <v>224</v>
      </c>
      <c r="BM165" s="21" t="s">
        <v>2795</v>
      </c>
    </row>
    <row r="166" spans="2:65" s="1" customFormat="1" ht="38.25" customHeight="1">
      <c r="B166" s="149"/>
      <c r="C166" s="150" t="s">
        <v>500</v>
      </c>
      <c r="D166" s="150" t="s">
        <v>167</v>
      </c>
      <c r="E166" s="151" t="s">
        <v>2796</v>
      </c>
      <c r="F166" s="152" t="s">
        <v>2797</v>
      </c>
      <c r="G166" s="153" t="s">
        <v>971</v>
      </c>
      <c r="H166" s="154">
        <v>1</v>
      </c>
      <c r="I166" s="155"/>
      <c r="J166" s="155">
        <f t="shared" si="20"/>
        <v>0</v>
      </c>
      <c r="K166" s="152" t="s">
        <v>5</v>
      </c>
      <c r="L166" s="35"/>
      <c r="M166" s="156" t="s">
        <v>5</v>
      </c>
      <c r="N166" s="157" t="s">
        <v>40</v>
      </c>
      <c r="O166" s="158">
        <v>0</v>
      </c>
      <c r="P166" s="158">
        <f t="shared" si="21"/>
        <v>0</v>
      </c>
      <c r="Q166" s="158">
        <v>0</v>
      </c>
      <c r="R166" s="158">
        <f t="shared" si="22"/>
        <v>0</v>
      </c>
      <c r="S166" s="158">
        <v>0</v>
      </c>
      <c r="T166" s="159">
        <f t="shared" si="23"/>
        <v>0</v>
      </c>
      <c r="AR166" s="21" t="s">
        <v>224</v>
      </c>
      <c r="AT166" s="21" t="s">
        <v>167</v>
      </c>
      <c r="AU166" s="21" t="s">
        <v>77</v>
      </c>
      <c r="AY166" s="21" t="s">
        <v>165</v>
      </c>
      <c r="BE166" s="160">
        <f t="shared" si="24"/>
        <v>0</v>
      </c>
      <c r="BF166" s="160">
        <f t="shared" si="25"/>
        <v>0</v>
      </c>
      <c r="BG166" s="160">
        <f t="shared" si="26"/>
        <v>0</v>
      </c>
      <c r="BH166" s="160">
        <f t="shared" si="27"/>
        <v>0</v>
      </c>
      <c r="BI166" s="160">
        <f t="shared" si="28"/>
        <v>0</v>
      </c>
      <c r="BJ166" s="21" t="s">
        <v>16</v>
      </c>
      <c r="BK166" s="160">
        <f t="shared" si="29"/>
        <v>0</v>
      </c>
      <c r="BL166" s="21" t="s">
        <v>224</v>
      </c>
      <c r="BM166" s="21" t="s">
        <v>2798</v>
      </c>
    </row>
    <row r="167" spans="2:65" s="1" customFormat="1" ht="25.5" customHeight="1">
      <c r="B167" s="149"/>
      <c r="C167" s="150" t="s">
        <v>502</v>
      </c>
      <c r="D167" s="150" t="s">
        <v>167</v>
      </c>
      <c r="E167" s="151" t="s">
        <v>2799</v>
      </c>
      <c r="F167" s="152" t="s">
        <v>2800</v>
      </c>
      <c r="G167" s="153" t="s">
        <v>185</v>
      </c>
      <c r="H167" s="154">
        <v>1</v>
      </c>
      <c r="I167" s="155"/>
      <c r="J167" s="155">
        <f t="shared" si="20"/>
        <v>0</v>
      </c>
      <c r="K167" s="152" t="s">
        <v>5</v>
      </c>
      <c r="L167" s="35"/>
      <c r="M167" s="156" t="s">
        <v>5</v>
      </c>
      <c r="N167" s="157" t="s">
        <v>40</v>
      </c>
      <c r="O167" s="158">
        <v>0</v>
      </c>
      <c r="P167" s="158">
        <f t="shared" si="21"/>
        <v>0</v>
      </c>
      <c r="Q167" s="158">
        <v>0</v>
      </c>
      <c r="R167" s="158">
        <f t="shared" si="22"/>
        <v>0</v>
      </c>
      <c r="S167" s="158">
        <v>0</v>
      </c>
      <c r="T167" s="159">
        <f t="shared" si="23"/>
        <v>0</v>
      </c>
      <c r="AR167" s="21" t="s">
        <v>224</v>
      </c>
      <c r="AT167" s="21" t="s">
        <v>167</v>
      </c>
      <c r="AU167" s="21" t="s">
        <v>77</v>
      </c>
      <c r="AY167" s="21" t="s">
        <v>165</v>
      </c>
      <c r="BE167" s="160">
        <f t="shared" si="24"/>
        <v>0</v>
      </c>
      <c r="BF167" s="160">
        <f t="shared" si="25"/>
        <v>0</v>
      </c>
      <c r="BG167" s="160">
        <f t="shared" si="26"/>
        <v>0</v>
      </c>
      <c r="BH167" s="160">
        <f t="shared" si="27"/>
        <v>0</v>
      </c>
      <c r="BI167" s="160">
        <f t="shared" si="28"/>
        <v>0</v>
      </c>
      <c r="BJ167" s="21" t="s">
        <v>16</v>
      </c>
      <c r="BK167" s="160">
        <f t="shared" si="29"/>
        <v>0</v>
      </c>
      <c r="BL167" s="21" t="s">
        <v>224</v>
      </c>
      <c r="BM167" s="21" t="s">
        <v>2801</v>
      </c>
    </row>
    <row r="168" spans="2:65" s="1" customFormat="1" ht="25.5" customHeight="1">
      <c r="B168" s="149"/>
      <c r="C168" s="150" t="s">
        <v>505</v>
      </c>
      <c r="D168" s="150" t="s">
        <v>167</v>
      </c>
      <c r="E168" s="151" t="s">
        <v>2802</v>
      </c>
      <c r="F168" s="152" t="s">
        <v>2803</v>
      </c>
      <c r="G168" s="153" t="s">
        <v>971</v>
      </c>
      <c r="H168" s="154">
        <v>4</v>
      </c>
      <c r="I168" s="155"/>
      <c r="J168" s="155">
        <f t="shared" si="20"/>
        <v>0</v>
      </c>
      <c r="K168" s="152" t="s">
        <v>5</v>
      </c>
      <c r="L168" s="35"/>
      <c r="M168" s="156" t="s">
        <v>5</v>
      </c>
      <c r="N168" s="157" t="s">
        <v>40</v>
      </c>
      <c r="O168" s="158">
        <v>0</v>
      </c>
      <c r="P168" s="158">
        <f t="shared" si="21"/>
        <v>0</v>
      </c>
      <c r="Q168" s="158">
        <v>0</v>
      </c>
      <c r="R168" s="158">
        <f t="shared" si="22"/>
        <v>0</v>
      </c>
      <c r="S168" s="158">
        <v>0</v>
      </c>
      <c r="T168" s="159">
        <f t="shared" si="23"/>
        <v>0</v>
      </c>
      <c r="AR168" s="21" t="s">
        <v>224</v>
      </c>
      <c r="AT168" s="21" t="s">
        <v>167</v>
      </c>
      <c r="AU168" s="21" t="s">
        <v>77</v>
      </c>
      <c r="AY168" s="21" t="s">
        <v>165</v>
      </c>
      <c r="BE168" s="160">
        <f t="shared" si="24"/>
        <v>0</v>
      </c>
      <c r="BF168" s="160">
        <f t="shared" si="25"/>
        <v>0</v>
      </c>
      <c r="BG168" s="160">
        <f t="shared" si="26"/>
        <v>0</v>
      </c>
      <c r="BH168" s="160">
        <f t="shared" si="27"/>
        <v>0</v>
      </c>
      <c r="BI168" s="160">
        <f t="shared" si="28"/>
        <v>0</v>
      </c>
      <c r="BJ168" s="21" t="s">
        <v>16</v>
      </c>
      <c r="BK168" s="160">
        <f t="shared" si="29"/>
        <v>0</v>
      </c>
      <c r="BL168" s="21" t="s">
        <v>224</v>
      </c>
      <c r="BM168" s="21" t="s">
        <v>2804</v>
      </c>
    </row>
    <row r="169" spans="2:65" s="1" customFormat="1" ht="16.5" customHeight="1">
      <c r="B169" s="149"/>
      <c r="C169" s="150" t="s">
        <v>509</v>
      </c>
      <c r="D169" s="150" t="s">
        <v>167</v>
      </c>
      <c r="E169" s="151" t="s">
        <v>2805</v>
      </c>
      <c r="F169" s="152" t="s">
        <v>2806</v>
      </c>
      <c r="G169" s="153" t="s">
        <v>2807</v>
      </c>
      <c r="H169" s="154">
        <v>16</v>
      </c>
      <c r="I169" s="155"/>
      <c r="J169" s="155">
        <f t="shared" si="20"/>
        <v>0</v>
      </c>
      <c r="K169" s="152" t="s">
        <v>5</v>
      </c>
      <c r="L169" s="35"/>
      <c r="M169" s="156" t="s">
        <v>5</v>
      </c>
      <c r="N169" s="157" t="s">
        <v>40</v>
      </c>
      <c r="O169" s="158">
        <v>0</v>
      </c>
      <c r="P169" s="158">
        <f t="shared" si="21"/>
        <v>0</v>
      </c>
      <c r="Q169" s="158">
        <v>0</v>
      </c>
      <c r="R169" s="158">
        <f t="shared" si="22"/>
        <v>0</v>
      </c>
      <c r="S169" s="158">
        <v>0</v>
      </c>
      <c r="T169" s="159">
        <f t="shared" si="23"/>
        <v>0</v>
      </c>
      <c r="AR169" s="21" t="s">
        <v>224</v>
      </c>
      <c r="AT169" s="21" t="s">
        <v>167</v>
      </c>
      <c r="AU169" s="21" t="s">
        <v>77</v>
      </c>
      <c r="AY169" s="21" t="s">
        <v>165</v>
      </c>
      <c r="BE169" s="160">
        <f t="shared" si="24"/>
        <v>0</v>
      </c>
      <c r="BF169" s="160">
        <f t="shared" si="25"/>
        <v>0</v>
      </c>
      <c r="BG169" s="160">
        <f t="shared" si="26"/>
        <v>0</v>
      </c>
      <c r="BH169" s="160">
        <f t="shared" si="27"/>
        <v>0</v>
      </c>
      <c r="BI169" s="160">
        <f t="shared" si="28"/>
        <v>0</v>
      </c>
      <c r="BJ169" s="21" t="s">
        <v>16</v>
      </c>
      <c r="BK169" s="160">
        <f t="shared" si="29"/>
        <v>0</v>
      </c>
      <c r="BL169" s="21" t="s">
        <v>224</v>
      </c>
      <c r="BM169" s="21" t="s">
        <v>2808</v>
      </c>
    </row>
    <row r="170" spans="2:65" s="1" customFormat="1" ht="16.5" customHeight="1">
      <c r="B170" s="149"/>
      <c r="C170" s="150" t="s">
        <v>514</v>
      </c>
      <c r="D170" s="150" t="s">
        <v>167</v>
      </c>
      <c r="E170" s="151" t="s">
        <v>2737</v>
      </c>
      <c r="F170" s="152" t="s">
        <v>2738</v>
      </c>
      <c r="G170" s="153" t="s">
        <v>2739</v>
      </c>
      <c r="H170" s="154">
        <v>0</v>
      </c>
      <c r="I170" s="155"/>
      <c r="J170" s="155">
        <f t="shared" si="20"/>
        <v>0</v>
      </c>
      <c r="K170" s="152" t="s">
        <v>5</v>
      </c>
      <c r="L170" s="35"/>
      <c r="M170" s="156" t="s">
        <v>5</v>
      </c>
      <c r="N170" s="157" t="s">
        <v>40</v>
      </c>
      <c r="O170" s="158">
        <v>0</v>
      </c>
      <c r="P170" s="158">
        <f t="shared" si="21"/>
        <v>0</v>
      </c>
      <c r="Q170" s="158">
        <v>0</v>
      </c>
      <c r="R170" s="158">
        <f t="shared" si="22"/>
        <v>0</v>
      </c>
      <c r="S170" s="158">
        <v>0</v>
      </c>
      <c r="T170" s="159">
        <f t="shared" si="23"/>
        <v>0</v>
      </c>
      <c r="AR170" s="21" t="s">
        <v>224</v>
      </c>
      <c r="AT170" s="21" t="s">
        <v>167</v>
      </c>
      <c r="AU170" s="21" t="s">
        <v>77</v>
      </c>
      <c r="AY170" s="21" t="s">
        <v>165</v>
      </c>
      <c r="BE170" s="160">
        <f t="shared" si="24"/>
        <v>0</v>
      </c>
      <c r="BF170" s="160">
        <f t="shared" si="25"/>
        <v>0</v>
      </c>
      <c r="BG170" s="160">
        <f t="shared" si="26"/>
        <v>0</v>
      </c>
      <c r="BH170" s="160">
        <f t="shared" si="27"/>
        <v>0</v>
      </c>
      <c r="BI170" s="160">
        <f t="shared" si="28"/>
        <v>0</v>
      </c>
      <c r="BJ170" s="21" t="s">
        <v>16</v>
      </c>
      <c r="BK170" s="160">
        <f t="shared" si="29"/>
        <v>0</v>
      </c>
      <c r="BL170" s="21" t="s">
        <v>224</v>
      </c>
      <c r="BM170" s="21" t="s">
        <v>2809</v>
      </c>
    </row>
    <row r="171" spans="2:65" s="1" customFormat="1" ht="16.5" customHeight="1">
      <c r="B171" s="149"/>
      <c r="C171" s="150" t="s">
        <v>516</v>
      </c>
      <c r="D171" s="150" t="s">
        <v>167</v>
      </c>
      <c r="E171" s="151" t="s">
        <v>2810</v>
      </c>
      <c r="F171" s="152" t="s">
        <v>1184</v>
      </c>
      <c r="G171" s="153" t="s">
        <v>1257</v>
      </c>
      <c r="H171" s="154">
        <v>2</v>
      </c>
      <c r="I171" s="155"/>
      <c r="J171" s="155">
        <f t="shared" si="20"/>
        <v>0</v>
      </c>
      <c r="K171" s="152" t="s">
        <v>5</v>
      </c>
      <c r="L171" s="35"/>
      <c r="M171" s="156" t="s">
        <v>5</v>
      </c>
      <c r="N171" s="157" t="s">
        <v>40</v>
      </c>
      <c r="O171" s="158">
        <v>0</v>
      </c>
      <c r="P171" s="158">
        <f t="shared" si="21"/>
        <v>0</v>
      </c>
      <c r="Q171" s="158">
        <v>0</v>
      </c>
      <c r="R171" s="158">
        <f t="shared" si="22"/>
        <v>0</v>
      </c>
      <c r="S171" s="158">
        <v>0</v>
      </c>
      <c r="T171" s="159">
        <f t="shared" si="23"/>
        <v>0</v>
      </c>
      <c r="AR171" s="21" t="s">
        <v>224</v>
      </c>
      <c r="AT171" s="21" t="s">
        <v>167</v>
      </c>
      <c r="AU171" s="21" t="s">
        <v>77</v>
      </c>
      <c r="AY171" s="21" t="s">
        <v>165</v>
      </c>
      <c r="BE171" s="160">
        <f t="shared" si="24"/>
        <v>0</v>
      </c>
      <c r="BF171" s="160">
        <f t="shared" si="25"/>
        <v>0</v>
      </c>
      <c r="BG171" s="160">
        <f t="shared" si="26"/>
        <v>0</v>
      </c>
      <c r="BH171" s="160">
        <f t="shared" si="27"/>
        <v>0</v>
      </c>
      <c r="BI171" s="160">
        <f t="shared" si="28"/>
        <v>0</v>
      </c>
      <c r="BJ171" s="21" t="s">
        <v>16</v>
      </c>
      <c r="BK171" s="160">
        <f t="shared" si="29"/>
        <v>0</v>
      </c>
      <c r="BL171" s="21" t="s">
        <v>224</v>
      </c>
      <c r="BM171" s="21" t="s">
        <v>2811</v>
      </c>
    </row>
    <row r="172" spans="2:65" s="10" customFormat="1" ht="29.85" customHeight="1">
      <c r="B172" s="137"/>
      <c r="D172" s="138" t="s">
        <v>68</v>
      </c>
      <c r="E172" s="147" t="s">
        <v>2040</v>
      </c>
      <c r="F172" s="147" t="s">
        <v>2812</v>
      </c>
      <c r="J172" s="148">
        <f>BK172</f>
        <v>0</v>
      </c>
      <c r="L172" s="137"/>
      <c r="M172" s="141"/>
      <c r="N172" s="142"/>
      <c r="O172" s="142"/>
      <c r="P172" s="143">
        <f>SUM(P173:P221)</f>
        <v>0</v>
      </c>
      <c r="Q172" s="142"/>
      <c r="R172" s="143">
        <f>SUM(R173:R221)</f>
        <v>0</v>
      </c>
      <c r="S172" s="142"/>
      <c r="T172" s="144">
        <f>SUM(T173:T221)</f>
        <v>0</v>
      </c>
      <c r="AR172" s="138" t="s">
        <v>77</v>
      </c>
      <c r="AT172" s="145" t="s">
        <v>68</v>
      </c>
      <c r="AU172" s="145" t="s">
        <v>16</v>
      </c>
      <c r="AY172" s="138" t="s">
        <v>165</v>
      </c>
      <c r="BK172" s="146">
        <f>SUM(BK173:BK221)</f>
        <v>0</v>
      </c>
    </row>
    <row r="173" spans="2:65" s="1" customFormat="1" ht="38.25" customHeight="1">
      <c r="B173" s="149"/>
      <c r="C173" s="150" t="s">
        <v>521</v>
      </c>
      <c r="D173" s="150" t="s">
        <v>167</v>
      </c>
      <c r="E173" s="151" t="s">
        <v>2813</v>
      </c>
      <c r="F173" s="152" t="s">
        <v>2814</v>
      </c>
      <c r="G173" s="153" t="s">
        <v>286</v>
      </c>
      <c r="H173" s="154">
        <v>2</v>
      </c>
      <c r="I173" s="155"/>
      <c r="J173" s="155">
        <f t="shared" ref="J173:J204" si="30">ROUND(I173*H173,2)</f>
        <v>0</v>
      </c>
      <c r="K173" s="152" t="s">
        <v>5</v>
      </c>
      <c r="L173" s="35"/>
      <c r="M173" s="156" t="s">
        <v>5</v>
      </c>
      <c r="N173" s="157" t="s">
        <v>40</v>
      </c>
      <c r="O173" s="158">
        <v>0</v>
      </c>
      <c r="P173" s="158">
        <f t="shared" ref="P173:P204" si="31">O173*H173</f>
        <v>0</v>
      </c>
      <c r="Q173" s="158">
        <v>0</v>
      </c>
      <c r="R173" s="158">
        <f t="shared" ref="R173:R204" si="32">Q173*H173</f>
        <v>0</v>
      </c>
      <c r="S173" s="158">
        <v>0</v>
      </c>
      <c r="T173" s="159">
        <f t="shared" ref="T173:T204" si="33">S173*H173</f>
        <v>0</v>
      </c>
      <c r="AR173" s="21" t="s">
        <v>224</v>
      </c>
      <c r="AT173" s="21" t="s">
        <v>167</v>
      </c>
      <c r="AU173" s="21" t="s">
        <v>77</v>
      </c>
      <c r="AY173" s="21" t="s">
        <v>165</v>
      </c>
      <c r="BE173" s="160">
        <f t="shared" ref="BE173:BE204" si="34">IF(N173="základní",J173,0)</f>
        <v>0</v>
      </c>
      <c r="BF173" s="160">
        <f t="shared" ref="BF173:BF204" si="35">IF(N173="snížená",J173,0)</f>
        <v>0</v>
      </c>
      <c r="BG173" s="160">
        <f t="shared" ref="BG173:BG204" si="36">IF(N173="zákl. přenesená",J173,0)</f>
        <v>0</v>
      </c>
      <c r="BH173" s="160">
        <f t="shared" ref="BH173:BH204" si="37">IF(N173="sníž. přenesená",J173,0)</f>
        <v>0</v>
      </c>
      <c r="BI173" s="160">
        <f t="shared" ref="BI173:BI204" si="38">IF(N173="nulová",J173,0)</f>
        <v>0</v>
      </c>
      <c r="BJ173" s="21" t="s">
        <v>16</v>
      </c>
      <c r="BK173" s="160">
        <f t="shared" ref="BK173:BK204" si="39">ROUND(I173*H173,2)</f>
        <v>0</v>
      </c>
      <c r="BL173" s="21" t="s">
        <v>224</v>
      </c>
      <c r="BM173" s="21" t="s">
        <v>2815</v>
      </c>
    </row>
    <row r="174" spans="2:65" s="1" customFormat="1" ht="38.25" customHeight="1">
      <c r="B174" s="149"/>
      <c r="C174" s="150" t="s">
        <v>523</v>
      </c>
      <c r="D174" s="150" t="s">
        <v>167</v>
      </c>
      <c r="E174" s="151" t="s">
        <v>2816</v>
      </c>
      <c r="F174" s="152" t="s">
        <v>2817</v>
      </c>
      <c r="G174" s="153" t="s">
        <v>286</v>
      </c>
      <c r="H174" s="154">
        <v>2</v>
      </c>
      <c r="I174" s="155"/>
      <c r="J174" s="155">
        <f t="shared" si="30"/>
        <v>0</v>
      </c>
      <c r="K174" s="152" t="s">
        <v>5</v>
      </c>
      <c r="L174" s="35"/>
      <c r="M174" s="156" t="s">
        <v>5</v>
      </c>
      <c r="N174" s="157" t="s">
        <v>40</v>
      </c>
      <c r="O174" s="158">
        <v>0</v>
      </c>
      <c r="P174" s="158">
        <f t="shared" si="31"/>
        <v>0</v>
      </c>
      <c r="Q174" s="158">
        <v>0</v>
      </c>
      <c r="R174" s="158">
        <f t="shared" si="32"/>
        <v>0</v>
      </c>
      <c r="S174" s="158">
        <v>0</v>
      </c>
      <c r="T174" s="159">
        <f t="shared" si="33"/>
        <v>0</v>
      </c>
      <c r="AR174" s="21" t="s">
        <v>224</v>
      </c>
      <c r="AT174" s="21" t="s">
        <v>167</v>
      </c>
      <c r="AU174" s="21" t="s">
        <v>77</v>
      </c>
      <c r="AY174" s="21" t="s">
        <v>165</v>
      </c>
      <c r="BE174" s="160">
        <f t="shared" si="34"/>
        <v>0</v>
      </c>
      <c r="BF174" s="160">
        <f t="shared" si="35"/>
        <v>0</v>
      </c>
      <c r="BG174" s="160">
        <f t="shared" si="36"/>
        <v>0</v>
      </c>
      <c r="BH174" s="160">
        <f t="shared" si="37"/>
        <v>0</v>
      </c>
      <c r="BI174" s="160">
        <f t="shared" si="38"/>
        <v>0</v>
      </c>
      <c r="BJ174" s="21" t="s">
        <v>16</v>
      </c>
      <c r="BK174" s="160">
        <f t="shared" si="39"/>
        <v>0</v>
      </c>
      <c r="BL174" s="21" t="s">
        <v>224</v>
      </c>
      <c r="BM174" s="21" t="s">
        <v>2818</v>
      </c>
    </row>
    <row r="175" spans="2:65" s="1" customFormat="1" ht="16.5" customHeight="1">
      <c r="B175" s="149"/>
      <c r="C175" s="150" t="s">
        <v>528</v>
      </c>
      <c r="D175" s="150" t="s">
        <v>167</v>
      </c>
      <c r="E175" s="151" t="s">
        <v>2819</v>
      </c>
      <c r="F175" s="152" t="s">
        <v>2820</v>
      </c>
      <c r="G175" s="153" t="s">
        <v>286</v>
      </c>
      <c r="H175" s="154">
        <v>2</v>
      </c>
      <c r="I175" s="155"/>
      <c r="J175" s="155">
        <f t="shared" si="30"/>
        <v>0</v>
      </c>
      <c r="K175" s="152" t="s">
        <v>5</v>
      </c>
      <c r="L175" s="35"/>
      <c r="M175" s="156" t="s">
        <v>5</v>
      </c>
      <c r="N175" s="157" t="s">
        <v>40</v>
      </c>
      <c r="O175" s="158">
        <v>0</v>
      </c>
      <c r="P175" s="158">
        <f t="shared" si="31"/>
        <v>0</v>
      </c>
      <c r="Q175" s="158">
        <v>0</v>
      </c>
      <c r="R175" s="158">
        <f t="shared" si="32"/>
        <v>0</v>
      </c>
      <c r="S175" s="158">
        <v>0</v>
      </c>
      <c r="T175" s="159">
        <f t="shared" si="33"/>
        <v>0</v>
      </c>
      <c r="AR175" s="21" t="s">
        <v>224</v>
      </c>
      <c r="AT175" s="21" t="s">
        <v>167</v>
      </c>
      <c r="AU175" s="21" t="s">
        <v>77</v>
      </c>
      <c r="AY175" s="21" t="s">
        <v>165</v>
      </c>
      <c r="BE175" s="160">
        <f t="shared" si="34"/>
        <v>0</v>
      </c>
      <c r="BF175" s="160">
        <f t="shared" si="35"/>
        <v>0</v>
      </c>
      <c r="BG175" s="160">
        <f t="shared" si="36"/>
        <v>0</v>
      </c>
      <c r="BH175" s="160">
        <f t="shared" si="37"/>
        <v>0</v>
      </c>
      <c r="BI175" s="160">
        <f t="shared" si="38"/>
        <v>0</v>
      </c>
      <c r="BJ175" s="21" t="s">
        <v>16</v>
      </c>
      <c r="BK175" s="160">
        <f t="shared" si="39"/>
        <v>0</v>
      </c>
      <c r="BL175" s="21" t="s">
        <v>224</v>
      </c>
      <c r="BM175" s="21" t="s">
        <v>2821</v>
      </c>
    </row>
    <row r="176" spans="2:65" s="1" customFormat="1" ht="16.5" customHeight="1">
      <c r="B176" s="149"/>
      <c r="C176" s="150" t="s">
        <v>532</v>
      </c>
      <c r="D176" s="150" t="s">
        <v>167</v>
      </c>
      <c r="E176" s="151" t="s">
        <v>2822</v>
      </c>
      <c r="F176" s="152" t="s">
        <v>2823</v>
      </c>
      <c r="G176" s="153" t="s">
        <v>286</v>
      </c>
      <c r="H176" s="154">
        <v>2</v>
      </c>
      <c r="I176" s="155"/>
      <c r="J176" s="155">
        <f t="shared" si="30"/>
        <v>0</v>
      </c>
      <c r="K176" s="152" t="s">
        <v>5</v>
      </c>
      <c r="L176" s="35"/>
      <c r="M176" s="156" t="s">
        <v>5</v>
      </c>
      <c r="N176" s="157" t="s">
        <v>40</v>
      </c>
      <c r="O176" s="158">
        <v>0</v>
      </c>
      <c r="P176" s="158">
        <f t="shared" si="31"/>
        <v>0</v>
      </c>
      <c r="Q176" s="158">
        <v>0</v>
      </c>
      <c r="R176" s="158">
        <f t="shared" si="32"/>
        <v>0</v>
      </c>
      <c r="S176" s="158">
        <v>0</v>
      </c>
      <c r="T176" s="159">
        <f t="shared" si="33"/>
        <v>0</v>
      </c>
      <c r="AR176" s="21" t="s">
        <v>224</v>
      </c>
      <c r="AT176" s="21" t="s">
        <v>167</v>
      </c>
      <c r="AU176" s="21" t="s">
        <v>77</v>
      </c>
      <c r="AY176" s="21" t="s">
        <v>165</v>
      </c>
      <c r="BE176" s="160">
        <f t="shared" si="34"/>
        <v>0</v>
      </c>
      <c r="BF176" s="160">
        <f t="shared" si="35"/>
        <v>0</v>
      </c>
      <c r="BG176" s="160">
        <f t="shared" si="36"/>
        <v>0</v>
      </c>
      <c r="BH176" s="160">
        <f t="shared" si="37"/>
        <v>0</v>
      </c>
      <c r="BI176" s="160">
        <f t="shared" si="38"/>
        <v>0</v>
      </c>
      <c r="BJ176" s="21" t="s">
        <v>16</v>
      </c>
      <c r="BK176" s="160">
        <f t="shared" si="39"/>
        <v>0</v>
      </c>
      <c r="BL176" s="21" t="s">
        <v>224</v>
      </c>
      <c r="BM176" s="21" t="s">
        <v>2824</v>
      </c>
    </row>
    <row r="177" spans="2:65" s="1" customFormat="1" ht="16.5" customHeight="1">
      <c r="B177" s="149"/>
      <c r="C177" s="150" t="s">
        <v>537</v>
      </c>
      <c r="D177" s="150" t="s">
        <v>167</v>
      </c>
      <c r="E177" s="151" t="s">
        <v>2825</v>
      </c>
      <c r="F177" s="152" t="s">
        <v>2826</v>
      </c>
      <c r="G177" s="153" t="s">
        <v>286</v>
      </c>
      <c r="H177" s="154">
        <v>2</v>
      </c>
      <c r="I177" s="155"/>
      <c r="J177" s="155">
        <f t="shared" si="30"/>
        <v>0</v>
      </c>
      <c r="K177" s="152" t="s">
        <v>5</v>
      </c>
      <c r="L177" s="35"/>
      <c r="M177" s="156" t="s">
        <v>5</v>
      </c>
      <c r="N177" s="157" t="s">
        <v>40</v>
      </c>
      <c r="O177" s="158">
        <v>0</v>
      </c>
      <c r="P177" s="158">
        <f t="shared" si="31"/>
        <v>0</v>
      </c>
      <c r="Q177" s="158">
        <v>0</v>
      </c>
      <c r="R177" s="158">
        <f t="shared" si="32"/>
        <v>0</v>
      </c>
      <c r="S177" s="158">
        <v>0</v>
      </c>
      <c r="T177" s="159">
        <f t="shared" si="33"/>
        <v>0</v>
      </c>
      <c r="AR177" s="21" t="s">
        <v>224</v>
      </c>
      <c r="AT177" s="21" t="s">
        <v>167</v>
      </c>
      <c r="AU177" s="21" t="s">
        <v>77</v>
      </c>
      <c r="AY177" s="21" t="s">
        <v>165</v>
      </c>
      <c r="BE177" s="160">
        <f t="shared" si="34"/>
        <v>0</v>
      </c>
      <c r="BF177" s="160">
        <f t="shared" si="35"/>
        <v>0</v>
      </c>
      <c r="BG177" s="160">
        <f t="shared" si="36"/>
        <v>0</v>
      </c>
      <c r="BH177" s="160">
        <f t="shared" si="37"/>
        <v>0</v>
      </c>
      <c r="BI177" s="160">
        <f t="shared" si="38"/>
        <v>0</v>
      </c>
      <c r="BJ177" s="21" t="s">
        <v>16</v>
      </c>
      <c r="BK177" s="160">
        <f t="shared" si="39"/>
        <v>0</v>
      </c>
      <c r="BL177" s="21" t="s">
        <v>224</v>
      </c>
      <c r="BM177" s="21" t="s">
        <v>2827</v>
      </c>
    </row>
    <row r="178" spans="2:65" s="1" customFormat="1" ht="16.5" customHeight="1">
      <c r="B178" s="149"/>
      <c r="C178" s="150" t="s">
        <v>539</v>
      </c>
      <c r="D178" s="150" t="s">
        <v>167</v>
      </c>
      <c r="E178" s="151" t="s">
        <v>2828</v>
      </c>
      <c r="F178" s="152" t="s">
        <v>2829</v>
      </c>
      <c r="G178" s="153" t="s">
        <v>286</v>
      </c>
      <c r="H178" s="154">
        <v>2</v>
      </c>
      <c r="I178" s="155"/>
      <c r="J178" s="155">
        <f t="shared" si="30"/>
        <v>0</v>
      </c>
      <c r="K178" s="152" t="s">
        <v>5</v>
      </c>
      <c r="L178" s="35"/>
      <c r="M178" s="156" t="s">
        <v>5</v>
      </c>
      <c r="N178" s="157" t="s">
        <v>40</v>
      </c>
      <c r="O178" s="158">
        <v>0</v>
      </c>
      <c r="P178" s="158">
        <f t="shared" si="31"/>
        <v>0</v>
      </c>
      <c r="Q178" s="158">
        <v>0</v>
      </c>
      <c r="R178" s="158">
        <f t="shared" si="32"/>
        <v>0</v>
      </c>
      <c r="S178" s="158">
        <v>0</v>
      </c>
      <c r="T178" s="159">
        <f t="shared" si="33"/>
        <v>0</v>
      </c>
      <c r="AR178" s="21" t="s">
        <v>224</v>
      </c>
      <c r="AT178" s="21" t="s">
        <v>167</v>
      </c>
      <c r="AU178" s="21" t="s">
        <v>77</v>
      </c>
      <c r="AY178" s="21" t="s">
        <v>165</v>
      </c>
      <c r="BE178" s="160">
        <f t="shared" si="34"/>
        <v>0</v>
      </c>
      <c r="BF178" s="160">
        <f t="shared" si="35"/>
        <v>0</v>
      </c>
      <c r="BG178" s="160">
        <f t="shared" si="36"/>
        <v>0</v>
      </c>
      <c r="BH178" s="160">
        <f t="shared" si="37"/>
        <v>0</v>
      </c>
      <c r="BI178" s="160">
        <f t="shared" si="38"/>
        <v>0</v>
      </c>
      <c r="BJ178" s="21" t="s">
        <v>16</v>
      </c>
      <c r="BK178" s="160">
        <f t="shared" si="39"/>
        <v>0</v>
      </c>
      <c r="BL178" s="21" t="s">
        <v>224</v>
      </c>
      <c r="BM178" s="21" t="s">
        <v>2830</v>
      </c>
    </row>
    <row r="179" spans="2:65" s="1" customFormat="1" ht="25.5" customHeight="1">
      <c r="B179" s="149"/>
      <c r="C179" s="150" t="s">
        <v>544</v>
      </c>
      <c r="D179" s="150" t="s">
        <v>167</v>
      </c>
      <c r="E179" s="151" t="s">
        <v>2831</v>
      </c>
      <c r="F179" s="152" t="s">
        <v>2832</v>
      </c>
      <c r="G179" s="153" t="s">
        <v>286</v>
      </c>
      <c r="H179" s="154">
        <v>1</v>
      </c>
      <c r="I179" s="155"/>
      <c r="J179" s="155">
        <f t="shared" si="30"/>
        <v>0</v>
      </c>
      <c r="K179" s="152" t="s">
        <v>5</v>
      </c>
      <c r="L179" s="35"/>
      <c r="M179" s="156" t="s">
        <v>5</v>
      </c>
      <c r="N179" s="157" t="s">
        <v>40</v>
      </c>
      <c r="O179" s="158">
        <v>0</v>
      </c>
      <c r="P179" s="158">
        <f t="shared" si="31"/>
        <v>0</v>
      </c>
      <c r="Q179" s="158">
        <v>0</v>
      </c>
      <c r="R179" s="158">
        <f t="shared" si="32"/>
        <v>0</v>
      </c>
      <c r="S179" s="158">
        <v>0</v>
      </c>
      <c r="T179" s="159">
        <f t="shared" si="33"/>
        <v>0</v>
      </c>
      <c r="AR179" s="21" t="s">
        <v>224</v>
      </c>
      <c r="AT179" s="21" t="s">
        <v>167</v>
      </c>
      <c r="AU179" s="21" t="s">
        <v>77</v>
      </c>
      <c r="AY179" s="21" t="s">
        <v>165</v>
      </c>
      <c r="BE179" s="160">
        <f t="shared" si="34"/>
        <v>0</v>
      </c>
      <c r="BF179" s="160">
        <f t="shared" si="35"/>
        <v>0</v>
      </c>
      <c r="BG179" s="160">
        <f t="shared" si="36"/>
        <v>0</v>
      </c>
      <c r="BH179" s="160">
        <f t="shared" si="37"/>
        <v>0</v>
      </c>
      <c r="BI179" s="160">
        <f t="shared" si="38"/>
        <v>0</v>
      </c>
      <c r="BJ179" s="21" t="s">
        <v>16</v>
      </c>
      <c r="BK179" s="160">
        <f t="shared" si="39"/>
        <v>0</v>
      </c>
      <c r="BL179" s="21" t="s">
        <v>224</v>
      </c>
      <c r="BM179" s="21" t="s">
        <v>2833</v>
      </c>
    </row>
    <row r="180" spans="2:65" s="1" customFormat="1" ht="38.25" customHeight="1">
      <c r="B180" s="149"/>
      <c r="C180" s="150" t="s">
        <v>546</v>
      </c>
      <c r="D180" s="150" t="s">
        <v>167</v>
      </c>
      <c r="E180" s="151" t="s">
        <v>2816</v>
      </c>
      <c r="F180" s="152" t="s">
        <v>2817</v>
      </c>
      <c r="G180" s="153" t="s">
        <v>286</v>
      </c>
      <c r="H180" s="154">
        <v>1</v>
      </c>
      <c r="I180" s="155"/>
      <c r="J180" s="155">
        <f t="shared" si="30"/>
        <v>0</v>
      </c>
      <c r="K180" s="152" t="s">
        <v>5</v>
      </c>
      <c r="L180" s="35"/>
      <c r="M180" s="156" t="s">
        <v>5</v>
      </c>
      <c r="N180" s="157" t="s">
        <v>40</v>
      </c>
      <c r="O180" s="158">
        <v>0</v>
      </c>
      <c r="P180" s="158">
        <f t="shared" si="31"/>
        <v>0</v>
      </c>
      <c r="Q180" s="158">
        <v>0</v>
      </c>
      <c r="R180" s="158">
        <f t="shared" si="32"/>
        <v>0</v>
      </c>
      <c r="S180" s="158">
        <v>0</v>
      </c>
      <c r="T180" s="159">
        <f t="shared" si="33"/>
        <v>0</v>
      </c>
      <c r="AR180" s="21" t="s">
        <v>224</v>
      </c>
      <c r="AT180" s="21" t="s">
        <v>167</v>
      </c>
      <c r="AU180" s="21" t="s">
        <v>77</v>
      </c>
      <c r="AY180" s="21" t="s">
        <v>165</v>
      </c>
      <c r="BE180" s="160">
        <f t="shared" si="34"/>
        <v>0</v>
      </c>
      <c r="BF180" s="160">
        <f t="shared" si="35"/>
        <v>0</v>
      </c>
      <c r="BG180" s="160">
        <f t="shared" si="36"/>
        <v>0</v>
      </c>
      <c r="BH180" s="160">
        <f t="shared" si="37"/>
        <v>0</v>
      </c>
      <c r="BI180" s="160">
        <f t="shared" si="38"/>
        <v>0</v>
      </c>
      <c r="BJ180" s="21" t="s">
        <v>16</v>
      </c>
      <c r="BK180" s="160">
        <f t="shared" si="39"/>
        <v>0</v>
      </c>
      <c r="BL180" s="21" t="s">
        <v>224</v>
      </c>
      <c r="BM180" s="21" t="s">
        <v>2834</v>
      </c>
    </row>
    <row r="181" spans="2:65" s="1" customFormat="1" ht="16.5" customHeight="1">
      <c r="B181" s="149"/>
      <c r="C181" s="150" t="s">
        <v>551</v>
      </c>
      <c r="D181" s="150" t="s">
        <v>167</v>
      </c>
      <c r="E181" s="151" t="s">
        <v>2819</v>
      </c>
      <c r="F181" s="152" t="s">
        <v>2820</v>
      </c>
      <c r="G181" s="153" t="s">
        <v>286</v>
      </c>
      <c r="H181" s="154">
        <v>1</v>
      </c>
      <c r="I181" s="155"/>
      <c r="J181" s="155">
        <f t="shared" si="30"/>
        <v>0</v>
      </c>
      <c r="K181" s="152" t="s">
        <v>5</v>
      </c>
      <c r="L181" s="35"/>
      <c r="M181" s="156" t="s">
        <v>5</v>
      </c>
      <c r="N181" s="157" t="s">
        <v>40</v>
      </c>
      <c r="O181" s="158">
        <v>0</v>
      </c>
      <c r="P181" s="158">
        <f t="shared" si="31"/>
        <v>0</v>
      </c>
      <c r="Q181" s="158">
        <v>0</v>
      </c>
      <c r="R181" s="158">
        <f t="shared" si="32"/>
        <v>0</v>
      </c>
      <c r="S181" s="158">
        <v>0</v>
      </c>
      <c r="T181" s="159">
        <f t="shared" si="33"/>
        <v>0</v>
      </c>
      <c r="AR181" s="21" t="s">
        <v>224</v>
      </c>
      <c r="AT181" s="21" t="s">
        <v>167</v>
      </c>
      <c r="AU181" s="21" t="s">
        <v>77</v>
      </c>
      <c r="AY181" s="21" t="s">
        <v>165</v>
      </c>
      <c r="BE181" s="160">
        <f t="shared" si="34"/>
        <v>0</v>
      </c>
      <c r="BF181" s="160">
        <f t="shared" si="35"/>
        <v>0</v>
      </c>
      <c r="BG181" s="160">
        <f t="shared" si="36"/>
        <v>0</v>
      </c>
      <c r="BH181" s="160">
        <f t="shared" si="37"/>
        <v>0</v>
      </c>
      <c r="BI181" s="160">
        <f t="shared" si="38"/>
        <v>0</v>
      </c>
      <c r="BJ181" s="21" t="s">
        <v>16</v>
      </c>
      <c r="BK181" s="160">
        <f t="shared" si="39"/>
        <v>0</v>
      </c>
      <c r="BL181" s="21" t="s">
        <v>224</v>
      </c>
      <c r="BM181" s="21" t="s">
        <v>2835</v>
      </c>
    </row>
    <row r="182" spans="2:65" s="1" customFormat="1" ht="16.5" customHeight="1">
      <c r="B182" s="149"/>
      <c r="C182" s="150" t="s">
        <v>553</v>
      </c>
      <c r="D182" s="150" t="s">
        <v>167</v>
      </c>
      <c r="E182" s="151" t="s">
        <v>2822</v>
      </c>
      <c r="F182" s="152" t="s">
        <v>2823</v>
      </c>
      <c r="G182" s="153" t="s">
        <v>286</v>
      </c>
      <c r="H182" s="154">
        <v>1</v>
      </c>
      <c r="I182" s="155"/>
      <c r="J182" s="155">
        <f t="shared" si="30"/>
        <v>0</v>
      </c>
      <c r="K182" s="152" t="s">
        <v>5</v>
      </c>
      <c r="L182" s="35"/>
      <c r="M182" s="156" t="s">
        <v>5</v>
      </c>
      <c r="N182" s="157" t="s">
        <v>40</v>
      </c>
      <c r="O182" s="158">
        <v>0</v>
      </c>
      <c r="P182" s="158">
        <f t="shared" si="31"/>
        <v>0</v>
      </c>
      <c r="Q182" s="158">
        <v>0</v>
      </c>
      <c r="R182" s="158">
        <f t="shared" si="32"/>
        <v>0</v>
      </c>
      <c r="S182" s="158">
        <v>0</v>
      </c>
      <c r="T182" s="159">
        <f t="shared" si="33"/>
        <v>0</v>
      </c>
      <c r="AR182" s="21" t="s">
        <v>224</v>
      </c>
      <c r="AT182" s="21" t="s">
        <v>167</v>
      </c>
      <c r="AU182" s="21" t="s">
        <v>77</v>
      </c>
      <c r="AY182" s="21" t="s">
        <v>165</v>
      </c>
      <c r="BE182" s="160">
        <f t="shared" si="34"/>
        <v>0</v>
      </c>
      <c r="BF182" s="160">
        <f t="shared" si="35"/>
        <v>0</v>
      </c>
      <c r="BG182" s="160">
        <f t="shared" si="36"/>
        <v>0</v>
      </c>
      <c r="BH182" s="160">
        <f t="shared" si="37"/>
        <v>0</v>
      </c>
      <c r="BI182" s="160">
        <f t="shared" si="38"/>
        <v>0</v>
      </c>
      <c r="BJ182" s="21" t="s">
        <v>16</v>
      </c>
      <c r="BK182" s="160">
        <f t="shared" si="39"/>
        <v>0</v>
      </c>
      <c r="BL182" s="21" t="s">
        <v>224</v>
      </c>
      <c r="BM182" s="21" t="s">
        <v>2836</v>
      </c>
    </row>
    <row r="183" spans="2:65" s="1" customFormat="1" ht="16.5" customHeight="1">
      <c r="B183" s="149"/>
      <c r="C183" s="150" t="s">
        <v>558</v>
      </c>
      <c r="D183" s="150" t="s">
        <v>167</v>
      </c>
      <c r="E183" s="151" t="s">
        <v>2825</v>
      </c>
      <c r="F183" s="152" t="s">
        <v>2826</v>
      </c>
      <c r="G183" s="153" t="s">
        <v>286</v>
      </c>
      <c r="H183" s="154">
        <v>1</v>
      </c>
      <c r="I183" s="155"/>
      <c r="J183" s="155">
        <f t="shared" si="30"/>
        <v>0</v>
      </c>
      <c r="K183" s="152" t="s">
        <v>5</v>
      </c>
      <c r="L183" s="35"/>
      <c r="M183" s="156" t="s">
        <v>5</v>
      </c>
      <c r="N183" s="157" t="s">
        <v>40</v>
      </c>
      <c r="O183" s="158">
        <v>0</v>
      </c>
      <c r="P183" s="158">
        <f t="shared" si="31"/>
        <v>0</v>
      </c>
      <c r="Q183" s="158">
        <v>0</v>
      </c>
      <c r="R183" s="158">
        <f t="shared" si="32"/>
        <v>0</v>
      </c>
      <c r="S183" s="158">
        <v>0</v>
      </c>
      <c r="T183" s="159">
        <f t="shared" si="33"/>
        <v>0</v>
      </c>
      <c r="AR183" s="21" t="s">
        <v>224</v>
      </c>
      <c r="AT183" s="21" t="s">
        <v>167</v>
      </c>
      <c r="AU183" s="21" t="s">
        <v>77</v>
      </c>
      <c r="AY183" s="21" t="s">
        <v>165</v>
      </c>
      <c r="BE183" s="160">
        <f t="shared" si="34"/>
        <v>0</v>
      </c>
      <c r="BF183" s="160">
        <f t="shared" si="35"/>
        <v>0</v>
      </c>
      <c r="BG183" s="160">
        <f t="shared" si="36"/>
        <v>0</v>
      </c>
      <c r="BH183" s="160">
        <f t="shared" si="37"/>
        <v>0</v>
      </c>
      <c r="BI183" s="160">
        <f t="shared" si="38"/>
        <v>0</v>
      </c>
      <c r="BJ183" s="21" t="s">
        <v>16</v>
      </c>
      <c r="BK183" s="160">
        <f t="shared" si="39"/>
        <v>0</v>
      </c>
      <c r="BL183" s="21" t="s">
        <v>224</v>
      </c>
      <c r="BM183" s="21" t="s">
        <v>2837</v>
      </c>
    </row>
    <row r="184" spans="2:65" s="1" customFormat="1" ht="16.5" customHeight="1">
      <c r="B184" s="149"/>
      <c r="C184" s="150" t="s">
        <v>562</v>
      </c>
      <c r="D184" s="150" t="s">
        <v>167</v>
      </c>
      <c r="E184" s="151" t="s">
        <v>2828</v>
      </c>
      <c r="F184" s="152" t="s">
        <v>2829</v>
      </c>
      <c r="G184" s="153" t="s">
        <v>286</v>
      </c>
      <c r="H184" s="154">
        <v>1</v>
      </c>
      <c r="I184" s="155"/>
      <c r="J184" s="155">
        <f t="shared" si="30"/>
        <v>0</v>
      </c>
      <c r="K184" s="152" t="s">
        <v>5</v>
      </c>
      <c r="L184" s="35"/>
      <c r="M184" s="156" t="s">
        <v>5</v>
      </c>
      <c r="N184" s="157" t="s">
        <v>40</v>
      </c>
      <c r="O184" s="158">
        <v>0</v>
      </c>
      <c r="P184" s="158">
        <f t="shared" si="31"/>
        <v>0</v>
      </c>
      <c r="Q184" s="158">
        <v>0</v>
      </c>
      <c r="R184" s="158">
        <f t="shared" si="32"/>
        <v>0</v>
      </c>
      <c r="S184" s="158">
        <v>0</v>
      </c>
      <c r="T184" s="159">
        <f t="shared" si="33"/>
        <v>0</v>
      </c>
      <c r="AR184" s="21" t="s">
        <v>224</v>
      </c>
      <c r="AT184" s="21" t="s">
        <v>167</v>
      </c>
      <c r="AU184" s="21" t="s">
        <v>77</v>
      </c>
      <c r="AY184" s="21" t="s">
        <v>165</v>
      </c>
      <c r="BE184" s="160">
        <f t="shared" si="34"/>
        <v>0</v>
      </c>
      <c r="BF184" s="160">
        <f t="shared" si="35"/>
        <v>0</v>
      </c>
      <c r="BG184" s="160">
        <f t="shared" si="36"/>
        <v>0</v>
      </c>
      <c r="BH184" s="160">
        <f t="shared" si="37"/>
        <v>0</v>
      </c>
      <c r="BI184" s="160">
        <f t="shared" si="38"/>
        <v>0</v>
      </c>
      <c r="BJ184" s="21" t="s">
        <v>16</v>
      </c>
      <c r="BK184" s="160">
        <f t="shared" si="39"/>
        <v>0</v>
      </c>
      <c r="BL184" s="21" t="s">
        <v>224</v>
      </c>
      <c r="BM184" s="21" t="s">
        <v>2838</v>
      </c>
    </row>
    <row r="185" spans="2:65" s="1" customFormat="1" ht="25.5" customHeight="1">
      <c r="B185" s="149"/>
      <c r="C185" s="150" t="s">
        <v>567</v>
      </c>
      <c r="D185" s="150" t="s">
        <v>167</v>
      </c>
      <c r="E185" s="151" t="s">
        <v>2839</v>
      </c>
      <c r="F185" s="152" t="s">
        <v>2840</v>
      </c>
      <c r="G185" s="153" t="s">
        <v>286</v>
      </c>
      <c r="H185" s="154">
        <v>1</v>
      </c>
      <c r="I185" s="155"/>
      <c r="J185" s="155">
        <f t="shared" si="30"/>
        <v>0</v>
      </c>
      <c r="K185" s="152" t="s">
        <v>5</v>
      </c>
      <c r="L185" s="35"/>
      <c r="M185" s="156" t="s">
        <v>5</v>
      </c>
      <c r="N185" s="157" t="s">
        <v>40</v>
      </c>
      <c r="O185" s="158">
        <v>0</v>
      </c>
      <c r="P185" s="158">
        <f t="shared" si="31"/>
        <v>0</v>
      </c>
      <c r="Q185" s="158">
        <v>0</v>
      </c>
      <c r="R185" s="158">
        <f t="shared" si="32"/>
        <v>0</v>
      </c>
      <c r="S185" s="158">
        <v>0</v>
      </c>
      <c r="T185" s="159">
        <f t="shared" si="33"/>
        <v>0</v>
      </c>
      <c r="AR185" s="21" t="s">
        <v>224</v>
      </c>
      <c r="AT185" s="21" t="s">
        <v>167</v>
      </c>
      <c r="AU185" s="21" t="s">
        <v>77</v>
      </c>
      <c r="AY185" s="21" t="s">
        <v>165</v>
      </c>
      <c r="BE185" s="160">
        <f t="shared" si="34"/>
        <v>0</v>
      </c>
      <c r="BF185" s="160">
        <f t="shared" si="35"/>
        <v>0</v>
      </c>
      <c r="BG185" s="160">
        <f t="shared" si="36"/>
        <v>0</v>
      </c>
      <c r="BH185" s="160">
        <f t="shared" si="37"/>
        <v>0</v>
      </c>
      <c r="BI185" s="160">
        <f t="shared" si="38"/>
        <v>0</v>
      </c>
      <c r="BJ185" s="21" t="s">
        <v>16</v>
      </c>
      <c r="BK185" s="160">
        <f t="shared" si="39"/>
        <v>0</v>
      </c>
      <c r="BL185" s="21" t="s">
        <v>224</v>
      </c>
      <c r="BM185" s="21" t="s">
        <v>2841</v>
      </c>
    </row>
    <row r="186" spans="2:65" s="1" customFormat="1" ht="25.5" customHeight="1">
      <c r="B186" s="149"/>
      <c r="C186" s="150" t="s">
        <v>569</v>
      </c>
      <c r="D186" s="150" t="s">
        <v>167</v>
      </c>
      <c r="E186" s="151" t="s">
        <v>2842</v>
      </c>
      <c r="F186" s="152" t="s">
        <v>2843</v>
      </c>
      <c r="G186" s="153" t="s">
        <v>286</v>
      </c>
      <c r="H186" s="154">
        <v>1</v>
      </c>
      <c r="I186" s="155"/>
      <c r="J186" s="155">
        <f t="shared" si="30"/>
        <v>0</v>
      </c>
      <c r="K186" s="152" t="s">
        <v>5</v>
      </c>
      <c r="L186" s="35"/>
      <c r="M186" s="156" t="s">
        <v>5</v>
      </c>
      <c r="N186" s="157" t="s">
        <v>40</v>
      </c>
      <c r="O186" s="158">
        <v>0</v>
      </c>
      <c r="P186" s="158">
        <f t="shared" si="31"/>
        <v>0</v>
      </c>
      <c r="Q186" s="158">
        <v>0</v>
      </c>
      <c r="R186" s="158">
        <f t="shared" si="32"/>
        <v>0</v>
      </c>
      <c r="S186" s="158">
        <v>0</v>
      </c>
      <c r="T186" s="159">
        <f t="shared" si="33"/>
        <v>0</v>
      </c>
      <c r="AR186" s="21" t="s">
        <v>224</v>
      </c>
      <c r="AT186" s="21" t="s">
        <v>167</v>
      </c>
      <c r="AU186" s="21" t="s">
        <v>77</v>
      </c>
      <c r="AY186" s="21" t="s">
        <v>165</v>
      </c>
      <c r="BE186" s="160">
        <f t="shared" si="34"/>
        <v>0</v>
      </c>
      <c r="BF186" s="160">
        <f t="shared" si="35"/>
        <v>0</v>
      </c>
      <c r="BG186" s="160">
        <f t="shared" si="36"/>
        <v>0</v>
      </c>
      <c r="BH186" s="160">
        <f t="shared" si="37"/>
        <v>0</v>
      </c>
      <c r="BI186" s="160">
        <f t="shared" si="38"/>
        <v>0</v>
      </c>
      <c r="BJ186" s="21" t="s">
        <v>16</v>
      </c>
      <c r="BK186" s="160">
        <f t="shared" si="39"/>
        <v>0</v>
      </c>
      <c r="BL186" s="21" t="s">
        <v>224</v>
      </c>
      <c r="BM186" s="21" t="s">
        <v>2844</v>
      </c>
    </row>
    <row r="187" spans="2:65" s="1" customFormat="1" ht="16.5" customHeight="1">
      <c r="B187" s="149"/>
      <c r="C187" s="150" t="s">
        <v>574</v>
      </c>
      <c r="D187" s="150" t="s">
        <v>167</v>
      </c>
      <c r="E187" s="151" t="s">
        <v>2822</v>
      </c>
      <c r="F187" s="152" t="s">
        <v>2823</v>
      </c>
      <c r="G187" s="153" t="s">
        <v>286</v>
      </c>
      <c r="H187" s="154">
        <v>1</v>
      </c>
      <c r="I187" s="155"/>
      <c r="J187" s="155">
        <f t="shared" si="30"/>
        <v>0</v>
      </c>
      <c r="K187" s="152" t="s">
        <v>5</v>
      </c>
      <c r="L187" s="35"/>
      <c r="M187" s="156" t="s">
        <v>5</v>
      </c>
      <c r="N187" s="157" t="s">
        <v>40</v>
      </c>
      <c r="O187" s="158">
        <v>0</v>
      </c>
      <c r="P187" s="158">
        <f t="shared" si="31"/>
        <v>0</v>
      </c>
      <c r="Q187" s="158">
        <v>0</v>
      </c>
      <c r="R187" s="158">
        <f t="shared" si="32"/>
        <v>0</v>
      </c>
      <c r="S187" s="158">
        <v>0</v>
      </c>
      <c r="T187" s="159">
        <f t="shared" si="33"/>
        <v>0</v>
      </c>
      <c r="AR187" s="21" t="s">
        <v>224</v>
      </c>
      <c r="AT187" s="21" t="s">
        <v>167</v>
      </c>
      <c r="AU187" s="21" t="s">
        <v>77</v>
      </c>
      <c r="AY187" s="21" t="s">
        <v>165</v>
      </c>
      <c r="BE187" s="160">
        <f t="shared" si="34"/>
        <v>0</v>
      </c>
      <c r="BF187" s="160">
        <f t="shared" si="35"/>
        <v>0</v>
      </c>
      <c r="BG187" s="160">
        <f t="shared" si="36"/>
        <v>0</v>
      </c>
      <c r="BH187" s="160">
        <f t="shared" si="37"/>
        <v>0</v>
      </c>
      <c r="BI187" s="160">
        <f t="shared" si="38"/>
        <v>0</v>
      </c>
      <c r="BJ187" s="21" t="s">
        <v>16</v>
      </c>
      <c r="BK187" s="160">
        <f t="shared" si="39"/>
        <v>0</v>
      </c>
      <c r="BL187" s="21" t="s">
        <v>224</v>
      </c>
      <c r="BM187" s="21" t="s">
        <v>2845</v>
      </c>
    </row>
    <row r="188" spans="2:65" s="1" customFormat="1" ht="16.5" customHeight="1">
      <c r="B188" s="149"/>
      <c r="C188" s="150" t="s">
        <v>578</v>
      </c>
      <c r="D188" s="150" t="s">
        <v>167</v>
      </c>
      <c r="E188" s="151" t="s">
        <v>2825</v>
      </c>
      <c r="F188" s="152" t="s">
        <v>2826</v>
      </c>
      <c r="G188" s="153" t="s">
        <v>286</v>
      </c>
      <c r="H188" s="154">
        <v>1</v>
      </c>
      <c r="I188" s="155"/>
      <c r="J188" s="155">
        <f t="shared" si="30"/>
        <v>0</v>
      </c>
      <c r="K188" s="152" t="s">
        <v>5</v>
      </c>
      <c r="L188" s="35"/>
      <c r="M188" s="156" t="s">
        <v>5</v>
      </c>
      <c r="N188" s="157" t="s">
        <v>40</v>
      </c>
      <c r="O188" s="158">
        <v>0</v>
      </c>
      <c r="P188" s="158">
        <f t="shared" si="31"/>
        <v>0</v>
      </c>
      <c r="Q188" s="158">
        <v>0</v>
      </c>
      <c r="R188" s="158">
        <f t="shared" si="32"/>
        <v>0</v>
      </c>
      <c r="S188" s="158">
        <v>0</v>
      </c>
      <c r="T188" s="159">
        <f t="shared" si="33"/>
        <v>0</v>
      </c>
      <c r="AR188" s="21" t="s">
        <v>224</v>
      </c>
      <c r="AT188" s="21" t="s">
        <v>167</v>
      </c>
      <c r="AU188" s="21" t="s">
        <v>77</v>
      </c>
      <c r="AY188" s="21" t="s">
        <v>165</v>
      </c>
      <c r="BE188" s="160">
        <f t="shared" si="34"/>
        <v>0</v>
      </c>
      <c r="BF188" s="160">
        <f t="shared" si="35"/>
        <v>0</v>
      </c>
      <c r="BG188" s="160">
        <f t="shared" si="36"/>
        <v>0</v>
      </c>
      <c r="BH188" s="160">
        <f t="shared" si="37"/>
        <v>0</v>
      </c>
      <c r="BI188" s="160">
        <f t="shared" si="38"/>
        <v>0</v>
      </c>
      <c r="BJ188" s="21" t="s">
        <v>16</v>
      </c>
      <c r="BK188" s="160">
        <f t="shared" si="39"/>
        <v>0</v>
      </c>
      <c r="BL188" s="21" t="s">
        <v>224</v>
      </c>
      <c r="BM188" s="21" t="s">
        <v>2846</v>
      </c>
    </row>
    <row r="189" spans="2:65" s="1" customFormat="1" ht="16.5" customHeight="1">
      <c r="B189" s="149"/>
      <c r="C189" s="150" t="s">
        <v>582</v>
      </c>
      <c r="D189" s="150" t="s">
        <v>167</v>
      </c>
      <c r="E189" s="151" t="s">
        <v>2828</v>
      </c>
      <c r="F189" s="152" t="s">
        <v>2829</v>
      </c>
      <c r="G189" s="153" t="s">
        <v>286</v>
      </c>
      <c r="H189" s="154">
        <v>1</v>
      </c>
      <c r="I189" s="155"/>
      <c r="J189" s="155">
        <f t="shared" si="30"/>
        <v>0</v>
      </c>
      <c r="K189" s="152" t="s">
        <v>5</v>
      </c>
      <c r="L189" s="35"/>
      <c r="M189" s="156" t="s">
        <v>5</v>
      </c>
      <c r="N189" s="157" t="s">
        <v>40</v>
      </c>
      <c r="O189" s="158">
        <v>0</v>
      </c>
      <c r="P189" s="158">
        <f t="shared" si="31"/>
        <v>0</v>
      </c>
      <c r="Q189" s="158">
        <v>0</v>
      </c>
      <c r="R189" s="158">
        <f t="shared" si="32"/>
        <v>0</v>
      </c>
      <c r="S189" s="158">
        <v>0</v>
      </c>
      <c r="T189" s="159">
        <f t="shared" si="33"/>
        <v>0</v>
      </c>
      <c r="AR189" s="21" t="s">
        <v>224</v>
      </c>
      <c r="AT189" s="21" t="s">
        <v>167</v>
      </c>
      <c r="AU189" s="21" t="s">
        <v>77</v>
      </c>
      <c r="AY189" s="21" t="s">
        <v>165</v>
      </c>
      <c r="BE189" s="160">
        <f t="shared" si="34"/>
        <v>0</v>
      </c>
      <c r="BF189" s="160">
        <f t="shared" si="35"/>
        <v>0</v>
      </c>
      <c r="BG189" s="160">
        <f t="shared" si="36"/>
        <v>0</v>
      </c>
      <c r="BH189" s="160">
        <f t="shared" si="37"/>
        <v>0</v>
      </c>
      <c r="BI189" s="160">
        <f t="shared" si="38"/>
        <v>0</v>
      </c>
      <c r="BJ189" s="21" t="s">
        <v>16</v>
      </c>
      <c r="BK189" s="160">
        <f t="shared" si="39"/>
        <v>0</v>
      </c>
      <c r="BL189" s="21" t="s">
        <v>224</v>
      </c>
      <c r="BM189" s="21" t="s">
        <v>2847</v>
      </c>
    </row>
    <row r="190" spans="2:65" s="1" customFormat="1" ht="25.5" customHeight="1">
      <c r="B190" s="149"/>
      <c r="C190" s="150" t="s">
        <v>586</v>
      </c>
      <c r="D190" s="150" t="s">
        <v>167</v>
      </c>
      <c r="E190" s="151" t="s">
        <v>2848</v>
      </c>
      <c r="F190" s="152" t="s">
        <v>2849</v>
      </c>
      <c r="G190" s="153" t="s">
        <v>971</v>
      </c>
      <c r="H190" s="154">
        <v>3</v>
      </c>
      <c r="I190" s="155"/>
      <c r="J190" s="155">
        <f t="shared" si="30"/>
        <v>0</v>
      </c>
      <c r="K190" s="152" t="s">
        <v>5</v>
      </c>
      <c r="L190" s="35"/>
      <c r="M190" s="156" t="s">
        <v>5</v>
      </c>
      <c r="N190" s="157" t="s">
        <v>40</v>
      </c>
      <c r="O190" s="158">
        <v>0</v>
      </c>
      <c r="P190" s="158">
        <f t="shared" si="31"/>
        <v>0</v>
      </c>
      <c r="Q190" s="158">
        <v>0</v>
      </c>
      <c r="R190" s="158">
        <f t="shared" si="32"/>
        <v>0</v>
      </c>
      <c r="S190" s="158">
        <v>0</v>
      </c>
      <c r="T190" s="159">
        <f t="shared" si="33"/>
        <v>0</v>
      </c>
      <c r="AR190" s="21" t="s">
        <v>224</v>
      </c>
      <c r="AT190" s="21" t="s">
        <v>167</v>
      </c>
      <c r="AU190" s="21" t="s">
        <v>77</v>
      </c>
      <c r="AY190" s="21" t="s">
        <v>165</v>
      </c>
      <c r="BE190" s="160">
        <f t="shared" si="34"/>
        <v>0</v>
      </c>
      <c r="BF190" s="160">
        <f t="shared" si="35"/>
        <v>0</v>
      </c>
      <c r="BG190" s="160">
        <f t="shared" si="36"/>
        <v>0</v>
      </c>
      <c r="BH190" s="160">
        <f t="shared" si="37"/>
        <v>0</v>
      </c>
      <c r="BI190" s="160">
        <f t="shared" si="38"/>
        <v>0</v>
      </c>
      <c r="BJ190" s="21" t="s">
        <v>16</v>
      </c>
      <c r="BK190" s="160">
        <f t="shared" si="39"/>
        <v>0</v>
      </c>
      <c r="BL190" s="21" t="s">
        <v>224</v>
      </c>
      <c r="BM190" s="21" t="s">
        <v>2850</v>
      </c>
    </row>
    <row r="191" spans="2:65" s="1" customFormat="1" ht="51" customHeight="1">
      <c r="B191" s="149"/>
      <c r="C191" s="150" t="s">
        <v>590</v>
      </c>
      <c r="D191" s="150" t="s">
        <v>167</v>
      </c>
      <c r="E191" s="151" t="s">
        <v>2851</v>
      </c>
      <c r="F191" s="152" t="s">
        <v>2852</v>
      </c>
      <c r="G191" s="153" t="s">
        <v>971</v>
      </c>
      <c r="H191" s="154">
        <v>3</v>
      </c>
      <c r="I191" s="155"/>
      <c r="J191" s="155">
        <f t="shared" si="30"/>
        <v>0</v>
      </c>
      <c r="K191" s="152" t="s">
        <v>5</v>
      </c>
      <c r="L191" s="35"/>
      <c r="M191" s="156" t="s">
        <v>5</v>
      </c>
      <c r="N191" s="157" t="s">
        <v>40</v>
      </c>
      <c r="O191" s="158">
        <v>0</v>
      </c>
      <c r="P191" s="158">
        <f t="shared" si="31"/>
        <v>0</v>
      </c>
      <c r="Q191" s="158">
        <v>0</v>
      </c>
      <c r="R191" s="158">
        <f t="shared" si="32"/>
        <v>0</v>
      </c>
      <c r="S191" s="158">
        <v>0</v>
      </c>
      <c r="T191" s="159">
        <f t="shared" si="33"/>
        <v>0</v>
      </c>
      <c r="AR191" s="21" t="s">
        <v>224</v>
      </c>
      <c r="AT191" s="21" t="s">
        <v>167</v>
      </c>
      <c r="AU191" s="21" t="s">
        <v>77</v>
      </c>
      <c r="AY191" s="21" t="s">
        <v>165</v>
      </c>
      <c r="BE191" s="160">
        <f t="shared" si="34"/>
        <v>0</v>
      </c>
      <c r="BF191" s="160">
        <f t="shared" si="35"/>
        <v>0</v>
      </c>
      <c r="BG191" s="160">
        <f t="shared" si="36"/>
        <v>0</v>
      </c>
      <c r="BH191" s="160">
        <f t="shared" si="37"/>
        <v>0</v>
      </c>
      <c r="BI191" s="160">
        <f t="shared" si="38"/>
        <v>0</v>
      </c>
      <c r="BJ191" s="21" t="s">
        <v>16</v>
      </c>
      <c r="BK191" s="160">
        <f t="shared" si="39"/>
        <v>0</v>
      </c>
      <c r="BL191" s="21" t="s">
        <v>224</v>
      </c>
      <c r="BM191" s="21" t="s">
        <v>2853</v>
      </c>
    </row>
    <row r="192" spans="2:65" s="1" customFormat="1" ht="25.5" customHeight="1">
      <c r="B192" s="149"/>
      <c r="C192" s="150" t="s">
        <v>594</v>
      </c>
      <c r="D192" s="150" t="s">
        <v>167</v>
      </c>
      <c r="E192" s="151" t="s">
        <v>2854</v>
      </c>
      <c r="F192" s="152" t="s">
        <v>2843</v>
      </c>
      <c r="G192" s="153" t="s">
        <v>971</v>
      </c>
      <c r="H192" s="154">
        <v>6</v>
      </c>
      <c r="I192" s="155"/>
      <c r="J192" s="155">
        <f t="shared" si="30"/>
        <v>0</v>
      </c>
      <c r="K192" s="152" t="s">
        <v>5</v>
      </c>
      <c r="L192" s="35"/>
      <c r="M192" s="156" t="s">
        <v>5</v>
      </c>
      <c r="N192" s="157" t="s">
        <v>40</v>
      </c>
      <c r="O192" s="158">
        <v>0</v>
      </c>
      <c r="P192" s="158">
        <f t="shared" si="31"/>
        <v>0</v>
      </c>
      <c r="Q192" s="158">
        <v>0</v>
      </c>
      <c r="R192" s="158">
        <f t="shared" si="32"/>
        <v>0</v>
      </c>
      <c r="S192" s="158">
        <v>0</v>
      </c>
      <c r="T192" s="159">
        <f t="shared" si="33"/>
        <v>0</v>
      </c>
      <c r="AR192" s="21" t="s">
        <v>224</v>
      </c>
      <c r="AT192" s="21" t="s">
        <v>167</v>
      </c>
      <c r="AU192" s="21" t="s">
        <v>77</v>
      </c>
      <c r="AY192" s="21" t="s">
        <v>165</v>
      </c>
      <c r="BE192" s="160">
        <f t="shared" si="34"/>
        <v>0</v>
      </c>
      <c r="BF192" s="160">
        <f t="shared" si="35"/>
        <v>0</v>
      </c>
      <c r="BG192" s="160">
        <f t="shared" si="36"/>
        <v>0</v>
      </c>
      <c r="BH192" s="160">
        <f t="shared" si="37"/>
        <v>0</v>
      </c>
      <c r="BI192" s="160">
        <f t="shared" si="38"/>
        <v>0</v>
      </c>
      <c r="BJ192" s="21" t="s">
        <v>16</v>
      </c>
      <c r="BK192" s="160">
        <f t="shared" si="39"/>
        <v>0</v>
      </c>
      <c r="BL192" s="21" t="s">
        <v>224</v>
      </c>
      <c r="BM192" s="21" t="s">
        <v>2855</v>
      </c>
    </row>
    <row r="193" spans="2:65" s="1" customFormat="1" ht="16.5" customHeight="1">
      <c r="B193" s="149"/>
      <c r="C193" s="150" t="s">
        <v>598</v>
      </c>
      <c r="D193" s="150" t="s">
        <v>167</v>
      </c>
      <c r="E193" s="151" t="s">
        <v>2856</v>
      </c>
      <c r="F193" s="152" t="s">
        <v>2823</v>
      </c>
      <c r="G193" s="153" t="s">
        <v>971</v>
      </c>
      <c r="H193" s="154">
        <v>6</v>
      </c>
      <c r="I193" s="155"/>
      <c r="J193" s="155">
        <f t="shared" si="30"/>
        <v>0</v>
      </c>
      <c r="K193" s="152" t="s">
        <v>5</v>
      </c>
      <c r="L193" s="35"/>
      <c r="M193" s="156" t="s">
        <v>5</v>
      </c>
      <c r="N193" s="157" t="s">
        <v>40</v>
      </c>
      <c r="O193" s="158">
        <v>0</v>
      </c>
      <c r="P193" s="158">
        <f t="shared" si="31"/>
        <v>0</v>
      </c>
      <c r="Q193" s="158">
        <v>0</v>
      </c>
      <c r="R193" s="158">
        <f t="shared" si="32"/>
        <v>0</v>
      </c>
      <c r="S193" s="158">
        <v>0</v>
      </c>
      <c r="T193" s="159">
        <f t="shared" si="33"/>
        <v>0</v>
      </c>
      <c r="AR193" s="21" t="s">
        <v>224</v>
      </c>
      <c r="AT193" s="21" t="s">
        <v>167</v>
      </c>
      <c r="AU193" s="21" t="s">
        <v>77</v>
      </c>
      <c r="AY193" s="21" t="s">
        <v>165</v>
      </c>
      <c r="BE193" s="160">
        <f t="shared" si="34"/>
        <v>0</v>
      </c>
      <c r="BF193" s="160">
        <f t="shared" si="35"/>
        <v>0</v>
      </c>
      <c r="BG193" s="160">
        <f t="shared" si="36"/>
        <v>0</v>
      </c>
      <c r="BH193" s="160">
        <f t="shared" si="37"/>
        <v>0</v>
      </c>
      <c r="BI193" s="160">
        <f t="shared" si="38"/>
        <v>0</v>
      </c>
      <c r="BJ193" s="21" t="s">
        <v>16</v>
      </c>
      <c r="BK193" s="160">
        <f t="shared" si="39"/>
        <v>0</v>
      </c>
      <c r="BL193" s="21" t="s">
        <v>224</v>
      </c>
      <c r="BM193" s="21" t="s">
        <v>2857</v>
      </c>
    </row>
    <row r="194" spans="2:65" s="1" customFormat="1" ht="16.5" customHeight="1">
      <c r="B194" s="149"/>
      <c r="C194" s="150" t="s">
        <v>602</v>
      </c>
      <c r="D194" s="150" t="s">
        <v>167</v>
      </c>
      <c r="E194" s="151" t="s">
        <v>2858</v>
      </c>
      <c r="F194" s="152" t="s">
        <v>2826</v>
      </c>
      <c r="G194" s="153" t="s">
        <v>971</v>
      </c>
      <c r="H194" s="154">
        <v>6</v>
      </c>
      <c r="I194" s="155"/>
      <c r="J194" s="155">
        <f t="shared" si="30"/>
        <v>0</v>
      </c>
      <c r="K194" s="152" t="s">
        <v>5</v>
      </c>
      <c r="L194" s="35"/>
      <c r="M194" s="156" t="s">
        <v>5</v>
      </c>
      <c r="N194" s="157" t="s">
        <v>40</v>
      </c>
      <c r="O194" s="158">
        <v>0</v>
      </c>
      <c r="P194" s="158">
        <f t="shared" si="31"/>
        <v>0</v>
      </c>
      <c r="Q194" s="158">
        <v>0</v>
      </c>
      <c r="R194" s="158">
        <f t="shared" si="32"/>
        <v>0</v>
      </c>
      <c r="S194" s="158">
        <v>0</v>
      </c>
      <c r="T194" s="159">
        <f t="shared" si="33"/>
        <v>0</v>
      </c>
      <c r="AR194" s="21" t="s">
        <v>224</v>
      </c>
      <c r="AT194" s="21" t="s">
        <v>167</v>
      </c>
      <c r="AU194" s="21" t="s">
        <v>77</v>
      </c>
      <c r="AY194" s="21" t="s">
        <v>165</v>
      </c>
      <c r="BE194" s="160">
        <f t="shared" si="34"/>
        <v>0</v>
      </c>
      <c r="BF194" s="160">
        <f t="shared" si="35"/>
        <v>0</v>
      </c>
      <c r="BG194" s="160">
        <f t="shared" si="36"/>
        <v>0</v>
      </c>
      <c r="BH194" s="160">
        <f t="shared" si="37"/>
        <v>0</v>
      </c>
      <c r="BI194" s="160">
        <f t="shared" si="38"/>
        <v>0</v>
      </c>
      <c r="BJ194" s="21" t="s">
        <v>16</v>
      </c>
      <c r="BK194" s="160">
        <f t="shared" si="39"/>
        <v>0</v>
      </c>
      <c r="BL194" s="21" t="s">
        <v>224</v>
      </c>
      <c r="BM194" s="21" t="s">
        <v>2859</v>
      </c>
    </row>
    <row r="195" spans="2:65" s="1" customFormat="1" ht="16.5" customHeight="1">
      <c r="B195" s="149"/>
      <c r="C195" s="150" t="s">
        <v>606</v>
      </c>
      <c r="D195" s="150" t="s">
        <v>167</v>
      </c>
      <c r="E195" s="151" t="s">
        <v>2860</v>
      </c>
      <c r="F195" s="152" t="s">
        <v>2861</v>
      </c>
      <c r="G195" s="153" t="s">
        <v>971</v>
      </c>
      <c r="H195" s="154">
        <v>3</v>
      </c>
      <c r="I195" s="155"/>
      <c r="J195" s="155">
        <f t="shared" si="30"/>
        <v>0</v>
      </c>
      <c r="K195" s="152" t="s">
        <v>5</v>
      </c>
      <c r="L195" s="35"/>
      <c r="M195" s="156" t="s">
        <v>5</v>
      </c>
      <c r="N195" s="157" t="s">
        <v>40</v>
      </c>
      <c r="O195" s="158">
        <v>0</v>
      </c>
      <c r="P195" s="158">
        <f t="shared" si="31"/>
        <v>0</v>
      </c>
      <c r="Q195" s="158">
        <v>0</v>
      </c>
      <c r="R195" s="158">
        <f t="shared" si="32"/>
        <v>0</v>
      </c>
      <c r="S195" s="158">
        <v>0</v>
      </c>
      <c r="T195" s="159">
        <f t="shared" si="33"/>
        <v>0</v>
      </c>
      <c r="AR195" s="21" t="s">
        <v>224</v>
      </c>
      <c r="AT195" s="21" t="s">
        <v>167</v>
      </c>
      <c r="AU195" s="21" t="s">
        <v>77</v>
      </c>
      <c r="AY195" s="21" t="s">
        <v>165</v>
      </c>
      <c r="BE195" s="160">
        <f t="shared" si="34"/>
        <v>0</v>
      </c>
      <c r="BF195" s="160">
        <f t="shared" si="35"/>
        <v>0</v>
      </c>
      <c r="BG195" s="160">
        <f t="shared" si="36"/>
        <v>0</v>
      </c>
      <c r="BH195" s="160">
        <f t="shared" si="37"/>
        <v>0</v>
      </c>
      <c r="BI195" s="160">
        <f t="shared" si="38"/>
        <v>0</v>
      </c>
      <c r="BJ195" s="21" t="s">
        <v>16</v>
      </c>
      <c r="BK195" s="160">
        <f t="shared" si="39"/>
        <v>0</v>
      </c>
      <c r="BL195" s="21" t="s">
        <v>224</v>
      </c>
      <c r="BM195" s="21" t="s">
        <v>2862</v>
      </c>
    </row>
    <row r="196" spans="2:65" s="1" customFormat="1" ht="25.5" customHeight="1">
      <c r="B196" s="149"/>
      <c r="C196" s="150" t="s">
        <v>610</v>
      </c>
      <c r="D196" s="150" t="s">
        <v>167</v>
      </c>
      <c r="E196" s="151" t="s">
        <v>2863</v>
      </c>
      <c r="F196" s="152" t="s">
        <v>2864</v>
      </c>
      <c r="G196" s="153" t="s">
        <v>971</v>
      </c>
      <c r="H196" s="154">
        <v>5</v>
      </c>
      <c r="I196" s="155"/>
      <c r="J196" s="155">
        <f t="shared" si="30"/>
        <v>0</v>
      </c>
      <c r="K196" s="152" t="s">
        <v>5</v>
      </c>
      <c r="L196" s="35"/>
      <c r="M196" s="156" t="s">
        <v>5</v>
      </c>
      <c r="N196" s="157" t="s">
        <v>40</v>
      </c>
      <c r="O196" s="158">
        <v>0</v>
      </c>
      <c r="P196" s="158">
        <f t="shared" si="31"/>
        <v>0</v>
      </c>
      <c r="Q196" s="158">
        <v>0</v>
      </c>
      <c r="R196" s="158">
        <f t="shared" si="32"/>
        <v>0</v>
      </c>
      <c r="S196" s="158">
        <v>0</v>
      </c>
      <c r="T196" s="159">
        <f t="shared" si="33"/>
        <v>0</v>
      </c>
      <c r="AR196" s="21" t="s">
        <v>224</v>
      </c>
      <c r="AT196" s="21" t="s">
        <v>167</v>
      </c>
      <c r="AU196" s="21" t="s">
        <v>77</v>
      </c>
      <c r="AY196" s="21" t="s">
        <v>165</v>
      </c>
      <c r="BE196" s="160">
        <f t="shared" si="34"/>
        <v>0</v>
      </c>
      <c r="BF196" s="160">
        <f t="shared" si="35"/>
        <v>0</v>
      </c>
      <c r="BG196" s="160">
        <f t="shared" si="36"/>
        <v>0</v>
      </c>
      <c r="BH196" s="160">
        <f t="shared" si="37"/>
        <v>0</v>
      </c>
      <c r="BI196" s="160">
        <f t="shared" si="38"/>
        <v>0</v>
      </c>
      <c r="BJ196" s="21" t="s">
        <v>16</v>
      </c>
      <c r="BK196" s="160">
        <f t="shared" si="39"/>
        <v>0</v>
      </c>
      <c r="BL196" s="21" t="s">
        <v>224</v>
      </c>
      <c r="BM196" s="21" t="s">
        <v>2865</v>
      </c>
    </row>
    <row r="197" spans="2:65" s="1" customFormat="1" ht="51" customHeight="1">
      <c r="B197" s="149"/>
      <c r="C197" s="150" t="s">
        <v>614</v>
      </c>
      <c r="D197" s="150" t="s">
        <v>167</v>
      </c>
      <c r="E197" s="151" t="s">
        <v>2851</v>
      </c>
      <c r="F197" s="152" t="s">
        <v>2852</v>
      </c>
      <c r="G197" s="153" t="s">
        <v>971</v>
      </c>
      <c r="H197" s="154">
        <v>5</v>
      </c>
      <c r="I197" s="155"/>
      <c r="J197" s="155">
        <f t="shared" si="30"/>
        <v>0</v>
      </c>
      <c r="K197" s="152" t="s">
        <v>5</v>
      </c>
      <c r="L197" s="35"/>
      <c r="M197" s="156" t="s">
        <v>5</v>
      </c>
      <c r="N197" s="157" t="s">
        <v>40</v>
      </c>
      <c r="O197" s="158">
        <v>0</v>
      </c>
      <c r="P197" s="158">
        <f t="shared" si="31"/>
        <v>0</v>
      </c>
      <c r="Q197" s="158">
        <v>0</v>
      </c>
      <c r="R197" s="158">
        <f t="shared" si="32"/>
        <v>0</v>
      </c>
      <c r="S197" s="158">
        <v>0</v>
      </c>
      <c r="T197" s="159">
        <f t="shared" si="33"/>
        <v>0</v>
      </c>
      <c r="AR197" s="21" t="s">
        <v>224</v>
      </c>
      <c r="AT197" s="21" t="s">
        <v>167</v>
      </c>
      <c r="AU197" s="21" t="s">
        <v>77</v>
      </c>
      <c r="AY197" s="21" t="s">
        <v>165</v>
      </c>
      <c r="BE197" s="160">
        <f t="shared" si="34"/>
        <v>0</v>
      </c>
      <c r="BF197" s="160">
        <f t="shared" si="35"/>
        <v>0</v>
      </c>
      <c r="BG197" s="160">
        <f t="shared" si="36"/>
        <v>0</v>
      </c>
      <c r="BH197" s="160">
        <f t="shared" si="37"/>
        <v>0</v>
      </c>
      <c r="BI197" s="160">
        <f t="shared" si="38"/>
        <v>0</v>
      </c>
      <c r="BJ197" s="21" t="s">
        <v>16</v>
      </c>
      <c r="BK197" s="160">
        <f t="shared" si="39"/>
        <v>0</v>
      </c>
      <c r="BL197" s="21" t="s">
        <v>224</v>
      </c>
      <c r="BM197" s="21" t="s">
        <v>2866</v>
      </c>
    </row>
    <row r="198" spans="2:65" s="1" customFormat="1" ht="25.5" customHeight="1">
      <c r="B198" s="149"/>
      <c r="C198" s="150" t="s">
        <v>619</v>
      </c>
      <c r="D198" s="150" t="s">
        <v>167</v>
      </c>
      <c r="E198" s="151" t="s">
        <v>2854</v>
      </c>
      <c r="F198" s="152" t="s">
        <v>2843</v>
      </c>
      <c r="G198" s="153" t="s">
        <v>971</v>
      </c>
      <c r="H198" s="154">
        <v>10</v>
      </c>
      <c r="I198" s="155"/>
      <c r="J198" s="155">
        <f t="shared" si="30"/>
        <v>0</v>
      </c>
      <c r="K198" s="152" t="s">
        <v>5</v>
      </c>
      <c r="L198" s="35"/>
      <c r="M198" s="156" t="s">
        <v>5</v>
      </c>
      <c r="N198" s="157" t="s">
        <v>40</v>
      </c>
      <c r="O198" s="158">
        <v>0</v>
      </c>
      <c r="P198" s="158">
        <f t="shared" si="31"/>
        <v>0</v>
      </c>
      <c r="Q198" s="158">
        <v>0</v>
      </c>
      <c r="R198" s="158">
        <f t="shared" si="32"/>
        <v>0</v>
      </c>
      <c r="S198" s="158">
        <v>0</v>
      </c>
      <c r="T198" s="159">
        <f t="shared" si="33"/>
        <v>0</v>
      </c>
      <c r="AR198" s="21" t="s">
        <v>224</v>
      </c>
      <c r="AT198" s="21" t="s">
        <v>167</v>
      </c>
      <c r="AU198" s="21" t="s">
        <v>77</v>
      </c>
      <c r="AY198" s="21" t="s">
        <v>165</v>
      </c>
      <c r="BE198" s="160">
        <f t="shared" si="34"/>
        <v>0</v>
      </c>
      <c r="BF198" s="160">
        <f t="shared" si="35"/>
        <v>0</v>
      </c>
      <c r="BG198" s="160">
        <f t="shared" si="36"/>
        <v>0</v>
      </c>
      <c r="BH198" s="160">
        <f t="shared" si="37"/>
        <v>0</v>
      </c>
      <c r="BI198" s="160">
        <f t="shared" si="38"/>
        <v>0</v>
      </c>
      <c r="BJ198" s="21" t="s">
        <v>16</v>
      </c>
      <c r="BK198" s="160">
        <f t="shared" si="39"/>
        <v>0</v>
      </c>
      <c r="BL198" s="21" t="s">
        <v>224</v>
      </c>
      <c r="BM198" s="21" t="s">
        <v>2867</v>
      </c>
    </row>
    <row r="199" spans="2:65" s="1" customFormat="1" ht="16.5" customHeight="1">
      <c r="B199" s="149"/>
      <c r="C199" s="150" t="s">
        <v>623</v>
      </c>
      <c r="D199" s="150" t="s">
        <v>167</v>
      </c>
      <c r="E199" s="151" t="s">
        <v>2856</v>
      </c>
      <c r="F199" s="152" t="s">
        <v>2823</v>
      </c>
      <c r="G199" s="153" t="s">
        <v>971</v>
      </c>
      <c r="H199" s="154">
        <v>10</v>
      </c>
      <c r="I199" s="155"/>
      <c r="J199" s="155">
        <f t="shared" si="30"/>
        <v>0</v>
      </c>
      <c r="K199" s="152" t="s">
        <v>5</v>
      </c>
      <c r="L199" s="35"/>
      <c r="M199" s="156" t="s">
        <v>5</v>
      </c>
      <c r="N199" s="157" t="s">
        <v>40</v>
      </c>
      <c r="O199" s="158">
        <v>0</v>
      </c>
      <c r="P199" s="158">
        <f t="shared" si="31"/>
        <v>0</v>
      </c>
      <c r="Q199" s="158">
        <v>0</v>
      </c>
      <c r="R199" s="158">
        <f t="shared" si="32"/>
        <v>0</v>
      </c>
      <c r="S199" s="158">
        <v>0</v>
      </c>
      <c r="T199" s="159">
        <f t="shared" si="33"/>
        <v>0</v>
      </c>
      <c r="AR199" s="21" t="s">
        <v>224</v>
      </c>
      <c r="AT199" s="21" t="s">
        <v>167</v>
      </c>
      <c r="AU199" s="21" t="s">
        <v>77</v>
      </c>
      <c r="AY199" s="21" t="s">
        <v>165</v>
      </c>
      <c r="BE199" s="160">
        <f t="shared" si="34"/>
        <v>0</v>
      </c>
      <c r="BF199" s="160">
        <f t="shared" si="35"/>
        <v>0</v>
      </c>
      <c r="BG199" s="160">
        <f t="shared" si="36"/>
        <v>0</v>
      </c>
      <c r="BH199" s="160">
        <f t="shared" si="37"/>
        <v>0</v>
      </c>
      <c r="BI199" s="160">
        <f t="shared" si="38"/>
        <v>0</v>
      </c>
      <c r="BJ199" s="21" t="s">
        <v>16</v>
      </c>
      <c r="BK199" s="160">
        <f t="shared" si="39"/>
        <v>0</v>
      </c>
      <c r="BL199" s="21" t="s">
        <v>224</v>
      </c>
      <c r="BM199" s="21" t="s">
        <v>2868</v>
      </c>
    </row>
    <row r="200" spans="2:65" s="1" customFormat="1" ht="16.5" customHeight="1">
      <c r="B200" s="149"/>
      <c r="C200" s="150" t="s">
        <v>627</v>
      </c>
      <c r="D200" s="150" t="s">
        <v>167</v>
      </c>
      <c r="E200" s="151" t="s">
        <v>2858</v>
      </c>
      <c r="F200" s="152" t="s">
        <v>2826</v>
      </c>
      <c r="G200" s="153" t="s">
        <v>971</v>
      </c>
      <c r="H200" s="154">
        <v>10</v>
      </c>
      <c r="I200" s="155"/>
      <c r="J200" s="155">
        <f t="shared" si="30"/>
        <v>0</v>
      </c>
      <c r="K200" s="152" t="s">
        <v>5</v>
      </c>
      <c r="L200" s="35"/>
      <c r="M200" s="156" t="s">
        <v>5</v>
      </c>
      <c r="N200" s="157" t="s">
        <v>40</v>
      </c>
      <c r="O200" s="158">
        <v>0</v>
      </c>
      <c r="P200" s="158">
        <f t="shared" si="31"/>
        <v>0</v>
      </c>
      <c r="Q200" s="158">
        <v>0</v>
      </c>
      <c r="R200" s="158">
        <f t="shared" si="32"/>
        <v>0</v>
      </c>
      <c r="S200" s="158">
        <v>0</v>
      </c>
      <c r="T200" s="159">
        <f t="shared" si="33"/>
        <v>0</v>
      </c>
      <c r="AR200" s="21" t="s">
        <v>224</v>
      </c>
      <c r="AT200" s="21" t="s">
        <v>167</v>
      </c>
      <c r="AU200" s="21" t="s">
        <v>77</v>
      </c>
      <c r="AY200" s="21" t="s">
        <v>165</v>
      </c>
      <c r="BE200" s="160">
        <f t="shared" si="34"/>
        <v>0</v>
      </c>
      <c r="BF200" s="160">
        <f t="shared" si="35"/>
        <v>0</v>
      </c>
      <c r="BG200" s="160">
        <f t="shared" si="36"/>
        <v>0</v>
      </c>
      <c r="BH200" s="160">
        <f t="shared" si="37"/>
        <v>0</v>
      </c>
      <c r="BI200" s="160">
        <f t="shared" si="38"/>
        <v>0</v>
      </c>
      <c r="BJ200" s="21" t="s">
        <v>16</v>
      </c>
      <c r="BK200" s="160">
        <f t="shared" si="39"/>
        <v>0</v>
      </c>
      <c r="BL200" s="21" t="s">
        <v>224</v>
      </c>
      <c r="BM200" s="21" t="s">
        <v>2869</v>
      </c>
    </row>
    <row r="201" spans="2:65" s="1" customFormat="1" ht="16.5" customHeight="1">
      <c r="B201" s="149"/>
      <c r="C201" s="150" t="s">
        <v>631</v>
      </c>
      <c r="D201" s="150" t="s">
        <v>167</v>
      </c>
      <c r="E201" s="151" t="s">
        <v>2860</v>
      </c>
      <c r="F201" s="152" t="s">
        <v>2861</v>
      </c>
      <c r="G201" s="153" t="s">
        <v>971</v>
      </c>
      <c r="H201" s="154">
        <v>5</v>
      </c>
      <c r="I201" s="155"/>
      <c r="J201" s="155">
        <f t="shared" si="30"/>
        <v>0</v>
      </c>
      <c r="K201" s="152" t="s">
        <v>5</v>
      </c>
      <c r="L201" s="35"/>
      <c r="M201" s="156" t="s">
        <v>5</v>
      </c>
      <c r="N201" s="157" t="s">
        <v>40</v>
      </c>
      <c r="O201" s="158">
        <v>0</v>
      </c>
      <c r="P201" s="158">
        <f t="shared" si="31"/>
        <v>0</v>
      </c>
      <c r="Q201" s="158">
        <v>0</v>
      </c>
      <c r="R201" s="158">
        <f t="shared" si="32"/>
        <v>0</v>
      </c>
      <c r="S201" s="158">
        <v>0</v>
      </c>
      <c r="T201" s="159">
        <f t="shared" si="33"/>
        <v>0</v>
      </c>
      <c r="AR201" s="21" t="s">
        <v>224</v>
      </c>
      <c r="AT201" s="21" t="s">
        <v>167</v>
      </c>
      <c r="AU201" s="21" t="s">
        <v>77</v>
      </c>
      <c r="AY201" s="21" t="s">
        <v>165</v>
      </c>
      <c r="BE201" s="160">
        <f t="shared" si="34"/>
        <v>0</v>
      </c>
      <c r="BF201" s="160">
        <f t="shared" si="35"/>
        <v>0</v>
      </c>
      <c r="BG201" s="160">
        <f t="shared" si="36"/>
        <v>0</v>
      </c>
      <c r="BH201" s="160">
        <f t="shared" si="37"/>
        <v>0</v>
      </c>
      <c r="BI201" s="160">
        <f t="shared" si="38"/>
        <v>0</v>
      </c>
      <c r="BJ201" s="21" t="s">
        <v>16</v>
      </c>
      <c r="BK201" s="160">
        <f t="shared" si="39"/>
        <v>0</v>
      </c>
      <c r="BL201" s="21" t="s">
        <v>224</v>
      </c>
      <c r="BM201" s="21" t="s">
        <v>2870</v>
      </c>
    </row>
    <row r="202" spans="2:65" s="1" customFormat="1" ht="25.5" customHeight="1">
      <c r="B202" s="149"/>
      <c r="C202" s="150" t="s">
        <v>635</v>
      </c>
      <c r="D202" s="150" t="s">
        <v>167</v>
      </c>
      <c r="E202" s="151" t="s">
        <v>2871</v>
      </c>
      <c r="F202" s="152" t="s">
        <v>2872</v>
      </c>
      <c r="G202" s="153" t="s">
        <v>971</v>
      </c>
      <c r="H202" s="154">
        <v>1</v>
      </c>
      <c r="I202" s="155"/>
      <c r="J202" s="155">
        <f t="shared" si="30"/>
        <v>0</v>
      </c>
      <c r="K202" s="152" t="s">
        <v>5</v>
      </c>
      <c r="L202" s="35"/>
      <c r="M202" s="156" t="s">
        <v>5</v>
      </c>
      <c r="N202" s="157" t="s">
        <v>40</v>
      </c>
      <c r="O202" s="158">
        <v>0</v>
      </c>
      <c r="P202" s="158">
        <f t="shared" si="31"/>
        <v>0</v>
      </c>
      <c r="Q202" s="158">
        <v>0</v>
      </c>
      <c r="R202" s="158">
        <f t="shared" si="32"/>
        <v>0</v>
      </c>
      <c r="S202" s="158">
        <v>0</v>
      </c>
      <c r="T202" s="159">
        <f t="shared" si="33"/>
        <v>0</v>
      </c>
      <c r="AR202" s="21" t="s">
        <v>224</v>
      </c>
      <c r="AT202" s="21" t="s">
        <v>167</v>
      </c>
      <c r="AU202" s="21" t="s">
        <v>77</v>
      </c>
      <c r="AY202" s="21" t="s">
        <v>165</v>
      </c>
      <c r="BE202" s="160">
        <f t="shared" si="34"/>
        <v>0</v>
      </c>
      <c r="BF202" s="160">
        <f t="shared" si="35"/>
        <v>0</v>
      </c>
      <c r="BG202" s="160">
        <f t="shared" si="36"/>
        <v>0</v>
      </c>
      <c r="BH202" s="160">
        <f t="shared" si="37"/>
        <v>0</v>
      </c>
      <c r="BI202" s="160">
        <f t="shared" si="38"/>
        <v>0</v>
      </c>
      <c r="BJ202" s="21" t="s">
        <v>16</v>
      </c>
      <c r="BK202" s="160">
        <f t="shared" si="39"/>
        <v>0</v>
      </c>
      <c r="BL202" s="21" t="s">
        <v>224</v>
      </c>
      <c r="BM202" s="21" t="s">
        <v>2873</v>
      </c>
    </row>
    <row r="203" spans="2:65" s="1" customFormat="1" ht="51" customHeight="1">
      <c r="B203" s="149"/>
      <c r="C203" s="150" t="s">
        <v>639</v>
      </c>
      <c r="D203" s="150" t="s">
        <v>167</v>
      </c>
      <c r="E203" s="151" t="s">
        <v>2851</v>
      </c>
      <c r="F203" s="152" t="s">
        <v>2852</v>
      </c>
      <c r="G203" s="153" t="s">
        <v>971</v>
      </c>
      <c r="H203" s="154">
        <v>1</v>
      </c>
      <c r="I203" s="155"/>
      <c r="J203" s="155">
        <f t="shared" si="30"/>
        <v>0</v>
      </c>
      <c r="K203" s="152" t="s">
        <v>5</v>
      </c>
      <c r="L203" s="35"/>
      <c r="M203" s="156" t="s">
        <v>5</v>
      </c>
      <c r="N203" s="157" t="s">
        <v>40</v>
      </c>
      <c r="O203" s="158">
        <v>0</v>
      </c>
      <c r="P203" s="158">
        <f t="shared" si="31"/>
        <v>0</v>
      </c>
      <c r="Q203" s="158">
        <v>0</v>
      </c>
      <c r="R203" s="158">
        <f t="shared" si="32"/>
        <v>0</v>
      </c>
      <c r="S203" s="158">
        <v>0</v>
      </c>
      <c r="T203" s="159">
        <f t="shared" si="33"/>
        <v>0</v>
      </c>
      <c r="AR203" s="21" t="s">
        <v>224</v>
      </c>
      <c r="AT203" s="21" t="s">
        <v>167</v>
      </c>
      <c r="AU203" s="21" t="s">
        <v>77</v>
      </c>
      <c r="AY203" s="21" t="s">
        <v>165</v>
      </c>
      <c r="BE203" s="160">
        <f t="shared" si="34"/>
        <v>0</v>
      </c>
      <c r="BF203" s="160">
        <f t="shared" si="35"/>
        <v>0</v>
      </c>
      <c r="BG203" s="160">
        <f t="shared" si="36"/>
        <v>0</v>
      </c>
      <c r="BH203" s="160">
        <f t="shared" si="37"/>
        <v>0</v>
      </c>
      <c r="BI203" s="160">
        <f t="shared" si="38"/>
        <v>0</v>
      </c>
      <c r="BJ203" s="21" t="s">
        <v>16</v>
      </c>
      <c r="BK203" s="160">
        <f t="shared" si="39"/>
        <v>0</v>
      </c>
      <c r="BL203" s="21" t="s">
        <v>224</v>
      </c>
      <c r="BM203" s="21" t="s">
        <v>2874</v>
      </c>
    </row>
    <row r="204" spans="2:65" s="1" customFormat="1" ht="25.5" customHeight="1">
      <c r="B204" s="149"/>
      <c r="C204" s="150" t="s">
        <v>643</v>
      </c>
      <c r="D204" s="150" t="s">
        <v>167</v>
      </c>
      <c r="E204" s="151" t="s">
        <v>2854</v>
      </c>
      <c r="F204" s="152" t="s">
        <v>2843</v>
      </c>
      <c r="G204" s="153" t="s">
        <v>971</v>
      </c>
      <c r="H204" s="154">
        <v>2</v>
      </c>
      <c r="I204" s="155"/>
      <c r="J204" s="155">
        <f t="shared" si="30"/>
        <v>0</v>
      </c>
      <c r="K204" s="152" t="s">
        <v>5</v>
      </c>
      <c r="L204" s="35"/>
      <c r="M204" s="156" t="s">
        <v>5</v>
      </c>
      <c r="N204" s="157" t="s">
        <v>40</v>
      </c>
      <c r="O204" s="158">
        <v>0</v>
      </c>
      <c r="P204" s="158">
        <f t="shared" si="31"/>
        <v>0</v>
      </c>
      <c r="Q204" s="158">
        <v>0</v>
      </c>
      <c r="R204" s="158">
        <f t="shared" si="32"/>
        <v>0</v>
      </c>
      <c r="S204" s="158">
        <v>0</v>
      </c>
      <c r="T204" s="159">
        <f t="shared" si="33"/>
        <v>0</v>
      </c>
      <c r="AR204" s="21" t="s">
        <v>224</v>
      </c>
      <c r="AT204" s="21" t="s">
        <v>167</v>
      </c>
      <c r="AU204" s="21" t="s">
        <v>77</v>
      </c>
      <c r="AY204" s="21" t="s">
        <v>165</v>
      </c>
      <c r="BE204" s="160">
        <f t="shared" si="34"/>
        <v>0</v>
      </c>
      <c r="BF204" s="160">
        <f t="shared" si="35"/>
        <v>0</v>
      </c>
      <c r="BG204" s="160">
        <f t="shared" si="36"/>
        <v>0</v>
      </c>
      <c r="BH204" s="160">
        <f t="shared" si="37"/>
        <v>0</v>
      </c>
      <c r="BI204" s="160">
        <f t="shared" si="38"/>
        <v>0</v>
      </c>
      <c r="BJ204" s="21" t="s">
        <v>16</v>
      </c>
      <c r="BK204" s="160">
        <f t="shared" si="39"/>
        <v>0</v>
      </c>
      <c r="BL204" s="21" t="s">
        <v>224</v>
      </c>
      <c r="BM204" s="21" t="s">
        <v>2875</v>
      </c>
    </row>
    <row r="205" spans="2:65" s="1" customFormat="1" ht="16.5" customHeight="1">
      <c r="B205" s="149"/>
      <c r="C205" s="150" t="s">
        <v>647</v>
      </c>
      <c r="D205" s="150" t="s">
        <v>167</v>
      </c>
      <c r="E205" s="151" t="s">
        <v>2876</v>
      </c>
      <c r="F205" s="152" t="s">
        <v>2877</v>
      </c>
      <c r="G205" s="153" t="s">
        <v>971</v>
      </c>
      <c r="H205" s="154">
        <v>2</v>
      </c>
      <c r="I205" s="155"/>
      <c r="J205" s="155">
        <f t="shared" ref="J205:J221" si="40">ROUND(I205*H205,2)</f>
        <v>0</v>
      </c>
      <c r="K205" s="152" t="s">
        <v>5</v>
      </c>
      <c r="L205" s="35"/>
      <c r="M205" s="156" t="s">
        <v>5</v>
      </c>
      <c r="N205" s="157" t="s">
        <v>40</v>
      </c>
      <c r="O205" s="158">
        <v>0</v>
      </c>
      <c r="P205" s="158">
        <f t="shared" ref="P205:P221" si="41">O205*H205</f>
        <v>0</v>
      </c>
      <c r="Q205" s="158">
        <v>0</v>
      </c>
      <c r="R205" s="158">
        <f t="shared" ref="R205:R221" si="42">Q205*H205</f>
        <v>0</v>
      </c>
      <c r="S205" s="158">
        <v>0</v>
      </c>
      <c r="T205" s="159">
        <f t="shared" ref="T205:T221" si="43">S205*H205</f>
        <v>0</v>
      </c>
      <c r="AR205" s="21" t="s">
        <v>224</v>
      </c>
      <c r="AT205" s="21" t="s">
        <v>167</v>
      </c>
      <c r="AU205" s="21" t="s">
        <v>77</v>
      </c>
      <c r="AY205" s="21" t="s">
        <v>165</v>
      </c>
      <c r="BE205" s="160">
        <f t="shared" ref="BE205:BE221" si="44">IF(N205="základní",J205,0)</f>
        <v>0</v>
      </c>
      <c r="BF205" s="160">
        <f t="shared" ref="BF205:BF221" si="45">IF(N205="snížená",J205,0)</f>
        <v>0</v>
      </c>
      <c r="BG205" s="160">
        <f t="shared" ref="BG205:BG221" si="46">IF(N205="zákl. přenesená",J205,0)</f>
        <v>0</v>
      </c>
      <c r="BH205" s="160">
        <f t="shared" ref="BH205:BH221" si="47">IF(N205="sníž. přenesená",J205,0)</f>
        <v>0</v>
      </c>
      <c r="BI205" s="160">
        <f t="shared" ref="BI205:BI221" si="48">IF(N205="nulová",J205,0)</f>
        <v>0</v>
      </c>
      <c r="BJ205" s="21" t="s">
        <v>16</v>
      </c>
      <c r="BK205" s="160">
        <f t="shared" ref="BK205:BK221" si="49">ROUND(I205*H205,2)</f>
        <v>0</v>
      </c>
      <c r="BL205" s="21" t="s">
        <v>224</v>
      </c>
      <c r="BM205" s="21" t="s">
        <v>2878</v>
      </c>
    </row>
    <row r="206" spans="2:65" s="1" customFormat="1" ht="16.5" customHeight="1">
      <c r="B206" s="149"/>
      <c r="C206" s="150" t="s">
        <v>651</v>
      </c>
      <c r="D206" s="150" t="s">
        <v>167</v>
      </c>
      <c r="E206" s="151" t="s">
        <v>2858</v>
      </c>
      <c r="F206" s="152" t="s">
        <v>2826</v>
      </c>
      <c r="G206" s="153" t="s">
        <v>971</v>
      </c>
      <c r="H206" s="154">
        <v>1</v>
      </c>
      <c r="I206" s="155"/>
      <c r="J206" s="155">
        <f t="shared" si="40"/>
        <v>0</v>
      </c>
      <c r="K206" s="152" t="s">
        <v>5</v>
      </c>
      <c r="L206" s="35"/>
      <c r="M206" s="156" t="s">
        <v>5</v>
      </c>
      <c r="N206" s="157" t="s">
        <v>40</v>
      </c>
      <c r="O206" s="158">
        <v>0</v>
      </c>
      <c r="P206" s="158">
        <f t="shared" si="41"/>
        <v>0</v>
      </c>
      <c r="Q206" s="158">
        <v>0</v>
      </c>
      <c r="R206" s="158">
        <f t="shared" si="42"/>
        <v>0</v>
      </c>
      <c r="S206" s="158">
        <v>0</v>
      </c>
      <c r="T206" s="159">
        <f t="shared" si="43"/>
        <v>0</v>
      </c>
      <c r="AR206" s="21" t="s">
        <v>224</v>
      </c>
      <c r="AT206" s="21" t="s">
        <v>167</v>
      </c>
      <c r="AU206" s="21" t="s">
        <v>77</v>
      </c>
      <c r="AY206" s="21" t="s">
        <v>165</v>
      </c>
      <c r="BE206" s="160">
        <f t="shared" si="44"/>
        <v>0</v>
      </c>
      <c r="BF206" s="160">
        <f t="shared" si="45"/>
        <v>0</v>
      </c>
      <c r="BG206" s="160">
        <f t="shared" si="46"/>
        <v>0</v>
      </c>
      <c r="BH206" s="160">
        <f t="shared" si="47"/>
        <v>0</v>
      </c>
      <c r="BI206" s="160">
        <f t="shared" si="48"/>
        <v>0</v>
      </c>
      <c r="BJ206" s="21" t="s">
        <v>16</v>
      </c>
      <c r="BK206" s="160">
        <f t="shared" si="49"/>
        <v>0</v>
      </c>
      <c r="BL206" s="21" t="s">
        <v>224</v>
      </c>
      <c r="BM206" s="21" t="s">
        <v>2879</v>
      </c>
    </row>
    <row r="207" spans="2:65" s="1" customFormat="1" ht="16.5" customHeight="1">
      <c r="B207" s="149"/>
      <c r="C207" s="150" t="s">
        <v>655</v>
      </c>
      <c r="D207" s="150" t="s">
        <v>167</v>
      </c>
      <c r="E207" s="151" t="s">
        <v>2860</v>
      </c>
      <c r="F207" s="152" t="s">
        <v>2861</v>
      </c>
      <c r="G207" s="153" t="s">
        <v>971</v>
      </c>
      <c r="H207" s="154">
        <v>1</v>
      </c>
      <c r="I207" s="155"/>
      <c r="J207" s="155">
        <f t="shared" si="40"/>
        <v>0</v>
      </c>
      <c r="K207" s="152" t="s">
        <v>5</v>
      </c>
      <c r="L207" s="35"/>
      <c r="M207" s="156" t="s">
        <v>5</v>
      </c>
      <c r="N207" s="157" t="s">
        <v>40</v>
      </c>
      <c r="O207" s="158">
        <v>0</v>
      </c>
      <c r="P207" s="158">
        <f t="shared" si="41"/>
        <v>0</v>
      </c>
      <c r="Q207" s="158">
        <v>0</v>
      </c>
      <c r="R207" s="158">
        <f t="shared" si="42"/>
        <v>0</v>
      </c>
      <c r="S207" s="158">
        <v>0</v>
      </c>
      <c r="T207" s="159">
        <f t="shared" si="43"/>
        <v>0</v>
      </c>
      <c r="AR207" s="21" t="s">
        <v>224</v>
      </c>
      <c r="AT207" s="21" t="s">
        <v>167</v>
      </c>
      <c r="AU207" s="21" t="s">
        <v>77</v>
      </c>
      <c r="AY207" s="21" t="s">
        <v>165</v>
      </c>
      <c r="BE207" s="160">
        <f t="shared" si="44"/>
        <v>0</v>
      </c>
      <c r="BF207" s="160">
        <f t="shared" si="45"/>
        <v>0</v>
      </c>
      <c r="BG207" s="160">
        <f t="shared" si="46"/>
        <v>0</v>
      </c>
      <c r="BH207" s="160">
        <f t="shared" si="47"/>
        <v>0</v>
      </c>
      <c r="BI207" s="160">
        <f t="shared" si="48"/>
        <v>0</v>
      </c>
      <c r="BJ207" s="21" t="s">
        <v>16</v>
      </c>
      <c r="BK207" s="160">
        <f t="shared" si="49"/>
        <v>0</v>
      </c>
      <c r="BL207" s="21" t="s">
        <v>224</v>
      </c>
      <c r="BM207" s="21" t="s">
        <v>2880</v>
      </c>
    </row>
    <row r="208" spans="2:65" s="1" customFormat="1" ht="38.25" customHeight="1">
      <c r="B208" s="149"/>
      <c r="C208" s="150" t="s">
        <v>659</v>
      </c>
      <c r="D208" s="150" t="s">
        <v>167</v>
      </c>
      <c r="E208" s="151" t="s">
        <v>2881</v>
      </c>
      <c r="F208" s="152" t="s">
        <v>2882</v>
      </c>
      <c r="G208" s="153" t="s">
        <v>971</v>
      </c>
      <c r="H208" s="154">
        <v>1</v>
      </c>
      <c r="I208" s="155"/>
      <c r="J208" s="155">
        <f t="shared" si="40"/>
        <v>0</v>
      </c>
      <c r="K208" s="152" t="s">
        <v>5</v>
      </c>
      <c r="L208" s="35"/>
      <c r="M208" s="156" t="s">
        <v>5</v>
      </c>
      <c r="N208" s="157" t="s">
        <v>40</v>
      </c>
      <c r="O208" s="158">
        <v>0</v>
      </c>
      <c r="P208" s="158">
        <f t="shared" si="41"/>
        <v>0</v>
      </c>
      <c r="Q208" s="158">
        <v>0</v>
      </c>
      <c r="R208" s="158">
        <f t="shared" si="42"/>
        <v>0</v>
      </c>
      <c r="S208" s="158">
        <v>0</v>
      </c>
      <c r="T208" s="159">
        <f t="shared" si="43"/>
        <v>0</v>
      </c>
      <c r="AR208" s="21" t="s">
        <v>224</v>
      </c>
      <c r="AT208" s="21" t="s">
        <v>167</v>
      </c>
      <c r="AU208" s="21" t="s">
        <v>77</v>
      </c>
      <c r="AY208" s="21" t="s">
        <v>165</v>
      </c>
      <c r="BE208" s="160">
        <f t="shared" si="44"/>
        <v>0</v>
      </c>
      <c r="BF208" s="160">
        <f t="shared" si="45"/>
        <v>0</v>
      </c>
      <c r="BG208" s="160">
        <f t="shared" si="46"/>
        <v>0</v>
      </c>
      <c r="BH208" s="160">
        <f t="shared" si="47"/>
        <v>0</v>
      </c>
      <c r="BI208" s="160">
        <f t="shared" si="48"/>
        <v>0</v>
      </c>
      <c r="BJ208" s="21" t="s">
        <v>16</v>
      </c>
      <c r="BK208" s="160">
        <f t="shared" si="49"/>
        <v>0</v>
      </c>
      <c r="BL208" s="21" t="s">
        <v>224</v>
      </c>
      <c r="BM208" s="21" t="s">
        <v>2883</v>
      </c>
    </row>
    <row r="209" spans="2:65" s="1" customFormat="1" ht="51" customHeight="1">
      <c r="B209" s="149"/>
      <c r="C209" s="150" t="s">
        <v>663</v>
      </c>
      <c r="D209" s="150" t="s">
        <v>167</v>
      </c>
      <c r="E209" s="151" t="s">
        <v>2884</v>
      </c>
      <c r="F209" s="152" t="s">
        <v>2885</v>
      </c>
      <c r="G209" s="153" t="s">
        <v>971</v>
      </c>
      <c r="H209" s="154">
        <v>1</v>
      </c>
      <c r="I209" s="155"/>
      <c r="J209" s="155">
        <f t="shared" si="40"/>
        <v>0</v>
      </c>
      <c r="K209" s="152" t="s">
        <v>5</v>
      </c>
      <c r="L209" s="35"/>
      <c r="M209" s="156" t="s">
        <v>5</v>
      </c>
      <c r="N209" s="157" t="s">
        <v>40</v>
      </c>
      <c r="O209" s="158">
        <v>0</v>
      </c>
      <c r="P209" s="158">
        <f t="shared" si="41"/>
        <v>0</v>
      </c>
      <c r="Q209" s="158">
        <v>0</v>
      </c>
      <c r="R209" s="158">
        <f t="shared" si="42"/>
        <v>0</v>
      </c>
      <c r="S209" s="158">
        <v>0</v>
      </c>
      <c r="T209" s="159">
        <f t="shared" si="43"/>
        <v>0</v>
      </c>
      <c r="AR209" s="21" t="s">
        <v>224</v>
      </c>
      <c r="AT209" s="21" t="s">
        <v>167</v>
      </c>
      <c r="AU209" s="21" t="s">
        <v>77</v>
      </c>
      <c r="AY209" s="21" t="s">
        <v>165</v>
      </c>
      <c r="BE209" s="160">
        <f t="shared" si="44"/>
        <v>0</v>
      </c>
      <c r="BF209" s="160">
        <f t="shared" si="45"/>
        <v>0</v>
      </c>
      <c r="BG209" s="160">
        <f t="shared" si="46"/>
        <v>0</v>
      </c>
      <c r="BH209" s="160">
        <f t="shared" si="47"/>
        <v>0</v>
      </c>
      <c r="BI209" s="160">
        <f t="shared" si="48"/>
        <v>0</v>
      </c>
      <c r="BJ209" s="21" t="s">
        <v>16</v>
      </c>
      <c r="BK209" s="160">
        <f t="shared" si="49"/>
        <v>0</v>
      </c>
      <c r="BL209" s="21" t="s">
        <v>224</v>
      </c>
      <c r="BM209" s="21" t="s">
        <v>2886</v>
      </c>
    </row>
    <row r="210" spans="2:65" s="1" customFormat="1" ht="16.5" customHeight="1">
      <c r="B210" s="149"/>
      <c r="C210" s="150" t="s">
        <v>667</v>
      </c>
      <c r="D210" s="150" t="s">
        <v>167</v>
      </c>
      <c r="E210" s="151" t="s">
        <v>2856</v>
      </c>
      <c r="F210" s="152" t="s">
        <v>2823</v>
      </c>
      <c r="G210" s="153" t="s">
        <v>971</v>
      </c>
      <c r="H210" s="154">
        <v>2</v>
      </c>
      <c r="I210" s="155"/>
      <c r="J210" s="155">
        <f t="shared" si="40"/>
        <v>0</v>
      </c>
      <c r="K210" s="152" t="s">
        <v>5</v>
      </c>
      <c r="L210" s="35"/>
      <c r="M210" s="156" t="s">
        <v>5</v>
      </c>
      <c r="N210" s="157" t="s">
        <v>40</v>
      </c>
      <c r="O210" s="158">
        <v>0</v>
      </c>
      <c r="P210" s="158">
        <f t="shared" si="41"/>
        <v>0</v>
      </c>
      <c r="Q210" s="158">
        <v>0</v>
      </c>
      <c r="R210" s="158">
        <f t="shared" si="42"/>
        <v>0</v>
      </c>
      <c r="S210" s="158">
        <v>0</v>
      </c>
      <c r="T210" s="159">
        <f t="shared" si="43"/>
        <v>0</v>
      </c>
      <c r="AR210" s="21" t="s">
        <v>224</v>
      </c>
      <c r="AT210" s="21" t="s">
        <v>167</v>
      </c>
      <c r="AU210" s="21" t="s">
        <v>77</v>
      </c>
      <c r="AY210" s="21" t="s">
        <v>165</v>
      </c>
      <c r="BE210" s="160">
        <f t="shared" si="44"/>
        <v>0</v>
      </c>
      <c r="BF210" s="160">
        <f t="shared" si="45"/>
        <v>0</v>
      </c>
      <c r="BG210" s="160">
        <f t="shared" si="46"/>
        <v>0</v>
      </c>
      <c r="BH210" s="160">
        <f t="shared" si="47"/>
        <v>0</v>
      </c>
      <c r="BI210" s="160">
        <f t="shared" si="48"/>
        <v>0</v>
      </c>
      <c r="BJ210" s="21" t="s">
        <v>16</v>
      </c>
      <c r="BK210" s="160">
        <f t="shared" si="49"/>
        <v>0</v>
      </c>
      <c r="BL210" s="21" t="s">
        <v>224</v>
      </c>
      <c r="BM210" s="21" t="s">
        <v>2887</v>
      </c>
    </row>
    <row r="211" spans="2:65" s="1" customFormat="1" ht="16.5" customHeight="1">
      <c r="B211" s="149"/>
      <c r="C211" s="150" t="s">
        <v>671</v>
      </c>
      <c r="D211" s="150" t="s">
        <v>167</v>
      </c>
      <c r="E211" s="151" t="s">
        <v>2858</v>
      </c>
      <c r="F211" s="152" t="s">
        <v>2826</v>
      </c>
      <c r="G211" s="153" t="s">
        <v>971</v>
      </c>
      <c r="H211" s="154">
        <v>2</v>
      </c>
      <c r="I211" s="155"/>
      <c r="J211" s="155">
        <f t="shared" si="40"/>
        <v>0</v>
      </c>
      <c r="K211" s="152" t="s">
        <v>5</v>
      </c>
      <c r="L211" s="35"/>
      <c r="M211" s="156" t="s">
        <v>5</v>
      </c>
      <c r="N211" s="157" t="s">
        <v>40</v>
      </c>
      <c r="O211" s="158">
        <v>0</v>
      </c>
      <c r="P211" s="158">
        <f t="shared" si="41"/>
        <v>0</v>
      </c>
      <c r="Q211" s="158">
        <v>0</v>
      </c>
      <c r="R211" s="158">
        <f t="shared" si="42"/>
        <v>0</v>
      </c>
      <c r="S211" s="158">
        <v>0</v>
      </c>
      <c r="T211" s="159">
        <f t="shared" si="43"/>
        <v>0</v>
      </c>
      <c r="AR211" s="21" t="s">
        <v>224</v>
      </c>
      <c r="AT211" s="21" t="s">
        <v>167</v>
      </c>
      <c r="AU211" s="21" t="s">
        <v>77</v>
      </c>
      <c r="AY211" s="21" t="s">
        <v>165</v>
      </c>
      <c r="BE211" s="160">
        <f t="shared" si="44"/>
        <v>0</v>
      </c>
      <c r="BF211" s="160">
        <f t="shared" si="45"/>
        <v>0</v>
      </c>
      <c r="BG211" s="160">
        <f t="shared" si="46"/>
        <v>0</v>
      </c>
      <c r="BH211" s="160">
        <f t="shared" si="47"/>
        <v>0</v>
      </c>
      <c r="BI211" s="160">
        <f t="shared" si="48"/>
        <v>0</v>
      </c>
      <c r="BJ211" s="21" t="s">
        <v>16</v>
      </c>
      <c r="BK211" s="160">
        <f t="shared" si="49"/>
        <v>0</v>
      </c>
      <c r="BL211" s="21" t="s">
        <v>224</v>
      </c>
      <c r="BM211" s="21" t="s">
        <v>2888</v>
      </c>
    </row>
    <row r="212" spans="2:65" s="1" customFormat="1" ht="16.5" customHeight="1">
      <c r="B212" s="149"/>
      <c r="C212" s="150" t="s">
        <v>675</v>
      </c>
      <c r="D212" s="150" t="s">
        <v>167</v>
      </c>
      <c r="E212" s="151" t="s">
        <v>2860</v>
      </c>
      <c r="F212" s="152" t="s">
        <v>2861</v>
      </c>
      <c r="G212" s="153" t="s">
        <v>971</v>
      </c>
      <c r="H212" s="154">
        <v>1</v>
      </c>
      <c r="I212" s="155"/>
      <c r="J212" s="155">
        <f t="shared" si="40"/>
        <v>0</v>
      </c>
      <c r="K212" s="152" t="s">
        <v>5</v>
      </c>
      <c r="L212" s="35"/>
      <c r="M212" s="156" t="s">
        <v>5</v>
      </c>
      <c r="N212" s="157" t="s">
        <v>40</v>
      </c>
      <c r="O212" s="158">
        <v>0</v>
      </c>
      <c r="P212" s="158">
        <f t="shared" si="41"/>
        <v>0</v>
      </c>
      <c r="Q212" s="158">
        <v>0</v>
      </c>
      <c r="R212" s="158">
        <f t="shared" si="42"/>
        <v>0</v>
      </c>
      <c r="S212" s="158">
        <v>0</v>
      </c>
      <c r="T212" s="159">
        <f t="shared" si="43"/>
        <v>0</v>
      </c>
      <c r="AR212" s="21" t="s">
        <v>224</v>
      </c>
      <c r="AT212" s="21" t="s">
        <v>167</v>
      </c>
      <c r="AU212" s="21" t="s">
        <v>77</v>
      </c>
      <c r="AY212" s="21" t="s">
        <v>165</v>
      </c>
      <c r="BE212" s="160">
        <f t="shared" si="44"/>
        <v>0</v>
      </c>
      <c r="BF212" s="160">
        <f t="shared" si="45"/>
        <v>0</v>
      </c>
      <c r="BG212" s="160">
        <f t="shared" si="46"/>
        <v>0</v>
      </c>
      <c r="BH212" s="160">
        <f t="shared" si="47"/>
        <v>0</v>
      </c>
      <c r="BI212" s="160">
        <f t="shared" si="48"/>
        <v>0</v>
      </c>
      <c r="BJ212" s="21" t="s">
        <v>16</v>
      </c>
      <c r="BK212" s="160">
        <f t="shared" si="49"/>
        <v>0</v>
      </c>
      <c r="BL212" s="21" t="s">
        <v>224</v>
      </c>
      <c r="BM212" s="21" t="s">
        <v>2889</v>
      </c>
    </row>
    <row r="213" spans="2:65" s="1" customFormat="1" ht="16.5" customHeight="1">
      <c r="B213" s="149"/>
      <c r="C213" s="150" t="s">
        <v>679</v>
      </c>
      <c r="D213" s="150" t="s">
        <v>167</v>
      </c>
      <c r="E213" s="151" t="s">
        <v>2890</v>
      </c>
      <c r="F213" s="152" t="s">
        <v>2891</v>
      </c>
      <c r="G213" s="153" t="s">
        <v>971</v>
      </c>
      <c r="H213" s="154">
        <v>6</v>
      </c>
      <c r="I213" s="155"/>
      <c r="J213" s="155">
        <f t="shared" si="40"/>
        <v>0</v>
      </c>
      <c r="K213" s="152" t="s">
        <v>5</v>
      </c>
      <c r="L213" s="35"/>
      <c r="M213" s="156" t="s">
        <v>5</v>
      </c>
      <c r="N213" s="157" t="s">
        <v>40</v>
      </c>
      <c r="O213" s="158">
        <v>0</v>
      </c>
      <c r="P213" s="158">
        <f t="shared" si="41"/>
        <v>0</v>
      </c>
      <c r="Q213" s="158">
        <v>0</v>
      </c>
      <c r="R213" s="158">
        <f t="shared" si="42"/>
        <v>0</v>
      </c>
      <c r="S213" s="158">
        <v>0</v>
      </c>
      <c r="T213" s="159">
        <f t="shared" si="43"/>
        <v>0</v>
      </c>
      <c r="AR213" s="21" t="s">
        <v>224</v>
      </c>
      <c r="AT213" s="21" t="s">
        <v>167</v>
      </c>
      <c r="AU213" s="21" t="s">
        <v>77</v>
      </c>
      <c r="AY213" s="21" t="s">
        <v>165</v>
      </c>
      <c r="BE213" s="160">
        <f t="shared" si="44"/>
        <v>0</v>
      </c>
      <c r="BF213" s="160">
        <f t="shared" si="45"/>
        <v>0</v>
      </c>
      <c r="BG213" s="160">
        <f t="shared" si="46"/>
        <v>0</v>
      </c>
      <c r="BH213" s="160">
        <f t="shared" si="47"/>
        <v>0</v>
      </c>
      <c r="BI213" s="160">
        <f t="shared" si="48"/>
        <v>0</v>
      </c>
      <c r="BJ213" s="21" t="s">
        <v>16</v>
      </c>
      <c r="BK213" s="160">
        <f t="shared" si="49"/>
        <v>0</v>
      </c>
      <c r="BL213" s="21" t="s">
        <v>224</v>
      </c>
      <c r="BM213" s="21" t="s">
        <v>2892</v>
      </c>
    </row>
    <row r="214" spans="2:65" s="1" customFormat="1" ht="16.5" customHeight="1">
      <c r="B214" s="149"/>
      <c r="C214" s="150" t="s">
        <v>683</v>
      </c>
      <c r="D214" s="150" t="s">
        <v>167</v>
      </c>
      <c r="E214" s="151" t="s">
        <v>2893</v>
      </c>
      <c r="F214" s="152" t="s">
        <v>2894</v>
      </c>
      <c r="G214" s="153" t="s">
        <v>971</v>
      </c>
      <c r="H214" s="154">
        <v>6</v>
      </c>
      <c r="I214" s="155"/>
      <c r="J214" s="155">
        <f t="shared" si="40"/>
        <v>0</v>
      </c>
      <c r="K214" s="152" t="s">
        <v>5</v>
      </c>
      <c r="L214" s="35"/>
      <c r="M214" s="156" t="s">
        <v>5</v>
      </c>
      <c r="N214" s="157" t="s">
        <v>40</v>
      </c>
      <c r="O214" s="158">
        <v>0</v>
      </c>
      <c r="P214" s="158">
        <f t="shared" si="41"/>
        <v>0</v>
      </c>
      <c r="Q214" s="158">
        <v>0</v>
      </c>
      <c r="R214" s="158">
        <f t="shared" si="42"/>
        <v>0</v>
      </c>
      <c r="S214" s="158">
        <v>0</v>
      </c>
      <c r="T214" s="159">
        <f t="shared" si="43"/>
        <v>0</v>
      </c>
      <c r="AR214" s="21" t="s">
        <v>224</v>
      </c>
      <c r="AT214" s="21" t="s">
        <v>167</v>
      </c>
      <c r="AU214" s="21" t="s">
        <v>77</v>
      </c>
      <c r="AY214" s="21" t="s">
        <v>165</v>
      </c>
      <c r="BE214" s="160">
        <f t="shared" si="44"/>
        <v>0</v>
      </c>
      <c r="BF214" s="160">
        <f t="shared" si="45"/>
        <v>0</v>
      </c>
      <c r="BG214" s="160">
        <f t="shared" si="46"/>
        <v>0</v>
      </c>
      <c r="BH214" s="160">
        <f t="shared" si="47"/>
        <v>0</v>
      </c>
      <c r="BI214" s="160">
        <f t="shared" si="48"/>
        <v>0</v>
      </c>
      <c r="BJ214" s="21" t="s">
        <v>16</v>
      </c>
      <c r="BK214" s="160">
        <f t="shared" si="49"/>
        <v>0</v>
      </c>
      <c r="BL214" s="21" t="s">
        <v>224</v>
      </c>
      <c r="BM214" s="21" t="s">
        <v>2895</v>
      </c>
    </row>
    <row r="215" spans="2:65" s="1" customFormat="1" ht="38.25" customHeight="1">
      <c r="B215" s="149"/>
      <c r="C215" s="150" t="s">
        <v>687</v>
      </c>
      <c r="D215" s="150" t="s">
        <v>167</v>
      </c>
      <c r="E215" s="151" t="s">
        <v>2896</v>
      </c>
      <c r="F215" s="152" t="s">
        <v>2897</v>
      </c>
      <c r="G215" s="153" t="s">
        <v>971</v>
      </c>
      <c r="H215" s="154">
        <v>6</v>
      </c>
      <c r="I215" s="155"/>
      <c r="J215" s="155">
        <f t="shared" si="40"/>
        <v>0</v>
      </c>
      <c r="K215" s="152" t="s">
        <v>5</v>
      </c>
      <c r="L215" s="35"/>
      <c r="M215" s="156" t="s">
        <v>5</v>
      </c>
      <c r="N215" s="157" t="s">
        <v>40</v>
      </c>
      <c r="O215" s="158">
        <v>0</v>
      </c>
      <c r="P215" s="158">
        <f t="shared" si="41"/>
        <v>0</v>
      </c>
      <c r="Q215" s="158">
        <v>0</v>
      </c>
      <c r="R215" s="158">
        <f t="shared" si="42"/>
        <v>0</v>
      </c>
      <c r="S215" s="158">
        <v>0</v>
      </c>
      <c r="T215" s="159">
        <f t="shared" si="43"/>
        <v>0</v>
      </c>
      <c r="AR215" s="21" t="s">
        <v>224</v>
      </c>
      <c r="AT215" s="21" t="s">
        <v>167</v>
      </c>
      <c r="AU215" s="21" t="s">
        <v>77</v>
      </c>
      <c r="AY215" s="21" t="s">
        <v>165</v>
      </c>
      <c r="BE215" s="160">
        <f t="shared" si="44"/>
        <v>0</v>
      </c>
      <c r="BF215" s="160">
        <f t="shared" si="45"/>
        <v>0</v>
      </c>
      <c r="BG215" s="160">
        <f t="shared" si="46"/>
        <v>0</v>
      </c>
      <c r="BH215" s="160">
        <f t="shared" si="47"/>
        <v>0</v>
      </c>
      <c r="BI215" s="160">
        <f t="shared" si="48"/>
        <v>0</v>
      </c>
      <c r="BJ215" s="21" t="s">
        <v>16</v>
      </c>
      <c r="BK215" s="160">
        <f t="shared" si="49"/>
        <v>0</v>
      </c>
      <c r="BL215" s="21" t="s">
        <v>224</v>
      </c>
      <c r="BM215" s="21" t="s">
        <v>2898</v>
      </c>
    </row>
    <row r="216" spans="2:65" s="1" customFormat="1" ht="25.5" customHeight="1">
      <c r="B216" s="149"/>
      <c r="C216" s="150" t="s">
        <v>692</v>
      </c>
      <c r="D216" s="150" t="s">
        <v>167</v>
      </c>
      <c r="E216" s="151" t="s">
        <v>2854</v>
      </c>
      <c r="F216" s="152" t="s">
        <v>2843</v>
      </c>
      <c r="G216" s="153" t="s">
        <v>971</v>
      </c>
      <c r="H216" s="154">
        <v>12</v>
      </c>
      <c r="I216" s="155"/>
      <c r="J216" s="155">
        <f t="shared" si="40"/>
        <v>0</v>
      </c>
      <c r="K216" s="152" t="s">
        <v>5</v>
      </c>
      <c r="L216" s="35"/>
      <c r="M216" s="156" t="s">
        <v>5</v>
      </c>
      <c r="N216" s="157" t="s">
        <v>40</v>
      </c>
      <c r="O216" s="158">
        <v>0</v>
      </c>
      <c r="P216" s="158">
        <f t="shared" si="41"/>
        <v>0</v>
      </c>
      <c r="Q216" s="158">
        <v>0</v>
      </c>
      <c r="R216" s="158">
        <f t="shared" si="42"/>
        <v>0</v>
      </c>
      <c r="S216" s="158">
        <v>0</v>
      </c>
      <c r="T216" s="159">
        <f t="shared" si="43"/>
        <v>0</v>
      </c>
      <c r="AR216" s="21" t="s">
        <v>224</v>
      </c>
      <c r="AT216" s="21" t="s">
        <v>167</v>
      </c>
      <c r="AU216" s="21" t="s">
        <v>77</v>
      </c>
      <c r="AY216" s="21" t="s">
        <v>165</v>
      </c>
      <c r="BE216" s="160">
        <f t="shared" si="44"/>
        <v>0</v>
      </c>
      <c r="BF216" s="160">
        <f t="shared" si="45"/>
        <v>0</v>
      </c>
      <c r="BG216" s="160">
        <f t="shared" si="46"/>
        <v>0</v>
      </c>
      <c r="BH216" s="160">
        <f t="shared" si="47"/>
        <v>0</v>
      </c>
      <c r="BI216" s="160">
        <f t="shared" si="48"/>
        <v>0</v>
      </c>
      <c r="BJ216" s="21" t="s">
        <v>16</v>
      </c>
      <c r="BK216" s="160">
        <f t="shared" si="49"/>
        <v>0</v>
      </c>
      <c r="BL216" s="21" t="s">
        <v>224</v>
      </c>
      <c r="BM216" s="21" t="s">
        <v>2899</v>
      </c>
    </row>
    <row r="217" spans="2:65" s="1" customFormat="1" ht="16.5" customHeight="1">
      <c r="B217" s="149"/>
      <c r="C217" s="150" t="s">
        <v>696</v>
      </c>
      <c r="D217" s="150" t="s">
        <v>167</v>
      </c>
      <c r="E217" s="151" t="s">
        <v>2856</v>
      </c>
      <c r="F217" s="152" t="s">
        <v>2823</v>
      </c>
      <c r="G217" s="153" t="s">
        <v>971</v>
      </c>
      <c r="H217" s="154">
        <v>12</v>
      </c>
      <c r="I217" s="155"/>
      <c r="J217" s="155">
        <f t="shared" si="40"/>
        <v>0</v>
      </c>
      <c r="K217" s="152" t="s">
        <v>5</v>
      </c>
      <c r="L217" s="35"/>
      <c r="M217" s="156" t="s">
        <v>5</v>
      </c>
      <c r="N217" s="157" t="s">
        <v>40</v>
      </c>
      <c r="O217" s="158">
        <v>0</v>
      </c>
      <c r="P217" s="158">
        <f t="shared" si="41"/>
        <v>0</v>
      </c>
      <c r="Q217" s="158">
        <v>0</v>
      </c>
      <c r="R217" s="158">
        <f t="shared" si="42"/>
        <v>0</v>
      </c>
      <c r="S217" s="158">
        <v>0</v>
      </c>
      <c r="T217" s="159">
        <f t="shared" si="43"/>
        <v>0</v>
      </c>
      <c r="AR217" s="21" t="s">
        <v>224</v>
      </c>
      <c r="AT217" s="21" t="s">
        <v>167</v>
      </c>
      <c r="AU217" s="21" t="s">
        <v>77</v>
      </c>
      <c r="AY217" s="21" t="s">
        <v>165</v>
      </c>
      <c r="BE217" s="160">
        <f t="shared" si="44"/>
        <v>0</v>
      </c>
      <c r="BF217" s="160">
        <f t="shared" si="45"/>
        <v>0</v>
      </c>
      <c r="BG217" s="160">
        <f t="shared" si="46"/>
        <v>0</v>
      </c>
      <c r="BH217" s="160">
        <f t="shared" si="47"/>
        <v>0</v>
      </c>
      <c r="BI217" s="160">
        <f t="shared" si="48"/>
        <v>0</v>
      </c>
      <c r="BJ217" s="21" t="s">
        <v>16</v>
      </c>
      <c r="BK217" s="160">
        <f t="shared" si="49"/>
        <v>0</v>
      </c>
      <c r="BL217" s="21" t="s">
        <v>224</v>
      </c>
      <c r="BM217" s="21" t="s">
        <v>2900</v>
      </c>
    </row>
    <row r="218" spans="2:65" s="1" customFormat="1" ht="16.5" customHeight="1">
      <c r="B218" s="149"/>
      <c r="C218" s="150" t="s">
        <v>700</v>
      </c>
      <c r="D218" s="150" t="s">
        <v>167</v>
      </c>
      <c r="E218" s="151" t="s">
        <v>2858</v>
      </c>
      <c r="F218" s="152" t="s">
        <v>2826</v>
      </c>
      <c r="G218" s="153" t="s">
        <v>971</v>
      </c>
      <c r="H218" s="154">
        <v>12</v>
      </c>
      <c r="I218" s="155"/>
      <c r="J218" s="155">
        <f t="shared" si="40"/>
        <v>0</v>
      </c>
      <c r="K218" s="152" t="s">
        <v>5</v>
      </c>
      <c r="L218" s="35"/>
      <c r="M218" s="156" t="s">
        <v>5</v>
      </c>
      <c r="N218" s="157" t="s">
        <v>40</v>
      </c>
      <c r="O218" s="158">
        <v>0</v>
      </c>
      <c r="P218" s="158">
        <f t="shared" si="41"/>
        <v>0</v>
      </c>
      <c r="Q218" s="158">
        <v>0</v>
      </c>
      <c r="R218" s="158">
        <f t="shared" si="42"/>
        <v>0</v>
      </c>
      <c r="S218" s="158">
        <v>0</v>
      </c>
      <c r="T218" s="159">
        <f t="shared" si="43"/>
        <v>0</v>
      </c>
      <c r="AR218" s="21" t="s">
        <v>224</v>
      </c>
      <c r="AT218" s="21" t="s">
        <v>167</v>
      </c>
      <c r="AU218" s="21" t="s">
        <v>77</v>
      </c>
      <c r="AY218" s="21" t="s">
        <v>165</v>
      </c>
      <c r="BE218" s="160">
        <f t="shared" si="44"/>
        <v>0</v>
      </c>
      <c r="BF218" s="160">
        <f t="shared" si="45"/>
        <v>0</v>
      </c>
      <c r="BG218" s="160">
        <f t="shared" si="46"/>
        <v>0</v>
      </c>
      <c r="BH218" s="160">
        <f t="shared" si="47"/>
        <v>0</v>
      </c>
      <c r="BI218" s="160">
        <f t="shared" si="48"/>
        <v>0</v>
      </c>
      <c r="BJ218" s="21" t="s">
        <v>16</v>
      </c>
      <c r="BK218" s="160">
        <f t="shared" si="49"/>
        <v>0</v>
      </c>
      <c r="BL218" s="21" t="s">
        <v>224</v>
      </c>
      <c r="BM218" s="21" t="s">
        <v>2901</v>
      </c>
    </row>
    <row r="219" spans="2:65" s="1" customFormat="1" ht="16.5" customHeight="1">
      <c r="B219" s="149"/>
      <c r="C219" s="150" t="s">
        <v>704</v>
      </c>
      <c r="D219" s="150" t="s">
        <v>167</v>
      </c>
      <c r="E219" s="151" t="s">
        <v>2860</v>
      </c>
      <c r="F219" s="152" t="s">
        <v>2861</v>
      </c>
      <c r="G219" s="153" t="s">
        <v>971</v>
      </c>
      <c r="H219" s="154">
        <v>6</v>
      </c>
      <c r="I219" s="155"/>
      <c r="J219" s="155">
        <f t="shared" si="40"/>
        <v>0</v>
      </c>
      <c r="K219" s="152" t="s">
        <v>5</v>
      </c>
      <c r="L219" s="35"/>
      <c r="M219" s="156" t="s">
        <v>5</v>
      </c>
      <c r="N219" s="157" t="s">
        <v>40</v>
      </c>
      <c r="O219" s="158">
        <v>0</v>
      </c>
      <c r="P219" s="158">
        <f t="shared" si="41"/>
        <v>0</v>
      </c>
      <c r="Q219" s="158">
        <v>0</v>
      </c>
      <c r="R219" s="158">
        <f t="shared" si="42"/>
        <v>0</v>
      </c>
      <c r="S219" s="158">
        <v>0</v>
      </c>
      <c r="T219" s="159">
        <f t="shared" si="43"/>
        <v>0</v>
      </c>
      <c r="AR219" s="21" t="s">
        <v>224</v>
      </c>
      <c r="AT219" s="21" t="s">
        <v>167</v>
      </c>
      <c r="AU219" s="21" t="s">
        <v>77</v>
      </c>
      <c r="AY219" s="21" t="s">
        <v>165</v>
      </c>
      <c r="BE219" s="160">
        <f t="shared" si="44"/>
        <v>0</v>
      </c>
      <c r="BF219" s="160">
        <f t="shared" si="45"/>
        <v>0</v>
      </c>
      <c r="BG219" s="160">
        <f t="shared" si="46"/>
        <v>0</v>
      </c>
      <c r="BH219" s="160">
        <f t="shared" si="47"/>
        <v>0</v>
      </c>
      <c r="BI219" s="160">
        <f t="shared" si="48"/>
        <v>0</v>
      </c>
      <c r="BJ219" s="21" t="s">
        <v>16</v>
      </c>
      <c r="BK219" s="160">
        <f t="shared" si="49"/>
        <v>0</v>
      </c>
      <c r="BL219" s="21" t="s">
        <v>224</v>
      </c>
      <c r="BM219" s="21" t="s">
        <v>2902</v>
      </c>
    </row>
    <row r="220" spans="2:65" s="1" customFormat="1" ht="16.5" customHeight="1">
      <c r="B220" s="149"/>
      <c r="C220" s="150" t="s">
        <v>708</v>
      </c>
      <c r="D220" s="150" t="s">
        <v>167</v>
      </c>
      <c r="E220" s="151" t="s">
        <v>2737</v>
      </c>
      <c r="F220" s="152" t="s">
        <v>2738</v>
      </c>
      <c r="G220" s="153" t="s">
        <v>2739</v>
      </c>
      <c r="H220" s="154">
        <v>0</v>
      </c>
      <c r="I220" s="155"/>
      <c r="J220" s="155">
        <f t="shared" si="40"/>
        <v>0</v>
      </c>
      <c r="K220" s="152" t="s">
        <v>5</v>
      </c>
      <c r="L220" s="35"/>
      <c r="M220" s="156" t="s">
        <v>5</v>
      </c>
      <c r="N220" s="157" t="s">
        <v>40</v>
      </c>
      <c r="O220" s="158">
        <v>0</v>
      </c>
      <c r="P220" s="158">
        <f t="shared" si="41"/>
        <v>0</v>
      </c>
      <c r="Q220" s="158">
        <v>0</v>
      </c>
      <c r="R220" s="158">
        <f t="shared" si="42"/>
        <v>0</v>
      </c>
      <c r="S220" s="158">
        <v>0</v>
      </c>
      <c r="T220" s="159">
        <f t="shared" si="43"/>
        <v>0</v>
      </c>
      <c r="AR220" s="21" t="s">
        <v>224</v>
      </c>
      <c r="AT220" s="21" t="s">
        <v>167</v>
      </c>
      <c r="AU220" s="21" t="s">
        <v>77</v>
      </c>
      <c r="AY220" s="21" t="s">
        <v>165</v>
      </c>
      <c r="BE220" s="160">
        <f t="shared" si="44"/>
        <v>0</v>
      </c>
      <c r="BF220" s="160">
        <f t="shared" si="45"/>
        <v>0</v>
      </c>
      <c r="BG220" s="160">
        <f t="shared" si="46"/>
        <v>0</v>
      </c>
      <c r="BH220" s="160">
        <f t="shared" si="47"/>
        <v>0</v>
      </c>
      <c r="BI220" s="160">
        <f t="shared" si="48"/>
        <v>0</v>
      </c>
      <c r="BJ220" s="21" t="s">
        <v>16</v>
      </c>
      <c r="BK220" s="160">
        <f t="shared" si="49"/>
        <v>0</v>
      </c>
      <c r="BL220" s="21" t="s">
        <v>224</v>
      </c>
      <c r="BM220" s="21" t="s">
        <v>2903</v>
      </c>
    </row>
    <row r="221" spans="2:65" s="1" customFormat="1" ht="16.5" customHeight="1">
      <c r="B221" s="149"/>
      <c r="C221" s="150" t="s">
        <v>713</v>
      </c>
      <c r="D221" s="150" t="s">
        <v>167</v>
      </c>
      <c r="E221" s="151" t="s">
        <v>2904</v>
      </c>
      <c r="F221" s="152" t="s">
        <v>1184</v>
      </c>
      <c r="G221" s="153" t="s">
        <v>1257</v>
      </c>
      <c r="H221" s="154">
        <v>2</v>
      </c>
      <c r="I221" s="155"/>
      <c r="J221" s="155">
        <f t="shared" si="40"/>
        <v>0</v>
      </c>
      <c r="K221" s="152" t="s">
        <v>5</v>
      </c>
      <c r="L221" s="35"/>
      <c r="M221" s="156" t="s">
        <v>5</v>
      </c>
      <c r="N221" s="157" t="s">
        <v>40</v>
      </c>
      <c r="O221" s="158">
        <v>0</v>
      </c>
      <c r="P221" s="158">
        <f t="shared" si="41"/>
        <v>0</v>
      </c>
      <c r="Q221" s="158">
        <v>0</v>
      </c>
      <c r="R221" s="158">
        <f t="shared" si="42"/>
        <v>0</v>
      </c>
      <c r="S221" s="158">
        <v>0</v>
      </c>
      <c r="T221" s="159">
        <f t="shared" si="43"/>
        <v>0</v>
      </c>
      <c r="AR221" s="21" t="s">
        <v>224</v>
      </c>
      <c r="AT221" s="21" t="s">
        <v>167</v>
      </c>
      <c r="AU221" s="21" t="s">
        <v>77</v>
      </c>
      <c r="AY221" s="21" t="s">
        <v>165</v>
      </c>
      <c r="BE221" s="160">
        <f t="shared" si="44"/>
        <v>0</v>
      </c>
      <c r="BF221" s="160">
        <f t="shared" si="45"/>
        <v>0</v>
      </c>
      <c r="BG221" s="160">
        <f t="shared" si="46"/>
        <v>0</v>
      </c>
      <c r="BH221" s="160">
        <f t="shared" si="47"/>
        <v>0</v>
      </c>
      <c r="BI221" s="160">
        <f t="shared" si="48"/>
        <v>0</v>
      </c>
      <c r="BJ221" s="21" t="s">
        <v>16</v>
      </c>
      <c r="BK221" s="160">
        <f t="shared" si="49"/>
        <v>0</v>
      </c>
      <c r="BL221" s="21" t="s">
        <v>224</v>
      </c>
      <c r="BM221" s="21" t="s">
        <v>2905</v>
      </c>
    </row>
    <row r="222" spans="2:65" s="10" customFormat="1" ht="29.85" customHeight="1">
      <c r="B222" s="137"/>
      <c r="D222" s="138" t="s">
        <v>68</v>
      </c>
      <c r="E222" s="147" t="s">
        <v>2088</v>
      </c>
      <c r="F222" s="147" t="s">
        <v>2105</v>
      </c>
      <c r="J222" s="148">
        <f>BK222</f>
        <v>0</v>
      </c>
      <c r="L222" s="137"/>
      <c r="M222" s="141"/>
      <c r="N222" s="142"/>
      <c r="O222" s="142"/>
      <c r="P222" s="143">
        <f>SUM(P223:P235)</f>
        <v>0</v>
      </c>
      <c r="Q222" s="142"/>
      <c r="R222" s="143">
        <f>SUM(R223:R235)</f>
        <v>0</v>
      </c>
      <c r="S222" s="142"/>
      <c r="T222" s="144">
        <f>SUM(T223:T235)</f>
        <v>0</v>
      </c>
      <c r="AR222" s="138" t="s">
        <v>77</v>
      </c>
      <c r="AT222" s="145" t="s">
        <v>68</v>
      </c>
      <c r="AU222" s="145" t="s">
        <v>16</v>
      </c>
      <c r="AY222" s="138" t="s">
        <v>165</v>
      </c>
      <c r="BK222" s="146">
        <f>SUM(BK223:BK235)</f>
        <v>0</v>
      </c>
    </row>
    <row r="223" spans="2:65" s="1" customFormat="1" ht="16.5" customHeight="1">
      <c r="B223" s="149"/>
      <c r="C223" s="150" t="s">
        <v>717</v>
      </c>
      <c r="D223" s="150" t="s">
        <v>167</v>
      </c>
      <c r="E223" s="151" t="s">
        <v>2906</v>
      </c>
      <c r="F223" s="152" t="s">
        <v>2907</v>
      </c>
      <c r="G223" s="153" t="s">
        <v>185</v>
      </c>
      <c r="H223" s="154">
        <v>84.12</v>
      </c>
      <c r="I223" s="155"/>
      <c r="J223" s="155">
        <f t="shared" ref="J223:J235" si="50">ROUND(I223*H223,2)</f>
        <v>0</v>
      </c>
      <c r="K223" s="152" t="s">
        <v>5</v>
      </c>
      <c r="L223" s="35"/>
      <c r="M223" s="156" t="s">
        <v>5</v>
      </c>
      <c r="N223" s="157" t="s">
        <v>40</v>
      </c>
      <c r="O223" s="158">
        <v>0</v>
      </c>
      <c r="P223" s="158">
        <f t="shared" ref="P223:P235" si="51">O223*H223</f>
        <v>0</v>
      </c>
      <c r="Q223" s="158">
        <v>0</v>
      </c>
      <c r="R223" s="158">
        <f t="shared" ref="R223:R235" si="52">Q223*H223</f>
        <v>0</v>
      </c>
      <c r="S223" s="158">
        <v>0</v>
      </c>
      <c r="T223" s="159">
        <f t="shared" ref="T223:T235" si="53">S223*H223</f>
        <v>0</v>
      </c>
      <c r="AR223" s="21" t="s">
        <v>224</v>
      </c>
      <c r="AT223" s="21" t="s">
        <v>167</v>
      </c>
      <c r="AU223" s="21" t="s">
        <v>77</v>
      </c>
      <c r="AY223" s="21" t="s">
        <v>165</v>
      </c>
      <c r="BE223" s="160">
        <f t="shared" ref="BE223:BE235" si="54">IF(N223="základní",J223,0)</f>
        <v>0</v>
      </c>
      <c r="BF223" s="160">
        <f t="shared" ref="BF223:BF235" si="55">IF(N223="snížená",J223,0)</f>
        <v>0</v>
      </c>
      <c r="BG223" s="160">
        <f t="shared" ref="BG223:BG235" si="56">IF(N223="zákl. přenesená",J223,0)</f>
        <v>0</v>
      </c>
      <c r="BH223" s="160">
        <f t="shared" ref="BH223:BH235" si="57">IF(N223="sníž. přenesená",J223,0)</f>
        <v>0</v>
      </c>
      <c r="BI223" s="160">
        <f t="shared" ref="BI223:BI235" si="58">IF(N223="nulová",J223,0)</f>
        <v>0</v>
      </c>
      <c r="BJ223" s="21" t="s">
        <v>16</v>
      </c>
      <c r="BK223" s="160">
        <f t="shared" ref="BK223:BK235" si="59">ROUND(I223*H223,2)</f>
        <v>0</v>
      </c>
      <c r="BL223" s="21" t="s">
        <v>224</v>
      </c>
      <c r="BM223" s="21" t="s">
        <v>2908</v>
      </c>
    </row>
    <row r="224" spans="2:65" s="1" customFormat="1" ht="16.5" customHeight="1">
      <c r="B224" s="149"/>
      <c r="C224" s="150" t="s">
        <v>721</v>
      </c>
      <c r="D224" s="150" t="s">
        <v>167</v>
      </c>
      <c r="E224" s="151" t="s">
        <v>2909</v>
      </c>
      <c r="F224" s="152" t="s">
        <v>2910</v>
      </c>
      <c r="G224" s="153" t="s">
        <v>185</v>
      </c>
      <c r="H224" s="154">
        <v>38.520000000000003</v>
      </c>
      <c r="I224" s="155"/>
      <c r="J224" s="155">
        <f t="shared" si="50"/>
        <v>0</v>
      </c>
      <c r="K224" s="152" t="s">
        <v>5</v>
      </c>
      <c r="L224" s="35"/>
      <c r="M224" s="156" t="s">
        <v>5</v>
      </c>
      <c r="N224" s="157" t="s">
        <v>40</v>
      </c>
      <c r="O224" s="158">
        <v>0</v>
      </c>
      <c r="P224" s="158">
        <f t="shared" si="51"/>
        <v>0</v>
      </c>
      <c r="Q224" s="158">
        <v>0</v>
      </c>
      <c r="R224" s="158">
        <f t="shared" si="52"/>
        <v>0</v>
      </c>
      <c r="S224" s="158">
        <v>0</v>
      </c>
      <c r="T224" s="159">
        <f t="shared" si="53"/>
        <v>0</v>
      </c>
      <c r="AR224" s="21" t="s">
        <v>224</v>
      </c>
      <c r="AT224" s="21" t="s">
        <v>167</v>
      </c>
      <c r="AU224" s="21" t="s">
        <v>77</v>
      </c>
      <c r="AY224" s="21" t="s">
        <v>165</v>
      </c>
      <c r="BE224" s="160">
        <f t="shared" si="54"/>
        <v>0</v>
      </c>
      <c r="BF224" s="160">
        <f t="shared" si="55"/>
        <v>0</v>
      </c>
      <c r="BG224" s="160">
        <f t="shared" si="56"/>
        <v>0</v>
      </c>
      <c r="BH224" s="160">
        <f t="shared" si="57"/>
        <v>0</v>
      </c>
      <c r="BI224" s="160">
        <f t="shared" si="58"/>
        <v>0</v>
      </c>
      <c r="BJ224" s="21" t="s">
        <v>16</v>
      </c>
      <c r="BK224" s="160">
        <f t="shared" si="59"/>
        <v>0</v>
      </c>
      <c r="BL224" s="21" t="s">
        <v>224</v>
      </c>
      <c r="BM224" s="21" t="s">
        <v>2911</v>
      </c>
    </row>
    <row r="225" spans="2:65" s="1" customFormat="1" ht="16.5" customHeight="1">
      <c r="B225" s="149"/>
      <c r="C225" s="150" t="s">
        <v>725</v>
      </c>
      <c r="D225" s="150" t="s">
        <v>167</v>
      </c>
      <c r="E225" s="151" t="s">
        <v>2912</v>
      </c>
      <c r="F225" s="152" t="s">
        <v>2913</v>
      </c>
      <c r="G225" s="153" t="s">
        <v>185</v>
      </c>
      <c r="H225" s="154">
        <v>3</v>
      </c>
      <c r="I225" s="155"/>
      <c r="J225" s="155">
        <f t="shared" si="50"/>
        <v>0</v>
      </c>
      <c r="K225" s="152" t="s">
        <v>5</v>
      </c>
      <c r="L225" s="35"/>
      <c r="M225" s="156" t="s">
        <v>5</v>
      </c>
      <c r="N225" s="157" t="s">
        <v>40</v>
      </c>
      <c r="O225" s="158">
        <v>0</v>
      </c>
      <c r="P225" s="158">
        <f t="shared" si="51"/>
        <v>0</v>
      </c>
      <c r="Q225" s="158">
        <v>0</v>
      </c>
      <c r="R225" s="158">
        <f t="shared" si="52"/>
        <v>0</v>
      </c>
      <c r="S225" s="158">
        <v>0</v>
      </c>
      <c r="T225" s="159">
        <f t="shared" si="53"/>
        <v>0</v>
      </c>
      <c r="AR225" s="21" t="s">
        <v>224</v>
      </c>
      <c r="AT225" s="21" t="s">
        <v>167</v>
      </c>
      <c r="AU225" s="21" t="s">
        <v>77</v>
      </c>
      <c r="AY225" s="21" t="s">
        <v>165</v>
      </c>
      <c r="BE225" s="160">
        <f t="shared" si="54"/>
        <v>0</v>
      </c>
      <c r="BF225" s="160">
        <f t="shared" si="55"/>
        <v>0</v>
      </c>
      <c r="BG225" s="160">
        <f t="shared" si="56"/>
        <v>0</v>
      </c>
      <c r="BH225" s="160">
        <f t="shared" si="57"/>
        <v>0</v>
      </c>
      <c r="BI225" s="160">
        <f t="shared" si="58"/>
        <v>0</v>
      </c>
      <c r="BJ225" s="21" t="s">
        <v>16</v>
      </c>
      <c r="BK225" s="160">
        <f t="shared" si="59"/>
        <v>0</v>
      </c>
      <c r="BL225" s="21" t="s">
        <v>224</v>
      </c>
      <c r="BM225" s="21" t="s">
        <v>2914</v>
      </c>
    </row>
    <row r="226" spans="2:65" s="1" customFormat="1" ht="16.5" customHeight="1">
      <c r="B226" s="149"/>
      <c r="C226" s="150" t="s">
        <v>729</v>
      </c>
      <c r="D226" s="150" t="s">
        <v>167</v>
      </c>
      <c r="E226" s="151" t="s">
        <v>2915</v>
      </c>
      <c r="F226" s="152" t="s">
        <v>2916</v>
      </c>
      <c r="G226" s="153" t="s">
        <v>185</v>
      </c>
      <c r="H226" s="154">
        <v>19.2</v>
      </c>
      <c r="I226" s="155"/>
      <c r="J226" s="155">
        <f t="shared" si="50"/>
        <v>0</v>
      </c>
      <c r="K226" s="152" t="s">
        <v>5</v>
      </c>
      <c r="L226" s="35"/>
      <c r="M226" s="156" t="s">
        <v>5</v>
      </c>
      <c r="N226" s="157" t="s">
        <v>40</v>
      </c>
      <c r="O226" s="158">
        <v>0</v>
      </c>
      <c r="P226" s="158">
        <f t="shared" si="51"/>
        <v>0</v>
      </c>
      <c r="Q226" s="158">
        <v>0</v>
      </c>
      <c r="R226" s="158">
        <f t="shared" si="52"/>
        <v>0</v>
      </c>
      <c r="S226" s="158">
        <v>0</v>
      </c>
      <c r="T226" s="159">
        <f t="shared" si="53"/>
        <v>0</v>
      </c>
      <c r="AR226" s="21" t="s">
        <v>224</v>
      </c>
      <c r="AT226" s="21" t="s">
        <v>167</v>
      </c>
      <c r="AU226" s="21" t="s">
        <v>77</v>
      </c>
      <c r="AY226" s="21" t="s">
        <v>165</v>
      </c>
      <c r="BE226" s="160">
        <f t="shared" si="54"/>
        <v>0</v>
      </c>
      <c r="BF226" s="160">
        <f t="shared" si="55"/>
        <v>0</v>
      </c>
      <c r="BG226" s="160">
        <f t="shared" si="56"/>
        <v>0</v>
      </c>
      <c r="BH226" s="160">
        <f t="shared" si="57"/>
        <v>0</v>
      </c>
      <c r="BI226" s="160">
        <f t="shared" si="58"/>
        <v>0</v>
      </c>
      <c r="BJ226" s="21" t="s">
        <v>16</v>
      </c>
      <c r="BK226" s="160">
        <f t="shared" si="59"/>
        <v>0</v>
      </c>
      <c r="BL226" s="21" t="s">
        <v>224</v>
      </c>
      <c r="BM226" s="21" t="s">
        <v>2917</v>
      </c>
    </row>
    <row r="227" spans="2:65" s="1" customFormat="1" ht="16.5" customHeight="1">
      <c r="B227" s="149"/>
      <c r="C227" s="150" t="s">
        <v>734</v>
      </c>
      <c r="D227" s="150" t="s">
        <v>167</v>
      </c>
      <c r="E227" s="151" t="s">
        <v>2918</v>
      </c>
      <c r="F227" s="152" t="s">
        <v>2919</v>
      </c>
      <c r="G227" s="153" t="s">
        <v>185</v>
      </c>
      <c r="H227" s="154">
        <v>3</v>
      </c>
      <c r="I227" s="155"/>
      <c r="J227" s="155">
        <f t="shared" si="50"/>
        <v>0</v>
      </c>
      <c r="K227" s="152" t="s">
        <v>5</v>
      </c>
      <c r="L227" s="35"/>
      <c r="M227" s="156" t="s">
        <v>5</v>
      </c>
      <c r="N227" s="157" t="s">
        <v>40</v>
      </c>
      <c r="O227" s="158">
        <v>0</v>
      </c>
      <c r="P227" s="158">
        <f t="shared" si="51"/>
        <v>0</v>
      </c>
      <c r="Q227" s="158">
        <v>0</v>
      </c>
      <c r="R227" s="158">
        <f t="shared" si="52"/>
        <v>0</v>
      </c>
      <c r="S227" s="158">
        <v>0</v>
      </c>
      <c r="T227" s="159">
        <f t="shared" si="53"/>
        <v>0</v>
      </c>
      <c r="AR227" s="21" t="s">
        <v>224</v>
      </c>
      <c r="AT227" s="21" t="s">
        <v>167</v>
      </c>
      <c r="AU227" s="21" t="s">
        <v>77</v>
      </c>
      <c r="AY227" s="21" t="s">
        <v>165</v>
      </c>
      <c r="BE227" s="160">
        <f t="shared" si="54"/>
        <v>0</v>
      </c>
      <c r="BF227" s="160">
        <f t="shared" si="55"/>
        <v>0</v>
      </c>
      <c r="BG227" s="160">
        <f t="shared" si="56"/>
        <v>0</v>
      </c>
      <c r="BH227" s="160">
        <f t="shared" si="57"/>
        <v>0</v>
      </c>
      <c r="BI227" s="160">
        <f t="shared" si="58"/>
        <v>0</v>
      </c>
      <c r="BJ227" s="21" t="s">
        <v>16</v>
      </c>
      <c r="BK227" s="160">
        <f t="shared" si="59"/>
        <v>0</v>
      </c>
      <c r="BL227" s="21" t="s">
        <v>224</v>
      </c>
      <c r="BM227" s="21" t="s">
        <v>2920</v>
      </c>
    </row>
    <row r="228" spans="2:65" s="1" customFormat="1" ht="25.5" customHeight="1">
      <c r="B228" s="149"/>
      <c r="C228" s="150" t="s">
        <v>738</v>
      </c>
      <c r="D228" s="150" t="s">
        <v>167</v>
      </c>
      <c r="E228" s="151" t="s">
        <v>2921</v>
      </c>
      <c r="F228" s="152" t="s">
        <v>2922</v>
      </c>
      <c r="G228" s="153" t="s">
        <v>185</v>
      </c>
      <c r="H228" s="154">
        <v>157.32</v>
      </c>
      <c r="I228" s="155"/>
      <c r="J228" s="155">
        <f t="shared" si="50"/>
        <v>0</v>
      </c>
      <c r="K228" s="152" t="s">
        <v>5</v>
      </c>
      <c r="L228" s="35"/>
      <c r="M228" s="156" t="s">
        <v>5</v>
      </c>
      <c r="N228" s="157" t="s">
        <v>40</v>
      </c>
      <c r="O228" s="158">
        <v>0</v>
      </c>
      <c r="P228" s="158">
        <f t="shared" si="51"/>
        <v>0</v>
      </c>
      <c r="Q228" s="158">
        <v>0</v>
      </c>
      <c r="R228" s="158">
        <f t="shared" si="52"/>
        <v>0</v>
      </c>
      <c r="S228" s="158">
        <v>0</v>
      </c>
      <c r="T228" s="159">
        <f t="shared" si="53"/>
        <v>0</v>
      </c>
      <c r="AR228" s="21" t="s">
        <v>224</v>
      </c>
      <c r="AT228" s="21" t="s">
        <v>167</v>
      </c>
      <c r="AU228" s="21" t="s">
        <v>77</v>
      </c>
      <c r="AY228" s="21" t="s">
        <v>165</v>
      </c>
      <c r="BE228" s="160">
        <f t="shared" si="54"/>
        <v>0</v>
      </c>
      <c r="BF228" s="160">
        <f t="shared" si="55"/>
        <v>0</v>
      </c>
      <c r="BG228" s="160">
        <f t="shared" si="56"/>
        <v>0</v>
      </c>
      <c r="BH228" s="160">
        <f t="shared" si="57"/>
        <v>0</v>
      </c>
      <c r="BI228" s="160">
        <f t="shared" si="58"/>
        <v>0</v>
      </c>
      <c r="BJ228" s="21" t="s">
        <v>16</v>
      </c>
      <c r="BK228" s="160">
        <f t="shared" si="59"/>
        <v>0</v>
      </c>
      <c r="BL228" s="21" t="s">
        <v>224</v>
      </c>
      <c r="BM228" s="21" t="s">
        <v>2923</v>
      </c>
    </row>
    <row r="229" spans="2:65" s="1" customFormat="1" ht="25.5" customHeight="1">
      <c r="B229" s="149"/>
      <c r="C229" s="150" t="s">
        <v>742</v>
      </c>
      <c r="D229" s="150" t="s">
        <v>167</v>
      </c>
      <c r="E229" s="151" t="s">
        <v>2924</v>
      </c>
      <c r="F229" s="152" t="s">
        <v>2925</v>
      </c>
      <c r="G229" s="153" t="s">
        <v>185</v>
      </c>
      <c r="H229" s="154">
        <v>51.12</v>
      </c>
      <c r="I229" s="155"/>
      <c r="J229" s="155">
        <f t="shared" si="50"/>
        <v>0</v>
      </c>
      <c r="K229" s="152" t="s">
        <v>5</v>
      </c>
      <c r="L229" s="35"/>
      <c r="M229" s="156" t="s">
        <v>5</v>
      </c>
      <c r="N229" s="157" t="s">
        <v>40</v>
      </c>
      <c r="O229" s="158">
        <v>0</v>
      </c>
      <c r="P229" s="158">
        <f t="shared" si="51"/>
        <v>0</v>
      </c>
      <c r="Q229" s="158">
        <v>0</v>
      </c>
      <c r="R229" s="158">
        <f t="shared" si="52"/>
        <v>0</v>
      </c>
      <c r="S229" s="158">
        <v>0</v>
      </c>
      <c r="T229" s="159">
        <f t="shared" si="53"/>
        <v>0</v>
      </c>
      <c r="AR229" s="21" t="s">
        <v>224</v>
      </c>
      <c r="AT229" s="21" t="s">
        <v>167</v>
      </c>
      <c r="AU229" s="21" t="s">
        <v>77</v>
      </c>
      <c r="AY229" s="21" t="s">
        <v>165</v>
      </c>
      <c r="BE229" s="160">
        <f t="shared" si="54"/>
        <v>0</v>
      </c>
      <c r="BF229" s="160">
        <f t="shared" si="55"/>
        <v>0</v>
      </c>
      <c r="BG229" s="160">
        <f t="shared" si="56"/>
        <v>0</v>
      </c>
      <c r="BH229" s="160">
        <f t="shared" si="57"/>
        <v>0</v>
      </c>
      <c r="BI229" s="160">
        <f t="shared" si="58"/>
        <v>0</v>
      </c>
      <c r="BJ229" s="21" t="s">
        <v>16</v>
      </c>
      <c r="BK229" s="160">
        <f t="shared" si="59"/>
        <v>0</v>
      </c>
      <c r="BL229" s="21" t="s">
        <v>224</v>
      </c>
      <c r="BM229" s="21" t="s">
        <v>2926</v>
      </c>
    </row>
    <row r="230" spans="2:65" s="1" customFormat="1" ht="25.5" customHeight="1">
      <c r="B230" s="149"/>
      <c r="C230" s="150" t="s">
        <v>749</v>
      </c>
      <c r="D230" s="150" t="s">
        <v>167</v>
      </c>
      <c r="E230" s="151" t="s">
        <v>2927</v>
      </c>
      <c r="F230" s="152" t="s">
        <v>2928</v>
      </c>
      <c r="G230" s="153" t="s">
        <v>185</v>
      </c>
      <c r="H230" s="154">
        <v>3</v>
      </c>
      <c r="I230" s="155"/>
      <c r="J230" s="155">
        <f t="shared" si="50"/>
        <v>0</v>
      </c>
      <c r="K230" s="152" t="s">
        <v>5</v>
      </c>
      <c r="L230" s="35"/>
      <c r="M230" s="156" t="s">
        <v>5</v>
      </c>
      <c r="N230" s="157" t="s">
        <v>40</v>
      </c>
      <c r="O230" s="158">
        <v>0</v>
      </c>
      <c r="P230" s="158">
        <f t="shared" si="51"/>
        <v>0</v>
      </c>
      <c r="Q230" s="158">
        <v>0</v>
      </c>
      <c r="R230" s="158">
        <f t="shared" si="52"/>
        <v>0</v>
      </c>
      <c r="S230" s="158">
        <v>0</v>
      </c>
      <c r="T230" s="159">
        <f t="shared" si="53"/>
        <v>0</v>
      </c>
      <c r="AR230" s="21" t="s">
        <v>224</v>
      </c>
      <c r="AT230" s="21" t="s">
        <v>167</v>
      </c>
      <c r="AU230" s="21" t="s">
        <v>77</v>
      </c>
      <c r="AY230" s="21" t="s">
        <v>165</v>
      </c>
      <c r="BE230" s="160">
        <f t="shared" si="54"/>
        <v>0</v>
      </c>
      <c r="BF230" s="160">
        <f t="shared" si="55"/>
        <v>0</v>
      </c>
      <c r="BG230" s="160">
        <f t="shared" si="56"/>
        <v>0</v>
      </c>
      <c r="BH230" s="160">
        <f t="shared" si="57"/>
        <v>0</v>
      </c>
      <c r="BI230" s="160">
        <f t="shared" si="58"/>
        <v>0</v>
      </c>
      <c r="BJ230" s="21" t="s">
        <v>16</v>
      </c>
      <c r="BK230" s="160">
        <f t="shared" si="59"/>
        <v>0</v>
      </c>
      <c r="BL230" s="21" t="s">
        <v>224</v>
      </c>
      <c r="BM230" s="21" t="s">
        <v>2929</v>
      </c>
    </row>
    <row r="231" spans="2:65" s="1" customFormat="1" ht="25.5" customHeight="1">
      <c r="B231" s="149"/>
      <c r="C231" s="150" t="s">
        <v>753</v>
      </c>
      <c r="D231" s="150" t="s">
        <v>167</v>
      </c>
      <c r="E231" s="151" t="s">
        <v>2930</v>
      </c>
      <c r="F231" s="152" t="s">
        <v>2931</v>
      </c>
      <c r="G231" s="153" t="s">
        <v>185</v>
      </c>
      <c r="H231" s="154">
        <v>19.2</v>
      </c>
      <c r="I231" s="155"/>
      <c r="J231" s="155">
        <f t="shared" si="50"/>
        <v>0</v>
      </c>
      <c r="K231" s="152" t="s">
        <v>5</v>
      </c>
      <c r="L231" s="35"/>
      <c r="M231" s="156" t="s">
        <v>5</v>
      </c>
      <c r="N231" s="157" t="s">
        <v>40</v>
      </c>
      <c r="O231" s="158">
        <v>0</v>
      </c>
      <c r="P231" s="158">
        <f t="shared" si="51"/>
        <v>0</v>
      </c>
      <c r="Q231" s="158">
        <v>0</v>
      </c>
      <c r="R231" s="158">
        <f t="shared" si="52"/>
        <v>0</v>
      </c>
      <c r="S231" s="158">
        <v>0</v>
      </c>
      <c r="T231" s="159">
        <f t="shared" si="53"/>
        <v>0</v>
      </c>
      <c r="AR231" s="21" t="s">
        <v>224</v>
      </c>
      <c r="AT231" s="21" t="s">
        <v>167</v>
      </c>
      <c r="AU231" s="21" t="s">
        <v>77</v>
      </c>
      <c r="AY231" s="21" t="s">
        <v>165</v>
      </c>
      <c r="BE231" s="160">
        <f t="shared" si="54"/>
        <v>0</v>
      </c>
      <c r="BF231" s="160">
        <f t="shared" si="55"/>
        <v>0</v>
      </c>
      <c r="BG231" s="160">
        <f t="shared" si="56"/>
        <v>0</v>
      </c>
      <c r="BH231" s="160">
        <f t="shared" si="57"/>
        <v>0</v>
      </c>
      <c r="BI231" s="160">
        <f t="shared" si="58"/>
        <v>0</v>
      </c>
      <c r="BJ231" s="21" t="s">
        <v>16</v>
      </c>
      <c r="BK231" s="160">
        <f t="shared" si="59"/>
        <v>0</v>
      </c>
      <c r="BL231" s="21" t="s">
        <v>224</v>
      </c>
      <c r="BM231" s="21" t="s">
        <v>2932</v>
      </c>
    </row>
    <row r="232" spans="2:65" s="1" customFormat="1" ht="25.5" customHeight="1">
      <c r="B232" s="149"/>
      <c r="C232" s="150" t="s">
        <v>757</v>
      </c>
      <c r="D232" s="150" t="s">
        <v>167</v>
      </c>
      <c r="E232" s="151" t="s">
        <v>2933</v>
      </c>
      <c r="F232" s="152" t="s">
        <v>2934</v>
      </c>
      <c r="G232" s="153" t="s">
        <v>185</v>
      </c>
      <c r="H232" s="154">
        <v>10.8</v>
      </c>
      <c r="I232" s="155"/>
      <c r="J232" s="155">
        <f t="shared" si="50"/>
        <v>0</v>
      </c>
      <c r="K232" s="152" t="s">
        <v>5</v>
      </c>
      <c r="L232" s="35"/>
      <c r="M232" s="156" t="s">
        <v>5</v>
      </c>
      <c r="N232" s="157" t="s">
        <v>40</v>
      </c>
      <c r="O232" s="158">
        <v>0</v>
      </c>
      <c r="P232" s="158">
        <f t="shared" si="51"/>
        <v>0</v>
      </c>
      <c r="Q232" s="158">
        <v>0</v>
      </c>
      <c r="R232" s="158">
        <f t="shared" si="52"/>
        <v>0</v>
      </c>
      <c r="S232" s="158">
        <v>0</v>
      </c>
      <c r="T232" s="159">
        <f t="shared" si="53"/>
        <v>0</v>
      </c>
      <c r="AR232" s="21" t="s">
        <v>224</v>
      </c>
      <c r="AT232" s="21" t="s">
        <v>167</v>
      </c>
      <c r="AU232" s="21" t="s">
        <v>77</v>
      </c>
      <c r="AY232" s="21" t="s">
        <v>165</v>
      </c>
      <c r="BE232" s="160">
        <f t="shared" si="54"/>
        <v>0</v>
      </c>
      <c r="BF232" s="160">
        <f t="shared" si="55"/>
        <v>0</v>
      </c>
      <c r="BG232" s="160">
        <f t="shared" si="56"/>
        <v>0</v>
      </c>
      <c r="BH232" s="160">
        <f t="shared" si="57"/>
        <v>0</v>
      </c>
      <c r="BI232" s="160">
        <f t="shared" si="58"/>
        <v>0</v>
      </c>
      <c r="BJ232" s="21" t="s">
        <v>16</v>
      </c>
      <c r="BK232" s="160">
        <f t="shared" si="59"/>
        <v>0</v>
      </c>
      <c r="BL232" s="21" t="s">
        <v>224</v>
      </c>
      <c r="BM232" s="21" t="s">
        <v>2935</v>
      </c>
    </row>
    <row r="233" spans="2:65" s="1" customFormat="1" ht="25.5" customHeight="1">
      <c r="B233" s="149"/>
      <c r="C233" s="150" t="s">
        <v>761</v>
      </c>
      <c r="D233" s="150" t="s">
        <v>167</v>
      </c>
      <c r="E233" s="151" t="s">
        <v>2936</v>
      </c>
      <c r="F233" s="152" t="s">
        <v>2937</v>
      </c>
      <c r="G233" s="153" t="s">
        <v>185</v>
      </c>
      <c r="H233" s="154">
        <v>10.8</v>
      </c>
      <c r="I233" s="155"/>
      <c r="J233" s="155">
        <f t="shared" si="50"/>
        <v>0</v>
      </c>
      <c r="K233" s="152" t="s">
        <v>5</v>
      </c>
      <c r="L233" s="35"/>
      <c r="M233" s="156" t="s">
        <v>5</v>
      </c>
      <c r="N233" s="157" t="s">
        <v>40</v>
      </c>
      <c r="O233" s="158">
        <v>0</v>
      </c>
      <c r="P233" s="158">
        <f t="shared" si="51"/>
        <v>0</v>
      </c>
      <c r="Q233" s="158">
        <v>0</v>
      </c>
      <c r="R233" s="158">
        <f t="shared" si="52"/>
        <v>0</v>
      </c>
      <c r="S233" s="158">
        <v>0</v>
      </c>
      <c r="T233" s="159">
        <f t="shared" si="53"/>
        <v>0</v>
      </c>
      <c r="AR233" s="21" t="s">
        <v>224</v>
      </c>
      <c r="AT233" s="21" t="s">
        <v>167</v>
      </c>
      <c r="AU233" s="21" t="s">
        <v>77</v>
      </c>
      <c r="AY233" s="21" t="s">
        <v>165</v>
      </c>
      <c r="BE233" s="160">
        <f t="shared" si="54"/>
        <v>0</v>
      </c>
      <c r="BF233" s="160">
        <f t="shared" si="55"/>
        <v>0</v>
      </c>
      <c r="BG233" s="160">
        <f t="shared" si="56"/>
        <v>0</v>
      </c>
      <c r="BH233" s="160">
        <f t="shared" si="57"/>
        <v>0</v>
      </c>
      <c r="BI233" s="160">
        <f t="shared" si="58"/>
        <v>0</v>
      </c>
      <c r="BJ233" s="21" t="s">
        <v>16</v>
      </c>
      <c r="BK233" s="160">
        <f t="shared" si="59"/>
        <v>0</v>
      </c>
      <c r="BL233" s="21" t="s">
        <v>224</v>
      </c>
      <c r="BM233" s="21" t="s">
        <v>2938</v>
      </c>
    </row>
    <row r="234" spans="2:65" s="1" customFormat="1" ht="16.5" customHeight="1">
      <c r="B234" s="149"/>
      <c r="C234" s="150" t="s">
        <v>765</v>
      </c>
      <c r="D234" s="150" t="s">
        <v>167</v>
      </c>
      <c r="E234" s="151" t="s">
        <v>2939</v>
      </c>
      <c r="F234" s="152" t="s">
        <v>2738</v>
      </c>
      <c r="G234" s="153" t="s">
        <v>185</v>
      </c>
      <c r="H234" s="154">
        <v>0</v>
      </c>
      <c r="I234" s="155"/>
      <c r="J234" s="155">
        <f t="shared" si="50"/>
        <v>0</v>
      </c>
      <c r="K234" s="152" t="s">
        <v>5</v>
      </c>
      <c r="L234" s="35"/>
      <c r="M234" s="156" t="s">
        <v>5</v>
      </c>
      <c r="N234" s="157" t="s">
        <v>40</v>
      </c>
      <c r="O234" s="158">
        <v>0</v>
      </c>
      <c r="P234" s="158">
        <f t="shared" si="51"/>
        <v>0</v>
      </c>
      <c r="Q234" s="158">
        <v>0</v>
      </c>
      <c r="R234" s="158">
        <f t="shared" si="52"/>
        <v>0</v>
      </c>
      <c r="S234" s="158">
        <v>0</v>
      </c>
      <c r="T234" s="159">
        <f t="shared" si="53"/>
        <v>0</v>
      </c>
      <c r="AR234" s="21" t="s">
        <v>224</v>
      </c>
      <c r="AT234" s="21" t="s">
        <v>167</v>
      </c>
      <c r="AU234" s="21" t="s">
        <v>77</v>
      </c>
      <c r="AY234" s="21" t="s">
        <v>165</v>
      </c>
      <c r="BE234" s="160">
        <f t="shared" si="54"/>
        <v>0</v>
      </c>
      <c r="BF234" s="160">
        <f t="shared" si="55"/>
        <v>0</v>
      </c>
      <c r="BG234" s="160">
        <f t="shared" si="56"/>
        <v>0</v>
      </c>
      <c r="BH234" s="160">
        <f t="shared" si="57"/>
        <v>0</v>
      </c>
      <c r="BI234" s="160">
        <f t="shared" si="58"/>
        <v>0</v>
      </c>
      <c r="BJ234" s="21" t="s">
        <v>16</v>
      </c>
      <c r="BK234" s="160">
        <f t="shared" si="59"/>
        <v>0</v>
      </c>
      <c r="BL234" s="21" t="s">
        <v>224</v>
      </c>
      <c r="BM234" s="21" t="s">
        <v>2940</v>
      </c>
    </row>
    <row r="235" spans="2:65" s="1" customFormat="1" ht="16.5" customHeight="1">
      <c r="B235" s="149"/>
      <c r="C235" s="150" t="s">
        <v>769</v>
      </c>
      <c r="D235" s="150" t="s">
        <v>167</v>
      </c>
      <c r="E235" s="151" t="s">
        <v>2941</v>
      </c>
      <c r="F235" s="152" t="s">
        <v>1184</v>
      </c>
      <c r="G235" s="153" t="s">
        <v>1257</v>
      </c>
      <c r="H235" s="154">
        <v>2</v>
      </c>
      <c r="I235" s="155"/>
      <c r="J235" s="155">
        <f t="shared" si="50"/>
        <v>0</v>
      </c>
      <c r="K235" s="152" t="s">
        <v>5</v>
      </c>
      <c r="L235" s="35"/>
      <c r="M235" s="156" t="s">
        <v>5</v>
      </c>
      <c r="N235" s="157" t="s">
        <v>40</v>
      </c>
      <c r="O235" s="158">
        <v>0</v>
      </c>
      <c r="P235" s="158">
        <f t="shared" si="51"/>
        <v>0</v>
      </c>
      <c r="Q235" s="158">
        <v>0</v>
      </c>
      <c r="R235" s="158">
        <f t="shared" si="52"/>
        <v>0</v>
      </c>
      <c r="S235" s="158">
        <v>0</v>
      </c>
      <c r="T235" s="159">
        <f t="shared" si="53"/>
        <v>0</v>
      </c>
      <c r="AR235" s="21" t="s">
        <v>224</v>
      </c>
      <c r="AT235" s="21" t="s">
        <v>167</v>
      </c>
      <c r="AU235" s="21" t="s">
        <v>77</v>
      </c>
      <c r="AY235" s="21" t="s">
        <v>165</v>
      </c>
      <c r="BE235" s="160">
        <f t="shared" si="54"/>
        <v>0</v>
      </c>
      <c r="BF235" s="160">
        <f t="shared" si="55"/>
        <v>0</v>
      </c>
      <c r="BG235" s="160">
        <f t="shared" si="56"/>
        <v>0</v>
      </c>
      <c r="BH235" s="160">
        <f t="shared" si="57"/>
        <v>0</v>
      </c>
      <c r="BI235" s="160">
        <f t="shared" si="58"/>
        <v>0</v>
      </c>
      <c r="BJ235" s="21" t="s">
        <v>16</v>
      </c>
      <c r="BK235" s="160">
        <f t="shared" si="59"/>
        <v>0</v>
      </c>
      <c r="BL235" s="21" t="s">
        <v>224</v>
      </c>
      <c r="BM235" s="21" t="s">
        <v>2942</v>
      </c>
    </row>
    <row r="236" spans="2:65" s="10" customFormat="1" ht="29.85" customHeight="1">
      <c r="B236" s="137"/>
      <c r="D236" s="138" t="s">
        <v>68</v>
      </c>
      <c r="E236" s="147" t="s">
        <v>2104</v>
      </c>
      <c r="F236" s="147" t="s">
        <v>2943</v>
      </c>
      <c r="J236" s="148">
        <f>BK236</f>
        <v>0</v>
      </c>
      <c r="L236" s="137"/>
      <c r="M236" s="141"/>
      <c r="N236" s="142"/>
      <c r="O236" s="142"/>
      <c r="P236" s="143">
        <f>SUM(P237:P268)</f>
        <v>0</v>
      </c>
      <c r="Q236" s="142"/>
      <c r="R236" s="143">
        <f>SUM(R237:R268)</f>
        <v>0</v>
      </c>
      <c r="S236" s="142"/>
      <c r="T236" s="144">
        <f>SUM(T237:T268)</f>
        <v>0</v>
      </c>
      <c r="AR236" s="138" t="s">
        <v>77</v>
      </c>
      <c r="AT236" s="145" t="s">
        <v>68</v>
      </c>
      <c r="AU236" s="145" t="s">
        <v>16</v>
      </c>
      <c r="AY236" s="138" t="s">
        <v>165</v>
      </c>
      <c r="BK236" s="146">
        <f>SUM(BK237:BK268)</f>
        <v>0</v>
      </c>
    </row>
    <row r="237" spans="2:65" s="1" customFormat="1" ht="16.5" customHeight="1">
      <c r="B237" s="149"/>
      <c r="C237" s="150" t="s">
        <v>773</v>
      </c>
      <c r="D237" s="150" t="s">
        <v>167</v>
      </c>
      <c r="E237" s="151" t="s">
        <v>2944</v>
      </c>
      <c r="F237" s="152" t="s">
        <v>2145</v>
      </c>
      <c r="G237" s="153" t="s">
        <v>1257</v>
      </c>
      <c r="H237" s="154">
        <v>2.5</v>
      </c>
      <c r="I237" s="155"/>
      <c r="J237" s="155">
        <f t="shared" ref="J237:J268" si="60">ROUND(I237*H237,2)</f>
        <v>0</v>
      </c>
      <c r="K237" s="152" t="s">
        <v>5</v>
      </c>
      <c r="L237" s="35"/>
      <c r="M237" s="156" t="s">
        <v>5</v>
      </c>
      <c r="N237" s="157" t="s">
        <v>40</v>
      </c>
      <c r="O237" s="158">
        <v>0</v>
      </c>
      <c r="P237" s="158">
        <f t="shared" ref="P237:P268" si="61">O237*H237</f>
        <v>0</v>
      </c>
      <c r="Q237" s="158">
        <v>0</v>
      </c>
      <c r="R237" s="158">
        <f t="shared" ref="R237:R268" si="62">Q237*H237</f>
        <v>0</v>
      </c>
      <c r="S237" s="158">
        <v>0</v>
      </c>
      <c r="T237" s="159">
        <f t="shared" ref="T237:T268" si="63">S237*H237</f>
        <v>0</v>
      </c>
      <c r="AR237" s="21" t="s">
        <v>224</v>
      </c>
      <c r="AT237" s="21" t="s">
        <v>167</v>
      </c>
      <c r="AU237" s="21" t="s">
        <v>77</v>
      </c>
      <c r="AY237" s="21" t="s">
        <v>165</v>
      </c>
      <c r="BE237" s="160">
        <f t="shared" ref="BE237:BE268" si="64">IF(N237="základní",J237,0)</f>
        <v>0</v>
      </c>
      <c r="BF237" s="160">
        <f t="shared" ref="BF237:BF268" si="65">IF(N237="snížená",J237,0)</f>
        <v>0</v>
      </c>
      <c r="BG237" s="160">
        <f t="shared" ref="BG237:BG268" si="66">IF(N237="zákl. přenesená",J237,0)</f>
        <v>0</v>
      </c>
      <c r="BH237" s="160">
        <f t="shared" ref="BH237:BH268" si="67">IF(N237="sníž. přenesená",J237,0)</f>
        <v>0</v>
      </c>
      <c r="BI237" s="160">
        <f t="shared" ref="BI237:BI268" si="68">IF(N237="nulová",J237,0)</f>
        <v>0</v>
      </c>
      <c r="BJ237" s="21" t="s">
        <v>16</v>
      </c>
      <c r="BK237" s="160">
        <f t="shared" ref="BK237:BK268" si="69">ROUND(I237*H237,2)</f>
        <v>0</v>
      </c>
      <c r="BL237" s="21" t="s">
        <v>224</v>
      </c>
      <c r="BM237" s="21" t="s">
        <v>2945</v>
      </c>
    </row>
    <row r="238" spans="2:65" s="1" customFormat="1" ht="38.25" customHeight="1">
      <c r="B238" s="149"/>
      <c r="C238" s="150" t="s">
        <v>777</v>
      </c>
      <c r="D238" s="150" t="s">
        <v>167</v>
      </c>
      <c r="E238" s="151" t="s">
        <v>2946</v>
      </c>
      <c r="F238" s="152" t="s">
        <v>2947</v>
      </c>
      <c r="G238" s="153" t="s">
        <v>971</v>
      </c>
      <c r="H238" s="154">
        <v>1</v>
      </c>
      <c r="I238" s="155"/>
      <c r="J238" s="155">
        <f t="shared" si="60"/>
        <v>0</v>
      </c>
      <c r="K238" s="152" t="s">
        <v>5</v>
      </c>
      <c r="L238" s="35"/>
      <c r="M238" s="156" t="s">
        <v>5</v>
      </c>
      <c r="N238" s="157" t="s">
        <v>40</v>
      </c>
      <c r="O238" s="158">
        <v>0</v>
      </c>
      <c r="P238" s="158">
        <f t="shared" si="61"/>
        <v>0</v>
      </c>
      <c r="Q238" s="158">
        <v>0</v>
      </c>
      <c r="R238" s="158">
        <f t="shared" si="62"/>
        <v>0</v>
      </c>
      <c r="S238" s="158">
        <v>0</v>
      </c>
      <c r="T238" s="159">
        <f t="shared" si="63"/>
        <v>0</v>
      </c>
      <c r="AR238" s="21" t="s">
        <v>224</v>
      </c>
      <c r="AT238" s="21" t="s">
        <v>167</v>
      </c>
      <c r="AU238" s="21" t="s">
        <v>77</v>
      </c>
      <c r="AY238" s="21" t="s">
        <v>165</v>
      </c>
      <c r="BE238" s="160">
        <f t="shared" si="64"/>
        <v>0</v>
      </c>
      <c r="BF238" s="160">
        <f t="shared" si="65"/>
        <v>0</v>
      </c>
      <c r="BG238" s="160">
        <f t="shared" si="66"/>
        <v>0</v>
      </c>
      <c r="BH238" s="160">
        <f t="shared" si="67"/>
        <v>0</v>
      </c>
      <c r="BI238" s="160">
        <f t="shared" si="68"/>
        <v>0</v>
      </c>
      <c r="BJ238" s="21" t="s">
        <v>16</v>
      </c>
      <c r="BK238" s="160">
        <f t="shared" si="69"/>
        <v>0</v>
      </c>
      <c r="BL238" s="21" t="s">
        <v>224</v>
      </c>
      <c r="BM238" s="21" t="s">
        <v>2948</v>
      </c>
    </row>
    <row r="239" spans="2:65" s="1" customFormat="1" ht="25.5" customHeight="1">
      <c r="B239" s="149"/>
      <c r="C239" s="150" t="s">
        <v>782</v>
      </c>
      <c r="D239" s="150" t="s">
        <v>167</v>
      </c>
      <c r="E239" s="151" t="s">
        <v>2949</v>
      </c>
      <c r="F239" s="152" t="s">
        <v>2950</v>
      </c>
      <c r="G239" s="153" t="s">
        <v>971</v>
      </c>
      <c r="H239" s="154">
        <v>1</v>
      </c>
      <c r="I239" s="155"/>
      <c r="J239" s="155">
        <f t="shared" si="60"/>
        <v>0</v>
      </c>
      <c r="K239" s="152" t="s">
        <v>5</v>
      </c>
      <c r="L239" s="35"/>
      <c r="M239" s="156" t="s">
        <v>5</v>
      </c>
      <c r="N239" s="157" t="s">
        <v>40</v>
      </c>
      <c r="O239" s="158">
        <v>0</v>
      </c>
      <c r="P239" s="158">
        <f t="shared" si="61"/>
        <v>0</v>
      </c>
      <c r="Q239" s="158">
        <v>0</v>
      </c>
      <c r="R239" s="158">
        <f t="shared" si="62"/>
        <v>0</v>
      </c>
      <c r="S239" s="158">
        <v>0</v>
      </c>
      <c r="T239" s="159">
        <f t="shared" si="63"/>
        <v>0</v>
      </c>
      <c r="AR239" s="21" t="s">
        <v>224</v>
      </c>
      <c r="AT239" s="21" t="s">
        <v>167</v>
      </c>
      <c r="AU239" s="21" t="s">
        <v>77</v>
      </c>
      <c r="AY239" s="21" t="s">
        <v>165</v>
      </c>
      <c r="BE239" s="160">
        <f t="shared" si="64"/>
        <v>0</v>
      </c>
      <c r="BF239" s="160">
        <f t="shared" si="65"/>
        <v>0</v>
      </c>
      <c r="BG239" s="160">
        <f t="shared" si="66"/>
        <v>0</v>
      </c>
      <c r="BH239" s="160">
        <f t="shared" si="67"/>
        <v>0</v>
      </c>
      <c r="BI239" s="160">
        <f t="shared" si="68"/>
        <v>0</v>
      </c>
      <c r="BJ239" s="21" t="s">
        <v>16</v>
      </c>
      <c r="BK239" s="160">
        <f t="shared" si="69"/>
        <v>0</v>
      </c>
      <c r="BL239" s="21" t="s">
        <v>224</v>
      </c>
      <c r="BM239" s="21" t="s">
        <v>2951</v>
      </c>
    </row>
    <row r="240" spans="2:65" s="1" customFormat="1" ht="25.5" customHeight="1">
      <c r="B240" s="149"/>
      <c r="C240" s="150" t="s">
        <v>786</v>
      </c>
      <c r="D240" s="150" t="s">
        <v>167</v>
      </c>
      <c r="E240" s="151" t="s">
        <v>2952</v>
      </c>
      <c r="F240" s="152" t="s">
        <v>2953</v>
      </c>
      <c r="G240" s="153" t="s">
        <v>971</v>
      </c>
      <c r="H240" s="154">
        <v>1</v>
      </c>
      <c r="I240" s="155"/>
      <c r="J240" s="155">
        <f t="shared" si="60"/>
        <v>0</v>
      </c>
      <c r="K240" s="152" t="s">
        <v>5</v>
      </c>
      <c r="L240" s="35"/>
      <c r="M240" s="156" t="s">
        <v>5</v>
      </c>
      <c r="N240" s="157" t="s">
        <v>40</v>
      </c>
      <c r="O240" s="158">
        <v>0</v>
      </c>
      <c r="P240" s="158">
        <f t="shared" si="61"/>
        <v>0</v>
      </c>
      <c r="Q240" s="158">
        <v>0</v>
      </c>
      <c r="R240" s="158">
        <f t="shared" si="62"/>
        <v>0</v>
      </c>
      <c r="S240" s="158">
        <v>0</v>
      </c>
      <c r="T240" s="159">
        <f t="shared" si="63"/>
        <v>0</v>
      </c>
      <c r="AR240" s="21" t="s">
        <v>224</v>
      </c>
      <c r="AT240" s="21" t="s">
        <v>167</v>
      </c>
      <c r="AU240" s="21" t="s">
        <v>77</v>
      </c>
      <c r="AY240" s="21" t="s">
        <v>165</v>
      </c>
      <c r="BE240" s="160">
        <f t="shared" si="64"/>
        <v>0</v>
      </c>
      <c r="BF240" s="160">
        <f t="shared" si="65"/>
        <v>0</v>
      </c>
      <c r="BG240" s="160">
        <f t="shared" si="66"/>
        <v>0</v>
      </c>
      <c r="BH240" s="160">
        <f t="shared" si="67"/>
        <v>0</v>
      </c>
      <c r="BI240" s="160">
        <f t="shared" si="68"/>
        <v>0</v>
      </c>
      <c r="BJ240" s="21" t="s">
        <v>16</v>
      </c>
      <c r="BK240" s="160">
        <f t="shared" si="69"/>
        <v>0</v>
      </c>
      <c r="BL240" s="21" t="s">
        <v>224</v>
      </c>
      <c r="BM240" s="21" t="s">
        <v>2954</v>
      </c>
    </row>
    <row r="241" spans="2:65" s="1" customFormat="1" ht="25.5" customHeight="1">
      <c r="B241" s="149"/>
      <c r="C241" s="150" t="s">
        <v>791</v>
      </c>
      <c r="D241" s="150" t="s">
        <v>167</v>
      </c>
      <c r="E241" s="151" t="s">
        <v>2955</v>
      </c>
      <c r="F241" s="152" t="s">
        <v>2956</v>
      </c>
      <c r="G241" s="153" t="s">
        <v>971</v>
      </c>
      <c r="H241" s="154">
        <v>50</v>
      </c>
      <c r="I241" s="155"/>
      <c r="J241" s="155">
        <f t="shared" si="60"/>
        <v>0</v>
      </c>
      <c r="K241" s="152" t="s">
        <v>5</v>
      </c>
      <c r="L241" s="35"/>
      <c r="M241" s="156" t="s">
        <v>5</v>
      </c>
      <c r="N241" s="157" t="s">
        <v>40</v>
      </c>
      <c r="O241" s="158">
        <v>0</v>
      </c>
      <c r="P241" s="158">
        <f t="shared" si="61"/>
        <v>0</v>
      </c>
      <c r="Q241" s="158">
        <v>0</v>
      </c>
      <c r="R241" s="158">
        <f t="shared" si="62"/>
        <v>0</v>
      </c>
      <c r="S241" s="158">
        <v>0</v>
      </c>
      <c r="T241" s="159">
        <f t="shared" si="63"/>
        <v>0</v>
      </c>
      <c r="AR241" s="21" t="s">
        <v>224</v>
      </c>
      <c r="AT241" s="21" t="s">
        <v>167</v>
      </c>
      <c r="AU241" s="21" t="s">
        <v>77</v>
      </c>
      <c r="AY241" s="21" t="s">
        <v>165</v>
      </c>
      <c r="BE241" s="160">
        <f t="shared" si="64"/>
        <v>0</v>
      </c>
      <c r="BF241" s="160">
        <f t="shared" si="65"/>
        <v>0</v>
      </c>
      <c r="BG241" s="160">
        <f t="shared" si="66"/>
        <v>0</v>
      </c>
      <c r="BH241" s="160">
        <f t="shared" si="67"/>
        <v>0</v>
      </c>
      <c r="BI241" s="160">
        <f t="shared" si="68"/>
        <v>0</v>
      </c>
      <c r="BJ241" s="21" t="s">
        <v>16</v>
      </c>
      <c r="BK241" s="160">
        <f t="shared" si="69"/>
        <v>0</v>
      </c>
      <c r="BL241" s="21" t="s">
        <v>224</v>
      </c>
      <c r="BM241" s="21" t="s">
        <v>2957</v>
      </c>
    </row>
    <row r="242" spans="2:65" s="1" customFormat="1" ht="25.5" customHeight="1">
      <c r="B242" s="149"/>
      <c r="C242" s="150" t="s">
        <v>795</v>
      </c>
      <c r="D242" s="150" t="s">
        <v>167</v>
      </c>
      <c r="E242" s="151" t="s">
        <v>2958</v>
      </c>
      <c r="F242" s="152" t="s">
        <v>2959</v>
      </c>
      <c r="G242" s="153" t="s">
        <v>971</v>
      </c>
      <c r="H242" s="154">
        <v>7</v>
      </c>
      <c r="I242" s="155"/>
      <c r="J242" s="155">
        <f t="shared" si="60"/>
        <v>0</v>
      </c>
      <c r="K242" s="152" t="s">
        <v>5</v>
      </c>
      <c r="L242" s="35"/>
      <c r="M242" s="156" t="s">
        <v>5</v>
      </c>
      <c r="N242" s="157" t="s">
        <v>40</v>
      </c>
      <c r="O242" s="158">
        <v>0</v>
      </c>
      <c r="P242" s="158">
        <f t="shared" si="61"/>
        <v>0</v>
      </c>
      <c r="Q242" s="158">
        <v>0</v>
      </c>
      <c r="R242" s="158">
        <f t="shared" si="62"/>
        <v>0</v>
      </c>
      <c r="S242" s="158">
        <v>0</v>
      </c>
      <c r="T242" s="159">
        <f t="shared" si="63"/>
        <v>0</v>
      </c>
      <c r="AR242" s="21" t="s">
        <v>224</v>
      </c>
      <c r="AT242" s="21" t="s">
        <v>167</v>
      </c>
      <c r="AU242" s="21" t="s">
        <v>77</v>
      </c>
      <c r="AY242" s="21" t="s">
        <v>165</v>
      </c>
      <c r="BE242" s="160">
        <f t="shared" si="64"/>
        <v>0</v>
      </c>
      <c r="BF242" s="160">
        <f t="shared" si="65"/>
        <v>0</v>
      </c>
      <c r="BG242" s="160">
        <f t="shared" si="66"/>
        <v>0</v>
      </c>
      <c r="BH242" s="160">
        <f t="shared" si="67"/>
        <v>0</v>
      </c>
      <c r="BI242" s="160">
        <f t="shared" si="68"/>
        <v>0</v>
      </c>
      <c r="BJ242" s="21" t="s">
        <v>16</v>
      </c>
      <c r="BK242" s="160">
        <f t="shared" si="69"/>
        <v>0</v>
      </c>
      <c r="BL242" s="21" t="s">
        <v>224</v>
      </c>
      <c r="BM242" s="21" t="s">
        <v>2960</v>
      </c>
    </row>
    <row r="243" spans="2:65" s="1" customFormat="1" ht="16.5" customHeight="1">
      <c r="B243" s="149"/>
      <c r="C243" s="150" t="s">
        <v>799</v>
      </c>
      <c r="D243" s="150" t="s">
        <v>167</v>
      </c>
      <c r="E243" s="151" t="s">
        <v>2961</v>
      </c>
      <c r="F243" s="152" t="s">
        <v>2962</v>
      </c>
      <c r="G243" s="153" t="s">
        <v>2807</v>
      </c>
      <c r="H243" s="154">
        <v>7</v>
      </c>
      <c r="I243" s="155"/>
      <c r="J243" s="155">
        <f t="shared" si="60"/>
        <v>0</v>
      </c>
      <c r="K243" s="152" t="s">
        <v>5</v>
      </c>
      <c r="L243" s="35"/>
      <c r="M243" s="156" t="s">
        <v>5</v>
      </c>
      <c r="N243" s="157" t="s">
        <v>40</v>
      </c>
      <c r="O243" s="158">
        <v>0</v>
      </c>
      <c r="P243" s="158">
        <f t="shared" si="61"/>
        <v>0</v>
      </c>
      <c r="Q243" s="158">
        <v>0</v>
      </c>
      <c r="R243" s="158">
        <f t="shared" si="62"/>
        <v>0</v>
      </c>
      <c r="S243" s="158">
        <v>0</v>
      </c>
      <c r="T243" s="159">
        <f t="shared" si="63"/>
        <v>0</v>
      </c>
      <c r="AR243" s="21" t="s">
        <v>224</v>
      </c>
      <c r="AT243" s="21" t="s">
        <v>167</v>
      </c>
      <c r="AU243" s="21" t="s">
        <v>77</v>
      </c>
      <c r="AY243" s="21" t="s">
        <v>165</v>
      </c>
      <c r="BE243" s="160">
        <f t="shared" si="64"/>
        <v>0</v>
      </c>
      <c r="BF243" s="160">
        <f t="shared" si="65"/>
        <v>0</v>
      </c>
      <c r="BG243" s="160">
        <f t="shared" si="66"/>
        <v>0</v>
      </c>
      <c r="BH243" s="160">
        <f t="shared" si="67"/>
        <v>0</v>
      </c>
      <c r="BI243" s="160">
        <f t="shared" si="68"/>
        <v>0</v>
      </c>
      <c r="BJ243" s="21" t="s">
        <v>16</v>
      </c>
      <c r="BK243" s="160">
        <f t="shared" si="69"/>
        <v>0</v>
      </c>
      <c r="BL243" s="21" t="s">
        <v>224</v>
      </c>
      <c r="BM243" s="21" t="s">
        <v>2963</v>
      </c>
    </row>
    <row r="244" spans="2:65" s="1" customFormat="1" ht="16.5" customHeight="1">
      <c r="B244" s="149"/>
      <c r="C244" s="150" t="s">
        <v>803</v>
      </c>
      <c r="D244" s="150" t="s">
        <v>167</v>
      </c>
      <c r="E244" s="151" t="s">
        <v>2964</v>
      </c>
      <c r="F244" s="152" t="s">
        <v>2965</v>
      </c>
      <c r="G244" s="153" t="s">
        <v>245</v>
      </c>
      <c r="H244" s="154">
        <v>0.2</v>
      </c>
      <c r="I244" s="155"/>
      <c r="J244" s="155">
        <f t="shared" si="60"/>
        <v>0</v>
      </c>
      <c r="K244" s="152" t="s">
        <v>5</v>
      </c>
      <c r="L244" s="35"/>
      <c r="M244" s="156" t="s">
        <v>5</v>
      </c>
      <c r="N244" s="157" t="s">
        <v>40</v>
      </c>
      <c r="O244" s="158">
        <v>0</v>
      </c>
      <c r="P244" s="158">
        <f t="shared" si="61"/>
        <v>0</v>
      </c>
      <c r="Q244" s="158">
        <v>0</v>
      </c>
      <c r="R244" s="158">
        <f t="shared" si="62"/>
        <v>0</v>
      </c>
      <c r="S244" s="158">
        <v>0</v>
      </c>
      <c r="T244" s="159">
        <f t="shared" si="63"/>
        <v>0</v>
      </c>
      <c r="AR244" s="21" t="s">
        <v>224</v>
      </c>
      <c r="AT244" s="21" t="s">
        <v>167</v>
      </c>
      <c r="AU244" s="21" t="s">
        <v>77</v>
      </c>
      <c r="AY244" s="21" t="s">
        <v>165</v>
      </c>
      <c r="BE244" s="160">
        <f t="shared" si="64"/>
        <v>0</v>
      </c>
      <c r="BF244" s="160">
        <f t="shared" si="65"/>
        <v>0</v>
      </c>
      <c r="BG244" s="160">
        <f t="shared" si="66"/>
        <v>0</v>
      </c>
      <c r="BH244" s="160">
        <f t="shared" si="67"/>
        <v>0</v>
      </c>
      <c r="BI244" s="160">
        <f t="shared" si="68"/>
        <v>0</v>
      </c>
      <c r="BJ244" s="21" t="s">
        <v>16</v>
      </c>
      <c r="BK244" s="160">
        <f t="shared" si="69"/>
        <v>0</v>
      </c>
      <c r="BL244" s="21" t="s">
        <v>224</v>
      </c>
      <c r="BM244" s="21" t="s">
        <v>2966</v>
      </c>
    </row>
    <row r="245" spans="2:65" s="1" customFormat="1" ht="16.5" customHeight="1">
      <c r="B245" s="149"/>
      <c r="C245" s="150" t="s">
        <v>807</v>
      </c>
      <c r="D245" s="150" t="s">
        <v>167</v>
      </c>
      <c r="E245" s="151" t="s">
        <v>2967</v>
      </c>
      <c r="F245" s="152" t="s">
        <v>2968</v>
      </c>
      <c r="G245" s="153" t="s">
        <v>245</v>
      </c>
      <c r="H245" s="154">
        <v>0.05</v>
      </c>
      <c r="I245" s="155"/>
      <c r="J245" s="155">
        <f t="shared" si="60"/>
        <v>0</v>
      </c>
      <c r="K245" s="152" t="s">
        <v>5</v>
      </c>
      <c r="L245" s="35"/>
      <c r="M245" s="156" t="s">
        <v>5</v>
      </c>
      <c r="N245" s="157" t="s">
        <v>40</v>
      </c>
      <c r="O245" s="158">
        <v>0</v>
      </c>
      <c r="P245" s="158">
        <f t="shared" si="61"/>
        <v>0</v>
      </c>
      <c r="Q245" s="158">
        <v>0</v>
      </c>
      <c r="R245" s="158">
        <f t="shared" si="62"/>
        <v>0</v>
      </c>
      <c r="S245" s="158">
        <v>0</v>
      </c>
      <c r="T245" s="159">
        <f t="shared" si="63"/>
        <v>0</v>
      </c>
      <c r="AR245" s="21" t="s">
        <v>224</v>
      </c>
      <c r="AT245" s="21" t="s">
        <v>167</v>
      </c>
      <c r="AU245" s="21" t="s">
        <v>77</v>
      </c>
      <c r="AY245" s="21" t="s">
        <v>165</v>
      </c>
      <c r="BE245" s="160">
        <f t="shared" si="64"/>
        <v>0</v>
      </c>
      <c r="BF245" s="160">
        <f t="shared" si="65"/>
        <v>0</v>
      </c>
      <c r="BG245" s="160">
        <f t="shared" si="66"/>
        <v>0</v>
      </c>
      <c r="BH245" s="160">
        <f t="shared" si="67"/>
        <v>0</v>
      </c>
      <c r="BI245" s="160">
        <f t="shared" si="68"/>
        <v>0</v>
      </c>
      <c r="BJ245" s="21" t="s">
        <v>16</v>
      </c>
      <c r="BK245" s="160">
        <f t="shared" si="69"/>
        <v>0</v>
      </c>
      <c r="BL245" s="21" t="s">
        <v>224</v>
      </c>
      <c r="BM245" s="21" t="s">
        <v>2969</v>
      </c>
    </row>
    <row r="246" spans="2:65" s="1" customFormat="1" ht="25.5" customHeight="1">
      <c r="B246" s="149"/>
      <c r="C246" s="150" t="s">
        <v>811</v>
      </c>
      <c r="D246" s="150" t="s">
        <v>167</v>
      </c>
      <c r="E246" s="151" t="s">
        <v>2970</v>
      </c>
      <c r="F246" s="152" t="s">
        <v>2971</v>
      </c>
      <c r="G246" s="153" t="s">
        <v>245</v>
      </c>
      <c r="H246" s="154">
        <v>2</v>
      </c>
      <c r="I246" s="155"/>
      <c r="J246" s="155">
        <f t="shared" si="60"/>
        <v>0</v>
      </c>
      <c r="K246" s="152" t="s">
        <v>5</v>
      </c>
      <c r="L246" s="35"/>
      <c r="M246" s="156" t="s">
        <v>5</v>
      </c>
      <c r="N246" s="157" t="s">
        <v>40</v>
      </c>
      <c r="O246" s="158">
        <v>0</v>
      </c>
      <c r="P246" s="158">
        <f t="shared" si="61"/>
        <v>0</v>
      </c>
      <c r="Q246" s="158">
        <v>0</v>
      </c>
      <c r="R246" s="158">
        <f t="shared" si="62"/>
        <v>0</v>
      </c>
      <c r="S246" s="158">
        <v>0</v>
      </c>
      <c r="T246" s="159">
        <f t="shared" si="63"/>
        <v>0</v>
      </c>
      <c r="AR246" s="21" t="s">
        <v>224</v>
      </c>
      <c r="AT246" s="21" t="s">
        <v>167</v>
      </c>
      <c r="AU246" s="21" t="s">
        <v>77</v>
      </c>
      <c r="AY246" s="21" t="s">
        <v>165</v>
      </c>
      <c r="BE246" s="160">
        <f t="shared" si="64"/>
        <v>0</v>
      </c>
      <c r="BF246" s="160">
        <f t="shared" si="65"/>
        <v>0</v>
      </c>
      <c r="BG246" s="160">
        <f t="shared" si="66"/>
        <v>0</v>
      </c>
      <c r="BH246" s="160">
        <f t="shared" si="67"/>
        <v>0</v>
      </c>
      <c r="BI246" s="160">
        <f t="shared" si="68"/>
        <v>0</v>
      </c>
      <c r="BJ246" s="21" t="s">
        <v>16</v>
      </c>
      <c r="BK246" s="160">
        <f t="shared" si="69"/>
        <v>0</v>
      </c>
      <c r="BL246" s="21" t="s">
        <v>224</v>
      </c>
      <c r="BM246" s="21" t="s">
        <v>2972</v>
      </c>
    </row>
    <row r="247" spans="2:65" s="1" customFormat="1" ht="25.5" customHeight="1">
      <c r="B247" s="149"/>
      <c r="C247" s="150" t="s">
        <v>815</v>
      </c>
      <c r="D247" s="150" t="s">
        <v>167</v>
      </c>
      <c r="E247" s="151" t="s">
        <v>2970</v>
      </c>
      <c r="F247" s="152" t="s">
        <v>2971</v>
      </c>
      <c r="G247" s="153" t="s">
        <v>245</v>
      </c>
      <c r="H247" s="154">
        <v>6</v>
      </c>
      <c r="I247" s="155"/>
      <c r="J247" s="155">
        <f t="shared" si="60"/>
        <v>0</v>
      </c>
      <c r="K247" s="152" t="s">
        <v>5</v>
      </c>
      <c r="L247" s="35"/>
      <c r="M247" s="156" t="s">
        <v>5</v>
      </c>
      <c r="N247" s="157" t="s">
        <v>40</v>
      </c>
      <c r="O247" s="158">
        <v>0</v>
      </c>
      <c r="P247" s="158">
        <f t="shared" si="61"/>
        <v>0</v>
      </c>
      <c r="Q247" s="158">
        <v>0</v>
      </c>
      <c r="R247" s="158">
        <f t="shared" si="62"/>
        <v>0</v>
      </c>
      <c r="S247" s="158">
        <v>0</v>
      </c>
      <c r="T247" s="159">
        <f t="shared" si="63"/>
        <v>0</v>
      </c>
      <c r="AR247" s="21" t="s">
        <v>224</v>
      </c>
      <c r="AT247" s="21" t="s">
        <v>167</v>
      </c>
      <c r="AU247" s="21" t="s">
        <v>77</v>
      </c>
      <c r="AY247" s="21" t="s">
        <v>165</v>
      </c>
      <c r="BE247" s="160">
        <f t="shared" si="64"/>
        <v>0</v>
      </c>
      <c r="BF247" s="160">
        <f t="shared" si="65"/>
        <v>0</v>
      </c>
      <c r="BG247" s="160">
        <f t="shared" si="66"/>
        <v>0</v>
      </c>
      <c r="BH247" s="160">
        <f t="shared" si="67"/>
        <v>0</v>
      </c>
      <c r="BI247" s="160">
        <f t="shared" si="68"/>
        <v>0</v>
      </c>
      <c r="BJ247" s="21" t="s">
        <v>16</v>
      </c>
      <c r="BK247" s="160">
        <f t="shared" si="69"/>
        <v>0</v>
      </c>
      <c r="BL247" s="21" t="s">
        <v>224</v>
      </c>
      <c r="BM247" s="21" t="s">
        <v>2973</v>
      </c>
    </row>
    <row r="248" spans="2:65" s="1" customFormat="1" ht="16.5" customHeight="1">
      <c r="B248" s="149"/>
      <c r="C248" s="150" t="s">
        <v>819</v>
      </c>
      <c r="D248" s="150" t="s">
        <v>167</v>
      </c>
      <c r="E248" s="151" t="s">
        <v>2974</v>
      </c>
      <c r="F248" s="152" t="s">
        <v>2975</v>
      </c>
      <c r="G248" s="153" t="s">
        <v>2807</v>
      </c>
      <c r="H248" s="154">
        <v>10</v>
      </c>
      <c r="I248" s="155"/>
      <c r="J248" s="155">
        <f t="shared" si="60"/>
        <v>0</v>
      </c>
      <c r="K248" s="152" t="s">
        <v>5</v>
      </c>
      <c r="L248" s="35"/>
      <c r="M248" s="156" t="s">
        <v>5</v>
      </c>
      <c r="N248" s="157" t="s">
        <v>40</v>
      </c>
      <c r="O248" s="158">
        <v>0</v>
      </c>
      <c r="P248" s="158">
        <f t="shared" si="61"/>
        <v>0</v>
      </c>
      <c r="Q248" s="158">
        <v>0</v>
      </c>
      <c r="R248" s="158">
        <f t="shared" si="62"/>
        <v>0</v>
      </c>
      <c r="S248" s="158">
        <v>0</v>
      </c>
      <c r="T248" s="159">
        <f t="shared" si="63"/>
        <v>0</v>
      </c>
      <c r="AR248" s="21" t="s">
        <v>224</v>
      </c>
      <c r="AT248" s="21" t="s">
        <v>167</v>
      </c>
      <c r="AU248" s="21" t="s">
        <v>77</v>
      </c>
      <c r="AY248" s="21" t="s">
        <v>165</v>
      </c>
      <c r="BE248" s="160">
        <f t="shared" si="64"/>
        <v>0</v>
      </c>
      <c r="BF248" s="160">
        <f t="shared" si="65"/>
        <v>0</v>
      </c>
      <c r="BG248" s="160">
        <f t="shared" si="66"/>
        <v>0</v>
      </c>
      <c r="BH248" s="160">
        <f t="shared" si="67"/>
        <v>0</v>
      </c>
      <c r="BI248" s="160">
        <f t="shared" si="68"/>
        <v>0</v>
      </c>
      <c r="BJ248" s="21" t="s">
        <v>16</v>
      </c>
      <c r="BK248" s="160">
        <f t="shared" si="69"/>
        <v>0</v>
      </c>
      <c r="BL248" s="21" t="s">
        <v>224</v>
      </c>
      <c r="BM248" s="21" t="s">
        <v>2976</v>
      </c>
    </row>
    <row r="249" spans="2:65" s="1" customFormat="1" ht="16.5" customHeight="1">
      <c r="B249" s="149"/>
      <c r="C249" s="150" t="s">
        <v>823</v>
      </c>
      <c r="D249" s="150" t="s">
        <v>167</v>
      </c>
      <c r="E249" s="151" t="s">
        <v>2977</v>
      </c>
      <c r="F249" s="152" t="s">
        <v>2978</v>
      </c>
      <c r="G249" s="153" t="s">
        <v>2807</v>
      </c>
      <c r="H249" s="154">
        <v>10</v>
      </c>
      <c r="I249" s="155"/>
      <c r="J249" s="155">
        <f t="shared" si="60"/>
        <v>0</v>
      </c>
      <c r="K249" s="152" t="s">
        <v>5</v>
      </c>
      <c r="L249" s="35"/>
      <c r="M249" s="156" t="s">
        <v>5</v>
      </c>
      <c r="N249" s="157" t="s">
        <v>40</v>
      </c>
      <c r="O249" s="158">
        <v>0</v>
      </c>
      <c r="P249" s="158">
        <f t="shared" si="61"/>
        <v>0</v>
      </c>
      <c r="Q249" s="158">
        <v>0</v>
      </c>
      <c r="R249" s="158">
        <f t="shared" si="62"/>
        <v>0</v>
      </c>
      <c r="S249" s="158">
        <v>0</v>
      </c>
      <c r="T249" s="159">
        <f t="shared" si="63"/>
        <v>0</v>
      </c>
      <c r="AR249" s="21" t="s">
        <v>224</v>
      </c>
      <c r="AT249" s="21" t="s">
        <v>167</v>
      </c>
      <c r="AU249" s="21" t="s">
        <v>77</v>
      </c>
      <c r="AY249" s="21" t="s">
        <v>165</v>
      </c>
      <c r="BE249" s="160">
        <f t="shared" si="64"/>
        <v>0</v>
      </c>
      <c r="BF249" s="160">
        <f t="shared" si="65"/>
        <v>0</v>
      </c>
      <c r="BG249" s="160">
        <f t="shared" si="66"/>
        <v>0</v>
      </c>
      <c r="BH249" s="160">
        <f t="shared" si="67"/>
        <v>0</v>
      </c>
      <c r="BI249" s="160">
        <f t="shared" si="68"/>
        <v>0</v>
      </c>
      <c r="BJ249" s="21" t="s">
        <v>16</v>
      </c>
      <c r="BK249" s="160">
        <f t="shared" si="69"/>
        <v>0</v>
      </c>
      <c r="BL249" s="21" t="s">
        <v>224</v>
      </c>
      <c r="BM249" s="21" t="s">
        <v>2979</v>
      </c>
    </row>
    <row r="250" spans="2:65" s="1" customFormat="1" ht="16.5" customHeight="1">
      <c r="B250" s="149"/>
      <c r="C250" s="150" t="s">
        <v>827</v>
      </c>
      <c r="D250" s="150" t="s">
        <v>167</v>
      </c>
      <c r="E250" s="151" t="s">
        <v>2980</v>
      </c>
      <c r="F250" s="152" t="s">
        <v>2981</v>
      </c>
      <c r="G250" s="153" t="s">
        <v>971</v>
      </c>
      <c r="H250" s="154">
        <v>45</v>
      </c>
      <c r="I250" s="155"/>
      <c r="J250" s="155">
        <f t="shared" si="60"/>
        <v>0</v>
      </c>
      <c r="K250" s="152" t="s">
        <v>5</v>
      </c>
      <c r="L250" s="35"/>
      <c r="M250" s="156" t="s">
        <v>5</v>
      </c>
      <c r="N250" s="157" t="s">
        <v>40</v>
      </c>
      <c r="O250" s="158">
        <v>0</v>
      </c>
      <c r="P250" s="158">
        <f t="shared" si="61"/>
        <v>0</v>
      </c>
      <c r="Q250" s="158">
        <v>0</v>
      </c>
      <c r="R250" s="158">
        <f t="shared" si="62"/>
        <v>0</v>
      </c>
      <c r="S250" s="158">
        <v>0</v>
      </c>
      <c r="T250" s="159">
        <f t="shared" si="63"/>
        <v>0</v>
      </c>
      <c r="AR250" s="21" t="s">
        <v>224</v>
      </c>
      <c r="AT250" s="21" t="s">
        <v>167</v>
      </c>
      <c r="AU250" s="21" t="s">
        <v>77</v>
      </c>
      <c r="AY250" s="21" t="s">
        <v>165</v>
      </c>
      <c r="BE250" s="160">
        <f t="shared" si="64"/>
        <v>0</v>
      </c>
      <c r="BF250" s="160">
        <f t="shared" si="65"/>
        <v>0</v>
      </c>
      <c r="BG250" s="160">
        <f t="shared" si="66"/>
        <v>0</v>
      </c>
      <c r="BH250" s="160">
        <f t="shared" si="67"/>
        <v>0</v>
      </c>
      <c r="BI250" s="160">
        <f t="shared" si="68"/>
        <v>0</v>
      </c>
      <c r="BJ250" s="21" t="s">
        <v>16</v>
      </c>
      <c r="BK250" s="160">
        <f t="shared" si="69"/>
        <v>0</v>
      </c>
      <c r="BL250" s="21" t="s">
        <v>224</v>
      </c>
      <c r="BM250" s="21" t="s">
        <v>2982</v>
      </c>
    </row>
    <row r="251" spans="2:65" s="1" customFormat="1" ht="16.5" customHeight="1">
      <c r="B251" s="149"/>
      <c r="C251" s="150" t="s">
        <v>832</v>
      </c>
      <c r="D251" s="150" t="s">
        <v>167</v>
      </c>
      <c r="E251" s="151" t="s">
        <v>2983</v>
      </c>
      <c r="F251" s="152" t="s">
        <v>2984</v>
      </c>
      <c r="G251" s="153" t="s">
        <v>2807</v>
      </c>
      <c r="H251" s="154">
        <v>1</v>
      </c>
      <c r="I251" s="155"/>
      <c r="J251" s="155">
        <f t="shared" si="60"/>
        <v>0</v>
      </c>
      <c r="K251" s="152" t="s">
        <v>5</v>
      </c>
      <c r="L251" s="35"/>
      <c r="M251" s="156" t="s">
        <v>5</v>
      </c>
      <c r="N251" s="157" t="s">
        <v>40</v>
      </c>
      <c r="O251" s="158">
        <v>0</v>
      </c>
      <c r="P251" s="158">
        <f t="shared" si="61"/>
        <v>0</v>
      </c>
      <c r="Q251" s="158">
        <v>0</v>
      </c>
      <c r="R251" s="158">
        <f t="shared" si="62"/>
        <v>0</v>
      </c>
      <c r="S251" s="158">
        <v>0</v>
      </c>
      <c r="T251" s="159">
        <f t="shared" si="63"/>
        <v>0</v>
      </c>
      <c r="AR251" s="21" t="s">
        <v>224</v>
      </c>
      <c r="AT251" s="21" t="s">
        <v>167</v>
      </c>
      <c r="AU251" s="21" t="s">
        <v>77</v>
      </c>
      <c r="AY251" s="21" t="s">
        <v>165</v>
      </c>
      <c r="BE251" s="160">
        <f t="shared" si="64"/>
        <v>0</v>
      </c>
      <c r="BF251" s="160">
        <f t="shared" si="65"/>
        <v>0</v>
      </c>
      <c r="BG251" s="160">
        <f t="shared" si="66"/>
        <v>0</v>
      </c>
      <c r="BH251" s="160">
        <f t="shared" si="67"/>
        <v>0</v>
      </c>
      <c r="BI251" s="160">
        <f t="shared" si="68"/>
        <v>0</v>
      </c>
      <c r="BJ251" s="21" t="s">
        <v>16</v>
      </c>
      <c r="BK251" s="160">
        <f t="shared" si="69"/>
        <v>0</v>
      </c>
      <c r="BL251" s="21" t="s">
        <v>224</v>
      </c>
      <c r="BM251" s="21" t="s">
        <v>2985</v>
      </c>
    </row>
    <row r="252" spans="2:65" s="1" customFormat="1" ht="25.5" customHeight="1">
      <c r="B252" s="149"/>
      <c r="C252" s="150" t="s">
        <v>836</v>
      </c>
      <c r="D252" s="150" t="s">
        <v>167</v>
      </c>
      <c r="E252" s="151" t="s">
        <v>2986</v>
      </c>
      <c r="F252" s="152" t="s">
        <v>2987</v>
      </c>
      <c r="G252" s="153" t="s">
        <v>2807</v>
      </c>
      <c r="H252" s="154">
        <v>2.5</v>
      </c>
      <c r="I252" s="155"/>
      <c r="J252" s="155">
        <f t="shared" si="60"/>
        <v>0</v>
      </c>
      <c r="K252" s="152" t="s">
        <v>5</v>
      </c>
      <c r="L252" s="35"/>
      <c r="M252" s="156" t="s">
        <v>5</v>
      </c>
      <c r="N252" s="157" t="s">
        <v>40</v>
      </c>
      <c r="O252" s="158">
        <v>0</v>
      </c>
      <c r="P252" s="158">
        <f t="shared" si="61"/>
        <v>0</v>
      </c>
      <c r="Q252" s="158">
        <v>0</v>
      </c>
      <c r="R252" s="158">
        <f t="shared" si="62"/>
        <v>0</v>
      </c>
      <c r="S252" s="158">
        <v>0</v>
      </c>
      <c r="T252" s="159">
        <f t="shared" si="63"/>
        <v>0</v>
      </c>
      <c r="AR252" s="21" t="s">
        <v>224</v>
      </c>
      <c r="AT252" s="21" t="s">
        <v>167</v>
      </c>
      <c r="AU252" s="21" t="s">
        <v>77</v>
      </c>
      <c r="AY252" s="21" t="s">
        <v>165</v>
      </c>
      <c r="BE252" s="160">
        <f t="shared" si="64"/>
        <v>0</v>
      </c>
      <c r="BF252" s="160">
        <f t="shared" si="65"/>
        <v>0</v>
      </c>
      <c r="BG252" s="160">
        <f t="shared" si="66"/>
        <v>0</v>
      </c>
      <c r="BH252" s="160">
        <f t="shared" si="67"/>
        <v>0</v>
      </c>
      <c r="BI252" s="160">
        <f t="shared" si="68"/>
        <v>0</v>
      </c>
      <c r="BJ252" s="21" t="s">
        <v>16</v>
      </c>
      <c r="BK252" s="160">
        <f t="shared" si="69"/>
        <v>0</v>
      </c>
      <c r="BL252" s="21" t="s">
        <v>224</v>
      </c>
      <c r="BM252" s="21" t="s">
        <v>2988</v>
      </c>
    </row>
    <row r="253" spans="2:65" s="1" customFormat="1" ht="25.5" customHeight="1">
      <c r="B253" s="149"/>
      <c r="C253" s="150" t="s">
        <v>840</v>
      </c>
      <c r="D253" s="150" t="s">
        <v>167</v>
      </c>
      <c r="E253" s="151" t="s">
        <v>2989</v>
      </c>
      <c r="F253" s="152" t="s">
        <v>2990</v>
      </c>
      <c r="G253" s="153" t="s">
        <v>2807</v>
      </c>
      <c r="H253" s="154">
        <v>3</v>
      </c>
      <c r="I253" s="155"/>
      <c r="J253" s="155">
        <f t="shared" si="60"/>
        <v>0</v>
      </c>
      <c r="K253" s="152" t="s">
        <v>5</v>
      </c>
      <c r="L253" s="35"/>
      <c r="M253" s="156" t="s">
        <v>5</v>
      </c>
      <c r="N253" s="157" t="s">
        <v>40</v>
      </c>
      <c r="O253" s="158">
        <v>0</v>
      </c>
      <c r="P253" s="158">
        <f t="shared" si="61"/>
        <v>0</v>
      </c>
      <c r="Q253" s="158">
        <v>0</v>
      </c>
      <c r="R253" s="158">
        <f t="shared" si="62"/>
        <v>0</v>
      </c>
      <c r="S253" s="158">
        <v>0</v>
      </c>
      <c r="T253" s="159">
        <f t="shared" si="63"/>
        <v>0</v>
      </c>
      <c r="AR253" s="21" t="s">
        <v>224</v>
      </c>
      <c r="AT253" s="21" t="s">
        <v>167</v>
      </c>
      <c r="AU253" s="21" t="s">
        <v>77</v>
      </c>
      <c r="AY253" s="21" t="s">
        <v>165</v>
      </c>
      <c r="BE253" s="160">
        <f t="shared" si="64"/>
        <v>0</v>
      </c>
      <c r="BF253" s="160">
        <f t="shared" si="65"/>
        <v>0</v>
      </c>
      <c r="BG253" s="160">
        <f t="shared" si="66"/>
        <v>0</v>
      </c>
      <c r="BH253" s="160">
        <f t="shared" si="67"/>
        <v>0</v>
      </c>
      <c r="BI253" s="160">
        <f t="shared" si="68"/>
        <v>0</v>
      </c>
      <c r="BJ253" s="21" t="s">
        <v>16</v>
      </c>
      <c r="BK253" s="160">
        <f t="shared" si="69"/>
        <v>0</v>
      </c>
      <c r="BL253" s="21" t="s">
        <v>224</v>
      </c>
      <c r="BM253" s="21" t="s">
        <v>2991</v>
      </c>
    </row>
    <row r="254" spans="2:65" s="1" customFormat="1" ht="25.5" customHeight="1">
      <c r="B254" s="149"/>
      <c r="C254" s="150" t="s">
        <v>845</v>
      </c>
      <c r="D254" s="150" t="s">
        <v>167</v>
      </c>
      <c r="E254" s="151" t="s">
        <v>2992</v>
      </c>
      <c r="F254" s="152" t="s">
        <v>2993</v>
      </c>
      <c r="G254" s="153" t="s">
        <v>2807</v>
      </c>
      <c r="H254" s="154">
        <v>1</v>
      </c>
      <c r="I254" s="155"/>
      <c r="J254" s="155">
        <f t="shared" si="60"/>
        <v>0</v>
      </c>
      <c r="K254" s="152" t="s">
        <v>5</v>
      </c>
      <c r="L254" s="35"/>
      <c r="M254" s="156" t="s">
        <v>5</v>
      </c>
      <c r="N254" s="157" t="s">
        <v>40</v>
      </c>
      <c r="O254" s="158">
        <v>0</v>
      </c>
      <c r="P254" s="158">
        <f t="shared" si="61"/>
        <v>0</v>
      </c>
      <c r="Q254" s="158">
        <v>0</v>
      </c>
      <c r="R254" s="158">
        <f t="shared" si="62"/>
        <v>0</v>
      </c>
      <c r="S254" s="158">
        <v>0</v>
      </c>
      <c r="T254" s="159">
        <f t="shared" si="63"/>
        <v>0</v>
      </c>
      <c r="AR254" s="21" t="s">
        <v>224</v>
      </c>
      <c r="AT254" s="21" t="s">
        <v>167</v>
      </c>
      <c r="AU254" s="21" t="s">
        <v>77</v>
      </c>
      <c r="AY254" s="21" t="s">
        <v>165</v>
      </c>
      <c r="BE254" s="160">
        <f t="shared" si="64"/>
        <v>0</v>
      </c>
      <c r="BF254" s="160">
        <f t="shared" si="65"/>
        <v>0</v>
      </c>
      <c r="BG254" s="160">
        <f t="shared" si="66"/>
        <v>0</v>
      </c>
      <c r="BH254" s="160">
        <f t="shared" si="67"/>
        <v>0</v>
      </c>
      <c r="BI254" s="160">
        <f t="shared" si="68"/>
        <v>0</v>
      </c>
      <c r="BJ254" s="21" t="s">
        <v>16</v>
      </c>
      <c r="BK254" s="160">
        <f t="shared" si="69"/>
        <v>0</v>
      </c>
      <c r="BL254" s="21" t="s">
        <v>224</v>
      </c>
      <c r="BM254" s="21" t="s">
        <v>2994</v>
      </c>
    </row>
    <row r="255" spans="2:65" s="1" customFormat="1" ht="16.5" customHeight="1">
      <c r="B255" s="149"/>
      <c r="C255" s="150" t="s">
        <v>849</v>
      </c>
      <c r="D255" s="150" t="s">
        <v>167</v>
      </c>
      <c r="E255" s="151" t="s">
        <v>2995</v>
      </c>
      <c r="F255" s="152" t="s">
        <v>2996</v>
      </c>
      <c r="G255" s="153" t="s">
        <v>2807</v>
      </c>
      <c r="H255" s="154">
        <v>3</v>
      </c>
      <c r="I255" s="155"/>
      <c r="J255" s="155">
        <f t="shared" si="60"/>
        <v>0</v>
      </c>
      <c r="K255" s="152" t="s">
        <v>5</v>
      </c>
      <c r="L255" s="35"/>
      <c r="M255" s="156" t="s">
        <v>5</v>
      </c>
      <c r="N255" s="157" t="s">
        <v>40</v>
      </c>
      <c r="O255" s="158">
        <v>0</v>
      </c>
      <c r="P255" s="158">
        <f t="shared" si="61"/>
        <v>0</v>
      </c>
      <c r="Q255" s="158">
        <v>0</v>
      </c>
      <c r="R255" s="158">
        <f t="shared" si="62"/>
        <v>0</v>
      </c>
      <c r="S255" s="158">
        <v>0</v>
      </c>
      <c r="T255" s="159">
        <f t="shared" si="63"/>
        <v>0</v>
      </c>
      <c r="AR255" s="21" t="s">
        <v>224</v>
      </c>
      <c r="AT255" s="21" t="s">
        <v>167</v>
      </c>
      <c r="AU255" s="21" t="s">
        <v>77</v>
      </c>
      <c r="AY255" s="21" t="s">
        <v>165</v>
      </c>
      <c r="BE255" s="160">
        <f t="shared" si="64"/>
        <v>0</v>
      </c>
      <c r="BF255" s="160">
        <f t="shared" si="65"/>
        <v>0</v>
      </c>
      <c r="BG255" s="160">
        <f t="shared" si="66"/>
        <v>0</v>
      </c>
      <c r="BH255" s="160">
        <f t="shared" si="67"/>
        <v>0</v>
      </c>
      <c r="BI255" s="160">
        <f t="shared" si="68"/>
        <v>0</v>
      </c>
      <c r="BJ255" s="21" t="s">
        <v>16</v>
      </c>
      <c r="BK255" s="160">
        <f t="shared" si="69"/>
        <v>0</v>
      </c>
      <c r="BL255" s="21" t="s">
        <v>224</v>
      </c>
      <c r="BM255" s="21" t="s">
        <v>2997</v>
      </c>
    </row>
    <row r="256" spans="2:65" s="1" customFormat="1" ht="16.5" customHeight="1">
      <c r="B256" s="149"/>
      <c r="C256" s="150" t="s">
        <v>853</v>
      </c>
      <c r="D256" s="150" t="s">
        <v>167</v>
      </c>
      <c r="E256" s="151" t="s">
        <v>2998</v>
      </c>
      <c r="F256" s="152" t="s">
        <v>2999</v>
      </c>
      <c r="G256" s="153" t="s">
        <v>2807</v>
      </c>
      <c r="H256" s="154">
        <v>4</v>
      </c>
      <c r="I256" s="155"/>
      <c r="J256" s="155">
        <f t="shared" si="60"/>
        <v>0</v>
      </c>
      <c r="K256" s="152" t="s">
        <v>5</v>
      </c>
      <c r="L256" s="35"/>
      <c r="M256" s="156" t="s">
        <v>5</v>
      </c>
      <c r="N256" s="157" t="s">
        <v>40</v>
      </c>
      <c r="O256" s="158">
        <v>0</v>
      </c>
      <c r="P256" s="158">
        <f t="shared" si="61"/>
        <v>0</v>
      </c>
      <c r="Q256" s="158">
        <v>0</v>
      </c>
      <c r="R256" s="158">
        <f t="shared" si="62"/>
        <v>0</v>
      </c>
      <c r="S256" s="158">
        <v>0</v>
      </c>
      <c r="T256" s="159">
        <f t="shared" si="63"/>
        <v>0</v>
      </c>
      <c r="AR256" s="21" t="s">
        <v>224</v>
      </c>
      <c r="AT256" s="21" t="s">
        <v>167</v>
      </c>
      <c r="AU256" s="21" t="s">
        <v>77</v>
      </c>
      <c r="AY256" s="21" t="s">
        <v>165</v>
      </c>
      <c r="BE256" s="160">
        <f t="shared" si="64"/>
        <v>0</v>
      </c>
      <c r="BF256" s="160">
        <f t="shared" si="65"/>
        <v>0</v>
      </c>
      <c r="BG256" s="160">
        <f t="shared" si="66"/>
        <v>0</v>
      </c>
      <c r="BH256" s="160">
        <f t="shared" si="67"/>
        <v>0</v>
      </c>
      <c r="BI256" s="160">
        <f t="shared" si="68"/>
        <v>0</v>
      </c>
      <c r="BJ256" s="21" t="s">
        <v>16</v>
      </c>
      <c r="BK256" s="160">
        <f t="shared" si="69"/>
        <v>0</v>
      </c>
      <c r="BL256" s="21" t="s">
        <v>224</v>
      </c>
      <c r="BM256" s="21" t="s">
        <v>3000</v>
      </c>
    </row>
    <row r="257" spans="2:65" s="1" customFormat="1" ht="25.5" customHeight="1">
      <c r="B257" s="149"/>
      <c r="C257" s="150" t="s">
        <v>857</v>
      </c>
      <c r="D257" s="150" t="s">
        <v>167</v>
      </c>
      <c r="E257" s="151" t="s">
        <v>3001</v>
      </c>
      <c r="F257" s="152" t="s">
        <v>3002</v>
      </c>
      <c r="G257" s="153" t="s">
        <v>971</v>
      </c>
      <c r="H257" s="154">
        <v>11</v>
      </c>
      <c r="I257" s="155"/>
      <c r="J257" s="155">
        <f t="shared" si="60"/>
        <v>0</v>
      </c>
      <c r="K257" s="152" t="s">
        <v>5</v>
      </c>
      <c r="L257" s="35"/>
      <c r="M257" s="156" t="s">
        <v>5</v>
      </c>
      <c r="N257" s="157" t="s">
        <v>40</v>
      </c>
      <c r="O257" s="158">
        <v>0</v>
      </c>
      <c r="P257" s="158">
        <f t="shared" si="61"/>
        <v>0</v>
      </c>
      <c r="Q257" s="158">
        <v>0</v>
      </c>
      <c r="R257" s="158">
        <f t="shared" si="62"/>
        <v>0</v>
      </c>
      <c r="S257" s="158">
        <v>0</v>
      </c>
      <c r="T257" s="159">
        <f t="shared" si="63"/>
        <v>0</v>
      </c>
      <c r="AR257" s="21" t="s">
        <v>224</v>
      </c>
      <c r="AT257" s="21" t="s">
        <v>167</v>
      </c>
      <c r="AU257" s="21" t="s">
        <v>77</v>
      </c>
      <c r="AY257" s="21" t="s">
        <v>165</v>
      </c>
      <c r="BE257" s="160">
        <f t="shared" si="64"/>
        <v>0</v>
      </c>
      <c r="BF257" s="160">
        <f t="shared" si="65"/>
        <v>0</v>
      </c>
      <c r="BG257" s="160">
        <f t="shared" si="66"/>
        <v>0</v>
      </c>
      <c r="BH257" s="160">
        <f t="shared" si="67"/>
        <v>0</v>
      </c>
      <c r="BI257" s="160">
        <f t="shared" si="68"/>
        <v>0</v>
      </c>
      <c r="BJ257" s="21" t="s">
        <v>16</v>
      </c>
      <c r="BK257" s="160">
        <f t="shared" si="69"/>
        <v>0</v>
      </c>
      <c r="BL257" s="21" t="s">
        <v>224</v>
      </c>
      <c r="BM257" s="21" t="s">
        <v>3003</v>
      </c>
    </row>
    <row r="258" spans="2:65" s="1" customFormat="1" ht="38.25" customHeight="1">
      <c r="B258" s="149"/>
      <c r="C258" s="150" t="s">
        <v>861</v>
      </c>
      <c r="D258" s="150" t="s">
        <v>167</v>
      </c>
      <c r="E258" s="151" t="s">
        <v>3004</v>
      </c>
      <c r="F258" s="152" t="s">
        <v>3005</v>
      </c>
      <c r="G258" s="153" t="s">
        <v>3006</v>
      </c>
      <c r="H258" s="154">
        <v>1</v>
      </c>
      <c r="I258" s="155"/>
      <c r="J258" s="155">
        <f t="shared" si="60"/>
        <v>0</v>
      </c>
      <c r="K258" s="152" t="s">
        <v>5</v>
      </c>
      <c r="L258" s="35"/>
      <c r="M258" s="156" t="s">
        <v>5</v>
      </c>
      <c r="N258" s="157" t="s">
        <v>40</v>
      </c>
      <c r="O258" s="158">
        <v>0</v>
      </c>
      <c r="P258" s="158">
        <f t="shared" si="61"/>
        <v>0</v>
      </c>
      <c r="Q258" s="158">
        <v>0</v>
      </c>
      <c r="R258" s="158">
        <f t="shared" si="62"/>
        <v>0</v>
      </c>
      <c r="S258" s="158">
        <v>0</v>
      </c>
      <c r="T258" s="159">
        <f t="shared" si="63"/>
        <v>0</v>
      </c>
      <c r="AR258" s="21" t="s">
        <v>224</v>
      </c>
      <c r="AT258" s="21" t="s">
        <v>167</v>
      </c>
      <c r="AU258" s="21" t="s">
        <v>77</v>
      </c>
      <c r="AY258" s="21" t="s">
        <v>165</v>
      </c>
      <c r="BE258" s="160">
        <f t="shared" si="64"/>
        <v>0</v>
      </c>
      <c r="BF258" s="160">
        <f t="shared" si="65"/>
        <v>0</v>
      </c>
      <c r="BG258" s="160">
        <f t="shared" si="66"/>
        <v>0</v>
      </c>
      <c r="BH258" s="160">
        <f t="shared" si="67"/>
        <v>0</v>
      </c>
      <c r="BI258" s="160">
        <f t="shared" si="68"/>
        <v>0</v>
      </c>
      <c r="BJ258" s="21" t="s">
        <v>16</v>
      </c>
      <c r="BK258" s="160">
        <f t="shared" si="69"/>
        <v>0</v>
      </c>
      <c r="BL258" s="21" t="s">
        <v>224</v>
      </c>
      <c r="BM258" s="21" t="s">
        <v>3007</v>
      </c>
    </row>
    <row r="259" spans="2:65" s="1" customFormat="1" ht="16.5" customHeight="1">
      <c r="B259" s="149"/>
      <c r="C259" s="150" t="s">
        <v>865</v>
      </c>
      <c r="D259" s="150" t="s">
        <v>167</v>
      </c>
      <c r="E259" s="151" t="s">
        <v>3008</v>
      </c>
      <c r="F259" s="152" t="s">
        <v>3009</v>
      </c>
      <c r="G259" s="153" t="s">
        <v>3006</v>
      </c>
      <c r="H259" s="154">
        <v>1</v>
      </c>
      <c r="I259" s="155"/>
      <c r="J259" s="155">
        <f t="shared" si="60"/>
        <v>0</v>
      </c>
      <c r="K259" s="152" t="s">
        <v>5</v>
      </c>
      <c r="L259" s="35"/>
      <c r="M259" s="156" t="s">
        <v>5</v>
      </c>
      <c r="N259" s="157" t="s">
        <v>40</v>
      </c>
      <c r="O259" s="158">
        <v>0</v>
      </c>
      <c r="P259" s="158">
        <f t="shared" si="61"/>
        <v>0</v>
      </c>
      <c r="Q259" s="158">
        <v>0</v>
      </c>
      <c r="R259" s="158">
        <f t="shared" si="62"/>
        <v>0</v>
      </c>
      <c r="S259" s="158">
        <v>0</v>
      </c>
      <c r="T259" s="159">
        <f t="shared" si="63"/>
        <v>0</v>
      </c>
      <c r="AR259" s="21" t="s">
        <v>224</v>
      </c>
      <c r="AT259" s="21" t="s">
        <v>167</v>
      </c>
      <c r="AU259" s="21" t="s">
        <v>77</v>
      </c>
      <c r="AY259" s="21" t="s">
        <v>165</v>
      </c>
      <c r="BE259" s="160">
        <f t="shared" si="64"/>
        <v>0</v>
      </c>
      <c r="BF259" s="160">
        <f t="shared" si="65"/>
        <v>0</v>
      </c>
      <c r="BG259" s="160">
        <f t="shared" si="66"/>
        <v>0</v>
      </c>
      <c r="BH259" s="160">
        <f t="shared" si="67"/>
        <v>0</v>
      </c>
      <c r="BI259" s="160">
        <f t="shared" si="68"/>
        <v>0</v>
      </c>
      <c r="BJ259" s="21" t="s">
        <v>16</v>
      </c>
      <c r="BK259" s="160">
        <f t="shared" si="69"/>
        <v>0</v>
      </c>
      <c r="BL259" s="21" t="s">
        <v>224</v>
      </c>
      <c r="BM259" s="21" t="s">
        <v>3010</v>
      </c>
    </row>
    <row r="260" spans="2:65" s="1" customFormat="1" ht="25.5" customHeight="1">
      <c r="B260" s="149"/>
      <c r="C260" s="150" t="s">
        <v>869</v>
      </c>
      <c r="D260" s="150" t="s">
        <v>167</v>
      </c>
      <c r="E260" s="151" t="s">
        <v>3011</v>
      </c>
      <c r="F260" s="152" t="s">
        <v>3012</v>
      </c>
      <c r="G260" s="153" t="s">
        <v>2807</v>
      </c>
      <c r="H260" s="154">
        <v>5</v>
      </c>
      <c r="I260" s="155"/>
      <c r="J260" s="155">
        <f t="shared" si="60"/>
        <v>0</v>
      </c>
      <c r="K260" s="152" t="s">
        <v>5</v>
      </c>
      <c r="L260" s="35"/>
      <c r="M260" s="156" t="s">
        <v>5</v>
      </c>
      <c r="N260" s="157" t="s">
        <v>40</v>
      </c>
      <c r="O260" s="158">
        <v>0</v>
      </c>
      <c r="P260" s="158">
        <f t="shared" si="61"/>
        <v>0</v>
      </c>
      <c r="Q260" s="158">
        <v>0</v>
      </c>
      <c r="R260" s="158">
        <f t="shared" si="62"/>
        <v>0</v>
      </c>
      <c r="S260" s="158">
        <v>0</v>
      </c>
      <c r="T260" s="159">
        <f t="shared" si="63"/>
        <v>0</v>
      </c>
      <c r="AR260" s="21" t="s">
        <v>224</v>
      </c>
      <c r="AT260" s="21" t="s">
        <v>167</v>
      </c>
      <c r="AU260" s="21" t="s">
        <v>77</v>
      </c>
      <c r="AY260" s="21" t="s">
        <v>165</v>
      </c>
      <c r="BE260" s="160">
        <f t="shared" si="64"/>
        <v>0</v>
      </c>
      <c r="BF260" s="160">
        <f t="shared" si="65"/>
        <v>0</v>
      </c>
      <c r="BG260" s="160">
        <f t="shared" si="66"/>
        <v>0</v>
      </c>
      <c r="BH260" s="160">
        <f t="shared" si="67"/>
        <v>0</v>
      </c>
      <c r="BI260" s="160">
        <f t="shared" si="68"/>
        <v>0</v>
      </c>
      <c r="BJ260" s="21" t="s">
        <v>16</v>
      </c>
      <c r="BK260" s="160">
        <f t="shared" si="69"/>
        <v>0</v>
      </c>
      <c r="BL260" s="21" t="s">
        <v>224</v>
      </c>
      <c r="BM260" s="21" t="s">
        <v>3013</v>
      </c>
    </row>
    <row r="261" spans="2:65" s="1" customFormat="1" ht="16.5" customHeight="1">
      <c r="B261" s="149"/>
      <c r="C261" s="150" t="s">
        <v>871</v>
      </c>
      <c r="D261" s="150" t="s">
        <v>167</v>
      </c>
      <c r="E261" s="151" t="s">
        <v>3014</v>
      </c>
      <c r="F261" s="152" t="s">
        <v>2172</v>
      </c>
      <c r="G261" s="153" t="s">
        <v>971</v>
      </c>
      <c r="H261" s="154">
        <v>50</v>
      </c>
      <c r="I261" s="155"/>
      <c r="J261" s="155">
        <f t="shared" si="60"/>
        <v>0</v>
      </c>
      <c r="K261" s="152" t="s">
        <v>5</v>
      </c>
      <c r="L261" s="35"/>
      <c r="M261" s="156" t="s">
        <v>5</v>
      </c>
      <c r="N261" s="157" t="s">
        <v>40</v>
      </c>
      <c r="O261" s="158">
        <v>0</v>
      </c>
      <c r="P261" s="158">
        <f t="shared" si="61"/>
        <v>0</v>
      </c>
      <c r="Q261" s="158">
        <v>0</v>
      </c>
      <c r="R261" s="158">
        <f t="shared" si="62"/>
        <v>0</v>
      </c>
      <c r="S261" s="158">
        <v>0</v>
      </c>
      <c r="T261" s="159">
        <f t="shared" si="63"/>
        <v>0</v>
      </c>
      <c r="AR261" s="21" t="s">
        <v>224</v>
      </c>
      <c r="AT261" s="21" t="s">
        <v>167</v>
      </c>
      <c r="AU261" s="21" t="s">
        <v>77</v>
      </c>
      <c r="AY261" s="21" t="s">
        <v>165</v>
      </c>
      <c r="BE261" s="160">
        <f t="shared" si="64"/>
        <v>0</v>
      </c>
      <c r="BF261" s="160">
        <f t="shared" si="65"/>
        <v>0</v>
      </c>
      <c r="BG261" s="160">
        <f t="shared" si="66"/>
        <v>0</v>
      </c>
      <c r="BH261" s="160">
        <f t="shared" si="67"/>
        <v>0</v>
      </c>
      <c r="BI261" s="160">
        <f t="shared" si="68"/>
        <v>0</v>
      </c>
      <c r="BJ261" s="21" t="s">
        <v>16</v>
      </c>
      <c r="BK261" s="160">
        <f t="shared" si="69"/>
        <v>0</v>
      </c>
      <c r="BL261" s="21" t="s">
        <v>224</v>
      </c>
      <c r="BM261" s="21" t="s">
        <v>3015</v>
      </c>
    </row>
    <row r="262" spans="2:65" s="1" customFormat="1" ht="25.5" customHeight="1">
      <c r="B262" s="149"/>
      <c r="C262" s="150" t="s">
        <v>874</v>
      </c>
      <c r="D262" s="150" t="s">
        <v>167</v>
      </c>
      <c r="E262" s="151" t="s">
        <v>3016</v>
      </c>
      <c r="F262" s="152" t="s">
        <v>3017</v>
      </c>
      <c r="G262" s="153" t="s">
        <v>2807</v>
      </c>
      <c r="H262" s="154">
        <v>25</v>
      </c>
      <c r="I262" s="155"/>
      <c r="J262" s="155">
        <f t="shared" si="60"/>
        <v>0</v>
      </c>
      <c r="K262" s="152" t="s">
        <v>5</v>
      </c>
      <c r="L262" s="35"/>
      <c r="M262" s="156" t="s">
        <v>5</v>
      </c>
      <c r="N262" s="157" t="s">
        <v>40</v>
      </c>
      <c r="O262" s="158">
        <v>0</v>
      </c>
      <c r="P262" s="158">
        <f t="shared" si="61"/>
        <v>0</v>
      </c>
      <c r="Q262" s="158">
        <v>0</v>
      </c>
      <c r="R262" s="158">
        <f t="shared" si="62"/>
        <v>0</v>
      </c>
      <c r="S262" s="158">
        <v>0</v>
      </c>
      <c r="T262" s="159">
        <f t="shared" si="63"/>
        <v>0</v>
      </c>
      <c r="AR262" s="21" t="s">
        <v>224</v>
      </c>
      <c r="AT262" s="21" t="s">
        <v>167</v>
      </c>
      <c r="AU262" s="21" t="s">
        <v>77</v>
      </c>
      <c r="AY262" s="21" t="s">
        <v>165</v>
      </c>
      <c r="BE262" s="160">
        <f t="shared" si="64"/>
        <v>0</v>
      </c>
      <c r="BF262" s="160">
        <f t="shared" si="65"/>
        <v>0</v>
      </c>
      <c r="BG262" s="160">
        <f t="shared" si="66"/>
        <v>0</v>
      </c>
      <c r="BH262" s="160">
        <f t="shared" si="67"/>
        <v>0</v>
      </c>
      <c r="BI262" s="160">
        <f t="shared" si="68"/>
        <v>0</v>
      </c>
      <c r="BJ262" s="21" t="s">
        <v>16</v>
      </c>
      <c r="BK262" s="160">
        <f t="shared" si="69"/>
        <v>0</v>
      </c>
      <c r="BL262" s="21" t="s">
        <v>224</v>
      </c>
      <c r="BM262" s="21" t="s">
        <v>3018</v>
      </c>
    </row>
    <row r="263" spans="2:65" s="1" customFormat="1" ht="16.5" customHeight="1">
      <c r="B263" s="149"/>
      <c r="C263" s="150" t="s">
        <v>876</v>
      </c>
      <c r="D263" s="150" t="s">
        <v>167</v>
      </c>
      <c r="E263" s="151" t="s">
        <v>3019</v>
      </c>
      <c r="F263" s="152" t="s">
        <v>2169</v>
      </c>
      <c r="G263" s="153" t="s">
        <v>245</v>
      </c>
      <c r="H263" s="154">
        <v>4</v>
      </c>
      <c r="I263" s="155"/>
      <c r="J263" s="155">
        <f t="shared" si="60"/>
        <v>0</v>
      </c>
      <c r="K263" s="152" t="s">
        <v>5</v>
      </c>
      <c r="L263" s="35"/>
      <c r="M263" s="156" t="s">
        <v>5</v>
      </c>
      <c r="N263" s="157" t="s">
        <v>40</v>
      </c>
      <c r="O263" s="158">
        <v>0</v>
      </c>
      <c r="P263" s="158">
        <f t="shared" si="61"/>
        <v>0</v>
      </c>
      <c r="Q263" s="158">
        <v>0</v>
      </c>
      <c r="R263" s="158">
        <f t="shared" si="62"/>
        <v>0</v>
      </c>
      <c r="S263" s="158">
        <v>0</v>
      </c>
      <c r="T263" s="159">
        <f t="shared" si="63"/>
        <v>0</v>
      </c>
      <c r="AR263" s="21" t="s">
        <v>224</v>
      </c>
      <c r="AT263" s="21" t="s">
        <v>167</v>
      </c>
      <c r="AU263" s="21" t="s">
        <v>77</v>
      </c>
      <c r="AY263" s="21" t="s">
        <v>165</v>
      </c>
      <c r="BE263" s="160">
        <f t="shared" si="64"/>
        <v>0</v>
      </c>
      <c r="BF263" s="160">
        <f t="shared" si="65"/>
        <v>0</v>
      </c>
      <c r="BG263" s="160">
        <f t="shared" si="66"/>
        <v>0</v>
      </c>
      <c r="BH263" s="160">
        <f t="shared" si="67"/>
        <v>0</v>
      </c>
      <c r="BI263" s="160">
        <f t="shared" si="68"/>
        <v>0</v>
      </c>
      <c r="BJ263" s="21" t="s">
        <v>16</v>
      </c>
      <c r="BK263" s="160">
        <f t="shared" si="69"/>
        <v>0</v>
      </c>
      <c r="BL263" s="21" t="s">
        <v>224</v>
      </c>
      <c r="BM263" s="21" t="s">
        <v>3020</v>
      </c>
    </row>
    <row r="264" spans="2:65" s="1" customFormat="1" ht="16.5" customHeight="1">
      <c r="B264" s="149"/>
      <c r="C264" s="150" t="s">
        <v>879</v>
      </c>
      <c r="D264" s="150" t="s">
        <v>167</v>
      </c>
      <c r="E264" s="151" t="s">
        <v>3021</v>
      </c>
      <c r="F264" s="152" t="s">
        <v>3022</v>
      </c>
      <c r="G264" s="153" t="s">
        <v>2807</v>
      </c>
      <c r="H264" s="154">
        <v>40</v>
      </c>
      <c r="I264" s="155"/>
      <c r="J264" s="155">
        <f t="shared" si="60"/>
        <v>0</v>
      </c>
      <c r="K264" s="152" t="s">
        <v>5</v>
      </c>
      <c r="L264" s="35"/>
      <c r="M264" s="156" t="s">
        <v>5</v>
      </c>
      <c r="N264" s="157" t="s">
        <v>40</v>
      </c>
      <c r="O264" s="158">
        <v>0</v>
      </c>
      <c r="P264" s="158">
        <f t="shared" si="61"/>
        <v>0</v>
      </c>
      <c r="Q264" s="158">
        <v>0</v>
      </c>
      <c r="R264" s="158">
        <f t="shared" si="62"/>
        <v>0</v>
      </c>
      <c r="S264" s="158">
        <v>0</v>
      </c>
      <c r="T264" s="159">
        <f t="shared" si="63"/>
        <v>0</v>
      </c>
      <c r="AR264" s="21" t="s">
        <v>224</v>
      </c>
      <c r="AT264" s="21" t="s">
        <v>167</v>
      </c>
      <c r="AU264" s="21" t="s">
        <v>77</v>
      </c>
      <c r="AY264" s="21" t="s">
        <v>165</v>
      </c>
      <c r="BE264" s="160">
        <f t="shared" si="64"/>
        <v>0</v>
      </c>
      <c r="BF264" s="160">
        <f t="shared" si="65"/>
        <v>0</v>
      </c>
      <c r="BG264" s="160">
        <f t="shared" si="66"/>
        <v>0</v>
      </c>
      <c r="BH264" s="160">
        <f t="shared" si="67"/>
        <v>0</v>
      </c>
      <c r="BI264" s="160">
        <f t="shared" si="68"/>
        <v>0</v>
      </c>
      <c r="BJ264" s="21" t="s">
        <v>16</v>
      </c>
      <c r="BK264" s="160">
        <f t="shared" si="69"/>
        <v>0</v>
      </c>
      <c r="BL264" s="21" t="s">
        <v>224</v>
      </c>
      <c r="BM264" s="21" t="s">
        <v>3023</v>
      </c>
    </row>
    <row r="265" spans="2:65" s="1" customFormat="1" ht="16.5" customHeight="1">
      <c r="B265" s="149"/>
      <c r="C265" s="150" t="s">
        <v>883</v>
      </c>
      <c r="D265" s="150" t="s">
        <v>167</v>
      </c>
      <c r="E265" s="151" t="s">
        <v>3024</v>
      </c>
      <c r="F265" s="152" t="s">
        <v>3025</v>
      </c>
      <c r="G265" s="153" t="s">
        <v>2807</v>
      </c>
      <c r="H265" s="154">
        <v>50</v>
      </c>
      <c r="I265" s="155"/>
      <c r="J265" s="155">
        <f t="shared" si="60"/>
        <v>0</v>
      </c>
      <c r="K265" s="152" t="s">
        <v>5</v>
      </c>
      <c r="L265" s="35"/>
      <c r="M265" s="156" t="s">
        <v>5</v>
      </c>
      <c r="N265" s="157" t="s">
        <v>40</v>
      </c>
      <c r="O265" s="158">
        <v>0</v>
      </c>
      <c r="P265" s="158">
        <f t="shared" si="61"/>
        <v>0</v>
      </c>
      <c r="Q265" s="158">
        <v>0</v>
      </c>
      <c r="R265" s="158">
        <f t="shared" si="62"/>
        <v>0</v>
      </c>
      <c r="S265" s="158">
        <v>0</v>
      </c>
      <c r="T265" s="159">
        <f t="shared" si="63"/>
        <v>0</v>
      </c>
      <c r="AR265" s="21" t="s">
        <v>224</v>
      </c>
      <c r="AT265" s="21" t="s">
        <v>167</v>
      </c>
      <c r="AU265" s="21" t="s">
        <v>77</v>
      </c>
      <c r="AY265" s="21" t="s">
        <v>165</v>
      </c>
      <c r="BE265" s="160">
        <f t="shared" si="64"/>
        <v>0</v>
      </c>
      <c r="BF265" s="160">
        <f t="shared" si="65"/>
        <v>0</v>
      </c>
      <c r="BG265" s="160">
        <f t="shared" si="66"/>
        <v>0</v>
      </c>
      <c r="BH265" s="160">
        <f t="shared" si="67"/>
        <v>0</v>
      </c>
      <c r="BI265" s="160">
        <f t="shared" si="68"/>
        <v>0</v>
      </c>
      <c r="BJ265" s="21" t="s">
        <v>16</v>
      </c>
      <c r="BK265" s="160">
        <f t="shared" si="69"/>
        <v>0</v>
      </c>
      <c r="BL265" s="21" t="s">
        <v>224</v>
      </c>
      <c r="BM265" s="21" t="s">
        <v>3026</v>
      </c>
    </row>
    <row r="266" spans="2:65" s="1" customFormat="1" ht="16.5" customHeight="1">
      <c r="B266" s="149"/>
      <c r="C266" s="150" t="s">
        <v>888</v>
      </c>
      <c r="D266" s="150" t="s">
        <v>167</v>
      </c>
      <c r="E266" s="151" t="s">
        <v>3027</v>
      </c>
      <c r="F266" s="152" t="s">
        <v>3028</v>
      </c>
      <c r="G266" s="153" t="s">
        <v>2807</v>
      </c>
      <c r="H266" s="154">
        <v>24</v>
      </c>
      <c r="I266" s="155"/>
      <c r="J266" s="155">
        <f t="shared" si="60"/>
        <v>0</v>
      </c>
      <c r="K266" s="152" t="s">
        <v>5</v>
      </c>
      <c r="L266" s="35"/>
      <c r="M266" s="156" t="s">
        <v>5</v>
      </c>
      <c r="N266" s="157" t="s">
        <v>40</v>
      </c>
      <c r="O266" s="158">
        <v>0</v>
      </c>
      <c r="P266" s="158">
        <f t="shared" si="61"/>
        <v>0</v>
      </c>
      <c r="Q266" s="158">
        <v>0</v>
      </c>
      <c r="R266" s="158">
        <f t="shared" si="62"/>
        <v>0</v>
      </c>
      <c r="S266" s="158">
        <v>0</v>
      </c>
      <c r="T266" s="159">
        <f t="shared" si="63"/>
        <v>0</v>
      </c>
      <c r="AR266" s="21" t="s">
        <v>224</v>
      </c>
      <c r="AT266" s="21" t="s">
        <v>167</v>
      </c>
      <c r="AU266" s="21" t="s">
        <v>77</v>
      </c>
      <c r="AY266" s="21" t="s">
        <v>165</v>
      </c>
      <c r="BE266" s="160">
        <f t="shared" si="64"/>
        <v>0</v>
      </c>
      <c r="BF266" s="160">
        <f t="shared" si="65"/>
        <v>0</v>
      </c>
      <c r="BG266" s="160">
        <f t="shared" si="66"/>
        <v>0</v>
      </c>
      <c r="BH266" s="160">
        <f t="shared" si="67"/>
        <v>0</v>
      </c>
      <c r="BI266" s="160">
        <f t="shared" si="68"/>
        <v>0</v>
      </c>
      <c r="BJ266" s="21" t="s">
        <v>16</v>
      </c>
      <c r="BK266" s="160">
        <f t="shared" si="69"/>
        <v>0</v>
      </c>
      <c r="BL266" s="21" t="s">
        <v>224</v>
      </c>
      <c r="BM266" s="21" t="s">
        <v>3029</v>
      </c>
    </row>
    <row r="267" spans="2:65" s="1" customFormat="1" ht="16.5" customHeight="1">
      <c r="B267" s="149"/>
      <c r="C267" s="150" t="s">
        <v>892</v>
      </c>
      <c r="D267" s="150" t="s">
        <v>167</v>
      </c>
      <c r="E267" s="151" t="s">
        <v>3030</v>
      </c>
      <c r="F267" s="152" t="s">
        <v>3031</v>
      </c>
      <c r="G267" s="153" t="s">
        <v>2807</v>
      </c>
      <c r="H267" s="154">
        <v>24</v>
      </c>
      <c r="I267" s="155"/>
      <c r="J267" s="155">
        <f t="shared" si="60"/>
        <v>0</v>
      </c>
      <c r="K267" s="152" t="s">
        <v>5</v>
      </c>
      <c r="L267" s="35"/>
      <c r="M267" s="156" t="s">
        <v>5</v>
      </c>
      <c r="N267" s="157" t="s">
        <v>40</v>
      </c>
      <c r="O267" s="158">
        <v>0</v>
      </c>
      <c r="P267" s="158">
        <f t="shared" si="61"/>
        <v>0</v>
      </c>
      <c r="Q267" s="158">
        <v>0</v>
      </c>
      <c r="R267" s="158">
        <f t="shared" si="62"/>
        <v>0</v>
      </c>
      <c r="S267" s="158">
        <v>0</v>
      </c>
      <c r="T267" s="159">
        <f t="shared" si="63"/>
        <v>0</v>
      </c>
      <c r="AR267" s="21" t="s">
        <v>224</v>
      </c>
      <c r="AT267" s="21" t="s">
        <v>167</v>
      </c>
      <c r="AU267" s="21" t="s">
        <v>77</v>
      </c>
      <c r="AY267" s="21" t="s">
        <v>165</v>
      </c>
      <c r="BE267" s="160">
        <f t="shared" si="64"/>
        <v>0</v>
      </c>
      <c r="BF267" s="160">
        <f t="shared" si="65"/>
        <v>0</v>
      </c>
      <c r="BG267" s="160">
        <f t="shared" si="66"/>
        <v>0</v>
      </c>
      <c r="BH267" s="160">
        <f t="shared" si="67"/>
        <v>0</v>
      </c>
      <c r="BI267" s="160">
        <f t="shared" si="68"/>
        <v>0</v>
      </c>
      <c r="BJ267" s="21" t="s">
        <v>16</v>
      </c>
      <c r="BK267" s="160">
        <f t="shared" si="69"/>
        <v>0</v>
      </c>
      <c r="BL267" s="21" t="s">
        <v>224</v>
      </c>
      <c r="BM267" s="21" t="s">
        <v>3032</v>
      </c>
    </row>
    <row r="268" spans="2:65" s="1" customFormat="1" ht="16.5" customHeight="1">
      <c r="B268" s="149"/>
      <c r="C268" s="150" t="s">
        <v>896</v>
      </c>
      <c r="D268" s="150" t="s">
        <v>167</v>
      </c>
      <c r="E268" s="151" t="s">
        <v>3033</v>
      </c>
      <c r="F268" s="152" t="s">
        <v>2539</v>
      </c>
      <c r="G268" s="153" t="s">
        <v>2807</v>
      </c>
      <c r="H268" s="154">
        <v>8</v>
      </c>
      <c r="I268" s="155"/>
      <c r="J268" s="155">
        <f t="shared" si="60"/>
        <v>0</v>
      </c>
      <c r="K268" s="152" t="s">
        <v>5</v>
      </c>
      <c r="L268" s="35"/>
      <c r="M268" s="156" t="s">
        <v>5</v>
      </c>
      <c r="N268" s="178" t="s">
        <v>40</v>
      </c>
      <c r="O268" s="179">
        <v>0</v>
      </c>
      <c r="P268" s="179">
        <f t="shared" si="61"/>
        <v>0</v>
      </c>
      <c r="Q268" s="179">
        <v>0</v>
      </c>
      <c r="R268" s="179">
        <f t="shared" si="62"/>
        <v>0</v>
      </c>
      <c r="S268" s="179">
        <v>0</v>
      </c>
      <c r="T268" s="180">
        <f t="shared" si="63"/>
        <v>0</v>
      </c>
      <c r="AR268" s="21" t="s">
        <v>224</v>
      </c>
      <c r="AT268" s="21" t="s">
        <v>167</v>
      </c>
      <c r="AU268" s="21" t="s">
        <v>77</v>
      </c>
      <c r="AY268" s="21" t="s">
        <v>165</v>
      </c>
      <c r="BE268" s="160">
        <f t="shared" si="64"/>
        <v>0</v>
      </c>
      <c r="BF268" s="160">
        <f t="shared" si="65"/>
        <v>0</v>
      </c>
      <c r="BG268" s="160">
        <f t="shared" si="66"/>
        <v>0</v>
      </c>
      <c r="BH268" s="160">
        <f t="shared" si="67"/>
        <v>0</v>
      </c>
      <c r="BI268" s="160">
        <f t="shared" si="68"/>
        <v>0</v>
      </c>
      <c r="BJ268" s="21" t="s">
        <v>16</v>
      </c>
      <c r="BK268" s="160">
        <f t="shared" si="69"/>
        <v>0</v>
      </c>
      <c r="BL268" s="21" t="s">
        <v>224</v>
      </c>
      <c r="BM268" s="21" t="s">
        <v>3034</v>
      </c>
    </row>
    <row r="269" spans="2:65" s="1" customFormat="1" ht="6.95" customHeight="1">
      <c r="B269" s="50"/>
      <c r="C269" s="51"/>
      <c r="D269" s="51"/>
      <c r="E269" s="51"/>
      <c r="F269" s="51"/>
      <c r="G269" s="51"/>
      <c r="H269" s="51"/>
      <c r="I269" s="51"/>
      <c r="J269" s="51"/>
      <c r="K269" s="51"/>
      <c r="L269" s="35"/>
    </row>
  </sheetData>
  <autoFilter ref="C81:K268"/>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99"/>
  <sheetViews>
    <sheetView showGridLines="0" workbookViewId="0">
      <pane ySplit="1" topLeftCell="A170" activePane="bottomLeft" state="frozen"/>
      <selection pane="bottomLeft" activeCell="I86" sqref="I86:I199"/>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3"/>
      <c r="B1" s="14"/>
      <c r="C1" s="14"/>
      <c r="D1" s="15" t="s">
        <v>1</v>
      </c>
      <c r="E1" s="14"/>
      <c r="F1" s="94" t="s">
        <v>101</v>
      </c>
      <c r="G1" s="296" t="s">
        <v>102</v>
      </c>
      <c r="H1" s="296"/>
      <c r="I1" s="14"/>
      <c r="J1" s="94" t="s">
        <v>103</v>
      </c>
      <c r="K1" s="15" t="s">
        <v>104</v>
      </c>
      <c r="L1" s="94" t="s">
        <v>105</v>
      </c>
      <c r="M1" s="94"/>
      <c r="N1" s="94"/>
      <c r="O1" s="94"/>
      <c r="P1" s="94"/>
      <c r="Q1" s="94"/>
      <c r="R1" s="94"/>
      <c r="S1" s="94"/>
      <c r="T1" s="94"/>
      <c r="U1" s="95"/>
      <c r="V1" s="95"/>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284" t="s">
        <v>8</v>
      </c>
      <c r="M2" s="285"/>
      <c r="N2" s="285"/>
      <c r="O2" s="285"/>
      <c r="P2" s="285"/>
      <c r="Q2" s="285"/>
      <c r="R2" s="285"/>
      <c r="S2" s="285"/>
      <c r="T2" s="285"/>
      <c r="U2" s="285"/>
      <c r="V2" s="285"/>
      <c r="AT2" s="21" t="s">
        <v>91</v>
      </c>
    </row>
    <row r="3" spans="1:70" ht="6.95" customHeight="1">
      <c r="B3" s="22"/>
      <c r="C3" s="23"/>
      <c r="D3" s="23"/>
      <c r="E3" s="23"/>
      <c r="F3" s="23"/>
      <c r="G3" s="23"/>
      <c r="H3" s="23"/>
      <c r="I3" s="23"/>
      <c r="J3" s="23"/>
      <c r="K3" s="24"/>
      <c r="AT3" s="21" t="s">
        <v>77</v>
      </c>
    </row>
    <row r="4" spans="1:70" ht="36.950000000000003" customHeight="1">
      <c r="B4" s="25"/>
      <c r="C4" s="26"/>
      <c r="D4" s="27" t="s">
        <v>106</v>
      </c>
      <c r="E4" s="26"/>
      <c r="F4" s="26"/>
      <c r="G4" s="26"/>
      <c r="H4" s="26"/>
      <c r="I4" s="26"/>
      <c r="J4" s="26"/>
      <c r="K4" s="28"/>
      <c r="M4" s="29" t="s">
        <v>13</v>
      </c>
      <c r="AT4" s="21" t="s">
        <v>6</v>
      </c>
    </row>
    <row r="5" spans="1:70" ht="6.95" customHeight="1">
      <c r="B5" s="25"/>
      <c r="C5" s="26"/>
      <c r="D5" s="26"/>
      <c r="E5" s="26"/>
      <c r="F5" s="26"/>
      <c r="G5" s="26"/>
      <c r="H5" s="26"/>
      <c r="I5" s="26"/>
      <c r="J5" s="26"/>
      <c r="K5" s="28"/>
    </row>
    <row r="6" spans="1:70" ht="15">
      <c r="B6" s="25"/>
      <c r="C6" s="26"/>
      <c r="D6" s="33" t="s">
        <v>17</v>
      </c>
      <c r="E6" s="26"/>
      <c r="F6" s="26"/>
      <c r="G6" s="26"/>
      <c r="H6" s="26"/>
      <c r="I6" s="26"/>
      <c r="J6" s="26"/>
      <c r="K6" s="28"/>
    </row>
    <row r="7" spans="1:70" ht="16.5" customHeight="1">
      <c r="B7" s="25"/>
      <c r="C7" s="26"/>
      <c r="D7" s="26"/>
      <c r="E7" s="297" t="str">
        <f>'Rekapitulace stavby'!K6</f>
        <v>STAVEBNÍ ÚPRAVY A PŘÍSTAVBA OBJ. Č. 22 KOMPLEMENT – AMBULANCE V AREÁLU NEMOCNICE PRACHATICE</v>
      </c>
      <c r="F7" s="298"/>
      <c r="G7" s="298"/>
      <c r="H7" s="298"/>
      <c r="I7" s="26"/>
      <c r="J7" s="26"/>
      <c r="K7" s="28"/>
    </row>
    <row r="8" spans="1:70" s="1" customFormat="1" ht="15">
      <c r="B8" s="35"/>
      <c r="C8" s="36"/>
      <c r="D8" s="33" t="s">
        <v>107</v>
      </c>
      <c r="E8" s="36"/>
      <c r="F8" s="36"/>
      <c r="G8" s="36"/>
      <c r="H8" s="36"/>
      <c r="I8" s="36"/>
      <c r="J8" s="36"/>
      <c r="K8" s="39"/>
    </row>
    <row r="9" spans="1:70" s="1" customFormat="1" ht="36.950000000000003" customHeight="1">
      <c r="B9" s="35"/>
      <c r="C9" s="36"/>
      <c r="D9" s="36"/>
      <c r="E9" s="299" t="s">
        <v>3035</v>
      </c>
      <c r="F9" s="300"/>
      <c r="G9" s="300"/>
      <c r="H9" s="300"/>
      <c r="I9" s="36"/>
      <c r="J9" s="36"/>
      <c r="K9" s="39"/>
    </row>
    <row r="10" spans="1:70" s="1" customFormat="1">
      <c r="B10" s="35"/>
      <c r="C10" s="36"/>
      <c r="D10" s="36"/>
      <c r="E10" s="36"/>
      <c r="F10" s="36"/>
      <c r="G10" s="36"/>
      <c r="H10" s="36"/>
      <c r="I10" s="36"/>
      <c r="J10" s="36"/>
      <c r="K10" s="39"/>
    </row>
    <row r="11" spans="1:70" s="1" customFormat="1" ht="14.45" customHeight="1">
      <c r="B11" s="35"/>
      <c r="C11" s="36"/>
      <c r="D11" s="33" t="s">
        <v>19</v>
      </c>
      <c r="E11" s="36"/>
      <c r="F11" s="31" t="s">
        <v>5</v>
      </c>
      <c r="G11" s="36"/>
      <c r="H11" s="36"/>
      <c r="I11" s="33" t="s">
        <v>20</v>
      </c>
      <c r="J11" s="31" t="s">
        <v>5</v>
      </c>
      <c r="K11" s="39"/>
    </row>
    <row r="12" spans="1:70" s="1" customFormat="1" ht="14.45" customHeight="1">
      <c r="B12" s="35"/>
      <c r="C12" s="36"/>
      <c r="D12" s="33" t="s">
        <v>21</v>
      </c>
      <c r="E12" s="36"/>
      <c r="F12" s="31" t="s">
        <v>22</v>
      </c>
      <c r="G12" s="36"/>
      <c r="H12" s="36"/>
      <c r="I12" s="33" t="s">
        <v>23</v>
      </c>
      <c r="J12" s="96" t="str">
        <f>'Rekapitulace stavby'!AN8</f>
        <v>24.8.2018</v>
      </c>
      <c r="K12" s="39"/>
    </row>
    <row r="13" spans="1:70" s="1" customFormat="1" ht="10.9" customHeight="1">
      <c r="B13" s="35"/>
      <c r="C13" s="36"/>
      <c r="D13" s="36"/>
      <c r="E13" s="36"/>
      <c r="F13" s="36"/>
      <c r="G13" s="36"/>
      <c r="H13" s="36"/>
      <c r="I13" s="36"/>
      <c r="J13" s="36"/>
      <c r="K13" s="39"/>
    </row>
    <row r="14" spans="1:70" s="1" customFormat="1" ht="14.45" customHeight="1">
      <c r="B14" s="35"/>
      <c r="C14" s="36"/>
      <c r="D14" s="33" t="s">
        <v>25</v>
      </c>
      <c r="E14" s="36"/>
      <c r="F14" s="36"/>
      <c r="G14" s="36"/>
      <c r="H14" s="36"/>
      <c r="I14" s="33" t="s">
        <v>26</v>
      </c>
      <c r="J14" s="31" t="s">
        <v>5</v>
      </c>
      <c r="K14" s="39"/>
    </row>
    <row r="15" spans="1:70" s="1" customFormat="1" ht="18" customHeight="1">
      <c r="B15" s="35"/>
      <c r="C15" s="36"/>
      <c r="D15" s="36"/>
      <c r="E15" s="31" t="s">
        <v>27</v>
      </c>
      <c r="F15" s="36"/>
      <c r="G15" s="36"/>
      <c r="H15" s="36"/>
      <c r="I15" s="33" t="s">
        <v>28</v>
      </c>
      <c r="J15" s="31" t="s">
        <v>5</v>
      </c>
      <c r="K15" s="39"/>
    </row>
    <row r="16" spans="1:70" s="1" customFormat="1" ht="6.95" customHeight="1">
      <c r="B16" s="35"/>
      <c r="C16" s="36"/>
      <c r="D16" s="36"/>
      <c r="E16" s="36"/>
      <c r="F16" s="36"/>
      <c r="G16" s="36"/>
      <c r="H16" s="36"/>
      <c r="I16" s="36"/>
      <c r="J16" s="36"/>
      <c r="K16" s="39"/>
    </row>
    <row r="17" spans="2:11" s="1" customFormat="1" ht="14.45" customHeight="1">
      <c r="B17" s="35"/>
      <c r="C17" s="36"/>
      <c r="D17" s="33" t="s">
        <v>29</v>
      </c>
      <c r="E17" s="36"/>
      <c r="F17" s="36"/>
      <c r="G17" s="36"/>
      <c r="H17" s="36"/>
      <c r="I17" s="33" t="s">
        <v>26</v>
      </c>
      <c r="J17" s="31" t="str">
        <f>IF('Rekapitulace stavby'!AN13="Vyplň údaj","",IF('Rekapitulace stavby'!AN13="","",'Rekapitulace stavby'!AN13))</f>
        <v/>
      </c>
      <c r="K17" s="39"/>
    </row>
    <row r="18" spans="2:11" s="1" customFormat="1" ht="18" customHeight="1">
      <c r="B18" s="35"/>
      <c r="C18" s="36"/>
      <c r="D18" s="36"/>
      <c r="E18" s="31" t="str">
        <f>IF('Rekapitulace stavby'!E14="Vyplň údaj","",IF('Rekapitulace stavby'!E14="","",'Rekapitulace stavby'!E14))</f>
        <v xml:space="preserve"> </v>
      </c>
      <c r="F18" s="36"/>
      <c r="G18" s="36"/>
      <c r="H18" s="36"/>
      <c r="I18" s="33" t="s">
        <v>28</v>
      </c>
      <c r="J18" s="31" t="str">
        <f>IF('Rekapitulace stavby'!AN14="Vyplň údaj","",IF('Rekapitulace stavby'!AN14="","",'Rekapitulace stavby'!AN14))</f>
        <v/>
      </c>
      <c r="K18" s="39"/>
    </row>
    <row r="19" spans="2:11" s="1" customFormat="1" ht="6.95" customHeight="1">
      <c r="B19" s="35"/>
      <c r="C19" s="36"/>
      <c r="D19" s="36"/>
      <c r="E19" s="36"/>
      <c r="F19" s="36"/>
      <c r="G19" s="36"/>
      <c r="H19" s="36"/>
      <c r="I19" s="36"/>
      <c r="J19" s="36"/>
      <c r="K19" s="39"/>
    </row>
    <row r="20" spans="2:11" s="1" customFormat="1" ht="14.45" customHeight="1">
      <c r="B20" s="35"/>
      <c r="C20" s="36"/>
      <c r="D20" s="33" t="s">
        <v>30</v>
      </c>
      <c r="E20" s="36"/>
      <c r="F20" s="36"/>
      <c r="G20" s="36"/>
      <c r="H20" s="36"/>
      <c r="I20" s="33" t="s">
        <v>26</v>
      </c>
      <c r="J20" s="31" t="s">
        <v>5</v>
      </c>
      <c r="K20" s="39"/>
    </row>
    <row r="21" spans="2:11" s="1" customFormat="1" ht="18" customHeight="1">
      <c r="B21" s="35"/>
      <c r="C21" s="36"/>
      <c r="D21" s="36"/>
      <c r="E21" s="31" t="s">
        <v>31</v>
      </c>
      <c r="F21" s="36"/>
      <c r="G21" s="36"/>
      <c r="H21" s="36"/>
      <c r="I21" s="33" t="s">
        <v>28</v>
      </c>
      <c r="J21" s="31" t="s">
        <v>5</v>
      </c>
      <c r="K21" s="39"/>
    </row>
    <row r="22" spans="2:11" s="1" customFormat="1" ht="6.95" customHeight="1">
      <c r="B22" s="35"/>
      <c r="C22" s="36"/>
      <c r="D22" s="36"/>
      <c r="E22" s="36"/>
      <c r="F22" s="36"/>
      <c r="G22" s="36"/>
      <c r="H22" s="36"/>
      <c r="I22" s="36"/>
      <c r="J22" s="36"/>
      <c r="K22" s="39"/>
    </row>
    <row r="23" spans="2:11" s="1" customFormat="1" ht="14.45" customHeight="1">
      <c r="B23" s="35"/>
      <c r="C23" s="36"/>
      <c r="D23" s="33" t="s">
        <v>33</v>
      </c>
      <c r="E23" s="36"/>
      <c r="F23" s="36"/>
      <c r="G23" s="36"/>
      <c r="H23" s="36"/>
      <c r="I23" s="36"/>
      <c r="J23" s="36"/>
      <c r="K23" s="39"/>
    </row>
    <row r="24" spans="2:11" s="6" customFormat="1" ht="71.25" customHeight="1">
      <c r="B24" s="97"/>
      <c r="C24" s="98"/>
      <c r="D24" s="98"/>
      <c r="E24" s="272" t="s">
        <v>3036</v>
      </c>
      <c r="F24" s="272"/>
      <c r="G24" s="272"/>
      <c r="H24" s="272"/>
      <c r="I24" s="98"/>
      <c r="J24" s="98"/>
      <c r="K24" s="99"/>
    </row>
    <row r="25" spans="2:11" s="1" customFormat="1" ht="6.95" customHeight="1">
      <c r="B25" s="35"/>
      <c r="C25" s="36"/>
      <c r="D25" s="36"/>
      <c r="E25" s="36"/>
      <c r="F25" s="36"/>
      <c r="G25" s="36"/>
      <c r="H25" s="36"/>
      <c r="I25" s="36"/>
      <c r="J25" s="36"/>
      <c r="K25" s="39"/>
    </row>
    <row r="26" spans="2:11" s="1" customFormat="1" ht="6.95" customHeight="1">
      <c r="B26" s="35"/>
      <c r="C26" s="36"/>
      <c r="D26" s="62"/>
      <c r="E26" s="62"/>
      <c r="F26" s="62"/>
      <c r="G26" s="62"/>
      <c r="H26" s="62"/>
      <c r="I26" s="62"/>
      <c r="J26" s="62"/>
      <c r="K26" s="100"/>
    </row>
    <row r="27" spans="2:11" s="1" customFormat="1" ht="25.35" customHeight="1">
      <c r="B27" s="35"/>
      <c r="C27" s="36"/>
      <c r="D27" s="101" t="s">
        <v>35</v>
      </c>
      <c r="E27" s="36"/>
      <c r="F27" s="36"/>
      <c r="G27" s="36"/>
      <c r="H27" s="36"/>
      <c r="I27" s="36"/>
      <c r="J27" s="102">
        <f>ROUND(J83,2)</f>
        <v>0</v>
      </c>
      <c r="K27" s="39"/>
    </row>
    <row r="28" spans="2:11" s="1" customFormat="1" ht="6.95" customHeight="1">
      <c r="B28" s="35"/>
      <c r="C28" s="36"/>
      <c r="D28" s="62"/>
      <c r="E28" s="62"/>
      <c r="F28" s="62"/>
      <c r="G28" s="62"/>
      <c r="H28" s="62"/>
      <c r="I28" s="62"/>
      <c r="J28" s="62"/>
      <c r="K28" s="100"/>
    </row>
    <row r="29" spans="2:11" s="1" customFormat="1" ht="14.45" customHeight="1">
      <c r="B29" s="35"/>
      <c r="C29" s="36"/>
      <c r="D29" s="36"/>
      <c r="E29" s="36"/>
      <c r="F29" s="40" t="s">
        <v>37</v>
      </c>
      <c r="G29" s="36"/>
      <c r="H29" s="36"/>
      <c r="I29" s="40" t="s">
        <v>36</v>
      </c>
      <c r="J29" s="40" t="s">
        <v>38</v>
      </c>
      <c r="K29" s="39"/>
    </row>
    <row r="30" spans="2:11" s="1" customFormat="1" ht="14.45" customHeight="1">
      <c r="B30" s="35"/>
      <c r="C30" s="36"/>
      <c r="D30" s="43" t="s">
        <v>39</v>
      </c>
      <c r="E30" s="43" t="s">
        <v>40</v>
      </c>
      <c r="F30" s="103">
        <f>ROUND(SUM(BE83:BE198), 2)</f>
        <v>0</v>
      </c>
      <c r="G30" s="36"/>
      <c r="H30" s="36"/>
      <c r="I30" s="104">
        <v>0.21</v>
      </c>
      <c r="J30" s="103">
        <f>ROUND(ROUND((SUM(BE83:BE198)), 2)*I30, 2)</f>
        <v>0</v>
      </c>
      <c r="K30" s="39"/>
    </row>
    <row r="31" spans="2:11" s="1" customFormat="1" ht="14.45" customHeight="1">
      <c r="B31" s="35"/>
      <c r="C31" s="36"/>
      <c r="D31" s="36"/>
      <c r="E31" s="43" t="s">
        <v>41</v>
      </c>
      <c r="F31" s="103">
        <f>ROUND(SUM(BF83:BF198), 2)</f>
        <v>0</v>
      </c>
      <c r="G31" s="36"/>
      <c r="H31" s="36"/>
      <c r="I31" s="104">
        <v>0.15</v>
      </c>
      <c r="J31" s="103">
        <f>ROUND(ROUND((SUM(BF83:BF198)), 2)*I31, 2)</f>
        <v>0</v>
      </c>
      <c r="K31" s="39"/>
    </row>
    <row r="32" spans="2:11" s="1" customFormat="1" ht="14.45" hidden="1" customHeight="1">
      <c r="B32" s="35"/>
      <c r="C32" s="36"/>
      <c r="D32" s="36"/>
      <c r="E32" s="43" t="s">
        <v>42</v>
      </c>
      <c r="F32" s="103">
        <f>ROUND(SUM(BG83:BG198), 2)</f>
        <v>0</v>
      </c>
      <c r="G32" s="36"/>
      <c r="H32" s="36"/>
      <c r="I32" s="104">
        <v>0.21</v>
      </c>
      <c r="J32" s="103">
        <v>0</v>
      </c>
      <c r="K32" s="39"/>
    </row>
    <row r="33" spans="2:11" s="1" customFormat="1" ht="14.45" hidden="1" customHeight="1">
      <c r="B33" s="35"/>
      <c r="C33" s="36"/>
      <c r="D33" s="36"/>
      <c r="E33" s="43" t="s">
        <v>43</v>
      </c>
      <c r="F33" s="103">
        <f>ROUND(SUM(BH83:BH198), 2)</f>
        <v>0</v>
      </c>
      <c r="G33" s="36"/>
      <c r="H33" s="36"/>
      <c r="I33" s="104">
        <v>0.15</v>
      </c>
      <c r="J33" s="103">
        <v>0</v>
      </c>
      <c r="K33" s="39"/>
    </row>
    <row r="34" spans="2:11" s="1" customFormat="1" ht="14.45" hidden="1" customHeight="1">
      <c r="B34" s="35"/>
      <c r="C34" s="36"/>
      <c r="D34" s="36"/>
      <c r="E34" s="43" t="s">
        <v>44</v>
      </c>
      <c r="F34" s="103">
        <f>ROUND(SUM(BI83:BI198), 2)</f>
        <v>0</v>
      </c>
      <c r="G34" s="36"/>
      <c r="H34" s="36"/>
      <c r="I34" s="104">
        <v>0</v>
      </c>
      <c r="J34" s="103">
        <v>0</v>
      </c>
      <c r="K34" s="39"/>
    </row>
    <row r="35" spans="2:11" s="1" customFormat="1" ht="6.95" customHeight="1">
      <c r="B35" s="35"/>
      <c r="C35" s="36"/>
      <c r="D35" s="36"/>
      <c r="E35" s="36"/>
      <c r="F35" s="36"/>
      <c r="G35" s="36"/>
      <c r="H35" s="36"/>
      <c r="I35" s="36"/>
      <c r="J35" s="36"/>
      <c r="K35" s="39"/>
    </row>
    <row r="36" spans="2:11" s="1" customFormat="1" ht="25.35" customHeight="1">
      <c r="B36" s="35"/>
      <c r="C36" s="105"/>
      <c r="D36" s="106" t="s">
        <v>45</v>
      </c>
      <c r="E36" s="65"/>
      <c r="F36" s="65"/>
      <c r="G36" s="107" t="s">
        <v>46</v>
      </c>
      <c r="H36" s="108" t="s">
        <v>47</v>
      </c>
      <c r="I36" s="65"/>
      <c r="J36" s="109">
        <f>SUM(J27:J34)</f>
        <v>0</v>
      </c>
      <c r="K36" s="110"/>
    </row>
    <row r="37" spans="2:11" s="1" customFormat="1" ht="14.45" customHeight="1">
      <c r="B37" s="50"/>
      <c r="C37" s="51"/>
      <c r="D37" s="51"/>
      <c r="E37" s="51"/>
      <c r="F37" s="51"/>
      <c r="G37" s="51"/>
      <c r="H37" s="51"/>
      <c r="I37" s="51"/>
      <c r="J37" s="51"/>
      <c r="K37" s="52"/>
    </row>
    <row r="41" spans="2:11" s="1" customFormat="1" ht="6.95" customHeight="1">
      <c r="B41" s="53"/>
      <c r="C41" s="54"/>
      <c r="D41" s="54"/>
      <c r="E41" s="54"/>
      <c r="F41" s="54"/>
      <c r="G41" s="54"/>
      <c r="H41" s="54"/>
      <c r="I41" s="54"/>
      <c r="J41" s="54"/>
      <c r="K41" s="111"/>
    </row>
    <row r="42" spans="2:11" s="1" customFormat="1" ht="36.950000000000003" customHeight="1">
      <c r="B42" s="35"/>
      <c r="C42" s="27" t="s">
        <v>110</v>
      </c>
      <c r="D42" s="36"/>
      <c r="E42" s="36"/>
      <c r="F42" s="36"/>
      <c r="G42" s="36"/>
      <c r="H42" s="36"/>
      <c r="I42" s="36"/>
      <c r="J42" s="36"/>
      <c r="K42" s="39"/>
    </row>
    <row r="43" spans="2:11" s="1" customFormat="1" ht="6.95" customHeight="1">
      <c r="B43" s="35"/>
      <c r="C43" s="36"/>
      <c r="D43" s="36"/>
      <c r="E43" s="36"/>
      <c r="F43" s="36"/>
      <c r="G43" s="36"/>
      <c r="H43" s="36"/>
      <c r="I43" s="36"/>
      <c r="J43" s="36"/>
      <c r="K43" s="39"/>
    </row>
    <row r="44" spans="2:11" s="1" customFormat="1" ht="14.45" customHeight="1">
      <c r="B44" s="35"/>
      <c r="C44" s="33" t="s">
        <v>17</v>
      </c>
      <c r="D44" s="36"/>
      <c r="E44" s="36"/>
      <c r="F44" s="36"/>
      <c r="G44" s="36"/>
      <c r="H44" s="36"/>
      <c r="I44" s="36"/>
      <c r="J44" s="36"/>
      <c r="K44" s="39"/>
    </row>
    <row r="45" spans="2:11" s="1" customFormat="1" ht="16.5" customHeight="1">
      <c r="B45" s="35"/>
      <c r="C45" s="36"/>
      <c r="D45" s="36"/>
      <c r="E45" s="297" t="str">
        <f>E7</f>
        <v>STAVEBNÍ ÚPRAVY A PŘÍSTAVBA OBJ. Č. 22 KOMPLEMENT – AMBULANCE V AREÁLU NEMOCNICE PRACHATICE</v>
      </c>
      <c r="F45" s="298"/>
      <c r="G45" s="298"/>
      <c r="H45" s="298"/>
      <c r="I45" s="36"/>
      <c r="J45" s="36"/>
      <c r="K45" s="39"/>
    </row>
    <row r="46" spans="2:11" s="1" customFormat="1" ht="14.45" customHeight="1">
      <c r="B46" s="35"/>
      <c r="C46" s="33" t="s">
        <v>107</v>
      </c>
      <c r="D46" s="36"/>
      <c r="E46" s="36"/>
      <c r="F46" s="36"/>
      <c r="G46" s="36"/>
      <c r="H46" s="36"/>
      <c r="I46" s="36"/>
      <c r="J46" s="36"/>
      <c r="K46" s="39"/>
    </row>
    <row r="47" spans="2:11" s="1" customFormat="1" ht="17.25" customHeight="1">
      <c r="B47" s="35"/>
      <c r="C47" s="36"/>
      <c r="D47" s="36"/>
      <c r="E47" s="299" t="str">
        <f>E9</f>
        <v>6 - Silnoproudá elektrotechnika, hromosvody</v>
      </c>
      <c r="F47" s="300"/>
      <c r="G47" s="300"/>
      <c r="H47" s="300"/>
      <c r="I47" s="36"/>
      <c r="J47" s="36"/>
      <c r="K47" s="39"/>
    </row>
    <row r="48" spans="2:11" s="1" customFormat="1" ht="6.95" customHeight="1">
      <c r="B48" s="35"/>
      <c r="C48" s="36"/>
      <c r="D48" s="36"/>
      <c r="E48" s="36"/>
      <c r="F48" s="36"/>
      <c r="G48" s="36"/>
      <c r="H48" s="36"/>
      <c r="I48" s="36"/>
      <c r="J48" s="36"/>
      <c r="K48" s="39"/>
    </row>
    <row r="49" spans="2:47" s="1" customFormat="1" ht="18" customHeight="1">
      <c r="B49" s="35"/>
      <c r="C49" s="33" t="s">
        <v>21</v>
      </c>
      <c r="D49" s="36"/>
      <c r="E49" s="36"/>
      <c r="F49" s="31" t="str">
        <f>F12</f>
        <v xml:space="preserve"> </v>
      </c>
      <c r="G49" s="36"/>
      <c r="H49" s="36"/>
      <c r="I49" s="33" t="s">
        <v>23</v>
      </c>
      <c r="J49" s="96" t="str">
        <f>IF(J12="","",J12)</f>
        <v>24.8.2018</v>
      </c>
      <c r="K49" s="39"/>
    </row>
    <row r="50" spans="2:47" s="1" customFormat="1" ht="6.95" customHeight="1">
      <c r="B50" s="35"/>
      <c r="C50" s="36"/>
      <c r="D50" s="36"/>
      <c r="E50" s="36"/>
      <c r="F50" s="36"/>
      <c r="G50" s="36"/>
      <c r="H50" s="36"/>
      <c r="I50" s="36"/>
      <c r="J50" s="36"/>
      <c r="K50" s="39"/>
    </row>
    <row r="51" spans="2:47" s="1" customFormat="1" ht="15">
      <c r="B51" s="35"/>
      <c r="C51" s="33" t="s">
        <v>25</v>
      </c>
      <c r="D51" s="36"/>
      <c r="E51" s="36"/>
      <c r="F51" s="31" t="str">
        <f>E15</f>
        <v>ALFAPLAN s.r.o.</v>
      </c>
      <c r="G51" s="36"/>
      <c r="H51" s="36"/>
      <c r="I51" s="33" t="s">
        <v>30</v>
      </c>
      <c r="J51" s="272" t="str">
        <f>E21</f>
        <v>Nemocnice Prachatice a.s.</v>
      </c>
      <c r="K51" s="39"/>
    </row>
    <row r="52" spans="2:47" s="1" customFormat="1" ht="14.45" customHeight="1">
      <c r="B52" s="35"/>
      <c r="C52" s="33" t="s">
        <v>29</v>
      </c>
      <c r="D52" s="36"/>
      <c r="E52" s="36"/>
      <c r="F52" s="31" t="str">
        <f>IF(E18="","",E18)</f>
        <v xml:space="preserve"> </v>
      </c>
      <c r="G52" s="36"/>
      <c r="H52" s="36"/>
      <c r="I52" s="36"/>
      <c r="J52" s="292"/>
      <c r="K52" s="39"/>
    </row>
    <row r="53" spans="2:47" s="1" customFormat="1" ht="10.35" customHeight="1">
      <c r="B53" s="35"/>
      <c r="C53" s="36"/>
      <c r="D53" s="36"/>
      <c r="E53" s="36"/>
      <c r="F53" s="36"/>
      <c r="G53" s="36"/>
      <c r="H53" s="36"/>
      <c r="I53" s="36"/>
      <c r="J53" s="36"/>
      <c r="K53" s="39"/>
    </row>
    <row r="54" spans="2:47" s="1" customFormat="1" ht="29.25" customHeight="1">
      <c r="B54" s="35"/>
      <c r="C54" s="112" t="s">
        <v>111</v>
      </c>
      <c r="D54" s="105"/>
      <c r="E54" s="105"/>
      <c r="F54" s="105"/>
      <c r="G54" s="105"/>
      <c r="H54" s="105"/>
      <c r="I54" s="105"/>
      <c r="J54" s="113" t="s">
        <v>112</v>
      </c>
      <c r="K54" s="114"/>
    </row>
    <row r="55" spans="2:47" s="1" customFormat="1" ht="10.35" customHeight="1">
      <c r="B55" s="35"/>
      <c r="C55" s="36"/>
      <c r="D55" s="36"/>
      <c r="E55" s="36"/>
      <c r="F55" s="36"/>
      <c r="G55" s="36"/>
      <c r="H55" s="36"/>
      <c r="I55" s="36"/>
      <c r="J55" s="36"/>
      <c r="K55" s="39"/>
    </row>
    <row r="56" spans="2:47" s="1" customFormat="1" ht="29.25" customHeight="1">
      <c r="B56" s="35"/>
      <c r="C56" s="115" t="s">
        <v>113</v>
      </c>
      <c r="D56" s="36"/>
      <c r="E56" s="36"/>
      <c r="F56" s="36"/>
      <c r="G56" s="36"/>
      <c r="H56" s="36"/>
      <c r="I56" s="36"/>
      <c r="J56" s="102">
        <f>J83</f>
        <v>0</v>
      </c>
      <c r="K56" s="39"/>
      <c r="AU56" s="21" t="s">
        <v>114</v>
      </c>
    </row>
    <row r="57" spans="2:47" s="7" customFormat="1" ht="24.95" customHeight="1">
      <c r="B57" s="116"/>
      <c r="C57" s="117"/>
      <c r="D57" s="118" t="s">
        <v>135</v>
      </c>
      <c r="E57" s="119"/>
      <c r="F57" s="119"/>
      <c r="G57" s="119"/>
      <c r="H57" s="119"/>
      <c r="I57" s="119"/>
      <c r="J57" s="120">
        <f>J84</f>
        <v>0</v>
      </c>
      <c r="K57" s="121"/>
    </row>
    <row r="58" spans="2:47" s="8" customFormat="1" ht="19.899999999999999" customHeight="1">
      <c r="B58" s="122"/>
      <c r="C58" s="123"/>
      <c r="D58" s="124" t="s">
        <v>3037</v>
      </c>
      <c r="E58" s="125"/>
      <c r="F58" s="125"/>
      <c r="G58" s="125"/>
      <c r="H58" s="125"/>
      <c r="I58" s="125"/>
      <c r="J58" s="126">
        <f>J85</f>
        <v>0</v>
      </c>
      <c r="K58" s="127"/>
    </row>
    <row r="59" spans="2:47" s="8" customFormat="1" ht="19.899999999999999" customHeight="1">
      <c r="B59" s="122"/>
      <c r="C59" s="123"/>
      <c r="D59" s="124" t="s">
        <v>3038</v>
      </c>
      <c r="E59" s="125"/>
      <c r="F59" s="125"/>
      <c r="G59" s="125"/>
      <c r="H59" s="125"/>
      <c r="I59" s="125"/>
      <c r="J59" s="126">
        <f>J139</f>
        <v>0</v>
      </c>
      <c r="K59" s="127"/>
    </row>
    <row r="60" spans="2:47" s="8" customFormat="1" ht="19.899999999999999" customHeight="1">
      <c r="B60" s="122"/>
      <c r="C60" s="123"/>
      <c r="D60" s="124" t="s">
        <v>3039</v>
      </c>
      <c r="E60" s="125"/>
      <c r="F60" s="125"/>
      <c r="G60" s="125"/>
      <c r="H60" s="125"/>
      <c r="I60" s="125"/>
      <c r="J60" s="126">
        <f>J152</f>
        <v>0</v>
      </c>
      <c r="K60" s="127"/>
    </row>
    <row r="61" spans="2:47" s="8" customFormat="1" ht="19.899999999999999" customHeight="1">
      <c r="B61" s="122"/>
      <c r="C61" s="123"/>
      <c r="D61" s="124" t="s">
        <v>3040</v>
      </c>
      <c r="E61" s="125"/>
      <c r="F61" s="125"/>
      <c r="G61" s="125"/>
      <c r="H61" s="125"/>
      <c r="I61" s="125"/>
      <c r="J61" s="126">
        <f>J160</f>
        <v>0</v>
      </c>
      <c r="K61" s="127"/>
    </row>
    <row r="62" spans="2:47" s="8" customFormat="1" ht="19.899999999999999" customHeight="1">
      <c r="B62" s="122"/>
      <c r="C62" s="123"/>
      <c r="D62" s="124" t="s">
        <v>3041</v>
      </c>
      <c r="E62" s="125"/>
      <c r="F62" s="125"/>
      <c r="G62" s="125"/>
      <c r="H62" s="125"/>
      <c r="I62" s="125"/>
      <c r="J62" s="126">
        <f>J174</f>
        <v>0</v>
      </c>
      <c r="K62" s="127"/>
    </row>
    <row r="63" spans="2:47" s="8" customFormat="1" ht="19.899999999999999" customHeight="1">
      <c r="B63" s="122"/>
      <c r="C63" s="123"/>
      <c r="D63" s="124" t="s">
        <v>3042</v>
      </c>
      <c r="E63" s="125"/>
      <c r="F63" s="125"/>
      <c r="G63" s="125"/>
      <c r="H63" s="125"/>
      <c r="I63" s="125"/>
      <c r="J63" s="126">
        <f>J181</f>
        <v>0</v>
      </c>
      <c r="K63" s="127"/>
    </row>
    <row r="64" spans="2:47" s="1" customFormat="1" ht="21.75" customHeight="1">
      <c r="B64" s="35"/>
      <c r="C64" s="36"/>
      <c r="D64" s="36"/>
      <c r="E64" s="36"/>
      <c r="F64" s="36"/>
      <c r="G64" s="36"/>
      <c r="H64" s="36"/>
      <c r="I64" s="36"/>
      <c r="J64" s="36"/>
      <c r="K64" s="39"/>
    </row>
    <row r="65" spans="2:12" s="1" customFormat="1" ht="6.95" customHeight="1">
      <c r="B65" s="50"/>
      <c r="C65" s="51"/>
      <c r="D65" s="51"/>
      <c r="E65" s="51"/>
      <c r="F65" s="51"/>
      <c r="G65" s="51"/>
      <c r="H65" s="51"/>
      <c r="I65" s="51"/>
      <c r="J65" s="51"/>
      <c r="K65" s="52"/>
    </row>
    <row r="69" spans="2:12" s="1" customFormat="1" ht="6.95" customHeight="1">
      <c r="B69" s="53"/>
      <c r="C69" s="54"/>
      <c r="D69" s="54"/>
      <c r="E69" s="54"/>
      <c r="F69" s="54"/>
      <c r="G69" s="54"/>
      <c r="H69" s="54"/>
      <c r="I69" s="54"/>
      <c r="J69" s="54"/>
      <c r="K69" s="54"/>
      <c r="L69" s="35"/>
    </row>
    <row r="70" spans="2:12" s="1" customFormat="1" ht="36.950000000000003" customHeight="1">
      <c r="B70" s="35"/>
      <c r="C70" s="55" t="s">
        <v>149</v>
      </c>
      <c r="L70" s="35"/>
    </row>
    <row r="71" spans="2:12" s="1" customFormat="1" ht="6.95" customHeight="1">
      <c r="B71" s="35"/>
      <c r="L71" s="35"/>
    </row>
    <row r="72" spans="2:12" s="1" customFormat="1" ht="14.45" customHeight="1">
      <c r="B72" s="35"/>
      <c r="C72" s="57" t="s">
        <v>17</v>
      </c>
      <c r="L72" s="35"/>
    </row>
    <row r="73" spans="2:12" s="1" customFormat="1" ht="16.5" customHeight="1">
      <c r="B73" s="35"/>
      <c r="E73" s="293" t="str">
        <f>E7</f>
        <v>STAVEBNÍ ÚPRAVY A PŘÍSTAVBA OBJ. Č. 22 KOMPLEMENT – AMBULANCE V AREÁLU NEMOCNICE PRACHATICE</v>
      </c>
      <c r="F73" s="294"/>
      <c r="G73" s="294"/>
      <c r="H73" s="294"/>
      <c r="L73" s="35"/>
    </row>
    <row r="74" spans="2:12" s="1" customFormat="1" ht="14.45" customHeight="1">
      <c r="B74" s="35"/>
      <c r="C74" s="57" t="s">
        <v>107</v>
      </c>
      <c r="L74" s="35"/>
    </row>
    <row r="75" spans="2:12" s="1" customFormat="1" ht="17.25" customHeight="1">
      <c r="B75" s="35"/>
      <c r="E75" s="288" t="str">
        <f>E9</f>
        <v>6 - Silnoproudá elektrotechnika, hromosvody</v>
      </c>
      <c r="F75" s="295"/>
      <c r="G75" s="295"/>
      <c r="H75" s="295"/>
      <c r="L75" s="35"/>
    </row>
    <row r="76" spans="2:12" s="1" customFormat="1" ht="6.95" customHeight="1">
      <c r="B76" s="35"/>
      <c r="L76" s="35"/>
    </row>
    <row r="77" spans="2:12" s="1" customFormat="1" ht="18" customHeight="1">
      <c r="B77" s="35"/>
      <c r="C77" s="57" t="s">
        <v>21</v>
      </c>
      <c r="F77" s="128" t="str">
        <f>F12</f>
        <v xml:space="preserve"> </v>
      </c>
      <c r="I77" s="57" t="s">
        <v>23</v>
      </c>
      <c r="J77" s="61" t="str">
        <f>IF(J12="","",J12)</f>
        <v>24.8.2018</v>
      </c>
      <c r="L77" s="35"/>
    </row>
    <row r="78" spans="2:12" s="1" customFormat="1" ht="6.95" customHeight="1">
      <c r="B78" s="35"/>
      <c r="L78" s="35"/>
    </row>
    <row r="79" spans="2:12" s="1" customFormat="1" ht="15">
      <c r="B79" s="35"/>
      <c r="C79" s="57" t="s">
        <v>25</v>
      </c>
      <c r="F79" s="128" t="str">
        <f>E15</f>
        <v>ALFAPLAN s.r.o.</v>
      </c>
      <c r="I79" s="57" t="s">
        <v>30</v>
      </c>
      <c r="J79" s="128" t="str">
        <f>E21</f>
        <v>Nemocnice Prachatice a.s.</v>
      </c>
      <c r="L79" s="35"/>
    </row>
    <row r="80" spans="2:12" s="1" customFormat="1" ht="14.45" customHeight="1">
      <c r="B80" s="35"/>
      <c r="C80" s="57" t="s">
        <v>29</v>
      </c>
      <c r="F80" s="128" t="str">
        <f>IF(E18="","",E18)</f>
        <v xml:space="preserve"> </v>
      </c>
      <c r="L80" s="35"/>
    </row>
    <row r="81" spans="2:65" s="1" customFormat="1" ht="10.35" customHeight="1">
      <c r="B81" s="35"/>
      <c r="L81" s="35"/>
    </row>
    <row r="82" spans="2:65" s="9" customFormat="1" ht="29.25" customHeight="1">
      <c r="B82" s="129"/>
      <c r="C82" s="130" t="s">
        <v>150</v>
      </c>
      <c r="D82" s="131" t="s">
        <v>54</v>
      </c>
      <c r="E82" s="131" t="s">
        <v>50</v>
      </c>
      <c r="F82" s="131" t="s">
        <v>151</v>
      </c>
      <c r="G82" s="131" t="s">
        <v>152</v>
      </c>
      <c r="H82" s="131" t="s">
        <v>153</v>
      </c>
      <c r="I82" s="131" t="s">
        <v>154</v>
      </c>
      <c r="J82" s="131" t="s">
        <v>112</v>
      </c>
      <c r="K82" s="132" t="s">
        <v>155</v>
      </c>
      <c r="L82" s="129"/>
      <c r="M82" s="67" t="s">
        <v>156</v>
      </c>
      <c r="N82" s="68" t="s">
        <v>39</v>
      </c>
      <c r="O82" s="68" t="s">
        <v>157</v>
      </c>
      <c r="P82" s="68" t="s">
        <v>158</v>
      </c>
      <c r="Q82" s="68" t="s">
        <v>159</v>
      </c>
      <c r="R82" s="68" t="s">
        <v>160</v>
      </c>
      <c r="S82" s="68" t="s">
        <v>161</v>
      </c>
      <c r="T82" s="69" t="s">
        <v>162</v>
      </c>
    </row>
    <row r="83" spans="2:65" s="1" customFormat="1" ht="29.25" customHeight="1">
      <c r="B83" s="35"/>
      <c r="C83" s="71" t="s">
        <v>113</v>
      </c>
      <c r="J83" s="133">
        <f>BK83</f>
        <v>0</v>
      </c>
      <c r="L83" s="35"/>
      <c r="M83" s="70"/>
      <c r="N83" s="62"/>
      <c r="O83" s="62"/>
      <c r="P83" s="134">
        <f>P84</f>
        <v>0</v>
      </c>
      <c r="Q83" s="62"/>
      <c r="R83" s="134">
        <f>R84</f>
        <v>0</v>
      </c>
      <c r="S83" s="62"/>
      <c r="T83" s="135">
        <f>T84</f>
        <v>0</v>
      </c>
      <c r="AT83" s="21" t="s">
        <v>68</v>
      </c>
      <c r="AU83" s="21" t="s">
        <v>114</v>
      </c>
      <c r="BK83" s="136">
        <f>BK84</f>
        <v>0</v>
      </c>
    </row>
    <row r="84" spans="2:65" s="10" customFormat="1" ht="37.35" customHeight="1">
      <c r="B84" s="137"/>
      <c r="D84" s="138" t="s">
        <v>68</v>
      </c>
      <c r="E84" s="139" t="s">
        <v>1189</v>
      </c>
      <c r="F84" s="139" t="s">
        <v>1190</v>
      </c>
      <c r="J84" s="140">
        <f>BK84</f>
        <v>0</v>
      </c>
      <c r="L84" s="137"/>
      <c r="M84" s="141"/>
      <c r="N84" s="142"/>
      <c r="O84" s="142"/>
      <c r="P84" s="143">
        <f>P85+P139+P152+P160+P174+P181</f>
        <v>0</v>
      </c>
      <c r="Q84" s="142"/>
      <c r="R84" s="143">
        <f>R85+R139+R152+R160+R174+R181</f>
        <v>0</v>
      </c>
      <c r="S84" s="142"/>
      <c r="T84" s="144">
        <f>T85+T139+T152+T160+T174+T181</f>
        <v>0</v>
      </c>
      <c r="AR84" s="138" t="s">
        <v>77</v>
      </c>
      <c r="AT84" s="145" t="s">
        <v>68</v>
      </c>
      <c r="AU84" s="145" t="s">
        <v>69</v>
      </c>
      <c r="AY84" s="138" t="s">
        <v>165</v>
      </c>
      <c r="BK84" s="146">
        <f>BK85+BK139+BK152+BK160+BK174+BK181</f>
        <v>0</v>
      </c>
    </row>
    <row r="85" spans="2:65" s="10" customFormat="1" ht="19.899999999999999" customHeight="1">
      <c r="B85" s="137"/>
      <c r="D85" s="138" t="s">
        <v>68</v>
      </c>
      <c r="E85" s="147" t="s">
        <v>3043</v>
      </c>
      <c r="F85" s="147" t="s">
        <v>3044</v>
      </c>
      <c r="J85" s="148">
        <f>BK85</f>
        <v>0</v>
      </c>
      <c r="L85" s="137"/>
      <c r="M85" s="141"/>
      <c r="N85" s="142"/>
      <c r="O85" s="142"/>
      <c r="P85" s="143">
        <f>SUM(P86:P138)</f>
        <v>0</v>
      </c>
      <c r="Q85" s="142"/>
      <c r="R85" s="143">
        <f>SUM(R86:R138)</f>
        <v>0</v>
      </c>
      <c r="S85" s="142"/>
      <c r="T85" s="144">
        <f>SUM(T86:T138)</f>
        <v>0</v>
      </c>
      <c r="AR85" s="138" t="s">
        <v>77</v>
      </c>
      <c r="AT85" s="145" t="s">
        <v>68</v>
      </c>
      <c r="AU85" s="145" t="s">
        <v>16</v>
      </c>
      <c r="AY85" s="138" t="s">
        <v>165</v>
      </c>
      <c r="BK85" s="146">
        <f>SUM(BK86:BK138)</f>
        <v>0</v>
      </c>
    </row>
    <row r="86" spans="2:65" s="1" customFormat="1" ht="16.5" customHeight="1">
      <c r="B86" s="149"/>
      <c r="C86" s="150" t="s">
        <v>16</v>
      </c>
      <c r="D86" s="150" t="s">
        <v>167</v>
      </c>
      <c r="E86" s="151" t="s">
        <v>3045</v>
      </c>
      <c r="F86" s="152" t="s">
        <v>3046</v>
      </c>
      <c r="G86" s="153" t="s">
        <v>185</v>
      </c>
      <c r="H86" s="154">
        <v>50</v>
      </c>
      <c r="I86" s="155"/>
      <c r="J86" s="155">
        <f t="shared" ref="J86:J117" si="0">ROUND(I86*H86,2)</f>
        <v>0</v>
      </c>
      <c r="K86" s="152" t="s">
        <v>5</v>
      </c>
      <c r="L86" s="35"/>
      <c r="M86" s="156" t="s">
        <v>5</v>
      </c>
      <c r="N86" s="157" t="s">
        <v>40</v>
      </c>
      <c r="O86" s="158">
        <v>0</v>
      </c>
      <c r="P86" s="158">
        <f t="shared" ref="P86:P117" si="1">O86*H86</f>
        <v>0</v>
      </c>
      <c r="Q86" s="158">
        <v>0</v>
      </c>
      <c r="R86" s="158">
        <f t="shared" ref="R86:R117" si="2">Q86*H86</f>
        <v>0</v>
      </c>
      <c r="S86" s="158">
        <v>0</v>
      </c>
      <c r="T86" s="159">
        <f t="shared" ref="T86:T117" si="3">S86*H86</f>
        <v>0</v>
      </c>
      <c r="AR86" s="21" t="s">
        <v>224</v>
      </c>
      <c r="AT86" s="21" t="s">
        <v>167</v>
      </c>
      <c r="AU86" s="21" t="s">
        <v>77</v>
      </c>
      <c r="AY86" s="21" t="s">
        <v>165</v>
      </c>
      <c r="BE86" s="160">
        <f t="shared" ref="BE86:BE117" si="4">IF(N86="základní",J86,0)</f>
        <v>0</v>
      </c>
      <c r="BF86" s="160">
        <f t="shared" ref="BF86:BF117" si="5">IF(N86="snížená",J86,0)</f>
        <v>0</v>
      </c>
      <c r="BG86" s="160">
        <f t="shared" ref="BG86:BG117" si="6">IF(N86="zákl. přenesená",J86,0)</f>
        <v>0</v>
      </c>
      <c r="BH86" s="160">
        <f t="shared" ref="BH86:BH117" si="7">IF(N86="sníž. přenesená",J86,0)</f>
        <v>0</v>
      </c>
      <c r="BI86" s="160">
        <f t="shared" ref="BI86:BI117" si="8">IF(N86="nulová",J86,0)</f>
        <v>0</v>
      </c>
      <c r="BJ86" s="21" t="s">
        <v>16</v>
      </c>
      <c r="BK86" s="160">
        <f t="shared" ref="BK86:BK117" si="9">ROUND(I86*H86,2)</f>
        <v>0</v>
      </c>
      <c r="BL86" s="21" t="s">
        <v>224</v>
      </c>
      <c r="BM86" s="21" t="s">
        <v>3047</v>
      </c>
    </row>
    <row r="87" spans="2:65" s="1" customFormat="1" ht="16.5" customHeight="1">
      <c r="B87" s="149"/>
      <c r="C87" s="150" t="s">
        <v>77</v>
      </c>
      <c r="D87" s="150" t="s">
        <v>167</v>
      </c>
      <c r="E87" s="151" t="s">
        <v>3048</v>
      </c>
      <c r="F87" s="152" t="s">
        <v>3049</v>
      </c>
      <c r="G87" s="153" t="s">
        <v>185</v>
      </c>
      <c r="H87" s="154">
        <v>40</v>
      </c>
      <c r="I87" s="155"/>
      <c r="J87" s="155">
        <f t="shared" si="0"/>
        <v>0</v>
      </c>
      <c r="K87" s="152" t="s">
        <v>5</v>
      </c>
      <c r="L87" s="35"/>
      <c r="M87" s="156" t="s">
        <v>5</v>
      </c>
      <c r="N87" s="157" t="s">
        <v>40</v>
      </c>
      <c r="O87" s="158">
        <v>0</v>
      </c>
      <c r="P87" s="158">
        <f t="shared" si="1"/>
        <v>0</v>
      </c>
      <c r="Q87" s="158">
        <v>0</v>
      </c>
      <c r="R87" s="158">
        <f t="shared" si="2"/>
        <v>0</v>
      </c>
      <c r="S87" s="158">
        <v>0</v>
      </c>
      <c r="T87" s="159">
        <f t="shared" si="3"/>
        <v>0</v>
      </c>
      <c r="AR87" s="21" t="s">
        <v>224</v>
      </c>
      <c r="AT87" s="21" t="s">
        <v>167</v>
      </c>
      <c r="AU87" s="21" t="s">
        <v>77</v>
      </c>
      <c r="AY87" s="21" t="s">
        <v>165</v>
      </c>
      <c r="BE87" s="160">
        <f t="shared" si="4"/>
        <v>0</v>
      </c>
      <c r="BF87" s="160">
        <f t="shared" si="5"/>
        <v>0</v>
      </c>
      <c r="BG87" s="160">
        <f t="shared" si="6"/>
        <v>0</v>
      </c>
      <c r="BH87" s="160">
        <f t="shared" si="7"/>
        <v>0</v>
      </c>
      <c r="BI87" s="160">
        <f t="shared" si="8"/>
        <v>0</v>
      </c>
      <c r="BJ87" s="21" t="s">
        <v>16</v>
      </c>
      <c r="BK87" s="160">
        <f t="shared" si="9"/>
        <v>0</v>
      </c>
      <c r="BL87" s="21" t="s">
        <v>224</v>
      </c>
      <c r="BM87" s="21" t="s">
        <v>3050</v>
      </c>
    </row>
    <row r="88" spans="2:65" s="1" customFormat="1" ht="16.5" customHeight="1">
      <c r="B88" s="149"/>
      <c r="C88" s="150" t="s">
        <v>80</v>
      </c>
      <c r="D88" s="150" t="s">
        <v>167</v>
      </c>
      <c r="E88" s="151" t="s">
        <v>3051</v>
      </c>
      <c r="F88" s="152" t="s">
        <v>3052</v>
      </c>
      <c r="G88" s="153" t="s">
        <v>185</v>
      </c>
      <c r="H88" s="154">
        <v>50</v>
      </c>
      <c r="I88" s="155"/>
      <c r="J88" s="155">
        <f t="shared" si="0"/>
        <v>0</v>
      </c>
      <c r="K88" s="152" t="s">
        <v>5</v>
      </c>
      <c r="L88" s="35"/>
      <c r="M88" s="156" t="s">
        <v>5</v>
      </c>
      <c r="N88" s="157" t="s">
        <v>40</v>
      </c>
      <c r="O88" s="158">
        <v>0</v>
      </c>
      <c r="P88" s="158">
        <f t="shared" si="1"/>
        <v>0</v>
      </c>
      <c r="Q88" s="158">
        <v>0</v>
      </c>
      <c r="R88" s="158">
        <f t="shared" si="2"/>
        <v>0</v>
      </c>
      <c r="S88" s="158">
        <v>0</v>
      </c>
      <c r="T88" s="159">
        <f t="shared" si="3"/>
        <v>0</v>
      </c>
      <c r="AR88" s="21" t="s">
        <v>224</v>
      </c>
      <c r="AT88" s="21" t="s">
        <v>167</v>
      </c>
      <c r="AU88" s="21" t="s">
        <v>77</v>
      </c>
      <c r="AY88" s="21" t="s">
        <v>165</v>
      </c>
      <c r="BE88" s="160">
        <f t="shared" si="4"/>
        <v>0</v>
      </c>
      <c r="BF88" s="160">
        <f t="shared" si="5"/>
        <v>0</v>
      </c>
      <c r="BG88" s="160">
        <f t="shared" si="6"/>
        <v>0</v>
      </c>
      <c r="BH88" s="160">
        <f t="shared" si="7"/>
        <v>0</v>
      </c>
      <c r="BI88" s="160">
        <f t="shared" si="8"/>
        <v>0</v>
      </c>
      <c r="BJ88" s="21" t="s">
        <v>16</v>
      </c>
      <c r="BK88" s="160">
        <f t="shared" si="9"/>
        <v>0</v>
      </c>
      <c r="BL88" s="21" t="s">
        <v>224</v>
      </c>
      <c r="BM88" s="21" t="s">
        <v>3053</v>
      </c>
    </row>
    <row r="89" spans="2:65" s="1" customFormat="1" ht="16.5" customHeight="1">
      <c r="B89" s="149"/>
      <c r="C89" s="150" t="s">
        <v>83</v>
      </c>
      <c r="D89" s="150" t="s">
        <v>167</v>
      </c>
      <c r="E89" s="151" t="s">
        <v>3054</v>
      </c>
      <c r="F89" s="152" t="s">
        <v>3055</v>
      </c>
      <c r="G89" s="153" t="s">
        <v>185</v>
      </c>
      <c r="H89" s="154">
        <v>80</v>
      </c>
      <c r="I89" s="155"/>
      <c r="J89" s="155">
        <f t="shared" si="0"/>
        <v>0</v>
      </c>
      <c r="K89" s="152" t="s">
        <v>5</v>
      </c>
      <c r="L89" s="35"/>
      <c r="M89" s="156" t="s">
        <v>5</v>
      </c>
      <c r="N89" s="157" t="s">
        <v>40</v>
      </c>
      <c r="O89" s="158">
        <v>0</v>
      </c>
      <c r="P89" s="158">
        <f t="shared" si="1"/>
        <v>0</v>
      </c>
      <c r="Q89" s="158">
        <v>0</v>
      </c>
      <c r="R89" s="158">
        <f t="shared" si="2"/>
        <v>0</v>
      </c>
      <c r="S89" s="158">
        <v>0</v>
      </c>
      <c r="T89" s="159">
        <f t="shared" si="3"/>
        <v>0</v>
      </c>
      <c r="AR89" s="21" t="s">
        <v>224</v>
      </c>
      <c r="AT89" s="21" t="s">
        <v>167</v>
      </c>
      <c r="AU89" s="21" t="s">
        <v>77</v>
      </c>
      <c r="AY89" s="21" t="s">
        <v>165</v>
      </c>
      <c r="BE89" s="160">
        <f t="shared" si="4"/>
        <v>0</v>
      </c>
      <c r="BF89" s="160">
        <f t="shared" si="5"/>
        <v>0</v>
      </c>
      <c r="BG89" s="160">
        <f t="shared" si="6"/>
        <v>0</v>
      </c>
      <c r="BH89" s="160">
        <f t="shared" si="7"/>
        <v>0</v>
      </c>
      <c r="BI89" s="160">
        <f t="shared" si="8"/>
        <v>0</v>
      </c>
      <c r="BJ89" s="21" t="s">
        <v>16</v>
      </c>
      <c r="BK89" s="160">
        <f t="shared" si="9"/>
        <v>0</v>
      </c>
      <c r="BL89" s="21" t="s">
        <v>224</v>
      </c>
      <c r="BM89" s="21" t="s">
        <v>3056</v>
      </c>
    </row>
    <row r="90" spans="2:65" s="1" customFormat="1" ht="16.5" customHeight="1">
      <c r="B90" s="149"/>
      <c r="C90" s="150" t="s">
        <v>86</v>
      </c>
      <c r="D90" s="150" t="s">
        <v>167</v>
      </c>
      <c r="E90" s="151" t="s">
        <v>3057</v>
      </c>
      <c r="F90" s="152" t="s">
        <v>3058</v>
      </c>
      <c r="G90" s="153" t="s">
        <v>185</v>
      </c>
      <c r="H90" s="154">
        <v>2040</v>
      </c>
      <c r="I90" s="155"/>
      <c r="J90" s="155">
        <f t="shared" si="0"/>
        <v>0</v>
      </c>
      <c r="K90" s="152" t="s">
        <v>5</v>
      </c>
      <c r="L90" s="35"/>
      <c r="M90" s="156" t="s">
        <v>5</v>
      </c>
      <c r="N90" s="157" t="s">
        <v>40</v>
      </c>
      <c r="O90" s="158">
        <v>0</v>
      </c>
      <c r="P90" s="158">
        <f t="shared" si="1"/>
        <v>0</v>
      </c>
      <c r="Q90" s="158">
        <v>0</v>
      </c>
      <c r="R90" s="158">
        <f t="shared" si="2"/>
        <v>0</v>
      </c>
      <c r="S90" s="158">
        <v>0</v>
      </c>
      <c r="T90" s="159">
        <f t="shared" si="3"/>
        <v>0</v>
      </c>
      <c r="AR90" s="21" t="s">
        <v>224</v>
      </c>
      <c r="AT90" s="21" t="s">
        <v>167</v>
      </c>
      <c r="AU90" s="21" t="s">
        <v>77</v>
      </c>
      <c r="AY90" s="21" t="s">
        <v>165</v>
      </c>
      <c r="BE90" s="160">
        <f t="shared" si="4"/>
        <v>0</v>
      </c>
      <c r="BF90" s="160">
        <f t="shared" si="5"/>
        <v>0</v>
      </c>
      <c r="BG90" s="160">
        <f t="shared" si="6"/>
        <v>0</v>
      </c>
      <c r="BH90" s="160">
        <f t="shared" si="7"/>
        <v>0</v>
      </c>
      <c r="BI90" s="160">
        <f t="shared" si="8"/>
        <v>0</v>
      </c>
      <c r="BJ90" s="21" t="s">
        <v>16</v>
      </c>
      <c r="BK90" s="160">
        <f t="shared" si="9"/>
        <v>0</v>
      </c>
      <c r="BL90" s="21" t="s">
        <v>224</v>
      </c>
      <c r="BM90" s="21" t="s">
        <v>3059</v>
      </c>
    </row>
    <row r="91" spans="2:65" s="1" customFormat="1" ht="16.5" customHeight="1">
      <c r="B91" s="149"/>
      <c r="C91" s="150" t="s">
        <v>89</v>
      </c>
      <c r="D91" s="150" t="s">
        <v>167</v>
      </c>
      <c r="E91" s="151" t="s">
        <v>3060</v>
      </c>
      <c r="F91" s="152" t="s">
        <v>3061</v>
      </c>
      <c r="G91" s="153" t="s">
        <v>185</v>
      </c>
      <c r="H91" s="154">
        <v>2710</v>
      </c>
      <c r="I91" s="155"/>
      <c r="J91" s="155">
        <f t="shared" si="0"/>
        <v>0</v>
      </c>
      <c r="K91" s="152" t="s">
        <v>5</v>
      </c>
      <c r="L91" s="35"/>
      <c r="M91" s="156" t="s">
        <v>5</v>
      </c>
      <c r="N91" s="157" t="s">
        <v>40</v>
      </c>
      <c r="O91" s="158">
        <v>0</v>
      </c>
      <c r="P91" s="158">
        <f t="shared" si="1"/>
        <v>0</v>
      </c>
      <c r="Q91" s="158">
        <v>0</v>
      </c>
      <c r="R91" s="158">
        <f t="shared" si="2"/>
        <v>0</v>
      </c>
      <c r="S91" s="158">
        <v>0</v>
      </c>
      <c r="T91" s="159">
        <f t="shared" si="3"/>
        <v>0</v>
      </c>
      <c r="AR91" s="21" t="s">
        <v>224</v>
      </c>
      <c r="AT91" s="21" t="s">
        <v>167</v>
      </c>
      <c r="AU91" s="21" t="s">
        <v>77</v>
      </c>
      <c r="AY91" s="21" t="s">
        <v>165</v>
      </c>
      <c r="BE91" s="160">
        <f t="shared" si="4"/>
        <v>0</v>
      </c>
      <c r="BF91" s="160">
        <f t="shared" si="5"/>
        <v>0</v>
      </c>
      <c r="BG91" s="160">
        <f t="shared" si="6"/>
        <v>0</v>
      </c>
      <c r="BH91" s="160">
        <f t="shared" si="7"/>
        <v>0</v>
      </c>
      <c r="BI91" s="160">
        <f t="shared" si="8"/>
        <v>0</v>
      </c>
      <c r="BJ91" s="21" t="s">
        <v>16</v>
      </c>
      <c r="BK91" s="160">
        <f t="shared" si="9"/>
        <v>0</v>
      </c>
      <c r="BL91" s="21" t="s">
        <v>224</v>
      </c>
      <c r="BM91" s="21" t="s">
        <v>3062</v>
      </c>
    </row>
    <row r="92" spans="2:65" s="1" customFormat="1" ht="16.5" customHeight="1">
      <c r="B92" s="149"/>
      <c r="C92" s="150" t="s">
        <v>92</v>
      </c>
      <c r="D92" s="150" t="s">
        <v>167</v>
      </c>
      <c r="E92" s="151" t="s">
        <v>3063</v>
      </c>
      <c r="F92" s="152" t="s">
        <v>3064</v>
      </c>
      <c r="G92" s="153" t="s">
        <v>185</v>
      </c>
      <c r="H92" s="154">
        <v>20</v>
      </c>
      <c r="I92" s="155"/>
      <c r="J92" s="155">
        <f t="shared" si="0"/>
        <v>0</v>
      </c>
      <c r="K92" s="152" t="s">
        <v>5</v>
      </c>
      <c r="L92" s="35"/>
      <c r="M92" s="156" t="s">
        <v>5</v>
      </c>
      <c r="N92" s="157" t="s">
        <v>40</v>
      </c>
      <c r="O92" s="158">
        <v>0</v>
      </c>
      <c r="P92" s="158">
        <f t="shared" si="1"/>
        <v>0</v>
      </c>
      <c r="Q92" s="158">
        <v>0</v>
      </c>
      <c r="R92" s="158">
        <f t="shared" si="2"/>
        <v>0</v>
      </c>
      <c r="S92" s="158">
        <v>0</v>
      </c>
      <c r="T92" s="159">
        <f t="shared" si="3"/>
        <v>0</v>
      </c>
      <c r="AR92" s="21" t="s">
        <v>224</v>
      </c>
      <c r="AT92" s="21" t="s">
        <v>167</v>
      </c>
      <c r="AU92" s="21" t="s">
        <v>77</v>
      </c>
      <c r="AY92" s="21" t="s">
        <v>165</v>
      </c>
      <c r="BE92" s="160">
        <f t="shared" si="4"/>
        <v>0</v>
      </c>
      <c r="BF92" s="160">
        <f t="shared" si="5"/>
        <v>0</v>
      </c>
      <c r="BG92" s="160">
        <f t="shared" si="6"/>
        <v>0</v>
      </c>
      <c r="BH92" s="160">
        <f t="shared" si="7"/>
        <v>0</v>
      </c>
      <c r="BI92" s="160">
        <f t="shared" si="8"/>
        <v>0</v>
      </c>
      <c r="BJ92" s="21" t="s">
        <v>16</v>
      </c>
      <c r="BK92" s="160">
        <f t="shared" si="9"/>
        <v>0</v>
      </c>
      <c r="BL92" s="21" t="s">
        <v>224</v>
      </c>
      <c r="BM92" s="21" t="s">
        <v>3065</v>
      </c>
    </row>
    <row r="93" spans="2:65" s="1" customFormat="1" ht="16.5" customHeight="1">
      <c r="B93" s="149"/>
      <c r="C93" s="150" t="s">
        <v>95</v>
      </c>
      <c r="D93" s="150" t="s">
        <v>167</v>
      </c>
      <c r="E93" s="151" t="s">
        <v>3066</v>
      </c>
      <c r="F93" s="152" t="s">
        <v>3067</v>
      </c>
      <c r="G93" s="153" t="s">
        <v>185</v>
      </c>
      <c r="H93" s="154">
        <v>30</v>
      </c>
      <c r="I93" s="155"/>
      <c r="J93" s="155">
        <f t="shared" si="0"/>
        <v>0</v>
      </c>
      <c r="K93" s="152" t="s">
        <v>5</v>
      </c>
      <c r="L93" s="35"/>
      <c r="M93" s="156" t="s">
        <v>5</v>
      </c>
      <c r="N93" s="157" t="s">
        <v>40</v>
      </c>
      <c r="O93" s="158">
        <v>0</v>
      </c>
      <c r="P93" s="158">
        <f t="shared" si="1"/>
        <v>0</v>
      </c>
      <c r="Q93" s="158">
        <v>0</v>
      </c>
      <c r="R93" s="158">
        <f t="shared" si="2"/>
        <v>0</v>
      </c>
      <c r="S93" s="158">
        <v>0</v>
      </c>
      <c r="T93" s="159">
        <f t="shared" si="3"/>
        <v>0</v>
      </c>
      <c r="AR93" s="21" t="s">
        <v>224</v>
      </c>
      <c r="AT93" s="21" t="s">
        <v>167</v>
      </c>
      <c r="AU93" s="21" t="s">
        <v>77</v>
      </c>
      <c r="AY93" s="21" t="s">
        <v>165</v>
      </c>
      <c r="BE93" s="160">
        <f t="shared" si="4"/>
        <v>0</v>
      </c>
      <c r="BF93" s="160">
        <f t="shared" si="5"/>
        <v>0</v>
      </c>
      <c r="BG93" s="160">
        <f t="shared" si="6"/>
        <v>0</v>
      </c>
      <c r="BH93" s="160">
        <f t="shared" si="7"/>
        <v>0</v>
      </c>
      <c r="BI93" s="160">
        <f t="shared" si="8"/>
        <v>0</v>
      </c>
      <c r="BJ93" s="21" t="s">
        <v>16</v>
      </c>
      <c r="BK93" s="160">
        <f t="shared" si="9"/>
        <v>0</v>
      </c>
      <c r="BL93" s="21" t="s">
        <v>224</v>
      </c>
      <c r="BM93" s="21" t="s">
        <v>3068</v>
      </c>
    </row>
    <row r="94" spans="2:65" s="1" customFormat="1" ht="16.5" customHeight="1">
      <c r="B94" s="149"/>
      <c r="C94" s="150" t="s">
        <v>197</v>
      </c>
      <c r="D94" s="150" t="s">
        <v>167</v>
      </c>
      <c r="E94" s="151" t="s">
        <v>3069</v>
      </c>
      <c r="F94" s="152" t="s">
        <v>3070</v>
      </c>
      <c r="G94" s="153" t="s">
        <v>185</v>
      </c>
      <c r="H94" s="154">
        <v>70</v>
      </c>
      <c r="I94" s="155"/>
      <c r="J94" s="155">
        <f t="shared" si="0"/>
        <v>0</v>
      </c>
      <c r="K94" s="152" t="s">
        <v>5</v>
      </c>
      <c r="L94" s="35"/>
      <c r="M94" s="156" t="s">
        <v>5</v>
      </c>
      <c r="N94" s="157" t="s">
        <v>40</v>
      </c>
      <c r="O94" s="158">
        <v>0</v>
      </c>
      <c r="P94" s="158">
        <f t="shared" si="1"/>
        <v>0</v>
      </c>
      <c r="Q94" s="158">
        <v>0</v>
      </c>
      <c r="R94" s="158">
        <f t="shared" si="2"/>
        <v>0</v>
      </c>
      <c r="S94" s="158">
        <v>0</v>
      </c>
      <c r="T94" s="159">
        <f t="shared" si="3"/>
        <v>0</v>
      </c>
      <c r="AR94" s="21" t="s">
        <v>224</v>
      </c>
      <c r="AT94" s="21" t="s">
        <v>167</v>
      </c>
      <c r="AU94" s="21" t="s">
        <v>77</v>
      </c>
      <c r="AY94" s="21" t="s">
        <v>165</v>
      </c>
      <c r="BE94" s="160">
        <f t="shared" si="4"/>
        <v>0</v>
      </c>
      <c r="BF94" s="160">
        <f t="shared" si="5"/>
        <v>0</v>
      </c>
      <c r="BG94" s="160">
        <f t="shared" si="6"/>
        <v>0</v>
      </c>
      <c r="BH94" s="160">
        <f t="shared" si="7"/>
        <v>0</v>
      </c>
      <c r="BI94" s="160">
        <f t="shared" si="8"/>
        <v>0</v>
      </c>
      <c r="BJ94" s="21" t="s">
        <v>16</v>
      </c>
      <c r="BK94" s="160">
        <f t="shared" si="9"/>
        <v>0</v>
      </c>
      <c r="BL94" s="21" t="s">
        <v>224</v>
      </c>
      <c r="BM94" s="21" t="s">
        <v>3071</v>
      </c>
    </row>
    <row r="95" spans="2:65" s="1" customFormat="1" ht="16.5" customHeight="1">
      <c r="B95" s="149"/>
      <c r="C95" s="150" t="s">
        <v>201</v>
      </c>
      <c r="D95" s="150" t="s">
        <v>167</v>
      </c>
      <c r="E95" s="151" t="s">
        <v>3072</v>
      </c>
      <c r="F95" s="152" t="s">
        <v>3073</v>
      </c>
      <c r="G95" s="153" t="s">
        <v>185</v>
      </c>
      <c r="H95" s="154">
        <v>20</v>
      </c>
      <c r="I95" s="155"/>
      <c r="J95" s="155">
        <f t="shared" si="0"/>
        <v>0</v>
      </c>
      <c r="K95" s="152" t="s">
        <v>5</v>
      </c>
      <c r="L95" s="35"/>
      <c r="M95" s="156" t="s">
        <v>5</v>
      </c>
      <c r="N95" s="157" t="s">
        <v>40</v>
      </c>
      <c r="O95" s="158">
        <v>0</v>
      </c>
      <c r="P95" s="158">
        <f t="shared" si="1"/>
        <v>0</v>
      </c>
      <c r="Q95" s="158">
        <v>0</v>
      </c>
      <c r="R95" s="158">
        <f t="shared" si="2"/>
        <v>0</v>
      </c>
      <c r="S95" s="158">
        <v>0</v>
      </c>
      <c r="T95" s="159">
        <f t="shared" si="3"/>
        <v>0</v>
      </c>
      <c r="AR95" s="21" t="s">
        <v>224</v>
      </c>
      <c r="AT95" s="21" t="s">
        <v>167</v>
      </c>
      <c r="AU95" s="21" t="s">
        <v>77</v>
      </c>
      <c r="AY95" s="21" t="s">
        <v>165</v>
      </c>
      <c r="BE95" s="160">
        <f t="shared" si="4"/>
        <v>0</v>
      </c>
      <c r="BF95" s="160">
        <f t="shared" si="5"/>
        <v>0</v>
      </c>
      <c r="BG95" s="160">
        <f t="shared" si="6"/>
        <v>0</v>
      </c>
      <c r="BH95" s="160">
        <f t="shared" si="7"/>
        <v>0</v>
      </c>
      <c r="BI95" s="160">
        <f t="shared" si="8"/>
        <v>0</v>
      </c>
      <c r="BJ95" s="21" t="s">
        <v>16</v>
      </c>
      <c r="BK95" s="160">
        <f t="shared" si="9"/>
        <v>0</v>
      </c>
      <c r="BL95" s="21" t="s">
        <v>224</v>
      </c>
      <c r="BM95" s="21" t="s">
        <v>3074</v>
      </c>
    </row>
    <row r="96" spans="2:65" s="1" customFormat="1" ht="16.5" customHeight="1">
      <c r="B96" s="149"/>
      <c r="C96" s="150" t="s">
        <v>205</v>
      </c>
      <c r="D96" s="150" t="s">
        <v>167</v>
      </c>
      <c r="E96" s="151" t="s">
        <v>3075</v>
      </c>
      <c r="F96" s="152" t="s">
        <v>3076</v>
      </c>
      <c r="G96" s="153" t="s">
        <v>185</v>
      </c>
      <c r="H96" s="154">
        <v>70</v>
      </c>
      <c r="I96" s="155"/>
      <c r="J96" s="155">
        <f t="shared" si="0"/>
        <v>0</v>
      </c>
      <c r="K96" s="152" t="s">
        <v>5</v>
      </c>
      <c r="L96" s="35"/>
      <c r="M96" s="156" t="s">
        <v>5</v>
      </c>
      <c r="N96" s="157" t="s">
        <v>40</v>
      </c>
      <c r="O96" s="158">
        <v>0</v>
      </c>
      <c r="P96" s="158">
        <f t="shared" si="1"/>
        <v>0</v>
      </c>
      <c r="Q96" s="158">
        <v>0</v>
      </c>
      <c r="R96" s="158">
        <f t="shared" si="2"/>
        <v>0</v>
      </c>
      <c r="S96" s="158">
        <v>0</v>
      </c>
      <c r="T96" s="159">
        <f t="shared" si="3"/>
        <v>0</v>
      </c>
      <c r="AR96" s="21" t="s">
        <v>224</v>
      </c>
      <c r="AT96" s="21" t="s">
        <v>167</v>
      </c>
      <c r="AU96" s="21" t="s">
        <v>77</v>
      </c>
      <c r="AY96" s="21" t="s">
        <v>165</v>
      </c>
      <c r="BE96" s="160">
        <f t="shared" si="4"/>
        <v>0</v>
      </c>
      <c r="BF96" s="160">
        <f t="shared" si="5"/>
        <v>0</v>
      </c>
      <c r="BG96" s="160">
        <f t="shared" si="6"/>
        <v>0</v>
      </c>
      <c r="BH96" s="160">
        <f t="shared" si="7"/>
        <v>0</v>
      </c>
      <c r="BI96" s="160">
        <f t="shared" si="8"/>
        <v>0</v>
      </c>
      <c r="BJ96" s="21" t="s">
        <v>16</v>
      </c>
      <c r="BK96" s="160">
        <f t="shared" si="9"/>
        <v>0</v>
      </c>
      <c r="BL96" s="21" t="s">
        <v>224</v>
      </c>
      <c r="BM96" s="21" t="s">
        <v>3077</v>
      </c>
    </row>
    <row r="97" spans="2:65" s="1" customFormat="1" ht="16.5" customHeight="1">
      <c r="B97" s="149"/>
      <c r="C97" s="150" t="s">
        <v>209</v>
      </c>
      <c r="D97" s="150" t="s">
        <v>167</v>
      </c>
      <c r="E97" s="151" t="s">
        <v>3078</v>
      </c>
      <c r="F97" s="152" t="s">
        <v>3079</v>
      </c>
      <c r="G97" s="153" t="s">
        <v>185</v>
      </c>
      <c r="H97" s="154">
        <v>20</v>
      </c>
      <c r="I97" s="155"/>
      <c r="J97" s="155">
        <f t="shared" si="0"/>
        <v>0</v>
      </c>
      <c r="K97" s="152" t="s">
        <v>5</v>
      </c>
      <c r="L97" s="35"/>
      <c r="M97" s="156" t="s">
        <v>5</v>
      </c>
      <c r="N97" s="157" t="s">
        <v>40</v>
      </c>
      <c r="O97" s="158">
        <v>0</v>
      </c>
      <c r="P97" s="158">
        <f t="shared" si="1"/>
        <v>0</v>
      </c>
      <c r="Q97" s="158">
        <v>0</v>
      </c>
      <c r="R97" s="158">
        <f t="shared" si="2"/>
        <v>0</v>
      </c>
      <c r="S97" s="158">
        <v>0</v>
      </c>
      <c r="T97" s="159">
        <f t="shared" si="3"/>
        <v>0</v>
      </c>
      <c r="AR97" s="21" t="s">
        <v>224</v>
      </c>
      <c r="AT97" s="21" t="s">
        <v>167</v>
      </c>
      <c r="AU97" s="21" t="s">
        <v>77</v>
      </c>
      <c r="AY97" s="21" t="s">
        <v>165</v>
      </c>
      <c r="BE97" s="160">
        <f t="shared" si="4"/>
        <v>0</v>
      </c>
      <c r="BF97" s="160">
        <f t="shared" si="5"/>
        <v>0</v>
      </c>
      <c r="BG97" s="160">
        <f t="shared" si="6"/>
        <v>0</v>
      </c>
      <c r="BH97" s="160">
        <f t="shared" si="7"/>
        <v>0</v>
      </c>
      <c r="BI97" s="160">
        <f t="shared" si="8"/>
        <v>0</v>
      </c>
      <c r="BJ97" s="21" t="s">
        <v>16</v>
      </c>
      <c r="BK97" s="160">
        <f t="shared" si="9"/>
        <v>0</v>
      </c>
      <c r="BL97" s="21" t="s">
        <v>224</v>
      </c>
      <c r="BM97" s="21" t="s">
        <v>3080</v>
      </c>
    </row>
    <row r="98" spans="2:65" s="1" customFormat="1" ht="16.5" customHeight="1">
      <c r="B98" s="149"/>
      <c r="C98" s="150" t="s">
        <v>213</v>
      </c>
      <c r="D98" s="150" t="s">
        <v>167</v>
      </c>
      <c r="E98" s="151" t="s">
        <v>3081</v>
      </c>
      <c r="F98" s="152" t="s">
        <v>3082</v>
      </c>
      <c r="G98" s="153" t="s">
        <v>185</v>
      </c>
      <c r="H98" s="154">
        <v>150</v>
      </c>
      <c r="I98" s="155"/>
      <c r="J98" s="155">
        <f t="shared" si="0"/>
        <v>0</v>
      </c>
      <c r="K98" s="152" t="s">
        <v>5</v>
      </c>
      <c r="L98" s="35"/>
      <c r="M98" s="156" t="s">
        <v>5</v>
      </c>
      <c r="N98" s="157" t="s">
        <v>40</v>
      </c>
      <c r="O98" s="158">
        <v>0</v>
      </c>
      <c r="P98" s="158">
        <f t="shared" si="1"/>
        <v>0</v>
      </c>
      <c r="Q98" s="158">
        <v>0</v>
      </c>
      <c r="R98" s="158">
        <f t="shared" si="2"/>
        <v>0</v>
      </c>
      <c r="S98" s="158">
        <v>0</v>
      </c>
      <c r="T98" s="159">
        <f t="shared" si="3"/>
        <v>0</v>
      </c>
      <c r="AR98" s="21" t="s">
        <v>224</v>
      </c>
      <c r="AT98" s="21" t="s">
        <v>167</v>
      </c>
      <c r="AU98" s="21" t="s">
        <v>77</v>
      </c>
      <c r="AY98" s="21" t="s">
        <v>165</v>
      </c>
      <c r="BE98" s="160">
        <f t="shared" si="4"/>
        <v>0</v>
      </c>
      <c r="BF98" s="160">
        <f t="shared" si="5"/>
        <v>0</v>
      </c>
      <c r="BG98" s="160">
        <f t="shared" si="6"/>
        <v>0</v>
      </c>
      <c r="BH98" s="160">
        <f t="shared" si="7"/>
        <v>0</v>
      </c>
      <c r="BI98" s="160">
        <f t="shared" si="8"/>
        <v>0</v>
      </c>
      <c r="BJ98" s="21" t="s">
        <v>16</v>
      </c>
      <c r="BK98" s="160">
        <f t="shared" si="9"/>
        <v>0</v>
      </c>
      <c r="BL98" s="21" t="s">
        <v>224</v>
      </c>
      <c r="BM98" s="21" t="s">
        <v>3083</v>
      </c>
    </row>
    <row r="99" spans="2:65" s="1" customFormat="1" ht="16.5" customHeight="1">
      <c r="B99" s="149"/>
      <c r="C99" s="150" t="s">
        <v>217</v>
      </c>
      <c r="D99" s="150" t="s">
        <v>167</v>
      </c>
      <c r="E99" s="151" t="s">
        <v>3084</v>
      </c>
      <c r="F99" s="152" t="s">
        <v>3085</v>
      </c>
      <c r="G99" s="153" t="s">
        <v>185</v>
      </c>
      <c r="H99" s="154">
        <v>290</v>
      </c>
      <c r="I99" s="155"/>
      <c r="J99" s="155">
        <f t="shared" si="0"/>
        <v>0</v>
      </c>
      <c r="K99" s="152" t="s">
        <v>5</v>
      </c>
      <c r="L99" s="35"/>
      <c r="M99" s="156" t="s">
        <v>5</v>
      </c>
      <c r="N99" s="157" t="s">
        <v>40</v>
      </c>
      <c r="O99" s="158">
        <v>0</v>
      </c>
      <c r="P99" s="158">
        <f t="shared" si="1"/>
        <v>0</v>
      </c>
      <c r="Q99" s="158">
        <v>0</v>
      </c>
      <c r="R99" s="158">
        <f t="shared" si="2"/>
        <v>0</v>
      </c>
      <c r="S99" s="158">
        <v>0</v>
      </c>
      <c r="T99" s="159">
        <f t="shared" si="3"/>
        <v>0</v>
      </c>
      <c r="AR99" s="21" t="s">
        <v>224</v>
      </c>
      <c r="AT99" s="21" t="s">
        <v>167</v>
      </c>
      <c r="AU99" s="21" t="s">
        <v>77</v>
      </c>
      <c r="AY99" s="21" t="s">
        <v>165</v>
      </c>
      <c r="BE99" s="160">
        <f t="shared" si="4"/>
        <v>0</v>
      </c>
      <c r="BF99" s="160">
        <f t="shared" si="5"/>
        <v>0</v>
      </c>
      <c r="BG99" s="160">
        <f t="shared" si="6"/>
        <v>0</v>
      </c>
      <c r="BH99" s="160">
        <f t="shared" si="7"/>
        <v>0</v>
      </c>
      <c r="BI99" s="160">
        <f t="shared" si="8"/>
        <v>0</v>
      </c>
      <c r="BJ99" s="21" t="s">
        <v>16</v>
      </c>
      <c r="BK99" s="160">
        <f t="shared" si="9"/>
        <v>0</v>
      </c>
      <c r="BL99" s="21" t="s">
        <v>224</v>
      </c>
      <c r="BM99" s="21" t="s">
        <v>3086</v>
      </c>
    </row>
    <row r="100" spans="2:65" s="1" customFormat="1" ht="16.5" customHeight="1">
      <c r="B100" s="149"/>
      <c r="C100" s="150" t="s">
        <v>11</v>
      </c>
      <c r="D100" s="150" t="s">
        <v>167</v>
      </c>
      <c r="E100" s="151" t="s">
        <v>3087</v>
      </c>
      <c r="F100" s="152" t="s">
        <v>3088</v>
      </c>
      <c r="G100" s="153" t="s">
        <v>185</v>
      </c>
      <c r="H100" s="154">
        <v>90</v>
      </c>
      <c r="I100" s="155"/>
      <c r="J100" s="155">
        <f t="shared" si="0"/>
        <v>0</v>
      </c>
      <c r="K100" s="152" t="s">
        <v>5</v>
      </c>
      <c r="L100" s="35"/>
      <c r="M100" s="156" t="s">
        <v>5</v>
      </c>
      <c r="N100" s="157" t="s">
        <v>40</v>
      </c>
      <c r="O100" s="158">
        <v>0</v>
      </c>
      <c r="P100" s="158">
        <f t="shared" si="1"/>
        <v>0</v>
      </c>
      <c r="Q100" s="158">
        <v>0</v>
      </c>
      <c r="R100" s="158">
        <f t="shared" si="2"/>
        <v>0</v>
      </c>
      <c r="S100" s="158">
        <v>0</v>
      </c>
      <c r="T100" s="159">
        <f t="shared" si="3"/>
        <v>0</v>
      </c>
      <c r="AR100" s="21" t="s">
        <v>224</v>
      </c>
      <c r="AT100" s="21" t="s">
        <v>167</v>
      </c>
      <c r="AU100" s="21" t="s">
        <v>77</v>
      </c>
      <c r="AY100" s="21" t="s">
        <v>165</v>
      </c>
      <c r="BE100" s="160">
        <f t="shared" si="4"/>
        <v>0</v>
      </c>
      <c r="BF100" s="160">
        <f t="shared" si="5"/>
        <v>0</v>
      </c>
      <c r="BG100" s="160">
        <f t="shared" si="6"/>
        <v>0</v>
      </c>
      <c r="BH100" s="160">
        <f t="shared" si="7"/>
        <v>0</v>
      </c>
      <c r="BI100" s="160">
        <f t="shared" si="8"/>
        <v>0</v>
      </c>
      <c r="BJ100" s="21" t="s">
        <v>16</v>
      </c>
      <c r="BK100" s="160">
        <f t="shared" si="9"/>
        <v>0</v>
      </c>
      <c r="BL100" s="21" t="s">
        <v>224</v>
      </c>
      <c r="BM100" s="21" t="s">
        <v>3089</v>
      </c>
    </row>
    <row r="101" spans="2:65" s="1" customFormat="1" ht="16.5" customHeight="1">
      <c r="B101" s="149"/>
      <c r="C101" s="150" t="s">
        <v>224</v>
      </c>
      <c r="D101" s="150" t="s">
        <v>167</v>
      </c>
      <c r="E101" s="151" t="s">
        <v>3090</v>
      </c>
      <c r="F101" s="152" t="s">
        <v>3091</v>
      </c>
      <c r="G101" s="153" t="s">
        <v>185</v>
      </c>
      <c r="H101" s="154">
        <v>240</v>
      </c>
      <c r="I101" s="155"/>
      <c r="J101" s="155">
        <f t="shared" si="0"/>
        <v>0</v>
      </c>
      <c r="K101" s="152" t="s">
        <v>5</v>
      </c>
      <c r="L101" s="35"/>
      <c r="M101" s="156" t="s">
        <v>5</v>
      </c>
      <c r="N101" s="157" t="s">
        <v>40</v>
      </c>
      <c r="O101" s="158">
        <v>0</v>
      </c>
      <c r="P101" s="158">
        <f t="shared" si="1"/>
        <v>0</v>
      </c>
      <c r="Q101" s="158">
        <v>0</v>
      </c>
      <c r="R101" s="158">
        <f t="shared" si="2"/>
        <v>0</v>
      </c>
      <c r="S101" s="158">
        <v>0</v>
      </c>
      <c r="T101" s="159">
        <f t="shared" si="3"/>
        <v>0</v>
      </c>
      <c r="AR101" s="21" t="s">
        <v>224</v>
      </c>
      <c r="AT101" s="21" t="s">
        <v>167</v>
      </c>
      <c r="AU101" s="21" t="s">
        <v>77</v>
      </c>
      <c r="AY101" s="21" t="s">
        <v>165</v>
      </c>
      <c r="BE101" s="160">
        <f t="shared" si="4"/>
        <v>0</v>
      </c>
      <c r="BF101" s="160">
        <f t="shared" si="5"/>
        <v>0</v>
      </c>
      <c r="BG101" s="160">
        <f t="shared" si="6"/>
        <v>0</v>
      </c>
      <c r="BH101" s="160">
        <f t="shared" si="7"/>
        <v>0</v>
      </c>
      <c r="BI101" s="160">
        <f t="shared" si="8"/>
        <v>0</v>
      </c>
      <c r="BJ101" s="21" t="s">
        <v>16</v>
      </c>
      <c r="BK101" s="160">
        <f t="shared" si="9"/>
        <v>0</v>
      </c>
      <c r="BL101" s="21" t="s">
        <v>224</v>
      </c>
      <c r="BM101" s="21" t="s">
        <v>3092</v>
      </c>
    </row>
    <row r="102" spans="2:65" s="1" customFormat="1" ht="16.5" customHeight="1">
      <c r="B102" s="149"/>
      <c r="C102" s="150" t="s">
        <v>228</v>
      </c>
      <c r="D102" s="150" t="s">
        <v>167</v>
      </c>
      <c r="E102" s="151" t="s">
        <v>3093</v>
      </c>
      <c r="F102" s="152" t="s">
        <v>3094</v>
      </c>
      <c r="G102" s="153" t="s">
        <v>185</v>
      </c>
      <c r="H102" s="154">
        <v>360</v>
      </c>
      <c r="I102" s="155"/>
      <c r="J102" s="155">
        <f t="shared" si="0"/>
        <v>0</v>
      </c>
      <c r="K102" s="152" t="s">
        <v>5</v>
      </c>
      <c r="L102" s="35"/>
      <c r="M102" s="156" t="s">
        <v>5</v>
      </c>
      <c r="N102" s="157" t="s">
        <v>40</v>
      </c>
      <c r="O102" s="158">
        <v>0</v>
      </c>
      <c r="P102" s="158">
        <f t="shared" si="1"/>
        <v>0</v>
      </c>
      <c r="Q102" s="158">
        <v>0</v>
      </c>
      <c r="R102" s="158">
        <f t="shared" si="2"/>
        <v>0</v>
      </c>
      <c r="S102" s="158">
        <v>0</v>
      </c>
      <c r="T102" s="159">
        <f t="shared" si="3"/>
        <v>0</v>
      </c>
      <c r="AR102" s="21" t="s">
        <v>224</v>
      </c>
      <c r="AT102" s="21" t="s">
        <v>167</v>
      </c>
      <c r="AU102" s="21" t="s">
        <v>77</v>
      </c>
      <c r="AY102" s="21" t="s">
        <v>165</v>
      </c>
      <c r="BE102" s="160">
        <f t="shared" si="4"/>
        <v>0</v>
      </c>
      <c r="BF102" s="160">
        <f t="shared" si="5"/>
        <v>0</v>
      </c>
      <c r="BG102" s="160">
        <f t="shared" si="6"/>
        <v>0</v>
      </c>
      <c r="BH102" s="160">
        <f t="shared" si="7"/>
        <v>0</v>
      </c>
      <c r="BI102" s="160">
        <f t="shared" si="8"/>
        <v>0</v>
      </c>
      <c r="BJ102" s="21" t="s">
        <v>16</v>
      </c>
      <c r="BK102" s="160">
        <f t="shared" si="9"/>
        <v>0</v>
      </c>
      <c r="BL102" s="21" t="s">
        <v>224</v>
      </c>
      <c r="BM102" s="21" t="s">
        <v>3095</v>
      </c>
    </row>
    <row r="103" spans="2:65" s="1" customFormat="1" ht="16.5" customHeight="1">
      <c r="B103" s="149"/>
      <c r="C103" s="150" t="s">
        <v>232</v>
      </c>
      <c r="D103" s="150" t="s">
        <v>167</v>
      </c>
      <c r="E103" s="151" t="s">
        <v>3096</v>
      </c>
      <c r="F103" s="152" t="s">
        <v>3097</v>
      </c>
      <c r="G103" s="153" t="s">
        <v>185</v>
      </c>
      <c r="H103" s="154">
        <v>90</v>
      </c>
      <c r="I103" s="155"/>
      <c r="J103" s="155">
        <f t="shared" si="0"/>
        <v>0</v>
      </c>
      <c r="K103" s="152" t="s">
        <v>5</v>
      </c>
      <c r="L103" s="35"/>
      <c r="M103" s="156" t="s">
        <v>5</v>
      </c>
      <c r="N103" s="157" t="s">
        <v>40</v>
      </c>
      <c r="O103" s="158">
        <v>0</v>
      </c>
      <c r="P103" s="158">
        <f t="shared" si="1"/>
        <v>0</v>
      </c>
      <c r="Q103" s="158">
        <v>0</v>
      </c>
      <c r="R103" s="158">
        <f t="shared" si="2"/>
        <v>0</v>
      </c>
      <c r="S103" s="158">
        <v>0</v>
      </c>
      <c r="T103" s="159">
        <f t="shared" si="3"/>
        <v>0</v>
      </c>
      <c r="AR103" s="21" t="s">
        <v>224</v>
      </c>
      <c r="AT103" s="21" t="s">
        <v>167</v>
      </c>
      <c r="AU103" s="21" t="s">
        <v>77</v>
      </c>
      <c r="AY103" s="21" t="s">
        <v>165</v>
      </c>
      <c r="BE103" s="160">
        <f t="shared" si="4"/>
        <v>0</v>
      </c>
      <c r="BF103" s="160">
        <f t="shared" si="5"/>
        <v>0</v>
      </c>
      <c r="BG103" s="160">
        <f t="shared" si="6"/>
        <v>0</v>
      </c>
      <c r="BH103" s="160">
        <f t="shared" si="7"/>
        <v>0</v>
      </c>
      <c r="BI103" s="160">
        <f t="shared" si="8"/>
        <v>0</v>
      </c>
      <c r="BJ103" s="21" t="s">
        <v>16</v>
      </c>
      <c r="BK103" s="160">
        <f t="shared" si="9"/>
        <v>0</v>
      </c>
      <c r="BL103" s="21" t="s">
        <v>224</v>
      </c>
      <c r="BM103" s="21" t="s">
        <v>3098</v>
      </c>
    </row>
    <row r="104" spans="2:65" s="1" customFormat="1" ht="16.5" customHeight="1">
      <c r="B104" s="149"/>
      <c r="C104" s="150" t="s">
        <v>238</v>
      </c>
      <c r="D104" s="150" t="s">
        <v>167</v>
      </c>
      <c r="E104" s="151" t="s">
        <v>3099</v>
      </c>
      <c r="F104" s="152" t="s">
        <v>3100</v>
      </c>
      <c r="G104" s="153" t="s">
        <v>185</v>
      </c>
      <c r="H104" s="154">
        <v>90</v>
      </c>
      <c r="I104" s="155"/>
      <c r="J104" s="155">
        <f t="shared" si="0"/>
        <v>0</v>
      </c>
      <c r="K104" s="152" t="s">
        <v>5</v>
      </c>
      <c r="L104" s="35"/>
      <c r="M104" s="156" t="s">
        <v>5</v>
      </c>
      <c r="N104" s="157" t="s">
        <v>40</v>
      </c>
      <c r="O104" s="158">
        <v>0</v>
      </c>
      <c r="P104" s="158">
        <f t="shared" si="1"/>
        <v>0</v>
      </c>
      <c r="Q104" s="158">
        <v>0</v>
      </c>
      <c r="R104" s="158">
        <f t="shared" si="2"/>
        <v>0</v>
      </c>
      <c r="S104" s="158">
        <v>0</v>
      </c>
      <c r="T104" s="159">
        <f t="shared" si="3"/>
        <v>0</v>
      </c>
      <c r="AR104" s="21" t="s">
        <v>224</v>
      </c>
      <c r="AT104" s="21" t="s">
        <v>167</v>
      </c>
      <c r="AU104" s="21" t="s">
        <v>77</v>
      </c>
      <c r="AY104" s="21" t="s">
        <v>165</v>
      </c>
      <c r="BE104" s="160">
        <f t="shared" si="4"/>
        <v>0</v>
      </c>
      <c r="BF104" s="160">
        <f t="shared" si="5"/>
        <v>0</v>
      </c>
      <c r="BG104" s="160">
        <f t="shared" si="6"/>
        <v>0</v>
      </c>
      <c r="BH104" s="160">
        <f t="shared" si="7"/>
        <v>0</v>
      </c>
      <c r="BI104" s="160">
        <f t="shared" si="8"/>
        <v>0</v>
      </c>
      <c r="BJ104" s="21" t="s">
        <v>16</v>
      </c>
      <c r="BK104" s="160">
        <f t="shared" si="9"/>
        <v>0</v>
      </c>
      <c r="BL104" s="21" t="s">
        <v>224</v>
      </c>
      <c r="BM104" s="21" t="s">
        <v>3101</v>
      </c>
    </row>
    <row r="105" spans="2:65" s="1" customFormat="1" ht="16.5" customHeight="1">
      <c r="B105" s="149"/>
      <c r="C105" s="150" t="s">
        <v>242</v>
      </c>
      <c r="D105" s="150" t="s">
        <v>167</v>
      </c>
      <c r="E105" s="151" t="s">
        <v>3102</v>
      </c>
      <c r="F105" s="152" t="s">
        <v>3103</v>
      </c>
      <c r="G105" s="153" t="s">
        <v>185</v>
      </c>
      <c r="H105" s="154">
        <v>20</v>
      </c>
      <c r="I105" s="155"/>
      <c r="J105" s="155">
        <f t="shared" si="0"/>
        <v>0</v>
      </c>
      <c r="K105" s="152" t="s">
        <v>5</v>
      </c>
      <c r="L105" s="35"/>
      <c r="M105" s="156" t="s">
        <v>5</v>
      </c>
      <c r="N105" s="157" t="s">
        <v>40</v>
      </c>
      <c r="O105" s="158">
        <v>0</v>
      </c>
      <c r="P105" s="158">
        <f t="shared" si="1"/>
        <v>0</v>
      </c>
      <c r="Q105" s="158">
        <v>0</v>
      </c>
      <c r="R105" s="158">
        <f t="shared" si="2"/>
        <v>0</v>
      </c>
      <c r="S105" s="158">
        <v>0</v>
      </c>
      <c r="T105" s="159">
        <f t="shared" si="3"/>
        <v>0</v>
      </c>
      <c r="AR105" s="21" t="s">
        <v>224</v>
      </c>
      <c r="AT105" s="21" t="s">
        <v>167</v>
      </c>
      <c r="AU105" s="21" t="s">
        <v>77</v>
      </c>
      <c r="AY105" s="21" t="s">
        <v>165</v>
      </c>
      <c r="BE105" s="160">
        <f t="shared" si="4"/>
        <v>0</v>
      </c>
      <c r="BF105" s="160">
        <f t="shared" si="5"/>
        <v>0</v>
      </c>
      <c r="BG105" s="160">
        <f t="shared" si="6"/>
        <v>0</v>
      </c>
      <c r="BH105" s="160">
        <f t="shared" si="7"/>
        <v>0</v>
      </c>
      <c r="BI105" s="160">
        <f t="shared" si="8"/>
        <v>0</v>
      </c>
      <c r="BJ105" s="21" t="s">
        <v>16</v>
      </c>
      <c r="BK105" s="160">
        <f t="shared" si="9"/>
        <v>0</v>
      </c>
      <c r="BL105" s="21" t="s">
        <v>224</v>
      </c>
      <c r="BM105" s="21" t="s">
        <v>3104</v>
      </c>
    </row>
    <row r="106" spans="2:65" s="1" customFormat="1" ht="16.5" customHeight="1">
      <c r="B106" s="149"/>
      <c r="C106" s="150" t="s">
        <v>10</v>
      </c>
      <c r="D106" s="150" t="s">
        <v>167</v>
      </c>
      <c r="E106" s="151" t="s">
        <v>3105</v>
      </c>
      <c r="F106" s="152" t="s">
        <v>3106</v>
      </c>
      <c r="G106" s="153" t="s">
        <v>185</v>
      </c>
      <c r="H106" s="154">
        <v>50</v>
      </c>
      <c r="I106" s="155"/>
      <c r="J106" s="155">
        <f t="shared" si="0"/>
        <v>0</v>
      </c>
      <c r="K106" s="152" t="s">
        <v>5</v>
      </c>
      <c r="L106" s="35"/>
      <c r="M106" s="156" t="s">
        <v>5</v>
      </c>
      <c r="N106" s="157" t="s">
        <v>40</v>
      </c>
      <c r="O106" s="158">
        <v>0</v>
      </c>
      <c r="P106" s="158">
        <f t="shared" si="1"/>
        <v>0</v>
      </c>
      <c r="Q106" s="158">
        <v>0</v>
      </c>
      <c r="R106" s="158">
        <f t="shared" si="2"/>
        <v>0</v>
      </c>
      <c r="S106" s="158">
        <v>0</v>
      </c>
      <c r="T106" s="159">
        <f t="shared" si="3"/>
        <v>0</v>
      </c>
      <c r="AR106" s="21" t="s">
        <v>224</v>
      </c>
      <c r="AT106" s="21" t="s">
        <v>167</v>
      </c>
      <c r="AU106" s="21" t="s">
        <v>77</v>
      </c>
      <c r="AY106" s="21" t="s">
        <v>165</v>
      </c>
      <c r="BE106" s="160">
        <f t="shared" si="4"/>
        <v>0</v>
      </c>
      <c r="BF106" s="160">
        <f t="shared" si="5"/>
        <v>0</v>
      </c>
      <c r="BG106" s="160">
        <f t="shared" si="6"/>
        <v>0</v>
      </c>
      <c r="BH106" s="160">
        <f t="shared" si="7"/>
        <v>0</v>
      </c>
      <c r="BI106" s="160">
        <f t="shared" si="8"/>
        <v>0</v>
      </c>
      <c r="BJ106" s="21" t="s">
        <v>16</v>
      </c>
      <c r="BK106" s="160">
        <f t="shared" si="9"/>
        <v>0</v>
      </c>
      <c r="BL106" s="21" t="s">
        <v>224</v>
      </c>
      <c r="BM106" s="21" t="s">
        <v>3107</v>
      </c>
    </row>
    <row r="107" spans="2:65" s="1" customFormat="1" ht="16.5" customHeight="1">
      <c r="B107" s="149"/>
      <c r="C107" s="150" t="s">
        <v>251</v>
      </c>
      <c r="D107" s="150" t="s">
        <v>167</v>
      </c>
      <c r="E107" s="151" t="s">
        <v>3108</v>
      </c>
      <c r="F107" s="152" t="s">
        <v>3109</v>
      </c>
      <c r="G107" s="153" t="s">
        <v>185</v>
      </c>
      <c r="H107" s="154">
        <v>90</v>
      </c>
      <c r="I107" s="155"/>
      <c r="J107" s="155">
        <f t="shared" si="0"/>
        <v>0</v>
      </c>
      <c r="K107" s="152" t="s">
        <v>5</v>
      </c>
      <c r="L107" s="35"/>
      <c r="M107" s="156" t="s">
        <v>5</v>
      </c>
      <c r="N107" s="157" t="s">
        <v>40</v>
      </c>
      <c r="O107" s="158">
        <v>0</v>
      </c>
      <c r="P107" s="158">
        <f t="shared" si="1"/>
        <v>0</v>
      </c>
      <c r="Q107" s="158">
        <v>0</v>
      </c>
      <c r="R107" s="158">
        <f t="shared" si="2"/>
        <v>0</v>
      </c>
      <c r="S107" s="158">
        <v>0</v>
      </c>
      <c r="T107" s="159">
        <f t="shared" si="3"/>
        <v>0</v>
      </c>
      <c r="AR107" s="21" t="s">
        <v>224</v>
      </c>
      <c r="AT107" s="21" t="s">
        <v>167</v>
      </c>
      <c r="AU107" s="21" t="s">
        <v>77</v>
      </c>
      <c r="AY107" s="21" t="s">
        <v>165</v>
      </c>
      <c r="BE107" s="160">
        <f t="shared" si="4"/>
        <v>0</v>
      </c>
      <c r="BF107" s="160">
        <f t="shared" si="5"/>
        <v>0</v>
      </c>
      <c r="BG107" s="160">
        <f t="shared" si="6"/>
        <v>0</v>
      </c>
      <c r="BH107" s="160">
        <f t="shared" si="7"/>
        <v>0</v>
      </c>
      <c r="BI107" s="160">
        <f t="shared" si="8"/>
        <v>0</v>
      </c>
      <c r="BJ107" s="21" t="s">
        <v>16</v>
      </c>
      <c r="BK107" s="160">
        <f t="shared" si="9"/>
        <v>0</v>
      </c>
      <c r="BL107" s="21" t="s">
        <v>224</v>
      </c>
      <c r="BM107" s="21" t="s">
        <v>3110</v>
      </c>
    </row>
    <row r="108" spans="2:65" s="1" customFormat="1" ht="16.5" customHeight="1">
      <c r="B108" s="149"/>
      <c r="C108" s="150" t="s">
        <v>255</v>
      </c>
      <c r="D108" s="150" t="s">
        <v>167</v>
      </c>
      <c r="E108" s="151" t="s">
        <v>3111</v>
      </c>
      <c r="F108" s="152" t="s">
        <v>3112</v>
      </c>
      <c r="G108" s="153" t="s">
        <v>185</v>
      </c>
      <c r="H108" s="154">
        <v>5</v>
      </c>
      <c r="I108" s="155"/>
      <c r="J108" s="155">
        <f t="shared" si="0"/>
        <v>0</v>
      </c>
      <c r="K108" s="152" t="s">
        <v>5</v>
      </c>
      <c r="L108" s="35"/>
      <c r="M108" s="156" t="s">
        <v>5</v>
      </c>
      <c r="N108" s="157" t="s">
        <v>40</v>
      </c>
      <c r="O108" s="158">
        <v>0</v>
      </c>
      <c r="P108" s="158">
        <f t="shared" si="1"/>
        <v>0</v>
      </c>
      <c r="Q108" s="158">
        <v>0</v>
      </c>
      <c r="R108" s="158">
        <f t="shared" si="2"/>
        <v>0</v>
      </c>
      <c r="S108" s="158">
        <v>0</v>
      </c>
      <c r="T108" s="159">
        <f t="shared" si="3"/>
        <v>0</v>
      </c>
      <c r="AR108" s="21" t="s">
        <v>224</v>
      </c>
      <c r="AT108" s="21" t="s">
        <v>167</v>
      </c>
      <c r="AU108" s="21" t="s">
        <v>77</v>
      </c>
      <c r="AY108" s="21" t="s">
        <v>165</v>
      </c>
      <c r="BE108" s="160">
        <f t="shared" si="4"/>
        <v>0</v>
      </c>
      <c r="BF108" s="160">
        <f t="shared" si="5"/>
        <v>0</v>
      </c>
      <c r="BG108" s="160">
        <f t="shared" si="6"/>
        <v>0</v>
      </c>
      <c r="BH108" s="160">
        <f t="shared" si="7"/>
        <v>0</v>
      </c>
      <c r="BI108" s="160">
        <f t="shared" si="8"/>
        <v>0</v>
      </c>
      <c r="BJ108" s="21" t="s">
        <v>16</v>
      </c>
      <c r="BK108" s="160">
        <f t="shared" si="9"/>
        <v>0</v>
      </c>
      <c r="BL108" s="21" t="s">
        <v>224</v>
      </c>
      <c r="BM108" s="21" t="s">
        <v>3113</v>
      </c>
    </row>
    <row r="109" spans="2:65" s="1" customFormat="1" ht="16.5" customHeight="1">
      <c r="B109" s="149"/>
      <c r="C109" s="150" t="s">
        <v>259</v>
      </c>
      <c r="D109" s="150" t="s">
        <v>167</v>
      </c>
      <c r="E109" s="151" t="s">
        <v>3114</v>
      </c>
      <c r="F109" s="152" t="s">
        <v>3115</v>
      </c>
      <c r="G109" s="153" t="s">
        <v>971</v>
      </c>
      <c r="H109" s="154">
        <v>148</v>
      </c>
      <c r="I109" s="155"/>
      <c r="J109" s="155">
        <f t="shared" si="0"/>
        <v>0</v>
      </c>
      <c r="K109" s="152" t="s">
        <v>5</v>
      </c>
      <c r="L109" s="35"/>
      <c r="M109" s="156" t="s">
        <v>5</v>
      </c>
      <c r="N109" s="157" t="s">
        <v>40</v>
      </c>
      <c r="O109" s="158">
        <v>0</v>
      </c>
      <c r="P109" s="158">
        <f t="shared" si="1"/>
        <v>0</v>
      </c>
      <c r="Q109" s="158">
        <v>0</v>
      </c>
      <c r="R109" s="158">
        <f t="shared" si="2"/>
        <v>0</v>
      </c>
      <c r="S109" s="158">
        <v>0</v>
      </c>
      <c r="T109" s="159">
        <f t="shared" si="3"/>
        <v>0</v>
      </c>
      <c r="AR109" s="21" t="s">
        <v>224</v>
      </c>
      <c r="AT109" s="21" t="s">
        <v>167</v>
      </c>
      <c r="AU109" s="21" t="s">
        <v>77</v>
      </c>
      <c r="AY109" s="21" t="s">
        <v>165</v>
      </c>
      <c r="BE109" s="160">
        <f t="shared" si="4"/>
        <v>0</v>
      </c>
      <c r="BF109" s="160">
        <f t="shared" si="5"/>
        <v>0</v>
      </c>
      <c r="BG109" s="160">
        <f t="shared" si="6"/>
        <v>0</v>
      </c>
      <c r="BH109" s="160">
        <f t="shared" si="7"/>
        <v>0</v>
      </c>
      <c r="BI109" s="160">
        <f t="shared" si="8"/>
        <v>0</v>
      </c>
      <c r="BJ109" s="21" t="s">
        <v>16</v>
      </c>
      <c r="BK109" s="160">
        <f t="shared" si="9"/>
        <v>0</v>
      </c>
      <c r="BL109" s="21" t="s">
        <v>224</v>
      </c>
      <c r="BM109" s="21" t="s">
        <v>3116</v>
      </c>
    </row>
    <row r="110" spans="2:65" s="1" customFormat="1" ht="16.5" customHeight="1">
      <c r="B110" s="149"/>
      <c r="C110" s="150" t="s">
        <v>263</v>
      </c>
      <c r="D110" s="150" t="s">
        <v>167</v>
      </c>
      <c r="E110" s="151" t="s">
        <v>3117</v>
      </c>
      <c r="F110" s="152" t="s">
        <v>3118</v>
      </c>
      <c r="G110" s="153" t="s">
        <v>971</v>
      </c>
      <c r="H110" s="154">
        <v>40</v>
      </c>
      <c r="I110" s="155"/>
      <c r="J110" s="155">
        <f t="shared" si="0"/>
        <v>0</v>
      </c>
      <c r="K110" s="152" t="s">
        <v>5</v>
      </c>
      <c r="L110" s="35"/>
      <c r="M110" s="156" t="s">
        <v>5</v>
      </c>
      <c r="N110" s="157" t="s">
        <v>40</v>
      </c>
      <c r="O110" s="158">
        <v>0</v>
      </c>
      <c r="P110" s="158">
        <f t="shared" si="1"/>
        <v>0</v>
      </c>
      <c r="Q110" s="158">
        <v>0</v>
      </c>
      <c r="R110" s="158">
        <f t="shared" si="2"/>
        <v>0</v>
      </c>
      <c r="S110" s="158">
        <v>0</v>
      </c>
      <c r="T110" s="159">
        <f t="shared" si="3"/>
        <v>0</v>
      </c>
      <c r="AR110" s="21" t="s">
        <v>224</v>
      </c>
      <c r="AT110" s="21" t="s">
        <v>167</v>
      </c>
      <c r="AU110" s="21" t="s">
        <v>77</v>
      </c>
      <c r="AY110" s="21" t="s">
        <v>165</v>
      </c>
      <c r="BE110" s="160">
        <f t="shared" si="4"/>
        <v>0</v>
      </c>
      <c r="BF110" s="160">
        <f t="shared" si="5"/>
        <v>0</v>
      </c>
      <c r="BG110" s="160">
        <f t="shared" si="6"/>
        <v>0</v>
      </c>
      <c r="BH110" s="160">
        <f t="shared" si="7"/>
        <v>0</v>
      </c>
      <c r="BI110" s="160">
        <f t="shared" si="8"/>
        <v>0</v>
      </c>
      <c r="BJ110" s="21" t="s">
        <v>16</v>
      </c>
      <c r="BK110" s="160">
        <f t="shared" si="9"/>
        <v>0</v>
      </c>
      <c r="BL110" s="21" t="s">
        <v>224</v>
      </c>
      <c r="BM110" s="21" t="s">
        <v>3119</v>
      </c>
    </row>
    <row r="111" spans="2:65" s="1" customFormat="1" ht="16.5" customHeight="1">
      <c r="B111" s="149"/>
      <c r="C111" s="150" t="s">
        <v>267</v>
      </c>
      <c r="D111" s="150" t="s">
        <v>167</v>
      </c>
      <c r="E111" s="151" t="s">
        <v>3120</v>
      </c>
      <c r="F111" s="152" t="s">
        <v>3121</v>
      </c>
      <c r="G111" s="153" t="s">
        <v>971</v>
      </c>
      <c r="H111" s="154">
        <v>5</v>
      </c>
      <c r="I111" s="155"/>
      <c r="J111" s="155">
        <f t="shared" si="0"/>
        <v>0</v>
      </c>
      <c r="K111" s="152" t="s">
        <v>5</v>
      </c>
      <c r="L111" s="35"/>
      <c r="M111" s="156" t="s">
        <v>5</v>
      </c>
      <c r="N111" s="157" t="s">
        <v>40</v>
      </c>
      <c r="O111" s="158">
        <v>0</v>
      </c>
      <c r="P111" s="158">
        <f t="shared" si="1"/>
        <v>0</v>
      </c>
      <c r="Q111" s="158">
        <v>0</v>
      </c>
      <c r="R111" s="158">
        <f t="shared" si="2"/>
        <v>0</v>
      </c>
      <c r="S111" s="158">
        <v>0</v>
      </c>
      <c r="T111" s="159">
        <f t="shared" si="3"/>
        <v>0</v>
      </c>
      <c r="AR111" s="21" t="s">
        <v>224</v>
      </c>
      <c r="AT111" s="21" t="s">
        <v>167</v>
      </c>
      <c r="AU111" s="21" t="s">
        <v>77</v>
      </c>
      <c r="AY111" s="21" t="s">
        <v>165</v>
      </c>
      <c r="BE111" s="160">
        <f t="shared" si="4"/>
        <v>0</v>
      </c>
      <c r="BF111" s="160">
        <f t="shared" si="5"/>
        <v>0</v>
      </c>
      <c r="BG111" s="160">
        <f t="shared" si="6"/>
        <v>0</v>
      </c>
      <c r="BH111" s="160">
        <f t="shared" si="7"/>
        <v>0</v>
      </c>
      <c r="BI111" s="160">
        <f t="shared" si="8"/>
        <v>0</v>
      </c>
      <c r="BJ111" s="21" t="s">
        <v>16</v>
      </c>
      <c r="BK111" s="160">
        <f t="shared" si="9"/>
        <v>0</v>
      </c>
      <c r="BL111" s="21" t="s">
        <v>224</v>
      </c>
      <c r="BM111" s="21" t="s">
        <v>3122</v>
      </c>
    </row>
    <row r="112" spans="2:65" s="1" customFormat="1" ht="16.5" customHeight="1">
      <c r="B112" s="149"/>
      <c r="C112" s="150" t="s">
        <v>271</v>
      </c>
      <c r="D112" s="150" t="s">
        <v>167</v>
      </c>
      <c r="E112" s="151" t="s">
        <v>3123</v>
      </c>
      <c r="F112" s="152" t="s">
        <v>3124</v>
      </c>
      <c r="G112" s="153" t="s">
        <v>971</v>
      </c>
      <c r="H112" s="154">
        <v>50</v>
      </c>
      <c r="I112" s="155"/>
      <c r="J112" s="155">
        <f t="shared" si="0"/>
        <v>0</v>
      </c>
      <c r="K112" s="152" t="s">
        <v>5</v>
      </c>
      <c r="L112" s="35"/>
      <c r="M112" s="156" t="s">
        <v>5</v>
      </c>
      <c r="N112" s="157" t="s">
        <v>40</v>
      </c>
      <c r="O112" s="158">
        <v>0</v>
      </c>
      <c r="P112" s="158">
        <f t="shared" si="1"/>
        <v>0</v>
      </c>
      <c r="Q112" s="158">
        <v>0</v>
      </c>
      <c r="R112" s="158">
        <f t="shared" si="2"/>
        <v>0</v>
      </c>
      <c r="S112" s="158">
        <v>0</v>
      </c>
      <c r="T112" s="159">
        <f t="shared" si="3"/>
        <v>0</v>
      </c>
      <c r="AR112" s="21" t="s">
        <v>224</v>
      </c>
      <c r="AT112" s="21" t="s">
        <v>167</v>
      </c>
      <c r="AU112" s="21" t="s">
        <v>77</v>
      </c>
      <c r="AY112" s="21" t="s">
        <v>165</v>
      </c>
      <c r="BE112" s="160">
        <f t="shared" si="4"/>
        <v>0</v>
      </c>
      <c r="BF112" s="160">
        <f t="shared" si="5"/>
        <v>0</v>
      </c>
      <c r="BG112" s="160">
        <f t="shared" si="6"/>
        <v>0</v>
      </c>
      <c r="BH112" s="160">
        <f t="shared" si="7"/>
        <v>0</v>
      </c>
      <c r="BI112" s="160">
        <f t="shared" si="8"/>
        <v>0</v>
      </c>
      <c r="BJ112" s="21" t="s">
        <v>16</v>
      </c>
      <c r="BK112" s="160">
        <f t="shared" si="9"/>
        <v>0</v>
      </c>
      <c r="BL112" s="21" t="s">
        <v>224</v>
      </c>
      <c r="BM112" s="21" t="s">
        <v>3125</v>
      </c>
    </row>
    <row r="113" spans="2:65" s="1" customFormat="1" ht="16.5" customHeight="1">
      <c r="B113" s="149"/>
      <c r="C113" s="150" t="s">
        <v>275</v>
      </c>
      <c r="D113" s="150" t="s">
        <v>167</v>
      </c>
      <c r="E113" s="151" t="s">
        <v>3126</v>
      </c>
      <c r="F113" s="152" t="s">
        <v>3127</v>
      </c>
      <c r="G113" s="153" t="s">
        <v>971</v>
      </c>
      <c r="H113" s="154">
        <v>14</v>
      </c>
      <c r="I113" s="155"/>
      <c r="J113" s="155">
        <f t="shared" si="0"/>
        <v>0</v>
      </c>
      <c r="K113" s="152" t="s">
        <v>5</v>
      </c>
      <c r="L113" s="35"/>
      <c r="M113" s="156" t="s">
        <v>5</v>
      </c>
      <c r="N113" s="157" t="s">
        <v>40</v>
      </c>
      <c r="O113" s="158">
        <v>0</v>
      </c>
      <c r="P113" s="158">
        <f t="shared" si="1"/>
        <v>0</v>
      </c>
      <c r="Q113" s="158">
        <v>0</v>
      </c>
      <c r="R113" s="158">
        <f t="shared" si="2"/>
        <v>0</v>
      </c>
      <c r="S113" s="158">
        <v>0</v>
      </c>
      <c r="T113" s="159">
        <f t="shared" si="3"/>
        <v>0</v>
      </c>
      <c r="AR113" s="21" t="s">
        <v>224</v>
      </c>
      <c r="AT113" s="21" t="s">
        <v>167</v>
      </c>
      <c r="AU113" s="21" t="s">
        <v>77</v>
      </c>
      <c r="AY113" s="21" t="s">
        <v>165</v>
      </c>
      <c r="BE113" s="160">
        <f t="shared" si="4"/>
        <v>0</v>
      </c>
      <c r="BF113" s="160">
        <f t="shared" si="5"/>
        <v>0</v>
      </c>
      <c r="BG113" s="160">
        <f t="shared" si="6"/>
        <v>0</v>
      </c>
      <c r="BH113" s="160">
        <f t="shared" si="7"/>
        <v>0</v>
      </c>
      <c r="BI113" s="160">
        <f t="shared" si="8"/>
        <v>0</v>
      </c>
      <c r="BJ113" s="21" t="s">
        <v>16</v>
      </c>
      <c r="BK113" s="160">
        <f t="shared" si="9"/>
        <v>0</v>
      </c>
      <c r="BL113" s="21" t="s">
        <v>224</v>
      </c>
      <c r="BM113" s="21" t="s">
        <v>3128</v>
      </c>
    </row>
    <row r="114" spans="2:65" s="1" customFormat="1" ht="16.5" customHeight="1">
      <c r="B114" s="149"/>
      <c r="C114" s="150" t="s">
        <v>279</v>
      </c>
      <c r="D114" s="150" t="s">
        <v>167</v>
      </c>
      <c r="E114" s="151" t="s">
        <v>3129</v>
      </c>
      <c r="F114" s="152" t="s">
        <v>3130</v>
      </c>
      <c r="G114" s="153" t="s">
        <v>971</v>
      </c>
      <c r="H114" s="154">
        <v>1</v>
      </c>
      <c r="I114" s="155"/>
      <c r="J114" s="155">
        <f t="shared" si="0"/>
        <v>0</v>
      </c>
      <c r="K114" s="152" t="s">
        <v>5</v>
      </c>
      <c r="L114" s="35"/>
      <c r="M114" s="156" t="s">
        <v>5</v>
      </c>
      <c r="N114" s="157" t="s">
        <v>40</v>
      </c>
      <c r="O114" s="158">
        <v>0</v>
      </c>
      <c r="P114" s="158">
        <f t="shared" si="1"/>
        <v>0</v>
      </c>
      <c r="Q114" s="158">
        <v>0</v>
      </c>
      <c r="R114" s="158">
        <f t="shared" si="2"/>
        <v>0</v>
      </c>
      <c r="S114" s="158">
        <v>0</v>
      </c>
      <c r="T114" s="159">
        <f t="shared" si="3"/>
        <v>0</v>
      </c>
      <c r="AR114" s="21" t="s">
        <v>224</v>
      </c>
      <c r="AT114" s="21" t="s">
        <v>167</v>
      </c>
      <c r="AU114" s="21" t="s">
        <v>77</v>
      </c>
      <c r="AY114" s="21" t="s">
        <v>165</v>
      </c>
      <c r="BE114" s="160">
        <f t="shared" si="4"/>
        <v>0</v>
      </c>
      <c r="BF114" s="160">
        <f t="shared" si="5"/>
        <v>0</v>
      </c>
      <c r="BG114" s="160">
        <f t="shared" si="6"/>
        <v>0</v>
      </c>
      <c r="BH114" s="160">
        <f t="shared" si="7"/>
        <v>0</v>
      </c>
      <c r="BI114" s="160">
        <f t="shared" si="8"/>
        <v>0</v>
      </c>
      <c r="BJ114" s="21" t="s">
        <v>16</v>
      </c>
      <c r="BK114" s="160">
        <f t="shared" si="9"/>
        <v>0</v>
      </c>
      <c r="BL114" s="21" t="s">
        <v>224</v>
      </c>
      <c r="BM114" s="21" t="s">
        <v>3131</v>
      </c>
    </row>
    <row r="115" spans="2:65" s="1" customFormat="1" ht="16.5" customHeight="1">
      <c r="B115" s="149"/>
      <c r="C115" s="150" t="s">
        <v>283</v>
      </c>
      <c r="D115" s="150" t="s">
        <v>167</v>
      </c>
      <c r="E115" s="151" t="s">
        <v>3132</v>
      </c>
      <c r="F115" s="152" t="s">
        <v>3133</v>
      </c>
      <c r="G115" s="153" t="s">
        <v>971</v>
      </c>
      <c r="H115" s="154">
        <v>6</v>
      </c>
      <c r="I115" s="155"/>
      <c r="J115" s="155">
        <f t="shared" si="0"/>
        <v>0</v>
      </c>
      <c r="K115" s="152" t="s">
        <v>5</v>
      </c>
      <c r="L115" s="35"/>
      <c r="M115" s="156" t="s">
        <v>5</v>
      </c>
      <c r="N115" s="157" t="s">
        <v>40</v>
      </c>
      <c r="O115" s="158">
        <v>0</v>
      </c>
      <c r="P115" s="158">
        <f t="shared" si="1"/>
        <v>0</v>
      </c>
      <c r="Q115" s="158">
        <v>0</v>
      </c>
      <c r="R115" s="158">
        <f t="shared" si="2"/>
        <v>0</v>
      </c>
      <c r="S115" s="158">
        <v>0</v>
      </c>
      <c r="T115" s="159">
        <f t="shared" si="3"/>
        <v>0</v>
      </c>
      <c r="AR115" s="21" t="s">
        <v>224</v>
      </c>
      <c r="AT115" s="21" t="s">
        <v>167</v>
      </c>
      <c r="AU115" s="21" t="s">
        <v>77</v>
      </c>
      <c r="AY115" s="21" t="s">
        <v>165</v>
      </c>
      <c r="BE115" s="160">
        <f t="shared" si="4"/>
        <v>0</v>
      </c>
      <c r="BF115" s="160">
        <f t="shared" si="5"/>
        <v>0</v>
      </c>
      <c r="BG115" s="160">
        <f t="shared" si="6"/>
        <v>0</v>
      </c>
      <c r="BH115" s="160">
        <f t="shared" si="7"/>
        <v>0</v>
      </c>
      <c r="BI115" s="160">
        <f t="shared" si="8"/>
        <v>0</v>
      </c>
      <c r="BJ115" s="21" t="s">
        <v>16</v>
      </c>
      <c r="BK115" s="160">
        <f t="shared" si="9"/>
        <v>0</v>
      </c>
      <c r="BL115" s="21" t="s">
        <v>224</v>
      </c>
      <c r="BM115" s="21" t="s">
        <v>3134</v>
      </c>
    </row>
    <row r="116" spans="2:65" s="1" customFormat="1" ht="16.5" customHeight="1">
      <c r="B116" s="149"/>
      <c r="C116" s="150" t="s">
        <v>288</v>
      </c>
      <c r="D116" s="150" t="s">
        <v>167</v>
      </c>
      <c r="E116" s="151" t="s">
        <v>3135</v>
      </c>
      <c r="F116" s="152" t="s">
        <v>3136</v>
      </c>
      <c r="G116" s="153" t="s">
        <v>971</v>
      </c>
      <c r="H116" s="154">
        <v>8</v>
      </c>
      <c r="I116" s="155"/>
      <c r="J116" s="155">
        <f t="shared" si="0"/>
        <v>0</v>
      </c>
      <c r="K116" s="152" t="s">
        <v>5</v>
      </c>
      <c r="L116" s="35"/>
      <c r="M116" s="156" t="s">
        <v>5</v>
      </c>
      <c r="N116" s="157" t="s">
        <v>40</v>
      </c>
      <c r="O116" s="158">
        <v>0</v>
      </c>
      <c r="P116" s="158">
        <f t="shared" si="1"/>
        <v>0</v>
      </c>
      <c r="Q116" s="158">
        <v>0</v>
      </c>
      <c r="R116" s="158">
        <f t="shared" si="2"/>
        <v>0</v>
      </c>
      <c r="S116" s="158">
        <v>0</v>
      </c>
      <c r="T116" s="159">
        <f t="shared" si="3"/>
        <v>0</v>
      </c>
      <c r="AR116" s="21" t="s">
        <v>224</v>
      </c>
      <c r="AT116" s="21" t="s">
        <v>167</v>
      </c>
      <c r="AU116" s="21" t="s">
        <v>77</v>
      </c>
      <c r="AY116" s="21" t="s">
        <v>165</v>
      </c>
      <c r="BE116" s="160">
        <f t="shared" si="4"/>
        <v>0</v>
      </c>
      <c r="BF116" s="160">
        <f t="shared" si="5"/>
        <v>0</v>
      </c>
      <c r="BG116" s="160">
        <f t="shared" si="6"/>
        <v>0</v>
      </c>
      <c r="BH116" s="160">
        <f t="shared" si="7"/>
        <v>0</v>
      </c>
      <c r="BI116" s="160">
        <f t="shared" si="8"/>
        <v>0</v>
      </c>
      <c r="BJ116" s="21" t="s">
        <v>16</v>
      </c>
      <c r="BK116" s="160">
        <f t="shared" si="9"/>
        <v>0</v>
      </c>
      <c r="BL116" s="21" t="s">
        <v>224</v>
      </c>
      <c r="BM116" s="21" t="s">
        <v>3137</v>
      </c>
    </row>
    <row r="117" spans="2:65" s="1" customFormat="1" ht="16.5" customHeight="1">
      <c r="B117" s="149"/>
      <c r="C117" s="150" t="s">
        <v>292</v>
      </c>
      <c r="D117" s="150" t="s">
        <v>167</v>
      </c>
      <c r="E117" s="151" t="s">
        <v>3138</v>
      </c>
      <c r="F117" s="152" t="s">
        <v>3139</v>
      </c>
      <c r="G117" s="153" t="s">
        <v>971</v>
      </c>
      <c r="H117" s="154">
        <v>1</v>
      </c>
      <c r="I117" s="155"/>
      <c r="J117" s="155">
        <f t="shared" si="0"/>
        <v>0</v>
      </c>
      <c r="K117" s="152" t="s">
        <v>5</v>
      </c>
      <c r="L117" s="35"/>
      <c r="M117" s="156" t="s">
        <v>5</v>
      </c>
      <c r="N117" s="157" t="s">
        <v>40</v>
      </c>
      <c r="O117" s="158">
        <v>0</v>
      </c>
      <c r="P117" s="158">
        <f t="shared" si="1"/>
        <v>0</v>
      </c>
      <c r="Q117" s="158">
        <v>0</v>
      </c>
      <c r="R117" s="158">
        <f t="shared" si="2"/>
        <v>0</v>
      </c>
      <c r="S117" s="158">
        <v>0</v>
      </c>
      <c r="T117" s="159">
        <f t="shared" si="3"/>
        <v>0</v>
      </c>
      <c r="AR117" s="21" t="s">
        <v>224</v>
      </c>
      <c r="AT117" s="21" t="s">
        <v>167</v>
      </c>
      <c r="AU117" s="21" t="s">
        <v>77</v>
      </c>
      <c r="AY117" s="21" t="s">
        <v>165</v>
      </c>
      <c r="BE117" s="160">
        <f t="shared" si="4"/>
        <v>0</v>
      </c>
      <c r="BF117" s="160">
        <f t="shared" si="5"/>
        <v>0</v>
      </c>
      <c r="BG117" s="160">
        <f t="shared" si="6"/>
        <v>0</v>
      </c>
      <c r="BH117" s="160">
        <f t="shared" si="7"/>
        <v>0</v>
      </c>
      <c r="BI117" s="160">
        <f t="shared" si="8"/>
        <v>0</v>
      </c>
      <c r="BJ117" s="21" t="s">
        <v>16</v>
      </c>
      <c r="BK117" s="160">
        <f t="shared" si="9"/>
        <v>0</v>
      </c>
      <c r="BL117" s="21" t="s">
        <v>224</v>
      </c>
      <c r="BM117" s="21" t="s">
        <v>3140</v>
      </c>
    </row>
    <row r="118" spans="2:65" s="1" customFormat="1" ht="16.5" customHeight="1">
      <c r="B118" s="149"/>
      <c r="C118" s="150" t="s">
        <v>296</v>
      </c>
      <c r="D118" s="150" t="s">
        <v>167</v>
      </c>
      <c r="E118" s="151" t="s">
        <v>3141</v>
      </c>
      <c r="F118" s="152" t="s">
        <v>3142</v>
      </c>
      <c r="G118" s="153" t="s">
        <v>971</v>
      </c>
      <c r="H118" s="154">
        <v>1</v>
      </c>
      <c r="I118" s="155"/>
      <c r="J118" s="155">
        <f t="shared" ref="J118:J138" si="10">ROUND(I118*H118,2)</f>
        <v>0</v>
      </c>
      <c r="K118" s="152" t="s">
        <v>5</v>
      </c>
      <c r="L118" s="35"/>
      <c r="M118" s="156" t="s">
        <v>5</v>
      </c>
      <c r="N118" s="157" t="s">
        <v>40</v>
      </c>
      <c r="O118" s="158">
        <v>0</v>
      </c>
      <c r="P118" s="158">
        <f t="shared" ref="P118:P138" si="11">O118*H118</f>
        <v>0</v>
      </c>
      <c r="Q118" s="158">
        <v>0</v>
      </c>
      <c r="R118" s="158">
        <f t="shared" ref="R118:R138" si="12">Q118*H118</f>
        <v>0</v>
      </c>
      <c r="S118" s="158">
        <v>0</v>
      </c>
      <c r="T118" s="159">
        <f t="shared" ref="T118:T138" si="13">S118*H118</f>
        <v>0</v>
      </c>
      <c r="AR118" s="21" t="s">
        <v>224</v>
      </c>
      <c r="AT118" s="21" t="s">
        <v>167</v>
      </c>
      <c r="AU118" s="21" t="s">
        <v>77</v>
      </c>
      <c r="AY118" s="21" t="s">
        <v>165</v>
      </c>
      <c r="BE118" s="160">
        <f t="shared" ref="BE118:BE138" si="14">IF(N118="základní",J118,0)</f>
        <v>0</v>
      </c>
      <c r="BF118" s="160">
        <f t="shared" ref="BF118:BF138" si="15">IF(N118="snížená",J118,0)</f>
        <v>0</v>
      </c>
      <c r="BG118" s="160">
        <f t="shared" ref="BG118:BG138" si="16">IF(N118="zákl. přenesená",J118,0)</f>
        <v>0</v>
      </c>
      <c r="BH118" s="160">
        <f t="shared" ref="BH118:BH138" si="17">IF(N118="sníž. přenesená",J118,0)</f>
        <v>0</v>
      </c>
      <c r="BI118" s="160">
        <f t="shared" ref="BI118:BI138" si="18">IF(N118="nulová",J118,0)</f>
        <v>0</v>
      </c>
      <c r="BJ118" s="21" t="s">
        <v>16</v>
      </c>
      <c r="BK118" s="160">
        <f t="shared" ref="BK118:BK138" si="19">ROUND(I118*H118,2)</f>
        <v>0</v>
      </c>
      <c r="BL118" s="21" t="s">
        <v>224</v>
      </c>
      <c r="BM118" s="21" t="s">
        <v>3143</v>
      </c>
    </row>
    <row r="119" spans="2:65" s="1" customFormat="1" ht="16.5" customHeight="1">
      <c r="B119" s="149"/>
      <c r="C119" s="150" t="s">
        <v>303</v>
      </c>
      <c r="D119" s="150" t="s">
        <v>167</v>
      </c>
      <c r="E119" s="151" t="s">
        <v>3144</v>
      </c>
      <c r="F119" s="152" t="s">
        <v>3145</v>
      </c>
      <c r="G119" s="153" t="s">
        <v>971</v>
      </c>
      <c r="H119" s="154">
        <v>3</v>
      </c>
      <c r="I119" s="155"/>
      <c r="J119" s="155">
        <f t="shared" si="10"/>
        <v>0</v>
      </c>
      <c r="K119" s="152" t="s">
        <v>5</v>
      </c>
      <c r="L119" s="35"/>
      <c r="M119" s="156" t="s">
        <v>5</v>
      </c>
      <c r="N119" s="157" t="s">
        <v>40</v>
      </c>
      <c r="O119" s="158">
        <v>0</v>
      </c>
      <c r="P119" s="158">
        <f t="shared" si="11"/>
        <v>0</v>
      </c>
      <c r="Q119" s="158">
        <v>0</v>
      </c>
      <c r="R119" s="158">
        <f t="shared" si="12"/>
        <v>0</v>
      </c>
      <c r="S119" s="158">
        <v>0</v>
      </c>
      <c r="T119" s="159">
        <f t="shared" si="13"/>
        <v>0</v>
      </c>
      <c r="AR119" s="21" t="s">
        <v>224</v>
      </c>
      <c r="AT119" s="21" t="s">
        <v>167</v>
      </c>
      <c r="AU119" s="21" t="s">
        <v>77</v>
      </c>
      <c r="AY119" s="21" t="s">
        <v>165</v>
      </c>
      <c r="BE119" s="160">
        <f t="shared" si="14"/>
        <v>0</v>
      </c>
      <c r="BF119" s="160">
        <f t="shared" si="15"/>
        <v>0</v>
      </c>
      <c r="BG119" s="160">
        <f t="shared" si="16"/>
        <v>0</v>
      </c>
      <c r="BH119" s="160">
        <f t="shared" si="17"/>
        <v>0</v>
      </c>
      <c r="BI119" s="160">
        <f t="shared" si="18"/>
        <v>0</v>
      </c>
      <c r="BJ119" s="21" t="s">
        <v>16</v>
      </c>
      <c r="BK119" s="160">
        <f t="shared" si="19"/>
        <v>0</v>
      </c>
      <c r="BL119" s="21" t="s">
        <v>224</v>
      </c>
      <c r="BM119" s="21" t="s">
        <v>3146</v>
      </c>
    </row>
    <row r="120" spans="2:65" s="1" customFormat="1" ht="16.5" customHeight="1">
      <c r="B120" s="149"/>
      <c r="C120" s="150" t="s">
        <v>307</v>
      </c>
      <c r="D120" s="150" t="s">
        <v>167</v>
      </c>
      <c r="E120" s="151" t="s">
        <v>3147</v>
      </c>
      <c r="F120" s="152" t="s">
        <v>3148</v>
      </c>
      <c r="G120" s="153" t="s">
        <v>971</v>
      </c>
      <c r="H120" s="154">
        <v>2</v>
      </c>
      <c r="I120" s="155"/>
      <c r="J120" s="155">
        <f t="shared" si="10"/>
        <v>0</v>
      </c>
      <c r="K120" s="152" t="s">
        <v>5</v>
      </c>
      <c r="L120" s="35"/>
      <c r="M120" s="156" t="s">
        <v>5</v>
      </c>
      <c r="N120" s="157" t="s">
        <v>40</v>
      </c>
      <c r="O120" s="158">
        <v>0</v>
      </c>
      <c r="P120" s="158">
        <f t="shared" si="11"/>
        <v>0</v>
      </c>
      <c r="Q120" s="158">
        <v>0</v>
      </c>
      <c r="R120" s="158">
        <f t="shared" si="12"/>
        <v>0</v>
      </c>
      <c r="S120" s="158">
        <v>0</v>
      </c>
      <c r="T120" s="159">
        <f t="shared" si="13"/>
        <v>0</v>
      </c>
      <c r="AR120" s="21" t="s">
        <v>224</v>
      </c>
      <c r="AT120" s="21" t="s">
        <v>167</v>
      </c>
      <c r="AU120" s="21" t="s">
        <v>77</v>
      </c>
      <c r="AY120" s="21" t="s">
        <v>165</v>
      </c>
      <c r="BE120" s="160">
        <f t="shared" si="14"/>
        <v>0</v>
      </c>
      <c r="BF120" s="160">
        <f t="shared" si="15"/>
        <v>0</v>
      </c>
      <c r="BG120" s="160">
        <f t="shared" si="16"/>
        <v>0</v>
      </c>
      <c r="BH120" s="160">
        <f t="shared" si="17"/>
        <v>0</v>
      </c>
      <c r="BI120" s="160">
        <f t="shared" si="18"/>
        <v>0</v>
      </c>
      <c r="BJ120" s="21" t="s">
        <v>16</v>
      </c>
      <c r="BK120" s="160">
        <f t="shared" si="19"/>
        <v>0</v>
      </c>
      <c r="BL120" s="21" t="s">
        <v>224</v>
      </c>
      <c r="BM120" s="21" t="s">
        <v>3149</v>
      </c>
    </row>
    <row r="121" spans="2:65" s="1" customFormat="1" ht="16.5" customHeight="1">
      <c r="B121" s="149"/>
      <c r="C121" s="150" t="s">
        <v>312</v>
      </c>
      <c r="D121" s="150" t="s">
        <v>167</v>
      </c>
      <c r="E121" s="151" t="s">
        <v>3150</v>
      </c>
      <c r="F121" s="152" t="s">
        <v>3151</v>
      </c>
      <c r="G121" s="153" t="s">
        <v>971</v>
      </c>
      <c r="H121" s="154">
        <v>5</v>
      </c>
      <c r="I121" s="155"/>
      <c r="J121" s="155">
        <f t="shared" si="10"/>
        <v>0</v>
      </c>
      <c r="K121" s="152" t="s">
        <v>5</v>
      </c>
      <c r="L121" s="35"/>
      <c r="M121" s="156" t="s">
        <v>5</v>
      </c>
      <c r="N121" s="157" t="s">
        <v>40</v>
      </c>
      <c r="O121" s="158">
        <v>0</v>
      </c>
      <c r="P121" s="158">
        <f t="shared" si="11"/>
        <v>0</v>
      </c>
      <c r="Q121" s="158">
        <v>0</v>
      </c>
      <c r="R121" s="158">
        <f t="shared" si="12"/>
        <v>0</v>
      </c>
      <c r="S121" s="158">
        <v>0</v>
      </c>
      <c r="T121" s="159">
        <f t="shared" si="13"/>
        <v>0</v>
      </c>
      <c r="AR121" s="21" t="s">
        <v>224</v>
      </c>
      <c r="AT121" s="21" t="s">
        <v>167</v>
      </c>
      <c r="AU121" s="21" t="s">
        <v>77</v>
      </c>
      <c r="AY121" s="21" t="s">
        <v>165</v>
      </c>
      <c r="BE121" s="160">
        <f t="shared" si="14"/>
        <v>0</v>
      </c>
      <c r="BF121" s="160">
        <f t="shared" si="15"/>
        <v>0</v>
      </c>
      <c r="BG121" s="160">
        <f t="shared" si="16"/>
        <v>0</v>
      </c>
      <c r="BH121" s="160">
        <f t="shared" si="17"/>
        <v>0</v>
      </c>
      <c r="BI121" s="160">
        <f t="shared" si="18"/>
        <v>0</v>
      </c>
      <c r="BJ121" s="21" t="s">
        <v>16</v>
      </c>
      <c r="BK121" s="160">
        <f t="shared" si="19"/>
        <v>0</v>
      </c>
      <c r="BL121" s="21" t="s">
        <v>224</v>
      </c>
      <c r="BM121" s="21" t="s">
        <v>3152</v>
      </c>
    </row>
    <row r="122" spans="2:65" s="1" customFormat="1" ht="16.5" customHeight="1">
      <c r="B122" s="149"/>
      <c r="C122" s="150" t="s">
        <v>316</v>
      </c>
      <c r="D122" s="150" t="s">
        <v>167</v>
      </c>
      <c r="E122" s="151" t="s">
        <v>3153</v>
      </c>
      <c r="F122" s="152" t="s">
        <v>3154</v>
      </c>
      <c r="G122" s="153" t="s">
        <v>971</v>
      </c>
      <c r="H122" s="154">
        <v>22</v>
      </c>
      <c r="I122" s="155"/>
      <c r="J122" s="155">
        <f t="shared" si="10"/>
        <v>0</v>
      </c>
      <c r="K122" s="152" t="s">
        <v>5</v>
      </c>
      <c r="L122" s="35"/>
      <c r="M122" s="156" t="s">
        <v>5</v>
      </c>
      <c r="N122" s="157" t="s">
        <v>40</v>
      </c>
      <c r="O122" s="158">
        <v>0</v>
      </c>
      <c r="P122" s="158">
        <f t="shared" si="11"/>
        <v>0</v>
      </c>
      <c r="Q122" s="158">
        <v>0</v>
      </c>
      <c r="R122" s="158">
        <f t="shared" si="12"/>
        <v>0</v>
      </c>
      <c r="S122" s="158">
        <v>0</v>
      </c>
      <c r="T122" s="159">
        <f t="shared" si="13"/>
        <v>0</v>
      </c>
      <c r="AR122" s="21" t="s">
        <v>224</v>
      </c>
      <c r="AT122" s="21" t="s">
        <v>167</v>
      </c>
      <c r="AU122" s="21" t="s">
        <v>77</v>
      </c>
      <c r="AY122" s="21" t="s">
        <v>165</v>
      </c>
      <c r="BE122" s="160">
        <f t="shared" si="14"/>
        <v>0</v>
      </c>
      <c r="BF122" s="160">
        <f t="shared" si="15"/>
        <v>0</v>
      </c>
      <c r="BG122" s="160">
        <f t="shared" si="16"/>
        <v>0</v>
      </c>
      <c r="BH122" s="160">
        <f t="shared" si="17"/>
        <v>0</v>
      </c>
      <c r="BI122" s="160">
        <f t="shared" si="18"/>
        <v>0</v>
      </c>
      <c r="BJ122" s="21" t="s">
        <v>16</v>
      </c>
      <c r="BK122" s="160">
        <f t="shared" si="19"/>
        <v>0</v>
      </c>
      <c r="BL122" s="21" t="s">
        <v>224</v>
      </c>
      <c r="BM122" s="21" t="s">
        <v>3155</v>
      </c>
    </row>
    <row r="123" spans="2:65" s="1" customFormat="1" ht="25.5" customHeight="1">
      <c r="B123" s="149"/>
      <c r="C123" s="150" t="s">
        <v>320</v>
      </c>
      <c r="D123" s="150" t="s">
        <v>167</v>
      </c>
      <c r="E123" s="151" t="s">
        <v>3156</v>
      </c>
      <c r="F123" s="152" t="s">
        <v>3157</v>
      </c>
      <c r="G123" s="153" t="s">
        <v>971</v>
      </c>
      <c r="H123" s="154">
        <v>85</v>
      </c>
      <c r="I123" s="155"/>
      <c r="J123" s="155">
        <f t="shared" si="10"/>
        <v>0</v>
      </c>
      <c r="K123" s="152" t="s">
        <v>5</v>
      </c>
      <c r="L123" s="35"/>
      <c r="M123" s="156" t="s">
        <v>5</v>
      </c>
      <c r="N123" s="157" t="s">
        <v>40</v>
      </c>
      <c r="O123" s="158">
        <v>0</v>
      </c>
      <c r="P123" s="158">
        <f t="shared" si="11"/>
        <v>0</v>
      </c>
      <c r="Q123" s="158">
        <v>0</v>
      </c>
      <c r="R123" s="158">
        <f t="shared" si="12"/>
        <v>0</v>
      </c>
      <c r="S123" s="158">
        <v>0</v>
      </c>
      <c r="T123" s="159">
        <f t="shared" si="13"/>
        <v>0</v>
      </c>
      <c r="AR123" s="21" t="s">
        <v>224</v>
      </c>
      <c r="AT123" s="21" t="s">
        <v>167</v>
      </c>
      <c r="AU123" s="21" t="s">
        <v>77</v>
      </c>
      <c r="AY123" s="21" t="s">
        <v>165</v>
      </c>
      <c r="BE123" s="160">
        <f t="shared" si="14"/>
        <v>0</v>
      </c>
      <c r="BF123" s="160">
        <f t="shared" si="15"/>
        <v>0</v>
      </c>
      <c r="BG123" s="160">
        <f t="shared" si="16"/>
        <v>0</v>
      </c>
      <c r="BH123" s="160">
        <f t="shared" si="17"/>
        <v>0</v>
      </c>
      <c r="BI123" s="160">
        <f t="shared" si="18"/>
        <v>0</v>
      </c>
      <c r="BJ123" s="21" t="s">
        <v>16</v>
      </c>
      <c r="BK123" s="160">
        <f t="shared" si="19"/>
        <v>0</v>
      </c>
      <c r="BL123" s="21" t="s">
        <v>224</v>
      </c>
      <c r="BM123" s="21" t="s">
        <v>3158</v>
      </c>
    </row>
    <row r="124" spans="2:65" s="1" customFormat="1" ht="25.5" customHeight="1">
      <c r="B124" s="149"/>
      <c r="C124" s="150" t="s">
        <v>325</v>
      </c>
      <c r="D124" s="150" t="s">
        <v>167</v>
      </c>
      <c r="E124" s="151" t="s">
        <v>3159</v>
      </c>
      <c r="F124" s="152" t="s">
        <v>3160</v>
      </c>
      <c r="G124" s="153" t="s">
        <v>971</v>
      </c>
      <c r="H124" s="154">
        <v>2</v>
      </c>
      <c r="I124" s="155"/>
      <c r="J124" s="155">
        <f t="shared" si="10"/>
        <v>0</v>
      </c>
      <c r="K124" s="152" t="s">
        <v>5</v>
      </c>
      <c r="L124" s="35"/>
      <c r="M124" s="156" t="s">
        <v>5</v>
      </c>
      <c r="N124" s="157" t="s">
        <v>40</v>
      </c>
      <c r="O124" s="158">
        <v>0</v>
      </c>
      <c r="P124" s="158">
        <f t="shared" si="11"/>
        <v>0</v>
      </c>
      <c r="Q124" s="158">
        <v>0</v>
      </c>
      <c r="R124" s="158">
        <f t="shared" si="12"/>
        <v>0</v>
      </c>
      <c r="S124" s="158">
        <v>0</v>
      </c>
      <c r="T124" s="159">
        <f t="shared" si="13"/>
        <v>0</v>
      </c>
      <c r="AR124" s="21" t="s">
        <v>224</v>
      </c>
      <c r="AT124" s="21" t="s">
        <v>167</v>
      </c>
      <c r="AU124" s="21" t="s">
        <v>77</v>
      </c>
      <c r="AY124" s="21" t="s">
        <v>165</v>
      </c>
      <c r="BE124" s="160">
        <f t="shared" si="14"/>
        <v>0</v>
      </c>
      <c r="BF124" s="160">
        <f t="shared" si="15"/>
        <v>0</v>
      </c>
      <c r="BG124" s="160">
        <f t="shared" si="16"/>
        <v>0</v>
      </c>
      <c r="BH124" s="160">
        <f t="shared" si="17"/>
        <v>0</v>
      </c>
      <c r="BI124" s="160">
        <f t="shared" si="18"/>
        <v>0</v>
      </c>
      <c r="BJ124" s="21" t="s">
        <v>16</v>
      </c>
      <c r="BK124" s="160">
        <f t="shared" si="19"/>
        <v>0</v>
      </c>
      <c r="BL124" s="21" t="s">
        <v>224</v>
      </c>
      <c r="BM124" s="21" t="s">
        <v>3161</v>
      </c>
    </row>
    <row r="125" spans="2:65" s="1" customFormat="1" ht="16.5" customHeight="1">
      <c r="B125" s="149"/>
      <c r="C125" s="150" t="s">
        <v>329</v>
      </c>
      <c r="D125" s="150" t="s">
        <v>167</v>
      </c>
      <c r="E125" s="151" t="s">
        <v>3162</v>
      </c>
      <c r="F125" s="152" t="s">
        <v>3163</v>
      </c>
      <c r="G125" s="153" t="s">
        <v>971</v>
      </c>
      <c r="H125" s="154">
        <v>2</v>
      </c>
      <c r="I125" s="155"/>
      <c r="J125" s="155">
        <f t="shared" si="10"/>
        <v>0</v>
      </c>
      <c r="K125" s="152" t="s">
        <v>5</v>
      </c>
      <c r="L125" s="35"/>
      <c r="M125" s="156" t="s">
        <v>5</v>
      </c>
      <c r="N125" s="157" t="s">
        <v>40</v>
      </c>
      <c r="O125" s="158">
        <v>0</v>
      </c>
      <c r="P125" s="158">
        <f t="shared" si="11"/>
        <v>0</v>
      </c>
      <c r="Q125" s="158">
        <v>0</v>
      </c>
      <c r="R125" s="158">
        <f t="shared" si="12"/>
        <v>0</v>
      </c>
      <c r="S125" s="158">
        <v>0</v>
      </c>
      <c r="T125" s="159">
        <f t="shared" si="13"/>
        <v>0</v>
      </c>
      <c r="AR125" s="21" t="s">
        <v>224</v>
      </c>
      <c r="AT125" s="21" t="s">
        <v>167</v>
      </c>
      <c r="AU125" s="21" t="s">
        <v>77</v>
      </c>
      <c r="AY125" s="21" t="s">
        <v>165</v>
      </c>
      <c r="BE125" s="160">
        <f t="shared" si="14"/>
        <v>0</v>
      </c>
      <c r="BF125" s="160">
        <f t="shared" si="15"/>
        <v>0</v>
      </c>
      <c r="BG125" s="160">
        <f t="shared" si="16"/>
        <v>0</v>
      </c>
      <c r="BH125" s="160">
        <f t="shared" si="17"/>
        <v>0</v>
      </c>
      <c r="BI125" s="160">
        <f t="shared" si="18"/>
        <v>0</v>
      </c>
      <c r="BJ125" s="21" t="s">
        <v>16</v>
      </c>
      <c r="BK125" s="160">
        <f t="shared" si="19"/>
        <v>0</v>
      </c>
      <c r="BL125" s="21" t="s">
        <v>224</v>
      </c>
      <c r="BM125" s="21" t="s">
        <v>3164</v>
      </c>
    </row>
    <row r="126" spans="2:65" s="1" customFormat="1" ht="16.5" customHeight="1">
      <c r="B126" s="149"/>
      <c r="C126" s="150" t="s">
        <v>334</v>
      </c>
      <c r="D126" s="150" t="s">
        <v>167</v>
      </c>
      <c r="E126" s="151" t="s">
        <v>3165</v>
      </c>
      <c r="F126" s="152" t="s">
        <v>3166</v>
      </c>
      <c r="G126" s="153" t="s">
        <v>971</v>
      </c>
      <c r="H126" s="154">
        <v>9</v>
      </c>
      <c r="I126" s="155"/>
      <c r="J126" s="155">
        <f t="shared" si="10"/>
        <v>0</v>
      </c>
      <c r="K126" s="152" t="s">
        <v>5</v>
      </c>
      <c r="L126" s="35"/>
      <c r="M126" s="156" t="s">
        <v>5</v>
      </c>
      <c r="N126" s="157" t="s">
        <v>40</v>
      </c>
      <c r="O126" s="158">
        <v>0</v>
      </c>
      <c r="P126" s="158">
        <f t="shared" si="11"/>
        <v>0</v>
      </c>
      <c r="Q126" s="158">
        <v>0</v>
      </c>
      <c r="R126" s="158">
        <f t="shared" si="12"/>
        <v>0</v>
      </c>
      <c r="S126" s="158">
        <v>0</v>
      </c>
      <c r="T126" s="159">
        <f t="shared" si="13"/>
        <v>0</v>
      </c>
      <c r="AR126" s="21" t="s">
        <v>224</v>
      </c>
      <c r="AT126" s="21" t="s">
        <v>167</v>
      </c>
      <c r="AU126" s="21" t="s">
        <v>77</v>
      </c>
      <c r="AY126" s="21" t="s">
        <v>165</v>
      </c>
      <c r="BE126" s="160">
        <f t="shared" si="14"/>
        <v>0</v>
      </c>
      <c r="BF126" s="160">
        <f t="shared" si="15"/>
        <v>0</v>
      </c>
      <c r="BG126" s="160">
        <f t="shared" si="16"/>
        <v>0</v>
      </c>
      <c r="BH126" s="160">
        <f t="shared" si="17"/>
        <v>0</v>
      </c>
      <c r="BI126" s="160">
        <f t="shared" si="18"/>
        <v>0</v>
      </c>
      <c r="BJ126" s="21" t="s">
        <v>16</v>
      </c>
      <c r="BK126" s="160">
        <f t="shared" si="19"/>
        <v>0</v>
      </c>
      <c r="BL126" s="21" t="s">
        <v>224</v>
      </c>
      <c r="BM126" s="21" t="s">
        <v>3167</v>
      </c>
    </row>
    <row r="127" spans="2:65" s="1" customFormat="1" ht="16.5" customHeight="1">
      <c r="B127" s="149"/>
      <c r="C127" s="150" t="s">
        <v>338</v>
      </c>
      <c r="D127" s="150" t="s">
        <v>167</v>
      </c>
      <c r="E127" s="151" t="s">
        <v>3168</v>
      </c>
      <c r="F127" s="152" t="s">
        <v>3169</v>
      </c>
      <c r="G127" s="153" t="s">
        <v>971</v>
      </c>
      <c r="H127" s="154">
        <v>9</v>
      </c>
      <c r="I127" s="155"/>
      <c r="J127" s="155">
        <f t="shared" si="10"/>
        <v>0</v>
      </c>
      <c r="K127" s="152" t="s">
        <v>5</v>
      </c>
      <c r="L127" s="35"/>
      <c r="M127" s="156" t="s">
        <v>5</v>
      </c>
      <c r="N127" s="157" t="s">
        <v>40</v>
      </c>
      <c r="O127" s="158">
        <v>0</v>
      </c>
      <c r="P127" s="158">
        <f t="shared" si="11"/>
        <v>0</v>
      </c>
      <c r="Q127" s="158">
        <v>0</v>
      </c>
      <c r="R127" s="158">
        <f t="shared" si="12"/>
        <v>0</v>
      </c>
      <c r="S127" s="158">
        <v>0</v>
      </c>
      <c r="T127" s="159">
        <f t="shared" si="13"/>
        <v>0</v>
      </c>
      <c r="AR127" s="21" t="s">
        <v>224</v>
      </c>
      <c r="AT127" s="21" t="s">
        <v>167</v>
      </c>
      <c r="AU127" s="21" t="s">
        <v>77</v>
      </c>
      <c r="AY127" s="21" t="s">
        <v>165</v>
      </c>
      <c r="BE127" s="160">
        <f t="shared" si="14"/>
        <v>0</v>
      </c>
      <c r="BF127" s="160">
        <f t="shared" si="15"/>
        <v>0</v>
      </c>
      <c r="BG127" s="160">
        <f t="shared" si="16"/>
        <v>0</v>
      </c>
      <c r="BH127" s="160">
        <f t="shared" si="17"/>
        <v>0</v>
      </c>
      <c r="BI127" s="160">
        <f t="shared" si="18"/>
        <v>0</v>
      </c>
      <c r="BJ127" s="21" t="s">
        <v>16</v>
      </c>
      <c r="BK127" s="160">
        <f t="shared" si="19"/>
        <v>0</v>
      </c>
      <c r="BL127" s="21" t="s">
        <v>224</v>
      </c>
      <c r="BM127" s="21" t="s">
        <v>3170</v>
      </c>
    </row>
    <row r="128" spans="2:65" s="1" customFormat="1" ht="25.5" customHeight="1">
      <c r="B128" s="149"/>
      <c r="C128" s="150" t="s">
        <v>342</v>
      </c>
      <c r="D128" s="150" t="s">
        <v>167</v>
      </c>
      <c r="E128" s="151" t="s">
        <v>3171</v>
      </c>
      <c r="F128" s="152" t="s">
        <v>3172</v>
      </c>
      <c r="G128" s="153" t="s">
        <v>971</v>
      </c>
      <c r="H128" s="154">
        <v>1</v>
      </c>
      <c r="I128" s="155"/>
      <c r="J128" s="155">
        <f t="shared" si="10"/>
        <v>0</v>
      </c>
      <c r="K128" s="152" t="s">
        <v>5</v>
      </c>
      <c r="L128" s="35"/>
      <c r="M128" s="156" t="s">
        <v>5</v>
      </c>
      <c r="N128" s="157" t="s">
        <v>40</v>
      </c>
      <c r="O128" s="158">
        <v>0</v>
      </c>
      <c r="P128" s="158">
        <f t="shared" si="11"/>
        <v>0</v>
      </c>
      <c r="Q128" s="158">
        <v>0</v>
      </c>
      <c r="R128" s="158">
        <f t="shared" si="12"/>
        <v>0</v>
      </c>
      <c r="S128" s="158">
        <v>0</v>
      </c>
      <c r="T128" s="159">
        <f t="shared" si="13"/>
        <v>0</v>
      </c>
      <c r="AR128" s="21" t="s">
        <v>224</v>
      </c>
      <c r="AT128" s="21" t="s">
        <v>167</v>
      </c>
      <c r="AU128" s="21" t="s">
        <v>77</v>
      </c>
      <c r="AY128" s="21" t="s">
        <v>165</v>
      </c>
      <c r="BE128" s="160">
        <f t="shared" si="14"/>
        <v>0</v>
      </c>
      <c r="BF128" s="160">
        <f t="shared" si="15"/>
        <v>0</v>
      </c>
      <c r="BG128" s="160">
        <f t="shared" si="16"/>
        <v>0</v>
      </c>
      <c r="BH128" s="160">
        <f t="shared" si="17"/>
        <v>0</v>
      </c>
      <c r="BI128" s="160">
        <f t="shared" si="18"/>
        <v>0</v>
      </c>
      <c r="BJ128" s="21" t="s">
        <v>16</v>
      </c>
      <c r="BK128" s="160">
        <f t="shared" si="19"/>
        <v>0</v>
      </c>
      <c r="BL128" s="21" t="s">
        <v>224</v>
      </c>
      <c r="BM128" s="21" t="s">
        <v>3173</v>
      </c>
    </row>
    <row r="129" spans="2:65" s="1" customFormat="1" ht="25.5" customHeight="1">
      <c r="B129" s="149"/>
      <c r="C129" s="150" t="s">
        <v>346</v>
      </c>
      <c r="D129" s="150" t="s">
        <v>167</v>
      </c>
      <c r="E129" s="151" t="s">
        <v>3174</v>
      </c>
      <c r="F129" s="152" t="s">
        <v>3175</v>
      </c>
      <c r="G129" s="153" t="s">
        <v>971</v>
      </c>
      <c r="H129" s="154">
        <v>1</v>
      </c>
      <c r="I129" s="155"/>
      <c r="J129" s="155">
        <f t="shared" si="10"/>
        <v>0</v>
      </c>
      <c r="K129" s="152" t="s">
        <v>5</v>
      </c>
      <c r="L129" s="35"/>
      <c r="M129" s="156" t="s">
        <v>5</v>
      </c>
      <c r="N129" s="157" t="s">
        <v>40</v>
      </c>
      <c r="O129" s="158">
        <v>0</v>
      </c>
      <c r="P129" s="158">
        <f t="shared" si="11"/>
        <v>0</v>
      </c>
      <c r="Q129" s="158">
        <v>0</v>
      </c>
      <c r="R129" s="158">
        <f t="shared" si="12"/>
        <v>0</v>
      </c>
      <c r="S129" s="158">
        <v>0</v>
      </c>
      <c r="T129" s="159">
        <f t="shared" si="13"/>
        <v>0</v>
      </c>
      <c r="AR129" s="21" t="s">
        <v>224</v>
      </c>
      <c r="AT129" s="21" t="s">
        <v>167</v>
      </c>
      <c r="AU129" s="21" t="s">
        <v>77</v>
      </c>
      <c r="AY129" s="21" t="s">
        <v>165</v>
      </c>
      <c r="BE129" s="160">
        <f t="shared" si="14"/>
        <v>0</v>
      </c>
      <c r="BF129" s="160">
        <f t="shared" si="15"/>
        <v>0</v>
      </c>
      <c r="BG129" s="160">
        <f t="shared" si="16"/>
        <v>0</v>
      </c>
      <c r="BH129" s="160">
        <f t="shared" si="17"/>
        <v>0</v>
      </c>
      <c r="BI129" s="160">
        <f t="shared" si="18"/>
        <v>0</v>
      </c>
      <c r="BJ129" s="21" t="s">
        <v>16</v>
      </c>
      <c r="BK129" s="160">
        <f t="shared" si="19"/>
        <v>0</v>
      </c>
      <c r="BL129" s="21" t="s">
        <v>224</v>
      </c>
      <c r="BM129" s="21" t="s">
        <v>3176</v>
      </c>
    </row>
    <row r="130" spans="2:65" s="1" customFormat="1" ht="38.25" customHeight="1">
      <c r="B130" s="149"/>
      <c r="C130" s="150" t="s">
        <v>350</v>
      </c>
      <c r="D130" s="150" t="s">
        <v>167</v>
      </c>
      <c r="E130" s="151" t="s">
        <v>3177</v>
      </c>
      <c r="F130" s="152" t="s">
        <v>3178</v>
      </c>
      <c r="G130" s="153" t="s">
        <v>971</v>
      </c>
      <c r="H130" s="154">
        <v>1</v>
      </c>
      <c r="I130" s="155"/>
      <c r="J130" s="155">
        <f t="shared" si="10"/>
        <v>0</v>
      </c>
      <c r="K130" s="152" t="s">
        <v>5</v>
      </c>
      <c r="L130" s="35"/>
      <c r="M130" s="156" t="s">
        <v>5</v>
      </c>
      <c r="N130" s="157" t="s">
        <v>40</v>
      </c>
      <c r="O130" s="158">
        <v>0</v>
      </c>
      <c r="P130" s="158">
        <f t="shared" si="11"/>
        <v>0</v>
      </c>
      <c r="Q130" s="158">
        <v>0</v>
      </c>
      <c r="R130" s="158">
        <f t="shared" si="12"/>
        <v>0</v>
      </c>
      <c r="S130" s="158">
        <v>0</v>
      </c>
      <c r="T130" s="159">
        <f t="shared" si="13"/>
        <v>0</v>
      </c>
      <c r="AR130" s="21" t="s">
        <v>224</v>
      </c>
      <c r="AT130" s="21" t="s">
        <v>167</v>
      </c>
      <c r="AU130" s="21" t="s">
        <v>77</v>
      </c>
      <c r="AY130" s="21" t="s">
        <v>165</v>
      </c>
      <c r="BE130" s="160">
        <f t="shared" si="14"/>
        <v>0</v>
      </c>
      <c r="BF130" s="160">
        <f t="shared" si="15"/>
        <v>0</v>
      </c>
      <c r="BG130" s="160">
        <f t="shared" si="16"/>
        <v>0</v>
      </c>
      <c r="BH130" s="160">
        <f t="shared" si="17"/>
        <v>0</v>
      </c>
      <c r="BI130" s="160">
        <f t="shared" si="18"/>
        <v>0</v>
      </c>
      <c r="BJ130" s="21" t="s">
        <v>16</v>
      </c>
      <c r="BK130" s="160">
        <f t="shared" si="19"/>
        <v>0</v>
      </c>
      <c r="BL130" s="21" t="s">
        <v>224</v>
      </c>
      <c r="BM130" s="21" t="s">
        <v>3179</v>
      </c>
    </row>
    <row r="131" spans="2:65" s="1" customFormat="1" ht="25.5" customHeight="1">
      <c r="B131" s="149"/>
      <c r="C131" s="150" t="s">
        <v>354</v>
      </c>
      <c r="D131" s="150" t="s">
        <v>167</v>
      </c>
      <c r="E131" s="151" t="s">
        <v>3180</v>
      </c>
      <c r="F131" s="152" t="s">
        <v>3181</v>
      </c>
      <c r="G131" s="153" t="s">
        <v>971</v>
      </c>
      <c r="H131" s="154">
        <v>5</v>
      </c>
      <c r="I131" s="155"/>
      <c r="J131" s="155">
        <f t="shared" si="10"/>
        <v>0</v>
      </c>
      <c r="K131" s="152" t="s">
        <v>5</v>
      </c>
      <c r="L131" s="35"/>
      <c r="M131" s="156" t="s">
        <v>5</v>
      </c>
      <c r="N131" s="157" t="s">
        <v>40</v>
      </c>
      <c r="O131" s="158">
        <v>0</v>
      </c>
      <c r="P131" s="158">
        <f t="shared" si="11"/>
        <v>0</v>
      </c>
      <c r="Q131" s="158">
        <v>0</v>
      </c>
      <c r="R131" s="158">
        <f t="shared" si="12"/>
        <v>0</v>
      </c>
      <c r="S131" s="158">
        <v>0</v>
      </c>
      <c r="T131" s="159">
        <f t="shared" si="13"/>
        <v>0</v>
      </c>
      <c r="AR131" s="21" t="s">
        <v>224</v>
      </c>
      <c r="AT131" s="21" t="s">
        <v>167</v>
      </c>
      <c r="AU131" s="21" t="s">
        <v>77</v>
      </c>
      <c r="AY131" s="21" t="s">
        <v>165</v>
      </c>
      <c r="BE131" s="160">
        <f t="shared" si="14"/>
        <v>0</v>
      </c>
      <c r="BF131" s="160">
        <f t="shared" si="15"/>
        <v>0</v>
      </c>
      <c r="BG131" s="160">
        <f t="shared" si="16"/>
        <v>0</v>
      </c>
      <c r="BH131" s="160">
        <f t="shared" si="17"/>
        <v>0</v>
      </c>
      <c r="BI131" s="160">
        <f t="shared" si="18"/>
        <v>0</v>
      </c>
      <c r="BJ131" s="21" t="s">
        <v>16</v>
      </c>
      <c r="BK131" s="160">
        <f t="shared" si="19"/>
        <v>0</v>
      </c>
      <c r="BL131" s="21" t="s">
        <v>224</v>
      </c>
      <c r="BM131" s="21" t="s">
        <v>3182</v>
      </c>
    </row>
    <row r="132" spans="2:65" s="1" customFormat="1" ht="16.5" customHeight="1">
      <c r="B132" s="149"/>
      <c r="C132" s="150" t="s">
        <v>358</v>
      </c>
      <c r="D132" s="150" t="s">
        <v>167</v>
      </c>
      <c r="E132" s="151" t="s">
        <v>3183</v>
      </c>
      <c r="F132" s="152" t="s">
        <v>3184</v>
      </c>
      <c r="G132" s="153" t="s">
        <v>971</v>
      </c>
      <c r="H132" s="154">
        <v>1</v>
      </c>
      <c r="I132" s="155"/>
      <c r="J132" s="155">
        <f t="shared" si="10"/>
        <v>0</v>
      </c>
      <c r="K132" s="152" t="s">
        <v>5</v>
      </c>
      <c r="L132" s="35"/>
      <c r="M132" s="156" t="s">
        <v>5</v>
      </c>
      <c r="N132" s="157" t="s">
        <v>40</v>
      </c>
      <c r="O132" s="158">
        <v>0</v>
      </c>
      <c r="P132" s="158">
        <f t="shared" si="11"/>
        <v>0</v>
      </c>
      <c r="Q132" s="158">
        <v>0</v>
      </c>
      <c r="R132" s="158">
        <f t="shared" si="12"/>
        <v>0</v>
      </c>
      <c r="S132" s="158">
        <v>0</v>
      </c>
      <c r="T132" s="159">
        <f t="shared" si="13"/>
        <v>0</v>
      </c>
      <c r="AR132" s="21" t="s">
        <v>224</v>
      </c>
      <c r="AT132" s="21" t="s">
        <v>167</v>
      </c>
      <c r="AU132" s="21" t="s">
        <v>77</v>
      </c>
      <c r="AY132" s="21" t="s">
        <v>165</v>
      </c>
      <c r="BE132" s="160">
        <f t="shared" si="14"/>
        <v>0</v>
      </c>
      <c r="BF132" s="160">
        <f t="shared" si="15"/>
        <v>0</v>
      </c>
      <c r="BG132" s="160">
        <f t="shared" si="16"/>
        <v>0</v>
      </c>
      <c r="BH132" s="160">
        <f t="shared" si="17"/>
        <v>0</v>
      </c>
      <c r="BI132" s="160">
        <f t="shared" si="18"/>
        <v>0</v>
      </c>
      <c r="BJ132" s="21" t="s">
        <v>16</v>
      </c>
      <c r="BK132" s="160">
        <f t="shared" si="19"/>
        <v>0</v>
      </c>
      <c r="BL132" s="21" t="s">
        <v>224</v>
      </c>
      <c r="BM132" s="21" t="s">
        <v>3185</v>
      </c>
    </row>
    <row r="133" spans="2:65" s="1" customFormat="1" ht="16.5" customHeight="1">
      <c r="B133" s="149"/>
      <c r="C133" s="150" t="s">
        <v>362</v>
      </c>
      <c r="D133" s="150" t="s">
        <v>167</v>
      </c>
      <c r="E133" s="151" t="s">
        <v>3186</v>
      </c>
      <c r="F133" s="152" t="s">
        <v>3187</v>
      </c>
      <c r="G133" s="153" t="s">
        <v>971</v>
      </c>
      <c r="H133" s="154">
        <v>1</v>
      </c>
      <c r="I133" s="155"/>
      <c r="J133" s="155">
        <f t="shared" si="10"/>
        <v>0</v>
      </c>
      <c r="K133" s="152" t="s">
        <v>5</v>
      </c>
      <c r="L133" s="35"/>
      <c r="M133" s="156" t="s">
        <v>5</v>
      </c>
      <c r="N133" s="157" t="s">
        <v>40</v>
      </c>
      <c r="O133" s="158">
        <v>0</v>
      </c>
      <c r="P133" s="158">
        <f t="shared" si="11"/>
        <v>0</v>
      </c>
      <c r="Q133" s="158">
        <v>0</v>
      </c>
      <c r="R133" s="158">
        <f t="shared" si="12"/>
        <v>0</v>
      </c>
      <c r="S133" s="158">
        <v>0</v>
      </c>
      <c r="T133" s="159">
        <f t="shared" si="13"/>
        <v>0</v>
      </c>
      <c r="AR133" s="21" t="s">
        <v>224</v>
      </c>
      <c r="AT133" s="21" t="s">
        <v>167</v>
      </c>
      <c r="AU133" s="21" t="s">
        <v>77</v>
      </c>
      <c r="AY133" s="21" t="s">
        <v>165</v>
      </c>
      <c r="BE133" s="160">
        <f t="shared" si="14"/>
        <v>0</v>
      </c>
      <c r="BF133" s="160">
        <f t="shared" si="15"/>
        <v>0</v>
      </c>
      <c r="BG133" s="160">
        <f t="shared" si="16"/>
        <v>0</v>
      </c>
      <c r="BH133" s="160">
        <f t="shared" si="17"/>
        <v>0</v>
      </c>
      <c r="BI133" s="160">
        <f t="shared" si="18"/>
        <v>0</v>
      </c>
      <c r="BJ133" s="21" t="s">
        <v>16</v>
      </c>
      <c r="BK133" s="160">
        <f t="shared" si="19"/>
        <v>0</v>
      </c>
      <c r="BL133" s="21" t="s">
        <v>224</v>
      </c>
      <c r="BM133" s="21" t="s">
        <v>3188</v>
      </c>
    </row>
    <row r="134" spans="2:65" s="1" customFormat="1" ht="16.5" customHeight="1">
      <c r="B134" s="149"/>
      <c r="C134" s="150" t="s">
        <v>366</v>
      </c>
      <c r="D134" s="150" t="s">
        <v>167</v>
      </c>
      <c r="E134" s="151" t="s">
        <v>3189</v>
      </c>
      <c r="F134" s="152" t="s">
        <v>3190</v>
      </c>
      <c r="G134" s="153" t="s">
        <v>971</v>
      </c>
      <c r="H134" s="154">
        <v>6</v>
      </c>
      <c r="I134" s="155"/>
      <c r="J134" s="155">
        <f t="shared" si="10"/>
        <v>0</v>
      </c>
      <c r="K134" s="152" t="s">
        <v>5</v>
      </c>
      <c r="L134" s="35"/>
      <c r="M134" s="156" t="s">
        <v>5</v>
      </c>
      <c r="N134" s="157" t="s">
        <v>40</v>
      </c>
      <c r="O134" s="158">
        <v>0</v>
      </c>
      <c r="P134" s="158">
        <f t="shared" si="11"/>
        <v>0</v>
      </c>
      <c r="Q134" s="158">
        <v>0</v>
      </c>
      <c r="R134" s="158">
        <f t="shared" si="12"/>
        <v>0</v>
      </c>
      <c r="S134" s="158">
        <v>0</v>
      </c>
      <c r="T134" s="159">
        <f t="shared" si="13"/>
        <v>0</v>
      </c>
      <c r="AR134" s="21" t="s">
        <v>224</v>
      </c>
      <c r="AT134" s="21" t="s">
        <v>167</v>
      </c>
      <c r="AU134" s="21" t="s">
        <v>77</v>
      </c>
      <c r="AY134" s="21" t="s">
        <v>165</v>
      </c>
      <c r="BE134" s="160">
        <f t="shared" si="14"/>
        <v>0</v>
      </c>
      <c r="BF134" s="160">
        <f t="shared" si="15"/>
        <v>0</v>
      </c>
      <c r="BG134" s="160">
        <f t="shared" si="16"/>
        <v>0</v>
      </c>
      <c r="BH134" s="160">
        <f t="shared" si="17"/>
        <v>0</v>
      </c>
      <c r="BI134" s="160">
        <f t="shared" si="18"/>
        <v>0</v>
      </c>
      <c r="BJ134" s="21" t="s">
        <v>16</v>
      </c>
      <c r="BK134" s="160">
        <f t="shared" si="19"/>
        <v>0</v>
      </c>
      <c r="BL134" s="21" t="s">
        <v>224</v>
      </c>
      <c r="BM134" s="21" t="s">
        <v>3191</v>
      </c>
    </row>
    <row r="135" spans="2:65" s="1" customFormat="1" ht="16.5" customHeight="1">
      <c r="B135" s="149"/>
      <c r="C135" s="150" t="s">
        <v>370</v>
      </c>
      <c r="D135" s="150" t="s">
        <v>167</v>
      </c>
      <c r="E135" s="151" t="s">
        <v>3192</v>
      </c>
      <c r="F135" s="152" t="s">
        <v>3193</v>
      </c>
      <c r="G135" s="153" t="s">
        <v>971</v>
      </c>
      <c r="H135" s="154">
        <v>1</v>
      </c>
      <c r="I135" s="155"/>
      <c r="J135" s="155">
        <f t="shared" si="10"/>
        <v>0</v>
      </c>
      <c r="K135" s="152" t="s">
        <v>5</v>
      </c>
      <c r="L135" s="35"/>
      <c r="M135" s="156" t="s">
        <v>5</v>
      </c>
      <c r="N135" s="157" t="s">
        <v>40</v>
      </c>
      <c r="O135" s="158">
        <v>0</v>
      </c>
      <c r="P135" s="158">
        <f t="shared" si="11"/>
        <v>0</v>
      </c>
      <c r="Q135" s="158">
        <v>0</v>
      </c>
      <c r="R135" s="158">
        <f t="shared" si="12"/>
        <v>0</v>
      </c>
      <c r="S135" s="158">
        <v>0</v>
      </c>
      <c r="T135" s="159">
        <f t="shared" si="13"/>
        <v>0</v>
      </c>
      <c r="AR135" s="21" t="s">
        <v>224</v>
      </c>
      <c r="AT135" s="21" t="s">
        <v>167</v>
      </c>
      <c r="AU135" s="21" t="s">
        <v>77</v>
      </c>
      <c r="AY135" s="21" t="s">
        <v>165</v>
      </c>
      <c r="BE135" s="160">
        <f t="shared" si="14"/>
        <v>0</v>
      </c>
      <c r="BF135" s="160">
        <f t="shared" si="15"/>
        <v>0</v>
      </c>
      <c r="BG135" s="160">
        <f t="shared" si="16"/>
        <v>0</v>
      </c>
      <c r="BH135" s="160">
        <f t="shared" si="17"/>
        <v>0</v>
      </c>
      <c r="BI135" s="160">
        <f t="shared" si="18"/>
        <v>0</v>
      </c>
      <c r="BJ135" s="21" t="s">
        <v>16</v>
      </c>
      <c r="BK135" s="160">
        <f t="shared" si="19"/>
        <v>0</v>
      </c>
      <c r="BL135" s="21" t="s">
        <v>224</v>
      </c>
      <c r="BM135" s="21" t="s">
        <v>3194</v>
      </c>
    </row>
    <row r="136" spans="2:65" s="1" customFormat="1" ht="16.5" customHeight="1">
      <c r="B136" s="149"/>
      <c r="C136" s="150" t="s">
        <v>374</v>
      </c>
      <c r="D136" s="150" t="s">
        <v>167</v>
      </c>
      <c r="E136" s="151" t="s">
        <v>3195</v>
      </c>
      <c r="F136" s="152" t="s">
        <v>3196</v>
      </c>
      <c r="G136" s="153" t="s">
        <v>971</v>
      </c>
      <c r="H136" s="154">
        <v>1</v>
      </c>
      <c r="I136" s="155"/>
      <c r="J136" s="155">
        <f t="shared" si="10"/>
        <v>0</v>
      </c>
      <c r="K136" s="152" t="s">
        <v>5</v>
      </c>
      <c r="L136" s="35"/>
      <c r="M136" s="156" t="s">
        <v>5</v>
      </c>
      <c r="N136" s="157" t="s">
        <v>40</v>
      </c>
      <c r="O136" s="158">
        <v>0</v>
      </c>
      <c r="P136" s="158">
        <f t="shared" si="11"/>
        <v>0</v>
      </c>
      <c r="Q136" s="158">
        <v>0</v>
      </c>
      <c r="R136" s="158">
        <f t="shared" si="12"/>
        <v>0</v>
      </c>
      <c r="S136" s="158">
        <v>0</v>
      </c>
      <c r="T136" s="159">
        <f t="shared" si="13"/>
        <v>0</v>
      </c>
      <c r="AR136" s="21" t="s">
        <v>224</v>
      </c>
      <c r="AT136" s="21" t="s">
        <v>167</v>
      </c>
      <c r="AU136" s="21" t="s">
        <v>77</v>
      </c>
      <c r="AY136" s="21" t="s">
        <v>165</v>
      </c>
      <c r="BE136" s="160">
        <f t="shared" si="14"/>
        <v>0</v>
      </c>
      <c r="BF136" s="160">
        <f t="shared" si="15"/>
        <v>0</v>
      </c>
      <c r="BG136" s="160">
        <f t="shared" si="16"/>
        <v>0</v>
      </c>
      <c r="BH136" s="160">
        <f t="shared" si="17"/>
        <v>0</v>
      </c>
      <c r="BI136" s="160">
        <f t="shared" si="18"/>
        <v>0</v>
      </c>
      <c r="BJ136" s="21" t="s">
        <v>16</v>
      </c>
      <c r="BK136" s="160">
        <f t="shared" si="19"/>
        <v>0</v>
      </c>
      <c r="BL136" s="21" t="s">
        <v>224</v>
      </c>
      <c r="BM136" s="21" t="s">
        <v>3197</v>
      </c>
    </row>
    <row r="137" spans="2:65" s="1" customFormat="1" ht="16.5" customHeight="1">
      <c r="B137" s="149"/>
      <c r="C137" s="150" t="s">
        <v>378</v>
      </c>
      <c r="D137" s="150" t="s">
        <v>167</v>
      </c>
      <c r="E137" s="151" t="s">
        <v>3198</v>
      </c>
      <c r="F137" s="152" t="s">
        <v>3199</v>
      </c>
      <c r="G137" s="153" t="s">
        <v>170</v>
      </c>
      <c r="H137" s="154">
        <v>2</v>
      </c>
      <c r="I137" s="155"/>
      <c r="J137" s="155">
        <f t="shared" si="10"/>
        <v>0</v>
      </c>
      <c r="K137" s="152" t="s">
        <v>5</v>
      </c>
      <c r="L137" s="35"/>
      <c r="M137" s="156" t="s">
        <v>5</v>
      </c>
      <c r="N137" s="157" t="s">
        <v>40</v>
      </c>
      <c r="O137" s="158">
        <v>0</v>
      </c>
      <c r="P137" s="158">
        <f t="shared" si="11"/>
        <v>0</v>
      </c>
      <c r="Q137" s="158">
        <v>0</v>
      </c>
      <c r="R137" s="158">
        <f t="shared" si="12"/>
        <v>0</v>
      </c>
      <c r="S137" s="158">
        <v>0</v>
      </c>
      <c r="T137" s="159">
        <f t="shared" si="13"/>
        <v>0</v>
      </c>
      <c r="AR137" s="21" t="s">
        <v>224</v>
      </c>
      <c r="AT137" s="21" t="s">
        <v>167</v>
      </c>
      <c r="AU137" s="21" t="s">
        <v>77</v>
      </c>
      <c r="AY137" s="21" t="s">
        <v>165</v>
      </c>
      <c r="BE137" s="160">
        <f t="shared" si="14"/>
        <v>0</v>
      </c>
      <c r="BF137" s="160">
        <f t="shared" si="15"/>
        <v>0</v>
      </c>
      <c r="BG137" s="160">
        <f t="shared" si="16"/>
        <v>0</v>
      </c>
      <c r="BH137" s="160">
        <f t="shared" si="17"/>
        <v>0</v>
      </c>
      <c r="BI137" s="160">
        <f t="shared" si="18"/>
        <v>0</v>
      </c>
      <c r="BJ137" s="21" t="s">
        <v>16</v>
      </c>
      <c r="BK137" s="160">
        <f t="shared" si="19"/>
        <v>0</v>
      </c>
      <c r="BL137" s="21" t="s">
        <v>224</v>
      </c>
      <c r="BM137" s="21" t="s">
        <v>3200</v>
      </c>
    </row>
    <row r="138" spans="2:65" s="1" customFormat="1" ht="16.5" customHeight="1">
      <c r="B138" s="149"/>
      <c r="C138" s="150" t="s">
        <v>382</v>
      </c>
      <c r="D138" s="150" t="s">
        <v>167</v>
      </c>
      <c r="E138" s="151" t="s">
        <v>3201</v>
      </c>
      <c r="F138" s="152" t="s">
        <v>3202</v>
      </c>
      <c r="G138" s="153" t="s">
        <v>1257</v>
      </c>
      <c r="H138" s="154">
        <v>8</v>
      </c>
      <c r="I138" s="155"/>
      <c r="J138" s="155">
        <f t="shared" si="10"/>
        <v>0</v>
      </c>
      <c r="K138" s="152" t="s">
        <v>5</v>
      </c>
      <c r="L138" s="35"/>
      <c r="M138" s="156" t="s">
        <v>5</v>
      </c>
      <c r="N138" s="157" t="s">
        <v>40</v>
      </c>
      <c r="O138" s="158">
        <v>0</v>
      </c>
      <c r="P138" s="158">
        <f t="shared" si="11"/>
        <v>0</v>
      </c>
      <c r="Q138" s="158">
        <v>0</v>
      </c>
      <c r="R138" s="158">
        <f t="shared" si="12"/>
        <v>0</v>
      </c>
      <c r="S138" s="158">
        <v>0</v>
      </c>
      <c r="T138" s="159">
        <f t="shared" si="13"/>
        <v>0</v>
      </c>
      <c r="AR138" s="21" t="s">
        <v>224</v>
      </c>
      <c r="AT138" s="21" t="s">
        <v>167</v>
      </c>
      <c r="AU138" s="21" t="s">
        <v>77</v>
      </c>
      <c r="AY138" s="21" t="s">
        <v>165</v>
      </c>
      <c r="BE138" s="160">
        <f t="shared" si="14"/>
        <v>0</v>
      </c>
      <c r="BF138" s="160">
        <f t="shared" si="15"/>
        <v>0</v>
      </c>
      <c r="BG138" s="160">
        <f t="shared" si="16"/>
        <v>0</v>
      </c>
      <c r="BH138" s="160">
        <f t="shared" si="17"/>
        <v>0</v>
      </c>
      <c r="BI138" s="160">
        <f t="shared" si="18"/>
        <v>0</v>
      </c>
      <c r="BJ138" s="21" t="s">
        <v>16</v>
      </c>
      <c r="BK138" s="160">
        <f t="shared" si="19"/>
        <v>0</v>
      </c>
      <c r="BL138" s="21" t="s">
        <v>224</v>
      </c>
      <c r="BM138" s="21" t="s">
        <v>3203</v>
      </c>
    </row>
    <row r="139" spans="2:65" s="10" customFormat="1" ht="29.85" customHeight="1">
      <c r="B139" s="137"/>
      <c r="D139" s="138" t="s">
        <v>68</v>
      </c>
      <c r="E139" s="147" t="s">
        <v>3204</v>
      </c>
      <c r="F139" s="147" t="s">
        <v>3205</v>
      </c>
      <c r="J139" s="148">
        <f>BK139</f>
        <v>0</v>
      </c>
      <c r="L139" s="137"/>
      <c r="M139" s="141"/>
      <c r="N139" s="142"/>
      <c r="O139" s="142"/>
      <c r="P139" s="143">
        <f>SUM(P140:P151)</f>
        <v>0</v>
      </c>
      <c r="Q139" s="142"/>
      <c r="R139" s="143">
        <f>SUM(R140:R151)</f>
        <v>0</v>
      </c>
      <c r="S139" s="142"/>
      <c r="T139" s="144">
        <f>SUM(T140:T151)</f>
        <v>0</v>
      </c>
      <c r="AR139" s="138" t="s">
        <v>77</v>
      </c>
      <c r="AT139" s="145" t="s">
        <v>68</v>
      </c>
      <c r="AU139" s="145" t="s">
        <v>16</v>
      </c>
      <c r="AY139" s="138" t="s">
        <v>165</v>
      </c>
      <c r="BK139" s="146">
        <f>SUM(BK140:BK151)</f>
        <v>0</v>
      </c>
    </row>
    <row r="140" spans="2:65" s="1" customFormat="1" ht="16.5" customHeight="1">
      <c r="B140" s="149"/>
      <c r="C140" s="150" t="s">
        <v>386</v>
      </c>
      <c r="D140" s="150" t="s">
        <v>167</v>
      </c>
      <c r="E140" s="151" t="s">
        <v>3206</v>
      </c>
      <c r="F140" s="152" t="s">
        <v>3207</v>
      </c>
      <c r="G140" s="153" t="s">
        <v>185</v>
      </c>
      <c r="H140" s="154">
        <v>60</v>
      </c>
      <c r="I140" s="155"/>
      <c r="J140" s="155">
        <f t="shared" ref="J140:J151" si="20">ROUND(I140*H140,2)</f>
        <v>0</v>
      </c>
      <c r="K140" s="152" t="s">
        <v>5</v>
      </c>
      <c r="L140" s="35"/>
      <c r="M140" s="156" t="s">
        <v>5</v>
      </c>
      <c r="N140" s="157" t="s">
        <v>40</v>
      </c>
      <c r="O140" s="158">
        <v>0</v>
      </c>
      <c r="P140" s="158">
        <f t="shared" ref="P140:P151" si="21">O140*H140</f>
        <v>0</v>
      </c>
      <c r="Q140" s="158">
        <v>0</v>
      </c>
      <c r="R140" s="158">
        <f t="shared" ref="R140:R151" si="22">Q140*H140</f>
        <v>0</v>
      </c>
      <c r="S140" s="158">
        <v>0</v>
      </c>
      <c r="T140" s="159">
        <f t="shared" ref="T140:T151" si="23">S140*H140</f>
        <v>0</v>
      </c>
      <c r="AR140" s="21" t="s">
        <v>224</v>
      </c>
      <c r="AT140" s="21" t="s">
        <v>167</v>
      </c>
      <c r="AU140" s="21" t="s">
        <v>77</v>
      </c>
      <c r="AY140" s="21" t="s">
        <v>165</v>
      </c>
      <c r="BE140" s="160">
        <f t="shared" ref="BE140:BE151" si="24">IF(N140="základní",J140,0)</f>
        <v>0</v>
      </c>
      <c r="BF140" s="160">
        <f t="shared" ref="BF140:BF151" si="25">IF(N140="snížená",J140,0)</f>
        <v>0</v>
      </c>
      <c r="BG140" s="160">
        <f t="shared" ref="BG140:BG151" si="26">IF(N140="zákl. přenesená",J140,0)</f>
        <v>0</v>
      </c>
      <c r="BH140" s="160">
        <f t="shared" ref="BH140:BH151" si="27">IF(N140="sníž. přenesená",J140,0)</f>
        <v>0</v>
      </c>
      <c r="BI140" s="160">
        <f t="shared" ref="BI140:BI151" si="28">IF(N140="nulová",J140,0)</f>
        <v>0</v>
      </c>
      <c r="BJ140" s="21" t="s">
        <v>16</v>
      </c>
      <c r="BK140" s="160">
        <f t="shared" ref="BK140:BK151" si="29">ROUND(I140*H140,2)</f>
        <v>0</v>
      </c>
      <c r="BL140" s="21" t="s">
        <v>224</v>
      </c>
      <c r="BM140" s="21" t="s">
        <v>3208</v>
      </c>
    </row>
    <row r="141" spans="2:65" s="1" customFormat="1" ht="16.5" customHeight="1">
      <c r="B141" s="149"/>
      <c r="C141" s="150" t="s">
        <v>390</v>
      </c>
      <c r="D141" s="150" t="s">
        <v>167</v>
      </c>
      <c r="E141" s="151" t="s">
        <v>3209</v>
      </c>
      <c r="F141" s="152" t="s">
        <v>3210</v>
      </c>
      <c r="G141" s="153" t="s">
        <v>185</v>
      </c>
      <c r="H141" s="154">
        <v>8</v>
      </c>
      <c r="I141" s="155"/>
      <c r="J141" s="155">
        <f t="shared" si="20"/>
        <v>0</v>
      </c>
      <c r="K141" s="152" t="s">
        <v>5</v>
      </c>
      <c r="L141" s="35"/>
      <c r="M141" s="156" t="s">
        <v>5</v>
      </c>
      <c r="N141" s="157" t="s">
        <v>40</v>
      </c>
      <c r="O141" s="158">
        <v>0</v>
      </c>
      <c r="P141" s="158">
        <f t="shared" si="21"/>
        <v>0</v>
      </c>
      <c r="Q141" s="158">
        <v>0</v>
      </c>
      <c r="R141" s="158">
        <f t="shared" si="22"/>
        <v>0</v>
      </c>
      <c r="S141" s="158">
        <v>0</v>
      </c>
      <c r="T141" s="159">
        <f t="shared" si="23"/>
        <v>0</v>
      </c>
      <c r="AR141" s="21" t="s">
        <v>224</v>
      </c>
      <c r="AT141" s="21" t="s">
        <v>167</v>
      </c>
      <c r="AU141" s="21" t="s">
        <v>77</v>
      </c>
      <c r="AY141" s="21" t="s">
        <v>165</v>
      </c>
      <c r="BE141" s="160">
        <f t="shared" si="24"/>
        <v>0</v>
      </c>
      <c r="BF141" s="160">
        <f t="shared" si="25"/>
        <v>0</v>
      </c>
      <c r="BG141" s="160">
        <f t="shared" si="26"/>
        <v>0</v>
      </c>
      <c r="BH141" s="160">
        <f t="shared" si="27"/>
        <v>0</v>
      </c>
      <c r="BI141" s="160">
        <f t="shared" si="28"/>
        <v>0</v>
      </c>
      <c r="BJ141" s="21" t="s">
        <v>16</v>
      </c>
      <c r="BK141" s="160">
        <f t="shared" si="29"/>
        <v>0</v>
      </c>
      <c r="BL141" s="21" t="s">
        <v>224</v>
      </c>
      <c r="BM141" s="21" t="s">
        <v>3211</v>
      </c>
    </row>
    <row r="142" spans="2:65" s="1" customFormat="1" ht="16.5" customHeight="1">
      <c r="B142" s="149"/>
      <c r="C142" s="150" t="s">
        <v>394</v>
      </c>
      <c r="D142" s="150" t="s">
        <v>167</v>
      </c>
      <c r="E142" s="151" t="s">
        <v>3212</v>
      </c>
      <c r="F142" s="152" t="s">
        <v>3213</v>
      </c>
      <c r="G142" s="153" t="s">
        <v>185</v>
      </c>
      <c r="H142" s="154">
        <v>160</v>
      </c>
      <c r="I142" s="155"/>
      <c r="J142" s="155">
        <f t="shared" si="20"/>
        <v>0</v>
      </c>
      <c r="K142" s="152" t="s">
        <v>5</v>
      </c>
      <c r="L142" s="35"/>
      <c r="M142" s="156" t="s">
        <v>5</v>
      </c>
      <c r="N142" s="157" t="s">
        <v>40</v>
      </c>
      <c r="O142" s="158">
        <v>0</v>
      </c>
      <c r="P142" s="158">
        <f t="shared" si="21"/>
        <v>0</v>
      </c>
      <c r="Q142" s="158">
        <v>0</v>
      </c>
      <c r="R142" s="158">
        <f t="shared" si="22"/>
        <v>0</v>
      </c>
      <c r="S142" s="158">
        <v>0</v>
      </c>
      <c r="T142" s="159">
        <f t="shared" si="23"/>
        <v>0</v>
      </c>
      <c r="AR142" s="21" t="s">
        <v>224</v>
      </c>
      <c r="AT142" s="21" t="s">
        <v>167</v>
      </c>
      <c r="AU142" s="21" t="s">
        <v>77</v>
      </c>
      <c r="AY142" s="21" t="s">
        <v>165</v>
      </c>
      <c r="BE142" s="160">
        <f t="shared" si="24"/>
        <v>0</v>
      </c>
      <c r="BF142" s="160">
        <f t="shared" si="25"/>
        <v>0</v>
      </c>
      <c r="BG142" s="160">
        <f t="shared" si="26"/>
        <v>0</v>
      </c>
      <c r="BH142" s="160">
        <f t="shared" si="27"/>
        <v>0</v>
      </c>
      <c r="BI142" s="160">
        <f t="shared" si="28"/>
        <v>0</v>
      </c>
      <c r="BJ142" s="21" t="s">
        <v>16</v>
      </c>
      <c r="BK142" s="160">
        <f t="shared" si="29"/>
        <v>0</v>
      </c>
      <c r="BL142" s="21" t="s">
        <v>224</v>
      </c>
      <c r="BM142" s="21" t="s">
        <v>3214</v>
      </c>
    </row>
    <row r="143" spans="2:65" s="1" customFormat="1" ht="16.5" customHeight="1">
      <c r="B143" s="149"/>
      <c r="C143" s="150" t="s">
        <v>398</v>
      </c>
      <c r="D143" s="150" t="s">
        <v>167</v>
      </c>
      <c r="E143" s="151" t="s">
        <v>3215</v>
      </c>
      <c r="F143" s="152" t="s">
        <v>3216</v>
      </c>
      <c r="G143" s="153" t="s">
        <v>971</v>
      </c>
      <c r="H143" s="154">
        <v>2</v>
      </c>
      <c r="I143" s="155"/>
      <c r="J143" s="155">
        <f t="shared" si="20"/>
        <v>0</v>
      </c>
      <c r="K143" s="152" t="s">
        <v>5</v>
      </c>
      <c r="L143" s="35"/>
      <c r="M143" s="156" t="s">
        <v>5</v>
      </c>
      <c r="N143" s="157" t="s">
        <v>40</v>
      </c>
      <c r="O143" s="158">
        <v>0</v>
      </c>
      <c r="P143" s="158">
        <f t="shared" si="21"/>
        <v>0</v>
      </c>
      <c r="Q143" s="158">
        <v>0</v>
      </c>
      <c r="R143" s="158">
        <f t="shared" si="22"/>
        <v>0</v>
      </c>
      <c r="S143" s="158">
        <v>0</v>
      </c>
      <c r="T143" s="159">
        <f t="shared" si="23"/>
        <v>0</v>
      </c>
      <c r="AR143" s="21" t="s">
        <v>224</v>
      </c>
      <c r="AT143" s="21" t="s">
        <v>167</v>
      </c>
      <c r="AU143" s="21" t="s">
        <v>77</v>
      </c>
      <c r="AY143" s="21" t="s">
        <v>165</v>
      </c>
      <c r="BE143" s="160">
        <f t="shared" si="24"/>
        <v>0</v>
      </c>
      <c r="BF143" s="160">
        <f t="shared" si="25"/>
        <v>0</v>
      </c>
      <c r="BG143" s="160">
        <f t="shared" si="26"/>
        <v>0</v>
      </c>
      <c r="BH143" s="160">
        <f t="shared" si="27"/>
        <v>0</v>
      </c>
      <c r="BI143" s="160">
        <f t="shared" si="28"/>
        <v>0</v>
      </c>
      <c r="BJ143" s="21" t="s">
        <v>16</v>
      </c>
      <c r="BK143" s="160">
        <f t="shared" si="29"/>
        <v>0</v>
      </c>
      <c r="BL143" s="21" t="s">
        <v>224</v>
      </c>
      <c r="BM143" s="21" t="s">
        <v>3217</v>
      </c>
    </row>
    <row r="144" spans="2:65" s="1" customFormat="1" ht="16.5" customHeight="1">
      <c r="B144" s="149"/>
      <c r="C144" s="150" t="s">
        <v>402</v>
      </c>
      <c r="D144" s="150" t="s">
        <v>167</v>
      </c>
      <c r="E144" s="151" t="s">
        <v>3218</v>
      </c>
      <c r="F144" s="152" t="s">
        <v>3219</v>
      </c>
      <c r="G144" s="153" t="s">
        <v>971</v>
      </c>
      <c r="H144" s="154">
        <v>1</v>
      </c>
      <c r="I144" s="155"/>
      <c r="J144" s="155">
        <f t="shared" si="20"/>
        <v>0</v>
      </c>
      <c r="K144" s="152" t="s">
        <v>5</v>
      </c>
      <c r="L144" s="35"/>
      <c r="M144" s="156" t="s">
        <v>5</v>
      </c>
      <c r="N144" s="157" t="s">
        <v>40</v>
      </c>
      <c r="O144" s="158">
        <v>0</v>
      </c>
      <c r="P144" s="158">
        <f t="shared" si="21"/>
        <v>0</v>
      </c>
      <c r="Q144" s="158">
        <v>0</v>
      </c>
      <c r="R144" s="158">
        <f t="shared" si="22"/>
        <v>0</v>
      </c>
      <c r="S144" s="158">
        <v>0</v>
      </c>
      <c r="T144" s="159">
        <f t="shared" si="23"/>
        <v>0</v>
      </c>
      <c r="AR144" s="21" t="s">
        <v>224</v>
      </c>
      <c r="AT144" s="21" t="s">
        <v>167</v>
      </c>
      <c r="AU144" s="21" t="s">
        <v>77</v>
      </c>
      <c r="AY144" s="21" t="s">
        <v>165</v>
      </c>
      <c r="BE144" s="160">
        <f t="shared" si="24"/>
        <v>0</v>
      </c>
      <c r="BF144" s="160">
        <f t="shared" si="25"/>
        <v>0</v>
      </c>
      <c r="BG144" s="160">
        <f t="shared" si="26"/>
        <v>0</v>
      </c>
      <c r="BH144" s="160">
        <f t="shared" si="27"/>
        <v>0</v>
      </c>
      <c r="BI144" s="160">
        <f t="shared" si="28"/>
        <v>0</v>
      </c>
      <c r="BJ144" s="21" t="s">
        <v>16</v>
      </c>
      <c r="BK144" s="160">
        <f t="shared" si="29"/>
        <v>0</v>
      </c>
      <c r="BL144" s="21" t="s">
        <v>224</v>
      </c>
      <c r="BM144" s="21" t="s">
        <v>3220</v>
      </c>
    </row>
    <row r="145" spans="2:65" s="1" customFormat="1" ht="16.5" customHeight="1">
      <c r="B145" s="149"/>
      <c r="C145" s="150" t="s">
        <v>406</v>
      </c>
      <c r="D145" s="150" t="s">
        <v>167</v>
      </c>
      <c r="E145" s="151" t="s">
        <v>3221</v>
      </c>
      <c r="F145" s="152" t="s">
        <v>3222</v>
      </c>
      <c r="G145" s="153" t="s">
        <v>971</v>
      </c>
      <c r="H145" s="154">
        <v>2</v>
      </c>
      <c r="I145" s="155"/>
      <c r="J145" s="155">
        <f t="shared" si="20"/>
        <v>0</v>
      </c>
      <c r="K145" s="152" t="s">
        <v>5</v>
      </c>
      <c r="L145" s="35"/>
      <c r="M145" s="156" t="s">
        <v>5</v>
      </c>
      <c r="N145" s="157" t="s">
        <v>40</v>
      </c>
      <c r="O145" s="158">
        <v>0</v>
      </c>
      <c r="P145" s="158">
        <f t="shared" si="21"/>
        <v>0</v>
      </c>
      <c r="Q145" s="158">
        <v>0</v>
      </c>
      <c r="R145" s="158">
        <f t="shared" si="22"/>
        <v>0</v>
      </c>
      <c r="S145" s="158">
        <v>0</v>
      </c>
      <c r="T145" s="159">
        <f t="shared" si="23"/>
        <v>0</v>
      </c>
      <c r="AR145" s="21" t="s">
        <v>224</v>
      </c>
      <c r="AT145" s="21" t="s">
        <v>167</v>
      </c>
      <c r="AU145" s="21" t="s">
        <v>77</v>
      </c>
      <c r="AY145" s="21" t="s">
        <v>165</v>
      </c>
      <c r="BE145" s="160">
        <f t="shared" si="24"/>
        <v>0</v>
      </c>
      <c r="BF145" s="160">
        <f t="shared" si="25"/>
        <v>0</v>
      </c>
      <c r="BG145" s="160">
        <f t="shared" si="26"/>
        <v>0</v>
      </c>
      <c r="BH145" s="160">
        <f t="shared" si="27"/>
        <v>0</v>
      </c>
      <c r="BI145" s="160">
        <f t="shared" si="28"/>
        <v>0</v>
      </c>
      <c r="BJ145" s="21" t="s">
        <v>16</v>
      </c>
      <c r="BK145" s="160">
        <f t="shared" si="29"/>
        <v>0</v>
      </c>
      <c r="BL145" s="21" t="s">
        <v>224</v>
      </c>
      <c r="BM145" s="21" t="s">
        <v>3223</v>
      </c>
    </row>
    <row r="146" spans="2:65" s="1" customFormat="1" ht="16.5" customHeight="1">
      <c r="B146" s="149"/>
      <c r="C146" s="150" t="s">
        <v>410</v>
      </c>
      <c r="D146" s="150" t="s">
        <v>167</v>
      </c>
      <c r="E146" s="151" t="s">
        <v>3224</v>
      </c>
      <c r="F146" s="152" t="s">
        <v>3225</v>
      </c>
      <c r="G146" s="153" t="s">
        <v>971</v>
      </c>
      <c r="H146" s="154">
        <v>60</v>
      </c>
      <c r="I146" s="155"/>
      <c r="J146" s="155">
        <f t="shared" si="20"/>
        <v>0</v>
      </c>
      <c r="K146" s="152" t="s">
        <v>5</v>
      </c>
      <c r="L146" s="35"/>
      <c r="M146" s="156" t="s">
        <v>5</v>
      </c>
      <c r="N146" s="157" t="s">
        <v>40</v>
      </c>
      <c r="O146" s="158">
        <v>0</v>
      </c>
      <c r="P146" s="158">
        <f t="shared" si="21"/>
        <v>0</v>
      </c>
      <c r="Q146" s="158">
        <v>0</v>
      </c>
      <c r="R146" s="158">
        <f t="shared" si="22"/>
        <v>0</v>
      </c>
      <c r="S146" s="158">
        <v>0</v>
      </c>
      <c r="T146" s="159">
        <f t="shared" si="23"/>
        <v>0</v>
      </c>
      <c r="AR146" s="21" t="s">
        <v>224</v>
      </c>
      <c r="AT146" s="21" t="s">
        <v>167</v>
      </c>
      <c r="AU146" s="21" t="s">
        <v>77</v>
      </c>
      <c r="AY146" s="21" t="s">
        <v>165</v>
      </c>
      <c r="BE146" s="160">
        <f t="shared" si="24"/>
        <v>0</v>
      </c>
      <c r="BF146" s="160">
        <f t="shared" si="25"/>
        <v>0</v>
      </c>
      <c r="BG146" s="160">
        <f t="shared" si="26"/>
        <v>0</v>
      </c>
      <c r="BH146" s="160">
        <f t="shared" si="27"/>
        <v>0</v>
      </c>
      <c r="BI146" s="160">
        <f t="shared" si="28"/>
        <v>0</v>
      </c>
      <c r="BJ146" s="21" t="s">
        <v>16</v>
      </c>
      <c r="BK146" s="160">
        <f t="shared" si="29"/>
        <v>0</v>
      </c>
      <c r="BL146" s="21" t="s">
        <v>224</v>
      </c>
      <c r="BM146" s="21" t="s">
        <v>3226</v>
      </c>
    </row>
    <row r="147" spans="2:65" s="1" customFormat="1" ht="16.5" customHeight="1">
      <c r="B147" s="149"/>
      <c r="C147" s="150" t="s">
        <v>419</v>
      </c>
      <c r="D147" s="150" t="s">
        <v>167</v>
      </c>
      <c r="E147" s="151" t="s">
        <v>3227</v>
      </c>
      <c r="F147" s="152" t="s">
        <v>3228</v>
      </c>
      <c r="G147" s="153" t="s">
        <v>971</v>
      </c>
      <c r="H147" s="154">
        <v>2</v>
      </c>
      <c r="I147" s="155"/>
      <c r="J147" s="155">
        <f t="shared" si="20"/>
        <v>0</v>
      </c>
      <c r="K147" s="152" t="s">
        <v>5</v>
      </c>
      <c r="L147" s="35"/>
      <c r="M147" s="156" t="s">
        <v>5</v>
      </c>
      <c r="N147" s="157" t="s">
        <v>40</v>
      </c>
      <c r="O147" s="158">
        <v>0</v>
      </c>
      <c r="P147" s="158">
        <f t="shared" si="21"/>
        <v>0</v>
      </c>
      <c r="Q147" s="158">
        <v>0</v>
      </c>
      <c r="R147" s="158">
        <f t="shared" si="22"/>
        <v>0</v>
      </c>
      <c r="S147" s="158">
        <v>0</v>
      </c>
      <c r="T147" s="159">
        <f t="shared" si="23"/>
        <v>0</v>
      </c>
      <c r="AR147" s="21" t="s">
        <v>224</v>
      </c>
      <c r="AT147" s="21" t="s">
        <v>167</v>
      </c>
      <c r="AU147" s="21" t="s">
        <v>77</v>
      </c>
      <c r="AY147" s="21" t="s">
        <v>165</v>
      </c>
      <c r="BE147" s="160">
        <f t="shared" si="24"/>
        <v>0</v>
      </c>
      <c r="BF147" s="160">
        <f t="shared" si="25"/>
        <v>0</v>
      </c>
      <c r="BG147" s="160">
        <f t="shared" si="26"/>
        <v>0</v>
      </c>
      <c r="BH147" s="160">
        <f t="shared" si="27"/>
        <v>0</v>
      </c>
      <c r="BI147" s="160">
        <f t="shared" si="28"/>
        <v>0</v>
      </c>
      <c r="BJ147" s="21" t="s">
        <v>16</v>
      </c>
      <c r="BK147" s="160">
        <f t="shared" si="29"/>
        <v>0</v>
      </c>
      <c r="BL147" s="21" t="s">
        <v>224</v>
      </c>
      <c r="BM147" s="21" t="s">
        <v>3229</v>
      </c>
    </row>
    <row r="148" spans="2:65" s="1" customFormat="1" ht="16.5" customHeight="1">
      <c r="B148" s="149"/>
      <c r="C148" s="150" t="s">
        <v>423</v>
      </c>
      <c r="D148" s="150" t="s">
        <v>167</v>
      </c>
      <c r="E148" s="151" t="s">
        <v>3230</v>
      </c>
      <c r="F148" s="152" t="s">
        <v>3231</v>
      </c>
      <c r="G148" s="153" t="s">
        <v>971</v>
      </c>
      <c r="H148" s="154">
        <v>2</v>
      </c>
      <c r="I148" s="155"/>
      <c r="J148" s="155">
        <f t="shared" si="20"/>
        <v>0</v>
      </c>
      <c r="K148" s="152" t="s">
        <v>5</v>
      </c>
      <c r="L148" s="35"/>
      <c r="M148" s="156" t="s">
        <v>5</v>
      </c>
      <c r="N148" s="157" t="s">
        <v>40</v>
      </c>
      <c r="O148" s="158">
        <v>0</v>
      </c>
      <c r="P148" s="158">
        <f t="shared" si="21"/>
        <v>0</v>
      </c>
      <c r="Q148" s="158">
        <v>0</v>
      </c>
      <c r="R148" s="158">
        <f t="shared" si="22"/>
        <v>0</v>
      </c>
      <c r="S148" s="158">
        <v>0</v>
      </c>
      <c r="T148" s="159">
        <f t="shared" si="23"/>
        <v>0</v>
      </c>
      <c r="AR148" s="21" t="s">
        <v>224</v>
      </c>
      <c r="AT148" s="21" t="s">
        <v>167</v>
      </c>
      <c r="AU148" s="21" t="s">
        <v>77</v>
      </c>
      <c r="AY148" s="21" t="s">
        <v>165</v>
      </c>
      <c r="BE148" s="160">
        <f t="shared" si="24"/>
        <v>0</v>
      </c>
      <c r="BF148" s="160">
        <f t="shared" si="25"/>
        <v>0</v>
      </c>
      <c r="BG148" s="160">
        <f t="shared" si="26"/>
        <v>0</v>
      </c>
      <c r="BH148" s="160">
        <f t="shared" si="27"/>
        <v>0</v>
      </c>
      <c r="BI148" s="160">
        <f t="shared" si="28"/>
        <v>0</v>
      </c>
      <c r="BJ148" s="21" t="s">
        <v>16</v>
      </c>
      <c r="BK148" s="160">
        <f t="shared" si="29"/>
        <v>0</v>
      </c>
      <c r="BL148" s="21" t="s">
        <v>224</v>
      </c>
      <c r="BM148" s="21" t="s">
        <v>3232</v>
      </c>
    </row>
    <row r="149" spans="2:65" s="1" customFormat="1" ht="16.5" customHeight="1">
      <c r="B149" s="149"/>
      <c r="C149" s="150" t="s">
        <v>427</v>
      </c>
      <c r="D149" s="150" t="s">
        <v>167</v>
      </c>
      <c r="E149" s="151" t="s">
        <v>3233</v>
      </c>
      <c r="F149" s="152" t="s">
        <v>3234</v>
      </c>
      <c r="G149" s="153" t="s">
        <v>971</v>
      </c>
      <c r="H149" s="154">
        <v>6</v>
      </c>
      <c r="I149" s="155"/>
      <c r="J149" s="155">
        <f t="shared" si="20"/>
        <v>0</v>
      </c>
      <c r="K149" s="152" t="s">
        <v>5</v>
      </c>
      <c r="L149" s="35"/>
      <c r="M149" s="156" t="s">
        <v>5</v>
      </c>
      <c r="N149" s="157" t="s">
        <v>40</v>
      </c>
      <c r="O149" s="158">
        <v>0</v>
      </c>
      <c r="P149" s="158">
        <f t="shared" si="21"/>
        <v>0</v>
      </c>
      <c r="Q149" s="158">
        <v>0</v>
      </c>
      <c r="R149" s="158">
        <f t="shared" si="22"/>
        <v>0</v>
      </c>
      <c r="S149" s="158">
        <v>0</v>
      </c>
      <c r="T149" s="159">
        <f t="shared" si="23"/>
        <v>0</v>
      </c>
      <c r="AR149" s="21" t="s">
        <v>224</v>
      </c>
      <c r="AT149" s="21" t="s">
        <v>167</v>
      </c>
      <c r="AU149" s="21" t="s">
        <v>77</v>
      </c>
      <c r="AY149" s="21" t="s">
        <v>165</v>
      </c>
      <c r="BE149" s="160">
        <f t="shared" si="24"/>
        <v>0</v>
      </c>
      <c r="BF149" s="160">
        <f t="shared" si="25"/>
        <v>0</v>
      </c>
      <c r="BG149" s="160">
        <f t="shared" si="26"/>
        <v>0</v>
      </c>
      <c r="BH149" s="160">
        <f t="shared" si="27"/>
        <v>0</v>
      </c>
      <c r="BI149" s="160">
        <f t="shared" si="28"/>
        <v>0</v>
      </c>
      <c r="BJ149" s="21" t="s">
        <v>16</v>
      </c>
      <c r="BK149" s="160">
        <f t="shared" si="29"/>
        <v>0</v>
      </c>
      <c r="BL149" s="21" t="s">
        <v>224</v>
      </c>
      <c r="BM149" s="21" t="s">
        <v>3235</v>
      </c>
    </row>
    <row r="150" spans="2:65" s="1" customFormat="1" ht="16.5" customHeight="1">
      <c r="B150" s="149"/>
      <c r="C150" s="150" t="s">
        <v>431</v>
      </c>
      <c r="D150" s="150" t="s">
        <v>167</v>
      </c>
      <c r="E150" s="151" t="s">
        <v>3236</v>
      </c>
      <c r="F150" s="152" t="s">
        <v>3237</v>
      </c>
      <c r="G150" s="153" t="s">
        <v>971</v>
      </c>
      <c r="H150" s="154">
        <v>4</v>
      </c>
      <c r="I150" s="155"/>
      <c r="J150" s="155">
        <f t="shared" si="20"/>
        <v>0</v>
      </c>
      <c r="K150" s="152" t="s">
        <v>5</v>
      </c>
      <c r="L150" s="35"/>
      <c r="M150" s="156" t="s">
        <v>5</v>
      </c>
      <c r="N150" s="157" t="s">
        <v>40</v>
      </c>
      <c r="O150" s="158">
        <v>0</v>
      </c>
      <c r="P150" s="158">
        <f t="shared" si="21"/>
        <v>0</v>
      </c>
      <c r="Q150" s="158">
        <v>0</v>
      </c>
      <c r="R150" s="158">
        <f t="shared" si="22"/>
        <v>0</v>
      </c>
      <c r="S150" s="158">
        <v>0</v>
      </c>
      <c r="T150" s="159">
        <f t="shared" si="23"/>
        <v>0</v>
      </c>
      <c r="AR150" s="21" t="s">
        <v>224</v>
      </c>
      <c r="AT150" s="21" t="s">
        <v>167</v>
      </c>
      <c r="AU150" s="21" t="s">
        <v>77</v>
      </c>
      <c r="AY150" s="21" t="s">
        <v>165</v>
      </c>
      <c r="BE150" s="160">
        <f t="shared" si="24"/>
        <v>0</v>
      </c>
      <c r="BF150" s="160">
        <f t="shared" si="25"/>
        <v>0</v>
      </c>
      <c r="BG150" s="160">
        <f t="shared" si="26"/>
        <v>0</v>
      </c>
      <c r="BH150" s="160">
        <f t="shared" si="27"/>
        <v>0</v>
      </c>
      <c r="BI150" s="160">
        <f t="shared" si="28"/>
        <v>0</v>
      </c>
      <c r="BJ150" s="21" t="s">
        <v>16</v>
      </c>
      <c r="BK150" s="160">
        <f t="shared" si="29"/>
        <v>0</v>
      </c>
      <c r="BL150" s="21" t="s">
        <v>224</v>
      </c>
      <c r="BM150" s="21" t="s">
        <v>3238</v>
      </c>
    </row>
    <row r="151" spans="2:65" s="1" customFormat="1" ht="16.5" customHeight="1">
      <c r="B151" s="149"/>
      <c r="C151" s="150" t="s">
        <v>435</v>
      </c>
      <c r="D151" s="150" t="s">
        <v>167</v>
      </c>
      <c r="E151" s="151" t="s">
        <v>3239</v>
      </c>
      <c r="F151" s="152" t="s">
        <v>3202</v>
      </c>
      <c r="G151" s="153" t="s">
        <v>1257</v>
      </c>
      <c r="H151" s="154">
        <v>8</v>
      </c>
      <c r="I151" s="155"/>
      <c r="J151" s="155">
        <f t="shared" si="20"/>
        <v>0</v>
      </c>
      <c r="K151" s="152" t="s">
        <v>5</v>
      </c>
      <c r="L151" s="35"/>
      <c r="M151" s="156" t="s">
        <v>5</v>
      </c>
      <c r="N151" s="157" t="s">
        <v>40</v>
      </c>
      <c r="O151" s="158">
        <v>0</v>
      </c>
      <c r="P151" s="158">
        <f t="shared" si="21"/>
        <v>0</v>
      </c>
      <c r="Q151" s="158">
        <v>0</v>
      </c>
      <c r="R151" s="158">
        <f t="shared" si="22"/>
        <v>0</v>
      </c>
      <c r="S151" s="158">
        <v>0</v>
      </c>
      <c r="T151" s="159">
        <f t="shared" si="23"/>
        <v>0</v>
      </c>
      <c r="AR151" s="21" t="s">
        <v>224</v>
      </c>
      <c r="AT151" s="21" t="s">
        <v>167</v>
      </c>
      <c r="AU151" s="21" t="s">
        <v>77</v>
      </c>
      <c r="AY151" s="21" t="s">
        <v>165</v>
      </c>
      <c r="BE151" s="160">
        <f t="shared" si="24"/>
        <v>0</v>
      </c>
      <c r="BF151" s="160">
        <f t="shared" si="25"/>
        <v>0</v>
      </c>
      <c r="BG151" s="160">
        <f t="shared" si="26"/>
        <v>0</v>
      </c>
      <c r="BH151" s="160">
        <f t="shared" si="27"/>
        <v>0</v>
      </c>
      <c r="BI151" s="160">
        <f t="shared" si="28"/>
        <v>0</v>
      </c>
      <c r="BJ151" s="21" t="s">
        <v>16</v>
      </c>
      <c r="BK151" s="160">
        <f t="shared" si="29"/>
        <v>0</v>
      </c>
      <c r="BL151" s="21" t="s">
        <v>224</v>
      </c>
      <c r="BM151" s="21" t="s">
        <v>3240</v>
      </c>
    </row>
    <row r="152" spans="2:65" s="10" customFormat="1" ht="29.85" customHeight="1">
      <c r="B152" s="137"/>
      <c r="D152" s="138" t="s">
        <v>68</v>
      </c>
      <c r="E152" s="147" t="s">
        <v>3241</v>
      </c>
      <c r="F152" s="147" t="s">
        <v>3242</v>
      </c>
      <c r="J152" s="148">
        <f>BK152</f>
        <v>0</v>
      </c>
      <c r="L152" s="137"/>
      <c r="M152" s="141"/>
      <c r="N152" s="142"/>
      <c r="O152" s="142"/>
      <c r="P152" s="143">
        <f>SUM(P153:P159)</f>
        <v>0</v>
      </c>
      <c r="Q152" s="142"/>
      <c r="R152" s="143">
        <f>SUM(R153:R159)</f>
        <v>0</v>
      </c>
      <c r="S152" s="142"/>
      <c r="T152" s="144">
        <f>SUM(T153:T159)</f>
        <v>0</v>
      </c>
      <c r="AR152" s="138" t="s">
        <v>77</v>
      </c>
      <c r="AT152" s="145" t="s">
        <v>68</v>
      </c>
      <c r="AU152" s="145" t="s">
        <v>16</v>
      </c>
      <c r="AY152" s="138" t="s">
        <v>165</v>
      </c>
      <c r="BK152" s="146">
        <f>SUM(BK153:BK159)</f>
        <v>0</v>
      </c>
    </row>
    <row r="153" spans="2:65" s="1" customFormat="1" ht="16.5" customHeight="1">
      <c r="B153" s="149"/>
      <c r="C153" s="150" t="s">
        <v>439</v>
      </c>
      <c r="D153" s="150" t="s">
        <v>167</v>
      </c>
      <c r="E153" s="151" t="s">
        <v>3243</v>
      </c>
      <c r="F153" s="152" t="s">
        <v>3244</v>
      </c>
      <c r="G153" s="153" t="s">
        <v>971</v>
      </c>
      <c r="H153" s="154">
        <v>35</v>
      </c>
      <c r="I153" s="155"/>
      <c r="J153" s="155">
        <f t="shared" ref="J153:J159" si="30">ROUND(I153*H153,2)</f>
        <v>0</v>
      </c>
      <c r="K153" s="152" t="s">
        <v>5</v>
      </c>
      <c r="L153" s="35"/>
      <c r="M153" s="156" t="s">
        <v>5</v>
      </c>
      <c r="N153" s="157" t="s">
        <v>40</v>
      </c>
      <c r="O153" s="158">
        <v>0</v>
      </c>
      <c r="P153" s="158">
        <f t="shared" ref="P153:P159" si="31">O153*H153</f>
        <v>0</v>
      </c>
      <c r="Q153" s="158">
        <v>0</v>
      </c>
      <c r="R153" s="158">
        <f t="shared" ref="R153:R159" si="32">Q153*H153</f>
        <v>0</v>
      </c>
      <c r="S153" s="158">
        <v>0</v>
      </c>
      <c r="T153" s="159">
        <f t="shared" ref="T153:T159" si="33">S153*H153</f>
        <v>0</v>
      </c>
      <c r="AR153" s="21" t="s">
        <v>224</v>
      </c>
      <c r="AT153" s="21" t="s">
        <v>167</v>
      </c>
      <c r="AU153" s="21" t="s">
        <v>77</v>
      </c>
      <c r="AY153" s="21" t="s">
        <v>165</v>
      </c>
      <c r="BE153" s="160">
        <f t="shared" ref="BE153:BE159" si="34">IF(N153="základní",J153,0)</f>
        <v>0</v>
      </c>
      <c r="BF153" s="160">
        <f t="shared" ref="BF153:BF159" si="35">IF(N153="snížená",J153,0)</f>
        <v>0</v>
      </c>
      <c r="BG153" s="160">
        <f t="shared" ref="BG153:BG159" si="36">IF(N153="zákl. přenesená",J153,0)</f>
        <v>0</v>
      </c>
      <c r="BH153" s="160">
        <f t="shared" ref="BH153:BH159" si="37">IF(N153="sníž. přenesená",J153,0)</f>
        <v>0</v>
      </c>
      <c r="BI153" s="160">
        <f t="shared" ref="BI153:BI159" si="38">IF(N153="nulová",J153,0)</f>
        <v>0</v>
      </c>
      <c r="BJ153" s="21" t="s">
        <v>16</v>
      </c>
      <c r="BK153" s="160">
        <f t="shared" ref="BK153:BK159" si="39">ROUND(I153*H153,2)</f>
        <v>0</v>
      </c>
      <c r="BL153" s="21" t="s">
        <v>224</v>
      </c>
      <c r="BM153" s="21" t="s">
        <v>3245</v>
      </c>
    </row>
    <row r="154" spans="2:65" s="1" customFormat="1" ht="16.5" customHeight="1">
      <c r="B154" s="149"/>
      <c r="C154" s="150" t="s">
        <v>443</v>
      </c>
      <c r="D154" s="150" t="s">
        <v>167</v>
      </c>
      <c r="E154" s="151" t="s">
        <v>3246</v>
      </c>
      <c r="F154" s="152" t="s">
        <v>3247</v>
      </c>
      <c r="G154" s="153" t="s">
        <v>971</v>
      </c>
      <c r="H154" s="154">
        <v>34</v>
      </c>
      <c r="I154" s="155"/>
      <c r="J154" s="155">
        <f t="shared" si="30"/>
        <v>0</v>
      </c>
      <c r="K154" s="152" t="s">
        <v>5</v>
      </c>
      <c r="L154" s="35"/>
      <c r="M154" s="156" t="s">
        <v>5</v>
      </c>
      <c r="N154" s="157" t="s">
        <v>40</v>
      </c>
      <c r="O154" s="158">
        <v>0</v>
      </c>
      <c r="P154" s="158">
        <f t="shared" si="31"/>
        <v>0</v>
      </c>
      <c r="Q154" s="158">
        <v>0</v>
      </c>
      <c r="R154" s="158">
        <f t="shared" si="32"/>
        <v>0</v>
      </c>
      <c r="S154" s="158">
        <v>0</v>
      </c>
      <c r="T154" s="159">
        <f t="shared" si="33"/>
        <v>0</v>
      </c>
      <c r="AR154" s="21" t="s">
        <v>224</v>
      </c>
      <c r="AT154" s="21" t="s">
        <v>167</v>
      </c>
      <c r="AU154" s="21" t="s">
        <v>77</v>
      </c>
      <c r="AY154" s="21" t="s">
        <v>165</v>
      </c>
      <c r="BE154" s="160">
        <f t="shared" si="34"/>
        <v>0</v>
      </c>
      <c r="BF154" s="160">
        <f t="shared" si="35"/>
        <v>0</v>
      </c>
      <c r="BG154" s="160">
        <f t="shared" si="36"/>
        <v>0</v>
      </c>
      <c r="BH154" s="160">
        <f t="shared" si="37"/>
        <v>0</v>
      </c>
      <c r="BI154" s="160">
        <f t="shared" si="38"/>
        <v>0</v>
      </c>
      <c r="BJ154" s="21" t="s">
        <v>16</v>
      </c>
      <c r="BK154" s="160">
        <f t="shared" si="39"/>
        <v>0</v>
      </c>
      <c r="BL154" s="21" t="s">
        <v>224</v>
      </c>
      <c r="BM154" s="21" t="s">
        <v>3248</v>
      </c>
    </row>
    <row r="155" spans="2:65" s="1" customFormat="1" ht="25.5" customHeight="1">
      <c r="B155" s="149"/>
      <c r="C155" s="150" t="s">
        <v>447</v>
      </c>
      <c r="D155" s="150" t="s">
        <v>167</v>
      </c>
      <c r="E155" s="151" t="s">
        <v>3249</v>
      </c>
      <c r="F155" s="152" t="s">
        <v>3250</v>
      </c>
      <c r="G155" s="153" t="s">
        <v>971</v>
      </c>
      <c r="H155" s="154">
        <v>16</v>
      </c>
      <c r="I155" s="155"/>
      <c r="J155" s="155">
        <f t="shared" si="30"/>
        <v>0</v>
      </c>
      <c r="K155" s="152" t="s">
        <v>5</v>
      </c>
      <c r="L155" s="35"/>
      <c r="M155" s="156" t="s">
        <v>5</v>
      </c>
      <c r="N155" s="157" t="s">
        <v>40</v>
      </c>
      <c r="O155" s="158">
        <v>0</v>
      </c>
      <c r="P155" s="158">
        <f t="shared" si="31"/>
        <v>0</v>
      </c>
      <c r="Q155" s="158">
        <v>0</v>
      </c>
      <c r="R155" s="158">
        <f t="shared" si="32"/>
        <v>0</v>
      </c>
      <c r="S155" s="158">
        <v>0</v>
      </c>
      <c r="T155" s="159">
        <f t="shared" si="33"/>
        <v>0</v>
      </c>
      <c r="AR155" s="21" t="s">
        <v>224</v>
      </c>
      <c r="AT155" s="21" t="s">
        <v>167</v>
      </c>
      <c r="AU155" s="21" t="s">
        <v>77</v>
      </c>
      <c r="AY155" s="21" t="s">
        <v>165</v>
      </c>
      <c r="BE155" s="160">
        <f t="shared" si="34"/>
        <v>0</v>
      </c>
      <c r="BF155" s="160">
        <f t="shared" si="35"/>
        <v>0</v>
      </c>
      <c r="BG155" s="160">
        <f t="shared" si="36"/>
        <v>0</v>
      </c>
      <c r="BH155" s="160">
        <f t="shared" si="37"/>
        <v>0</v>
      </c>
      <c r="BI155" s="160">
        <f t="shared" si="38"/>
        <v>0</v>
      </c>
      <c r="BJ155" s="21" t="s">
        <v>16</v>
      </c>
      <c r="BK155" s="160">
        <f t="shared" si="39"/>
        <v>0</v>
      </c>
      <c r="BL155" s="21" t="s">
        <v>224</v>
      </c>
      <c r="BM155" s="21" t="s">
        <v>3251</v>
      </c>
    </row>
    <row r="156" spans="2:65" s="1" customFormat="1" ht="16.5" customHeight="1">
      <c r="B156" s="149"/>
      <c r="C156" s="150" t="s">
        <v>451</v>
      </c>
      <c r="D156" s="150" t="s">
        <v>167</v>
      </c>
      <c r="E156" s="151" t="s">
        <v>3252</v>
      </c>
      <c r="F156" s="152" t="s">
        <v>3253</v>
      </c>
      <c r="G156" s="153" t="s">
        <v>971</v>
      </c>
      <c r="H156" s="154">
        <v>1</v>
      </c>
      <c r="I156" s="155"/>
      <c r="J156" s="155">
        <f t="shared" si="30"/>
        <v>0</v>
      </c>
      <c r="K156" s="152" t="s">
        <v>5</v>
      </c>
      <c r="L156" s="35"/>
      <c r="M156" s="156" t="s">
        <v>5</v>
      </c>
      <c r="N156" s="157" t="s">
        <v>40</v>
      </c>
      <c r="O156" s="158">
        <v>0</v>
      </c>
      <c r="P156" s="158">
        <f t="shared" si="31"/>
        <v>0</v>
      </c>
      <c r="Q156" s="158">
        <v>0</v>
      </c>
      <c r="R156" s="158">
        <f t="shared" si="32"/>
        <v>0</v>
      </c>
      <c r="S156" s="158">
        <v>0</v>
      </c>
      <c r="T156" s="159">
        <f t="shared" si="33"/>
        <v>0</v>
      </c>
      <c r="AR156" s="21" t="s">
        <v>224</v>
      </c>
      <c r="AT156" s="21" t="s">
        <v>167</v>
      </c>
      <c r="AU156" s="21" t="s">
        <v>77</v>
      </c>
      <c r="AY156" s="21" t="s">
        <v>165</v>
      </c>
      <c r="BE156" s="160">
        <f t="shared" si="34"/>
        <v>0</v>
      </c>
      <c r="BF156" s="160">
        <f t="shared" si="35"/>
        <v>0</v>
      </c>
      <c r="BG156" s="160">
        <f t="shared" si="36"/>
        <v>0</v>
      </c>
      <c r="BH156" s="160">
        <f t="shared" si="37"/>
        <v>0</v>
      </c>
      <c r="BI156" s="160">
        <f t="shared" si="38"/>
        <v>0</v>
      </c>
      <c r="BJ156" s="21" t="s">
        <v>16</v>
      </c>
      <c r="BK156" s="160">
        <f t="shared" si="39"/>
        <v>0</v>
      </c>
      <c r="BL156" s="21" t="s">
        <v>224</v>
      </c>
      <c r="BM156" s="21" t="s">
        <v>3254</v>
      </c>
    </row>
    <row r="157" spans="2:65" s="1" customFormat="1" ht="16.5" customHeight="1">
      <c r="B157" s="149"/>
      <c r="C157" s="150" t="s">
        <v>456</v>
      </c>
      <c r="D157" s="150" t="s">
        <v>167</v>
      </c>
      <c r="E157" s="151" t="s">
        <v>3255</v>
      </c>
      <c r="F157" s="152" t="s">
        <v>3256</v>
      </c>
      <c r="G157" s="153" t="s">
        <v>971</v>
      </c>
      <c r="H157" s="154">
        <v>12</v>
      </c>
      <c r="I157" s="155"/>
      <c r="J157" s="155">
        <f t="shared" si="30"/>
        <v>0</v>
      </c>
      <c r="K157" s="152" t="s">
        <v>5</v>
      </c>
      <c r="L157" s="35"/>
      <c r="M157" s="156" t="s">
        <v>5</v>
      </c>
      <c r="N157" s="157" t="s">
        <v>40</v>
      </c>
      <c r="O157" s="158">
        <v>0</v>
      </c>
      <c r="P157" s="158">
        <f t="shared" si="31"/>
        <v>0</v>
      </c>
      <c r="Q157" s="158">
        <v>0</v>
      </c>
      <c r="R157" s="158">
        <f t="shared" si="32"/>
        <v>0</v>
      </c>
      <c r="S157" s="158">
        <v>0</v>
      </c>
      <c r="T157" s="159">
        <f t="shared" si="33"/>
        <v>0</v>
      </c>
      <c r="AR157" s="21" t="s">
        <v>224</v>
      </c>
      <c r="AT157" s="21" t="s">
        <v>167</v>
      </c>
      <c r="AU157" s="21" t="s">
        <v>77</v>
      </c>
      <c r="AY157" s="21" t="s">
        <v>165</v>
      </c>
      <c r="BE157" s="160">
        <f t="shared" si="34"/>
        <v>0</v>
      </c>
      <c r="BF157" s="160">
        <f t="shared" si="35"/>
        <v>0</v>
      </c>
      <c r="BG157" s="160">
        <f t="shared" si="36"/>
        <v>0</v>
      </c>
      <c r="BH157" s="160">
        <f t="shared" si="37"/>
        <v>0</v>
      </c>
      <c r="BI157" s="160">
        <f t="shared" si="38"/>
        <v>0</v>
      </c>
      <c r="BJ157" s="21" t="s">
        <v>16</v>
      </c>
      <c r="BK157" s="160">
        <f t="shared" si="39"/>
        <v>0</v>
      </c>
      <c r="BL157" s="21" t="s">
        <v>224</v>
      </c>
      <c r="BM157" s="21" t="s">
        <v>3257</v>
      </c>
    </row>
    <row r="158" spans="2:65" s="1" customFormat="1" ht="16.5" customHeight="1">
      <c r="B158" s="149"/>
      <c r="C158" s="150" t="s">
        <v>460</v>
      </c>
      <c r="D158" s="150" t="s">
        <v>167</v>
      </c>
      <c r="E158" s="151" t="s">
        <v>3258</v>
      </c>
      <c r="F158" s="152" t="s">
        <v>3259</v>
      </c>
      <c r="G158" s="153" t="s">
        <v>971</v>
      </c>
      <c r="H158" s="154">
        <v>5</v>
      </c>
      <c r="I158" s="155"/>
      <c r="J158" s="155">
        <f t="shared" si="30"/>
        <v>0</v>
      </c>
      <c r="K158" s="152" t="s">
        <v>5</v>
      </c>
      <c r="L158" s="35"/>
      <c r="M158" s="156" t="s">
        <v>5</v>
      </c>
      <c r="N158" s="157" t="s">
        <v>40</v>
      </c>
      <c r="O158" s="158">
        <v>0</v>
      </c>
      <c r="P158" s="158">
        <f t="shared" si="31"/>
        <v>0</v>
      </c>
      <c r="Q158" s="158">
        <v>0</v>
      </c>
      <c r="R158" s="158">
        <f t="shared" si="32"/>
        <v>0</v>
      </c>
      <c r="S158" s="158">
        <v>0</v>
      </c>
      <c r="T158" s="159">
        <f t="shared" si="33"/>
        <v>0</v>
      </c>
      <c r="AR158" s="21" t="s">
        <v>224</v>
      </c>
      <c r="AT158" s="21" t="s">
        <v>167</v>
      </c>
      <c r="AU158" s="21" t="s">
        <v>77</v>
      </c>
      <c r="AY158" s="21" t="s">
        <v>165</v>
      </c>
      <c r="BE158" s="160">
        <f t="shared" si="34"/>
        <v>0</v>
      </c>
      <c r="BF158" s="160">
        <f t="shared" si="35"/>
        <v>0</v>
      </c>
      <c r="BG158" s="160">
        <f t="shared" si="36"/>
        <v>0</v>
      </c>
      <c r="BH158" s="160">
        <f t="shared" si="37"/>
        <v>0</v>
      </c>
      <c r="BI158" s="160">
        <f t="shared" si="38"/>
        <v>0</v>
      </c>
      <c r="BJ158" s="21" t="s">
        <v>16</v>
      </c>
      <c r="BK158" s="160">
        <f t="shared" si="39"/>
        <v>0</v>
      </c>
      <c r="BL158" s="21" t="s">
        <v>224</v>
      </c>
      <c r="BM158" s="21" t="s">
        <v>3260</v>
      </c>
    </row>
    <row r="159" spans="2:65" s="1" customFormat="1" ht="16.5" customHeight="1">
      <c r="B159" s="149"/>
      <c r="C159" s="150" t="s">
        <v>464</v>
      </c>
      <c r="D159" s="150" t="s">
        <v>167</v>
      </c>
      <c r="E159" s="151" t="s">
        <v>3261</v>
      </c>
      <c r="F159" s="152" t="s">
        <v>3202</v>
      </c>
      <c r="G159" s="153" t="s">
        <v>1257</v>
      </c>
      <c r="H159" s="154">
        <v>8</v>
      </c>
      <c r="I159" s="155"/>
      <c r="J159" s="155">
        <f t="shared" si="30"/>
        <v>0</v>
      </c>
      <c r="K159" s="152" t="s">
        <v>5</v>
      </c>
      <c r="L159" s="35"/>
      <c r="M159" s="156" t="s">
        <v>5</v>
      </c>
      <c r="N159" s="157" t="s">
        <v>40</v>
      </c>
      <c r="O159" s="158">
        <v>0</v>
      </c>
      <c r="P159" s="158">
        <f t="shared" si="31"/>
        <v>0</v>
      </c>
      <c r="Q159" s="158">
        <v>0</v>
      </c>
      <c r="R159" s="158">
        <f t="shared" si="32"/>
        <v>0</v>
      </c>
      <c r="S159" s="158">
        <v>0</v>
      </c>
      <c r="T159" s="159">
        <f t="shared" si="33"/>
        <v>0</v>
      </c>
      <c r="AR159" s="21" t="s">
        <v>224</v>
      </c>
      <c r="AT159" s="21" t="s">
        <v>167</v>
      </c>
      <c r="AU159" s="21" t="s">
        <v>77</v>
      </c>
      <c r="AY159" s="21" t="s">
        <v>165</v>
      </c>
      <c r="BE159" s="160">
        <f t="shared" si="34"/>
        <v>0</v>
      </c>
      <c r="BF159" s="160">
        <f t="shared" si="35"/>
        <v>0</v>
      </c>
      <c r="BG159" s="160">
        <f t="shared" si="36"/>
        <v>0</v>
      </c>
      <c r="BH159" s="160">
        <f t="shared" si="37"/>
        <v>0</v>
      </c>
      <c r="BI159" s="160">
        <f t="shared" si="38"/>
        <v>0</v>
      </c>
      <c r="BJ159" s="21" t="s">
        <v>16</v>
      </c>
      <c r="BK159" s="160">
        <f t="shared" si="39"/>
        <v>0</v>
      </c>
      <c r="BL159" s="21" t="s">
        <v>224</v>
      </c>
      <c r="BM159" s="21" t="s">
        <v>3262</v>
      </c>
    </row>
    <row r="160" spans="2:65" s="10" customFormat="1" ht="29.85" customHeight="1">
      <c r="B160" s="137"/>
      <c r="D160" s="138" t="s">
        <v>68</v>
      </c>
      <c r="E160" s="147" t="s">
        <v>3263</v>
      </c>
      <c r="F160" s="147" t="s">
        <v>3264</v>
      </c>
      <c r="J160" s="148">
        <f>BK160</f>
        <v>0</v>
      </c>
      <c r="L160" s="137"/>
      <c r="M160" s="141"/>
      <c r="N160" s="142"/>
      <c r="O160" s="142"/>
      <c r="P160" s="143">
        <f>SUM(P161:P173)</f>
        <v>0</v>
      </c>
      <c r="Q160" s="142"/>
      <c r="R160" s="143">
        <f>SUM(R161:R173)</f>
        <v>0</v>
      </c>
      <c r="S160" s="142"/>
      <c r="T160" s="144">
        <f>SUM(T161:T173)</f>
        <v>0</v>
      </c>
      <c r="AR160" s="138" t="s">
        <v>77</v>
      </c>
      <c r="AT160" s="145" t="s">
        <v>68</v>
      </c>
      <c r="AU160" s="145" t="s">
        <v>16</v>
      </c>
      <c r="AY160" s="138" t="s">
        <v>165</v>
      </c>
      <c r="BK160" s="146">
        <f>SUM(BK161:BK173)</f>
        <v>0</v>
      </c>
    </row>
    <row r="161" spans="2:65" s="1" customFormat="1" ht="16.5" customHeight="1">
      <c r="B161" s="149"/>
      <c r="C161" s="150" t="s">
        <v>468</v>
      </c>
      <c r="D161" s="150" t="s">
        <v>167</v>
      </c>
      <c r="E161" s="151" t="s">
        <v>3265</v>
      </c>
      <c r="F161" s="152" t="s">
        <v>3266</v>
      </c>
      <c r="G161" s="153" t="s">
        <v>185</v>
      </c>
      <c r="H161" s="154">
        <v>200</v>
      </c>
      <c r="I161" s="155"/>
      <c r="J161" s="155">
        <f t="shared" ref="J161:J173" si="40">ROUND(I161*H161,2)</f>
        <v>0</v>
      </c>
      <c r="K161" s="152" t="s">
        <v>5</v>
      </c>
      <c r="L161" s="35"/>
      <c r="M161" s="156" t="s">
        <v>5</v>
      </c>
      <c r="N161" s="157" t="s">
        <v>40</v>
      </c>
      <c r="O161" s="158">
        <v>0</v>
      </c>
      <c r="P161" s="158">
        <f t="shared" ref="P161:P173" si="41">O161*H161</f>
        <v>0</v>
      </c>
      <c r="Q161" s="158">
        <v>0</v>
      </c>
      <c r="R161" s="158">
        <f t="shared" ref="R161:R173" si="42">Q161*H161</f>
        <v>0</v>
      </c>
      <c r="S161" s="158">
        <v>0</v>
      </c>
      <c r="T161" s="159">
        <f t="shared" ref="T161:T173" si="43">S161*H161</f>
        <v>0</v>
      </c>
      <c r="AR161" s="21" t="s">
        <v>224</v>
      </c>
      <c r="AT161" s="21" t="s">
        <v>167</v>
      </c>
      <c r="AU161" s="21" t="s">
        <v>77</v>
      </c>
      <c r="AY161" s="21" t="s">
        <v>165</v>
      </c>
      <c r="BE161" s="160">
        <f t="shared" ref="BE161:BE173" si="44">IF(N161="základní",J161,0)</f>
        <v>0</v>
      </c>
      <c r="BF161" s="160">
        <f t="shared" ref="BF161:BF173" si="45">IF(N161="snížená",J161,0)</f>
        <v>0</v>
      </c>
      <c r="BG161" s="160">
        <f t="shared" ref="BG161:BG173" si="46">IF(N161="zákl. přenesená",J161,0)</f>
        <v>0</v>
      </c>
      <c r="BH161" s="160">
        <f t="shared" ref="BH161:BH173" si="47">IF(N161="sníž. přenesená",J161,0)</f>
        <v>0</v>
      </c>
      <c r="BI161" s="160">
        <f t="shared" ref="BI161:BI173" si="48">IF(N161="nulová",J161,0)</f>
        <v>0</v>
      </c>
      <c r="BJ161" s="21" t="s">
        <v>16</v>
      </c>
      <c r="BK161" s="160">
        <f t="shared" ref="BK161:BK173" si="49">ROUND(I161*H161,2)</f>
        <v>0</v>
      </c>
      <c r="BL161" s="21" t="s">
        <v>224</v>
      </c>
      <c r="BM161" s="21" t="s">
        <v>3267</v>
      </c>
    </row>
    <row r="162" spans="2:65" s="1" customFormat="1" ht="16.5" customHeight="1">
      <c r="B162" s="149"/>
      <c r="C162" s="150" t="s">
        <v>472</v>
      </c>
      <c r="D162" s="150" t="s">
        <v>167</v>
      </c>
      <c r="E162" s="151" t="s">
        <v>3268</v>
      </c>
      <c r="F162" s="152" t="s">
        <v>3269</v>
      </c>
      <c r="G162" s="153" t="s">
        <v>185</v>
      </c>
      <c r="H162" s="154">
        <v>3500</v>
      </c>
      <c r="I162" s="155"/>
      <c r="J162" s="155">
        <f t="shared" si="40"/>
        <v>0</v>
      </c>
      <c r="K162" s="152" t="s">
        <v>5</v>
      </c>
      <c r="L162" s="35"/>
      <c r="M162" s="156" t="s">
        <v>5</v>
      </c>
      <c r="N162" s="157" t="s">
        <v>40</v>
      </c>
      <c r="O162" s="158">
        <v>0</v>
      </c>
      <c r="P162" s="158">
        <f t="shared" si="41"/>
        <v>0</v>
      </c>
      <c r="Q162" s="158">
        <v>0</v>
      </c>
      <c r="R162" s="158">
        <f t="shared" si="42"/>
        <v>0</v>
      </c>
      <c r="S162" s="158">
        <v>0</v>
      </c>
      <c r="T162" s="159">
        <f t="shared" si="43"/>
        <v>0</v>
      </c>
      <c r="AR162" s="21" t="s">
        <v>224</v>
      </c>
      <c r="AT162" s="21" t="s">
        <v>167</v>
      </c>
      <c r="AU162" s="21" t="s">
        <v>77</v>
      </c>
      <c r="AY162" s="21" t="s">
        <v>165</v>
      </c>
      <c r="BE162" s="160">
        <f t="shared" si="44"/>
        <v>0</v>
      </c>
      <c r="BF162" s="160">
        <f t="shared" si="45"/>
        <v>0</v>
      </c>
      <c r="BG162" s="160">
        <f t="shared" si="46"/>
        <v>0</v>
      </c>
      <c r="BH162" s="160">
        <f t="shared" si="47"/>
        <v>0</v>
      </c>
      <c r="BI162" s="160">
        <f t="shared" si="48"/>
        <v>0</v>
      </c>
      <c r="BJ162" s="21" t="s">
        <v>16</v>
      </c>
      <c r="BK162" s="160">
        <f t="shared" si="49"/>
        <v>0</v>
      </c>
      <c r="BL162" s="21" t="s">
        <v>224</v>
      </c>
      <c r="BM162" s="21" t="s">
        <v>3270</v>
      </c>
    </row>
    <row r="163" spans="2:65" s="1" customFormat="1" ht="16.5" customHeight="1">
      <c r="B163" s="149"/>
      <c r="C163" s="150" t="s">
        <v>476</v>
      </c>
      <c r="D163" s="150" t="s">
        <v>167</v>
      </c>
      <c r="E163" s="151" t="s">
        <v>3271</v>
      </c>
      <c r="F163" s="152" t="s">
        <v>3272</v>
      </c>
      <c r="G163" s="153" t="s">
        <v>185</v>
      </c>
      <c r="H163" s="154">
        <v>400</v>
      </c>
      <c r="I163" s="155"/>
      <c r="J163" s="155">
        <f t="shared" si="40"/>
        <v>0</v>
      </c>
      <c r="K163" s="152" t="s">
        <v>5</v>
      </c>
      <c r="L163" s="35"/>
      <c r="M163" s="156" t="s">
        <v>5</v>
      </c>
      <c r="N163" s="157" t="s">
        <v>40</v>
      </c>
      <c r="O163" s="158">
        <v>0</v>
      </c>
      <c r="P163" s="158">
        <f t="shared" si="41"/>
        <v>0</v>
      </c>
      <c r="Q163" s="158">
        <v>0</v>
      </c>
      <c r="R163" s="158">
        <f t="shared" si="42"/>
        <v>0</v>
      </c>
      <c r="S163" s="158">
        <v>0</v>
      </c>
      <c r="T163" s="159">
        <f t="shared" si="43"/>
        <v>0</v>
      </c>
      <c r="AR163" s="21" t="s">
        <v>224</v>
      </c>
      <c r="AT163" s="21" t="s">
        <v>167</v>
      </c>
      <c r="AU163" s="21" t="s">
        <v>77</v>
      </c>
      <c r="AY163" s="21" t="s">
        <v>165</v>
      </c>
      <c r="BE163" s="160">
        <f t="shared" si="44"/>
        <v>0</v>
      </c>
      <c r="BF163" s="160">
        <f t="shared" si="45"/>
        <v>0</v>
      </c>
      <c r="BG163" s="160">
        <f t="shared" si="46"/>
        <v>0</v>
      </c>
      <c r="BH163" s="160">
        <f t="shared" si="47"/>
        <v>0</v>
      </c>
      <c r="BI163" s="160">
        <f t="shared" si="48"/>
        <v>0</v>
      </c>
      <c r="BJ163" s="21" t="s">
        <v>16</v>
      </c>
      <c r="BK163" s="160">
        <f t="shared" si="49"/>
        <v>0</v>
      </c>
      <c r="BL163" s="21" t="s">
        <v>224</v>
      </c>
      <c r="BM163" s="21" t="s">
        <v>3273</v>
      </c>
    </row>
    <row r="164" spans="2:65" s="1" customFormat="1" ht="16.5" customHeight="1">
      <c r="B164" s="149"/>
      <c r="C164" s="150" t="s">
        <v>480</v>
      </c>
      <c r="D164" s="150" t="s">
        <v>167</v>
      </c>
      <c r="E164" s="151" t="s">
        <v>3274</v>
      </c>
      <c r="F164" s="152" t="s">
        <v>3275</v>
      </c>
      <c r="G164" s="153" t="s">
        <v>185</v>
      </c>
      <c r="H164" s="154">
        <v>1580</v>
      </c>
      <c r="I164" s="155"/>
      <c r="J164" s="155">
        <f t="shared" si="40"/>
        <v>0</v>
      </c>
      <c r="K164" s="152" t="s">
        <v>5</v>
      </c>
      <c r="L164" s="35"/>
      <c r="M164" s="156" t="s">
        <v>5</v>
      </c>
      <c r="N164" s="157" t="s">
        <v>40</v>
      </c>
      <c r="O164" s="158">
        <v>0</v>
      </c>
      <c r="P164" s="158">
        <f t="shared" si="41"/>
        <v>0</v>
      </c>
      <c r="Q164" s="158">
        <v>0</v>
      </c>
      <c r="R164" s="158">
        <f t="shared" si="42"/>
        <v>0</v>
      </c>
      <c r="S164" s="158">
        <v>0</v>
      </c>
      <c r="T164" s="159">
        <f t="shared" si="43"/>
        <v>0</v>
      </c>
      <c r="AR164" s="21" t="s">
        <v>224</v>
      </c>
      <c r="AT164" s="21" t="s">
        <v>167</v>
      </c>
      <c r="AU164" s="21" t="s">
        <v>77</v>
      </c>
      <c r="AY164" s="21" t="s">
        <v>165</v>
      </c>
      <c r="BE164" s="160">
        <f t="shared" si="44"/>
        <v>0</v>
      </c>
      <c r="BF164" s="160">
        <f t="shared" si="45"/>
        <v>0</v>
      </c>
      <c r="BG164" s="160">
        <f t="shared" si="46"/>
        <v>0</v>
      </c>
      <c r="BH164" s="160">
        <f t="shared" si="47"/>
        <v>0</v>
      </c>
      <c r="BI164" s="160">
        <f t="shared" si="48"/>
        <v>0</v>
      </c>
      <c r="BJ164" s="21" t="s">
        <v>16</v>
      </c>
      <c r="BK164" s="160">
        <f t="shared" si="49"/>
        <v>0</v>
      </c>
      <c r="BL164" s="21" t="s">
        <v>224</v>
      </c>
      <c r="BM164" s="21" t="s">
        <v>3276</v>
      </c>
    </row>
    <row r="165" spans="2:65" s="1" customFormat="1" ht="16.5" customHeight="1">
      <c r="B165" s="149"/>
      <c r="C165" s="150" t="s">
        <v>484</v>
      </c>
      <c r="D165" s="150" t="s">
        <v>167</v>
      </c>
      <c r="E165" s="151" t="s">
        <v>3277</v>
      </c>
      <c r="F165" s="152" t="s">
        <v>3278</v>
      </c>
      <c r="G165" s="153" t="s">
        <v>185</v>
      </c>
      <c r="H165" s="154">
        <v>200</v>
      </c>
      <c r="I165" s="155"/>
      <c r="J165" s="155">
        <f t="shared" si="40"/>
        <v>0</v>
      </c>
      <c r="K165" s="152" t="s">
        <v>5</v>
      </c>
      <c r="L165" s="35"/>
      <c r="M165" s="156" t="s">
        <v>5</v>
      </c>
      <c r="N165" s="157" t="s">
        <v>40</v>
      </c>
      <c r="O165" s="158">
        <v>0</v>
      </c>
      <c r="P165" s="158">
        <f t="shared" si="41"/>
        <v>0</v>
      </c>
      <c r="Q165" s="158">
        <v>0</v>
      </c>
      <c r="R165" s="158">
        <f t="shared" si="42"/>
        <v>0</v>
      </c>
      <c r="S165" s="158">
        <v>0</v>
      </c>
      <c r="T165" s="159">
        <f t="shared" si="43"/>
        <v>0</v>
      </c>
      <c r="AR165" s="21" t="s">
        <v>224</v>
      </c>
      <c r="AT165" s="21" t="s">
        <v>167</v>
      </c>
      <c r="AU165" s="21" t="s">
        <v>77</v>
      </c>
      <c r="AY165" s="21" t="s">
        <v>165</v>
      </c>
      <c r="BE165" s="160">
        <f t="shared" si="44"/>
        <v>0</v>
      </c>
      <c r="BF165" s="160">
        <f t="shared" si="45"/>
        <v>0</v>
      </c>
      <c r="BG165" s="160">
        <f t="shared" si="46"/>
        <v>0</v>
      </c>
      <c r="BH165" s="160">
        <f t="shared" si="47"/>
        <v>0</v>
      </c>
      <c r="BI165" s="160">
        <f t="shared" si="48"/>
        <v>0</v>
      </c>
      <c r="BJ165" s="21" t="s">
        <v>16</v>
      </c>
      <c r="BK165" s="160">
        <f t="shared" si="49"/>
        <v>0</v>
      </c>
      <c r="BL165" s="21" t="s">
        <v>224</v>
      </c>
      <c r="BM165" s="21" t="s">
        <v>3279</v>
      </c>
    </row>
    <row r="166" spans="2:65" s="1" customFormat="1" ht="16.5" customHeight="1">
      <c r="B166" s="149"/>
      <c r="C166" s="150" t="s">
        <v>488</v>
      </c>
      <c r="D166" s="150" t="s">
        <v>167</v>
      </c>
      <c r="E166" s="151" t="s">
        <v>3280</v>
      </c>
      <c r="F166" s="152" t="s">
        <v>3281</v>
      </c>
      <c r="G166" s="153" t="s">
        <v>971</v>
      </c>
      <c r="H166" s="154">
        <v>27</v>
      </c>
      <c r="I166" s="155"/>
      <c r="J166" s="155">
        <f t="shared" si="40"/>
        <v>0</v>
      </c>
      <c r="K166" s="152" t="s">
        <v>5</v>
      </c>
      <c r="L166" s="35"/>
      <c r="M166" s="156" t="s">
        <v>5</v>
      </c>
      <c r="N166" s="157" t="s">
        <v>40</v>
      </c>
      <c r="O166" s="158">
        <v>0</v>
      </c>
      <c r="P166" s="158">
        <f t="shared" si="41"/>
        <v>0</v>
      </c>
      <c r="Q166" s="158">
        <v>0</v>
      </c>
      <c r="R166" s="158">
        <f t="shared" si="42"/>
        <v>0</v>
      </c>
      <c r="S166" s="158">
        <v>0</v>
      </c>
      <c r="T166" s="159">
        <f t="shared" si="43"/>
        <v>0</v>
      </c>
      <c r="AR166" s="21" t="s">
        <v>224</v>
      </c>
      <c r="AT166" s="21" t="s">
        <v>167</v>
      </c>
      <c r="AU166" s="21" t="s">
        <v>77</v>
      </c>
      <c r="AY166" s="21" t="s">
        <v>165</v>
      </c>
      <c r="BE166" s="160">
        <f t="shared" si="44"/>
        <v>0</v>
      </c>
      <c r="BF166" s="160">
        <f t="shared" si="45"/>
        <v>0</v>
      </c>
      <c r="BG166" s="160">
        <f t="shared" si="46"/>
        <v>0</v>
      </c>
      <c r="BH166" s="160">
        <f t="shared" si="47"/>
        <v>0</v>
      </c>
      <c r="BI166" s="160">
        <f t="shared" si="48"/>
        <v>0</v>
      </c>
      <c r="BJ166" s="21" t="s">
        <v>16</v>
      </c>
      <c r="BK166" s="160">
        <f t="shared" si="49"/>
        <v>0</v>
      </c>
      <c r="BL166" s="21" t="s">
        <v>224</v>
      </c>
      <c r="BM166" s="21" t="s">
        <v>3282</v>
      </c>
    </row>
    <row r="167" spans="2:65" s="1" customFormat="1" ht="16.5" customHeight="1">
      <c r="B167" s="149"/>
      <c r="C167" s="150" t="s">
        <v>493</v>
      </c>
      <c r="D167" s="150" t="s">
        <v>167</v>
      </c>
      <c r="E167" s="151" t="s">
        <v>3123</v>
      </c>
      <c r="F167" s="152" t="s">
        <v>3124</v>
      </c>
      <c r="G167" s="153" t="s">
        <v>971</v>
      </c>
      <c r="H167" s="154">
        <v>10</v>
      </c>
      <c r="I167" s="155"/>
      <c r="J167" s="155">
        <f t="shared" si="40"/>
        <v>0</v>
      </c>
      <c r="K167" s="152" t="s">
        <v>5</v>
      </c>
      <c r="L167" s="35"/>
      <c r="M167" s="156" t="s">
        <v>5</v>
      </c>
      <c r="N167" s="157" t="s">
        <v>40</v>
      </c>
      <c r="O167" s="158">
        <v>0</v>
      </c>
      <c r="P167" s="158">
        <f t="shared" si="41"/>
        <v>0</v>
      </c>
      <c r="Q167" s="158">
        <v>0</v>
      </c>
      <c r="R167" s="158">
        <f t="shared" si="42"/>
        <v>0</v>
      </c>
      <c r="S167" s="158">
        <v>0</v>
      </c>
      <c r="T167" s="159">
        <f t="shared" si="43"/>
        <v>0</v>
      </c>
      <c r="AR167" s="21" t="s">
        <v>224</v>
      </c>
      <c r="AT167" s="21" t="s">
        <v>167</v>
      </c>
      <c r="AU167" s="21" t="s">
        <v>77</v>
      </c>
      <c r="AY167" s="21" t="s">
        <v>165</v>
      </c>
      <c r="BE167" s="160">
        <f t="shared" si="44"/>
        <v>0</v>
      </c>
      <c r="BF167" s="160">
        <f t="shared" si="45"/>
        <v>0</v>
      </c>
      <c r="BG167" s="160">
        <f t="shared" si="46"/>
        <v>0</v>
      </c>
      <c r="BH167" s="160">
        <f t="shared" si="47"/>
        <v>0</v>
      </c>
      <c r="BI167" s="160">
        <f t="shared" si="48"/>
        <v>0</v>
      </c>
      <c r="BJ167" s="21" t="s">
        <v>16</v>
      </c>
      <c r="BK167" s="160">
        <f t="shared" si="49"/>
        <v>0</v>
      </c>
      <c r="BL167" s="21" t="s">
        <v>224</v>
      </c>
      <c r="BM167" s="21" t="s">
        <v>3283</v>
      </c>
    </row>
    <row r="168" spans="2:65" s="1" customFormat="1" ht="16.5" customHeight="1">
      <c r="B168" s="149"/>
      <c r="C168" s="150" t="s">
        <v>495</v>
      </c>
      <c r="D168" s="150" t="s">
        <v>167</v>
      </c>
      <c r="E168" s="151" t="s">
        <v>3284</v>
      </c>
      <c r="F168" s="152" t="s">
        <v>3285</v>
      </c>
      <c r="G168" s="153" t="s">
        <v>971</v>
      </c>
      <c r="H168" s="154">
        <v>27</v>
      </c>
      <c r="I168" s="155"/>
      <c r="J168" s="155">
        <f t="shared" si="40"/>
        <v>0</v>
      </c>
      <c r="K168" s="152" t="s">
        <v>5</v>
      </c>
      <c r="L168" s="35"/>
      <c r="M168" s="156" t="s">
        <v>5</v>
      </c>
      <c r="N168" s="157" t="s">
        <v>40</v>
      </c>
      <c r="O168" s="158">
        <v>0</v>
      </c>
      <c r="P168" s="158">
        <f t="shared" si="41"/>
        <v>0</v>
      </c>
      <c r="Q168" s="158">
        <v>0</v>
      </c>
      <c r="R168" s="158">
        <f t="shared" si="42"/>
        <v>0</v>
      </c>
      <c r="S168" s="158">
        <v>0</v>
      </c>
      <c r="T168" s="159">
        <f t="shared" si="43"/>
        <v>0</v>
      </c>
      <c r="AR168" s="21" t="s">
        <v>224</v>
      </c>
      <c r="AT168" s="21" t="s">
        <v>167</v>
      </c>
      <c r="AU168" s="21" t="s">
        <v>77</v>
      </c>
      <c r="AY168" s="21" t="s">
        <v>165</v>
      </c>
      <c r="BE168" s="160">
        <f t="shared" si="44"/>
        <v>0</v>
      </c>
      <c r="BF168" s="160">
        <f t="shared" si="45"/>
        <v>0</v>
      </c>
      <c r="BG168" s="160">
        <f t="shared" si="46"/>
        <v>0</v>
      </c>
      <c r="BH168" s="160">
        <f t="shared" si="47"/>
        <v>0</v>
      </c>
      <c r="BI168" s="160">
        <f t="shared" si="48"/>
        <v>0</v>
      </c>
      <c r="BJ168" s="21" t="s">
        <v>16</v>
      </c>
      <c r="BK168" s="160">
        <f t="shared" si="49"/>
        <v>0</v>
      </c>
      <c r="BL168" s="21" t="s">
        <v>224</v>
      </c>
      <c r="BM168" s="21" t="s">
        <v>3286</v>
      </c>
    </row>
    <row r="169" spans="2:65" s="1" customFormat="1" ht="16.5" customHeight="1">
      <c r="B169" s="149"/>
      <c r="C169" s="150" t="s">
        <v>500</v>
      </c>
      <c r="D169" s="150" t="s">
        <v>167</v>
      </c>
      <c r="E169" s="151" t="s">
        <v>3287</v>
      </c>
      <c r="F169" s="152" t="s">
        <v>3288</v>
      </c>
      <c r="G169" s="153" t="s">
        <v>971</v>
      </c>
      <c r="H169" s="154">
        <v>54</v>
      </c>
      <c r="I169" s="155"/>
      <c r="J169" s="155">
        <f t="shared" si="40"/>
        <v>0</v>
      </c>
      <c r="K169" s="152" t="s">
        <v>5</v>
      </c>
      <c r="L169" s="35"/>
      <c r="M169" s="156" t="s">
        <v>5</v>
      </c>
      <c r="N169" s="157" t="s">
        <v>40</v>
      </c>
      <c r="O169" s="158">
        <v>0</v>
      </c>
      <c r="P169" s="158">
        <f t="shared" si="41"/>
        <v>0</v>
      </c>
      <c r="Q169" s="158">
        <v>0</v>
      </c>
      <c r="R169" s="158">
        <f t="shared" si="42"/>
        <v>0</v>
      </c>
      <c r="S169" s="158">
        <v>0</v>
      </c>
      <c r="T169" s="159">
        <f t="shared" si="43"/>
        <v>0</v>
      </c>
      <c r="AR169" s="21" t="s">
        <v>224</v>
      </c>
      <c r="AT169" s="21" t="s">
        <v>167</v>
      </c>
      <c r="AU169" s="21" t="s">
        <v>77</v>
      </c>
      <c r="AY169" s="21" t="s">
        <v>165</v>
      </c>
      <c r="BE169" s="160">
        <f t="shared" si="44"/>
        <v>0</v>
      </c>
      <c r="BF169" s="160">
        <f t="shared" si="45"/>
        <v>0</v>
      </c>
      <c r="BG169" s="160">
        <f t="shared" si="46"/>
        <v>0</v>
      </c>
      <c r="BH169" s="160">
        <f t="shared" si="47"/>
        <v>0</v>
      </c>
      <c r="BI169" s="160">
        <f t="shared" si="48"/>
        <v>0</v>
      </c>
      <c r="BJ169" s="21" t="s">
        <v>16</v>
      </c>
      <c r="BK169" s="160">
        <f t="shared" si="49"/>
        <v>0</v>
      </c>
      <c r="BL169" s="21" t="s">
        <v>224</v>
      </c>
      <c r="BM169" s="21" t="s">
        <v>3289</v>
      </c>
    </row>
    <row r="170" spans="2:65" s="1" customFormat="1" ht="16.5" customHeight="1">
      <c r="B170" s="149"/>
      <c r="C170" s="150" t="s">
        <v>502</v>
      </c>
      <c r="D170" s="150" t="s">
        <v>167</v>
      </c>
      <c r="E170" s="151" t="s">
        <v>3290</v>
      </c>
      <c r="F170" s="152" t="s">
        <v>3291</v>
      </c>
      <c r="G170" s="153" t="s">
        <v>971</v>
      </c>
      <c r="H170" s="154">
        <v>54</v>
      </c>
      <c r="I170" s="155"/>
      <c r="J170" s="155">
        <f t="shared" si="40"/>
        <v>0</v>
      </c>
      <c r="K170" s="152" t="s">
        <v>5</v>
      </c>
      <c r="L170" s="35"/>
      <c r="M170" s="156" t="s">
        <v>5</v>
      </c>
      <c r="N170" s="157" t="s">
        <v>40</v>
      </c>
      <c r="O170" s="158">
        <v>0</v>
      </c>
      <c r="P170" s="158">
        <f t="shared" si="41"/>
        <v>0</v>
      </c>
      <c r="Q170" s="158">
        <v>0</v>
      </c>
      <c r="R170" s="158">
        <f t="shared" si="42"/>
        <v>0</v>
      </c>
      <c r="S170" s="158">
        <v>0</v>
      </c>
      <c r="T170" s="159">
        <f t="shared" si="43"/>
        <v>0</v>
      </c>
      <c r="AR170" s="21" t="s">
        <v>224</v>
      </c>
      <c r="AT170" s="21" t="s">
        <v>167</v>
      </c>
      <c r="AU170" s="21" t="s">
        <v>77</v>
      </c>
      <c r="AY170" s="21" t="s">
        <v>165</v>
      </c>
      <c r="BE170" s="160">
        <f t="shared" si="44"/>
        <v>0</v>
      </c>
      <c r="BF170" s="160">
        <f t="shared" si="45"/>
        <v>0</v>
      </c>
      <c r="BG170" s="160">
        <f t="shared" si="46"/>
        <v>0</v>
      </c>
      <c r="BH170" s="160">
        <f t="shared" si="47"/>
        <v>0</v>
      </c>
      <c r="BI170" s="160">
        <f t="shared" si="48"/>
        <v>0</v>
      </c>
      <c r="BJ170" s="21" t="s">
        <v>16</v>
      </c>
      <c r="BK170" s="160">
        <f t="shared" si="49"/>
        <v>0</v>
      </c>
      <c r="BL170" s="21" t="s">
        <v>224</v>
      </c>
      <c r="BM170" s="21" t="s">
        <v>3292</v>
      </c>
    </row>
    <row r="171" spans="2:65" s="1" customFormat="1" ht="16.5" customHeight="1">
      <c r="B171" s="149"/>
      <c r="C171" s="150" t="s">
        <v>505</v>
      </c>
      <c r="D171" s="150" t="s">
        <v>167</v>
      </c>
      <c r="E171" s="151" t="s">
        <v>3293</v>
      </c>
      <c r="F171" s="152" t="s">
        <v>3294</v>
      </c>
      <c r="G171" s="153" t="s">
        <v>971</v>
      </c>
      <c r="H171" s="154">
        <v>1</v>
      </c>
      <c r="I171" s="155"/>
      <c r="J171" s="155">
        <f t="shared" si="40"/>
        <v>0</v>
      </c>
      <c r="K171" s="152" t="s">
        <v>5</v>
      </c>
      <c r="L171" s="35"/>
      <c r="M171" s="156" t="s">
        <v>5</v>
      </c>
      <c r="N171" s="157" t="s">
        <v>40</v>
      </c>
      <c r="O171" s="158">
        <v>0</v>
      </c>
      <c r="P171" s="158">
        <f t="shared" si="41"/>
        <v>0</v>
      </c>
      <c r="Q171" s="158">
        <v>0</v>
      </c>
      <c r="R171" s="158">
        <f t="shared" si="42"/>
        <v>0</v>
      </c>
      <c r="S171" s="158">
        <v>0</v>
      </c>
      <c r="T171" s="159">
        <f t="shared" si="43"/>
        <v>0</v>
      </c>
      <c r="AR171" s="21" t="s">
        <v>224</v>
      </c>
      <c r="AT171" s="21" t="s">
        <v>167</v>
      </c>
      <c r="AU171" s="21" t="s">
        <v>77</v>
      </c>
      <c r="AY171" s="21" t="s">
        <v>165</v>
      </c>
      <c r="BE171" s="160">
        <f t="shared" si="44"/>
        <v>0</v>
      </c>
      <c r="BF171" s="160">
        <f t="shared" si="45"/>
        <v>0</v>
      </c>
      <c r="BG171" s="160">
        <f t="shared" si="46"/>
        <v>0</v>
      </c>
      <c r="BH171" s="160">
        <f t="shared" si="47"/>
        <v>0</v>
      </c>
      <c r="BI171" s="160">
        <f t="shared" si="48"/>
        <v>0</v>
      </c>
      <c r="BJ171" s="21" t="s">
        <v>16</v>
      </c>
      <c r="BK171" s="160">
        <f t="shared" si="49"/>
        <v>0</v>
      </c>
      <c r="BL171" s="21" t="s">
        <v>224</v>
      </c>
      <c r="BM171" s="21" t="s">
        <v>3295</v>
      </c>
    </row>
    <row r="172" spans="2:65" s="1" customFormat="1" ht="16.5" customHeight="1">
      <c r="B172" s="149"/>
      <c r="C172" s="150" t="s">
        <v>509</v>
      </c>
      <c r="D172" s="150" t="s">
        <v>167</v>
      </c>
      <c r="E172" s="151" t="s">
        <v>3296</v>
      </c>
      <c r="F172" s="152" t="s">
        <v>3297</v>
      </c>
      <c r="G172" s="153" t="s">
        <v>971</v>
      </c>
      <c r="H172" s="154">
        <v>1</v>
      </c>
      <c r="I172" s="155"/>
      <c r="J172" s="155">
        <f t="shared" si="40"/>
        <v>0</v>
      </c>
      <c r="K172" s="152" t="s">
        <v>5</v>
      </c>
      <c r="L172" s="35"/>
      <c r="M172" s="156" t="s">
        <v>5</v>
      </c>
      <c r="N172" s="157" t="s">
        <v>40</v>
      </c>
      <c r="O172" s="158">
        <v>0</v>
      </c>
      <c r="P172" s="158">
        <f t="shared" si="41"/>
        <v>0</v>
      </c>
      <c r="Q172" s="158">
        <v>0</v>
      </c>
      <c r="R172" s="158">
        <f t="shared" si="42"/>
        <v>0</v>
      </c>
      <c r="S172" s="158">
        <v>0</v>
      </c>
      <c r="T172" s="159">
        <f t="shared" si="43"/>
        <v>0</v>
      </c>
      <c r="AR172" s="21" t="s">
        <v>224</v>
      </c>
      <c r="AT172" s="21" t="s">
        <v>167</v>
      </c>
      <c r="AU172" s="21" t="s">
        <v>77</v>
      </c>
      <c r="AY172" s="21" t="s">
        <v>165</v>
      </c>
      <c r="BE172" s="160">
        <f t="shared" si="44"/>
        <v>0</v>
      </c>
      <c r="BF172" s="160">
        <f t="shared" si="45"/>
        <v>0</v>
      </c>
      <c r="BG172" s="160">
        <f t="shared" si="46"/>
        <v>0</v>
      </c>
      <c r="BH172" s="160">
        <f t="shared" si="47"/>
        <v>0</v>
      </c>
      <c r="BI172" s="160">
        <f t="shared" si="48"/>
        <v>0</v>
      </c>
      <c r="BJ172" s="21" t="s">
        <v>16</v>
      </c>
      <c r="BK172" s="160">
        <f t="shared" si="49"/>
        <v>0</v>
      </c>
      <c r="BL172" s="21" t="s">
        <v>224</v>
      </c>
      <c r="BM172" s="21" t="s">
        <v>3298</v>
      </c>
    </row>
    <row r="173" spans="2:65" s="1" customFormat="1" ht="16.5" customHeight="1">
      <c r="B173" s="149"/>
      <c r="C173" s="150" t="s">
        <v>514</v>
      </c>
      <c r="D173" s="150" t="s">
        <v>167</v>
      </c>
      <c r="E173" s="151" t="s">
        <v>3299</v>
      </c>
      <c r="F173" s="152" t="s">
        <v>3202</v>
      </c>
      <c r="G173" s="153" t="s">
        <v>1257</v>
      </c>
      <c r="H173" s="154">
        <v>8</v>
      </c>
      <c r="I173" s="155"/>
      <c r="J173" s="155">
        <f t="shared" si="40"/>
        <v>0</v>
      </c>
      <c r="K173" s="152" t="s">
        <v>5</v>
      </c>
      <c r="L173" s="35"/>
      <c r="M173" s="156" t="s">
        <v>5</v>
      </c>
      <c r="N173" s="157" t="s">
        <v>40</v>
      </c>
      <c r="O173" s="158">
        <v>0</v>
      </c>
      <c r="P173" s="158">
        <f t="shared" si="41"/>
        <v>0</v>
      </c>
      <c r="Q173" s="158">
        <v>0</v>
      </c>
      <c r="R173" s="158">
        <f t="shared" si="42"/>
        <v>0</v>
      </c>
      <c r="S173" s="158">
        <v>0</v>
      </c>
      <c r="T173" s="159">
        <f t="shared" si="43"/>
        <v>0</v>
      </c>
      <c r="AR173" s="21" t="s">
        <v>224</v>
      </c>
      <c r="AT173" s="21" t="s">
        <v>167</v>
      </c>
      <c r="AU173" s="21" t="s">
        <v>77</v>
      </c>
      <c r="AY173" s="21" t="s">
        <v>165</v>
      </c>
      <c r="BE173" s="160">
        <f t="shared" si="44"/>
        <v>0</v>
      </c>
      <c r="BF173" s="160">
        <f t="shared" si="45"/>
        <v>0</v>
      </c>
      <c r="BG173" s="160">
        <f t="shared" si="46"/>
        <v>0</v>
      </c>
      <c r="BH173" s="160">
        <f t="shared" si="47"/>
        <v>0</v>
      </c>
      <c r="BI173" s="160">
        <f t="shared" si="48"/>
        <v>0</v>
      </c>
      <c r="BJ173" s="21" t="s">
        <v>16</v>
      </c>
      <c r="BK173" s="160">
        <f t="shared" si="49"/>
        <v>0</v>
      </c>
      <c r="BL173" s="21" t="s">
        <v>224</v>
      </c>
      <c r="BM173" s="21" t="s">
        <v>3300</v>
      </c>
    </row>
    <row r="174" spans="2:65" s="10" customFormat="1" ht="29.85" customHeight="1">
      <c r="B174" s="137"/>
      <c r="D174" s="138" t="s">
        <v>68</v>
      </c>
      <c r="E174" s="147" t="s">
        <v>3301</v>
      </c>
      <c r="F174" s="147" t="s">
        <v>3302</v>
      </c>
      <c r="J174" s="148">
        <f>BK174</f>
        <v>0</v>
      </c>
      <c r="L174" s="137"/>
      <c r="M174" s="141"/>
      <c r="N174" s="142"/>
      <c r="O174" s="142"/>
      <c r="P174" s="143">
        <f>SUM(P175:P180)</f>
        <v>0</v>
      </c>
      <c r="Q174" s="142"/>
      <c r="R174" s="143">
        <f>SUM(R175:R180)</f>
        <v>0</v>
      </c>
      <c r="S174" s="142"/>
      <c r="T174" s="144">
        <f>SUM(T175:T180)</f>
        <v>0</v>
      </c>
      <c r="AR174" s="138" t="s">
        <v>77</v>
      </c>
      <c r="AT174" s="145" t="s">
        <v>68</v>
      </c>
      <c r="AU174" s="145" t="s">
        <v>16</v>
      </c>
      <c r="AY174" s="138" t="s">
        <v>165</v>
      </c>
      <c r="BK174" s="146">
        <f>SUM(BK175:BK180)</f>
        <v>0</v>
      </c>
    </row>
    <row r="175" spans="2:65" s="1" customFormat="1" ht="16.5" customHeight="1">
      <c r="B175" s="149"/>
      <c r="C175" s="150" t="s">
        <v>516</v>
      </c>
      <c r="D175" s="150" t="s">
        <v>167</v>
      </c>
      <c r="E175" s="151" t="s">
        <v>3265</v>
      </c>
      <c r="F175" s="152" t="s">
        <v>3266</v>
      </c>
      <c r="G175" s="153" t="s">
        <v>185</v>
      </c>
      <c r="H175" s="154">
        <v>100</v>
      </c>
      <c r="I175" s="155"/>
      <c r="J175" s="155">
        <f t="shared" ref="J175:J180" si="50">ROUND(I175*H175,2)</f>
        <v>0</v>
      </c>
      <c r="K175" s="152" t="s">
        <v>5</v>
      </c>
      <c r="L175" s="35"/>
      <c r="M175" s="156" t="s">
        <v>5</v>
      </c>
      <c r="N175" s="157" t="s">
        <v>40</v>
      </c>
      <c r="O175" s="158">
        <v>0</v>
      </c>
      <c r="P175" s="158">
        <f t="shared" ref="P175:P180" si="51">O175*H175</f>
        <v>0</v>
      </c>
      <c r="Q175" s="158">
        <v>0</v>
      </c>
      <c r="R175" s="158">
        <f t="shared" ref="R175:R180" si="52">Q175*H175</f>
        <v>0</v>
      </c>
      <c r="S175" s="158">
        <v>0</v>
      </c>
      <c r="T175" s="159">
        <f t="shared" ref="T175:T180" si="53">S175*H175</f>
        <v>0</v>
      </c>
      <c r="AR175" s="21" t="s">
        <v>224</v>
      </c>
      <c r="AT175" s="21" t="s">
        <v>167</v>
      </c>
      <c r="AU175" s="21" t="s">
        <v>77</v>
      </c>
      <c r="AY175" s="21" t="s">
        <v>165</v>
      </c>
      <c r="BE175" s="160">
        <f t="shared" ref="BE175:BE180" si="54">IF(N175="základní",J175,0)</f>
        <v>0</v>
      </c>
      <c r="BF175" s="160">
        <f t="shared" ref="BF175:BF180" si="55">IF(N175="snížená",J175,0)</f>
        <v>0</v>
      </c>
      <c r="BG175" s="160">
        <f t="shared" ref="BG175:BG180" si="56">IF(N175="zákl. přenesená",J175,0)</f>
        <v>0</v>
      </c>
      <c r="BH175" s="160">
        <f t="shared" ref="BH175:BH180" si="57">IF(N175="sníž. přenesená",J175,0)</f>
        <v>0</v>
      </c>
      <c r="BI175" s="160">
        <f t="shared" ref="BI175:BI180" si="58">IF(N175="nulová",J175,0)</f>
        <v>0</v>
      </c>
      <c r="BJ175" s="21" t="s">
        <v>16</v>
      </c>
      <c r="BK175" s="160">
        <f t="shared" ref="BK175:BK180" si="59">ROUND(I175*H175,2)</f>
        <v>0</v>
      </c>
      <c r="BL175" s="21" t="s">
        <v>224</v>
      </c>
      <c r="BM175" s="21" t="s">
        <v>3303</v>
      </c>
    </row>
    <row r="176" spans="2:65" s="1" customFormat="1" ht="16.5" customHeight="1">
      <c r="B176" s="149"/>
      <c r="C176" s="150" t="s">
        <v>521</v>
      </c>
      <c r="D176" s="150" t="s">
        <v>167</v>
      </c>
      <c r="E176" s="151" t="s">
        <v>3304</v>
      </c>
      <c r="F176" s="152" t="s">
        <v>3305</v>
      </c>
      <c r="G176" s="153" t="s">
        <v>185</v>
      </c>
      <c r="H176" s="154">
        <v>250</v>
      </c>
      <c r="I176" s="155"/>
      <c r="J176" s="155">
        <f t="shared" si="50"/>
        <v>0</v>
      </c>
      <c r="K176" s="152" t="s">
        <v>5</v>
      </c>
      <c r="L176" s="35"/>
      <c r="M176" s="156" t="s">
        <v>5</v>
      </c>
      <c r="N176" s="157" t="s">
        <v>40</v>
      </c>
      <c r="O176" s="158">
        <v>0</v>
      </c>
      <c r="P176" s="158">
        <f t="shared" si="51"/>
        <v>0</v>
      </c>
      <c r="Q176" s="158">
        <v>0</v>
      </c>
      <c r="R176" s="158">
        <f t="shared" si="52"/>
        <v>0</v>
      </c>
      <c r="S176" s="158">
        <v>0</v>
      </c>
      <c r="T176" s="159">
        <f t="shared" si="53"/>
        <v>0</v>
      </c>
      <c r="AR176" s="21" t="s">
        <v>224</v>
      </c>
      <c r="AT176" s="21" t="s">
        <v>167</v>
      </c>
      <c r="AU176" s="21" t="s">
        <v>77</v>
      </c>
      <c r="AY176" s="21" t="s">
        <v>165</v>
      </c>
      <c r="BE176" s="160">
        <f t="shared" si="54"/>
        <v>0</v>
      </c>
      <c r="BF176" s="160">
        <f t="shared" si="55"/>
        <v>0</v>
      </c>
      <c r="BG176" s="160">
        <f t="shared" si="56"/>
        <v>0</v>
      </c>
      <c r="BH176" s="160">
        <f t="shared" si="57"/>
        <v>0</v>
      </c>
      <c r="BI176" s="160">
        <f t="shared" si="58"/>
        <v>0</v>
      </c>
      <c r="BJ176" s="21" t="s">
        <v>16</v>
      </c>
      <c r="BK176" s="160">
        <f t="shared" si="59"/>
        <v>0</v>
      </c>
      <c r="BL176" s="21" t="s">
        <v>224</v>
      </c>
      <c r="BM176" s="21" t="s">
        <v>3306</v>
      </c>
    </row>
    <row r="177" spans="2:65" s="1" customFormat="1" ht="16.5" customHeight="1">
      <c r="B177" s="149"/>
      <c r="C177" s="150" t="s">
        <v>523</v>
      </c>
      <c r="D177" s="150" t="s">
        <v>167</v>
      </c>
      <c r="E177" s="151" t="s">
        <v>3274</v>
      </c>
      <c r="F177" s="152" t="s">
        <v>3275</v>
      </c>
      <c r="G177" s="153" t="s">
        <v>185</v>
      </c>
      <c r="H177" s="154">
        <v>240</v>
      </c>
      <c r="I177" s="155"/>
      <c r="J177" s="155">
        <f t="shared" si="50"/>
        <v>0</v>
      </c>
      <c r="K177" s="152" t="s">
        <v>5</v>
      </c>
      <c r="L177" s="35"/>
      <c r="M177" s="156" t="s">
        <v>5</v>
      </c>
      <c r="N177" s="157" t="s">
        <v>40</v>
      </c>
      <c r="O177" s="158">
        <v>0</v>
      </c>
      <c r="P177" s="158">
        <f t="shared" si="51"/>
        <v>0</v>
      </c>
      <c r="Q177" s="158">
        <v>0</v>
      </c>
      <c r="R177" s="158">
        <f t="shared" si="52"/>
        <v>0</v>
      </c>
      <c r="S177" s="158">
        <v>0</v>
      </c>
      <c r="T177" s="159">
        <f t="shared" si="53"/>
        <v>0</v>
      </c>
      <c r="AR177" s="21" t="s">
        <v>224</v>
      </c>
      <c r="AT177" s="21" t="s">
        <v>167</v>
      </c>
      <c r="AU177" s="21" t="s">
        <v>77</v>
      </c>
      <c r="AY177" s="21" t="s">
        <v>165</v>
      </c>
      <c r="BE177" s="160">
        <f t="shared" si="54"/>
        <v>0</v>
      </c>
      <c r="BF177" s="160">
        <f t="shared" si="55"/>
        <v>0</v>
      </c>
      <c r="BG177" s="160">
        <f t="shared" si="56"/>
        <v>0</v>
      </c>
      <c r="BH177" s="160">
        <f t="shared" si="57"/>
        <v>0</v>
      </c>
      <c r="BI177" s="160">
        <f t="shared" si="58"/>
        <v>0</v>
      </c>
      <c r="BJ177" s="21" t="s">
        <v>16</v>
      </c>
      <c r="BK177" s="160">
        <f t="shared" si="59"/>
        <v>0</v>
      </c>
      <c r="BL177" s="21" t="s">
        <v>224</v>
      </c>
      <c r="BM177" s="21" t="s">
        <v>3307</v>
      </c>
    </row>
    <row r="178" spans="2:65" s="1" customFormat="1" ht="16.5" customHeight="1">
      <c r="B178" s="149"/>
      <c r="C178" s="150" t="s">
        <v>528</v>
      </c>
      <c r="D178" s="150" t="s">
        <v>167</v>
      </c>
      <c r="E178" s="151" t="s">
        <v>3308</v>
      </c>
      <c r="F178" s="152" t="s">
        <v>3309</v>
      </c>
      <c r="G178" s="153" t="s">
        <v>971</v>
      </c>
      <c r="H178" s="154">
        <v>5</v>
      </c>
      <c r="I178" s="155"/>
      <c r="J178" s="155">
        <f t="shared" si="50"/>
        <v>0</v>
      </c>
      <c r="K178" s="152" t="s">
        <v>5</v>
      </c>
      <c r="L178" s="35"/>
      <c r="M178" s="156" t="s">
        <v>5</v>
      </c>
      <c r="N178" s="157" t="s">
        <v>40</v>
      </c>
      <c r="O178" s="158">
        <v>0</v>
      </c>
      <c r="P178" s="158">
        <f t="shared" si="51"/>
        <v>0</v>
      </c>
      <c r="Q178" s="158">
        <v>0</v>
      </c>
      <c r="R178" s="158">
        <f t="shared" si="52"/>
        <v>0</v>
      </c>
      <c r="S178" s="158">
        <v>0</v>
      </c>
      <c r="T178" s="159">
        <f t="shared" si="53"/>
        <v>0</v>
      </c>
      <c r="AR178" s="21" t="s">
        <v>224</v>
      </c>
      <c r="AT178" s="21" t="s">
        <v>167</v>
      </c>
      <c r="AU178" s="21" t="s">
        <v>77</v>
      </c>
      <c r="AY178" s="21" t="s">
        <v>165</v>
      </c>
      <c r="BE178" s="160">
        <f t="shared" si="54"/>
        <v>0</v>
      </c>
      <c r="BF178" s="160">
        <f t="shared" si="55"/>
        <v>0</v>
      </c>
      <c r="BG178" s="160">
        <f t="shared" si="56"/>
        <v>0</v>
      </c>
      <c r="BH178" s="160">
        <f t="shared" si="57"/>
        <v>0</v>
      </c>
      <c r="BI178" s="160">
        <f t="shared" si="58"/>
        <v>0</v>
      </c>
      <c r="BJ178" s="21" t="s">
        <v>16</v>
      </c>
      <c r="BK178" s="160">
        <f t="shared" si="59"/>
        <v>0</v>
      </c>
      <c r="BL178" s="21" t="s">
        <v>224</v>
      </c>
      <c r="BM178" s="21" t="s">
        <v>3310</v>
      </c>
    </row>
    <row r="179" spans="2:65" s="1" customFormat="1" ht="16.5" customHeight="1">
      <c r="B179" s="149"/>
      <c r="C179" s="150" t="s">
        <v>532</v>
      </c>
      <c r="D179" s="150" t="s">
        <v>167</v>
      </c>
      <c r="E179" s="151" t="s">
        <v>3311</v>
      </c>
      <c r="F179" s="152" t="s">
        <v>3312</v>
      </c>
      <c r="G179" s="153" t="s">
        <v>971</v>
      </c>
      <c r="H179" s="154">
        <v>5</v>
      </c>
      <c r="I179" s="155"/>
      <c r="J179" s="155">
        <f t="shared" si="50"/>
        <v>0</v>
      </c>
      <c r="K179" s="152" t="s">
        <v>5</v>
      </c>
      <c r="L179" s="35"/>
      <c r="M179" s="156" t="s">
        <v>5</v>
      </c>
      <c r="N179" s="157" t="s">
        <v>40</v>
      </c>
      <c r="O179" s="158">
        <v>0</v>
      </c>
      <c r="P179" s="158">
        <f t="shared" si="51"/>
        <v>0</v>
      </c>
      <c r="Q179" s="158">
        <v>0</v>
      </c>
      <c r="R179" s="158">
        <f t="shared" si="52"/>
        <v>0</v>
      </c>
      <c r="S179" s="158">
        <v>0</v>
      </c>
      <c r="T179" s="159">
        <f t="shared" si="53"/>
        <v>0</v>
      </c>
      <c r="AR179" s="21" t="s">
        <v>224</v>
      </c>
      <c r="AT179" s="21" t="s">
        <v>167</v>
      </c>
      <c r="AU179" s="21" t="s">
        <v>77</v>
      </c>
      <c r="AY179" s="21" t="s">
        <v>165</v>
      </c>
      <c r="BE179" s="160">
        <f t="shared" si="54"/>
        <v>0</v>
      </c>
      <c r="BF179" s="160">
        <f t="shared" si="55"/>
        <v>0</v>
      </c>
      <c r="BG179" s="160">
        <f t="shared" si="56"/>
        <v>0</v>
      </c>
      <c r="BH179" s="160">
        <f t="shared" si="57"/>
        <v>0</v>
      </c>
      <c r="BI179" s="160">
        <f t="shared" si="58"/>
        <v>0</v>
      </c>
      <c r="BJ179" s="21" t="s">
        <v>16</v>
      </c>
      <c r="BK179" s="160">
        <f t="shared" si="59"/>
        <v>0</v>
      </c>
      <c r="BL179" s="21" t="s">
        <v>224</v>
      </c>
      <c r="BM179" s="21" t="s">
        <v>3313</v>
      </c>
    </row>
    <row r="180" spans="2:65" s="1" customFormat="1" ht="16.5" customHeight="1">
      <c r="B180" s="149"/>
      <c r="C180" s="150" t="s">
        <v>537</v>
      </c>
      <c r="D180" s="150" t="s">
        <v>167</v>
      </c>
      <c r="E180" s="151" t="s">
        <v>3314</v>
      </c>
      <c r="F180" s="152" t="s">
        <v>3202</v>
      </c>
      <c r="G180" s="153" t="s">
        <v>1257</v>
      </c>
      <c r="H180" s="154">
        <v>8</v>
      </c>
      <c r="I180" s="155"/>
      <c r="J180" s="155">
        <f t="shared" si="50"/>
        <v>0</v>
      </c>
      <c r="K180" s="152" t="s">
        <v>5</v>
      </c>
      <c r="L180" s="35"/>
      <c r="M180" s="156" t="s">
        <v>5</v>
      </c>
      <c r="N180" s="157" t="s">
        <v>40</v>
      </c>
      <c r="O180" s="158">
        <v>0</v>
      </c>
      <c r="P180" s="158">
        <f t="shared" si="51"/>
        <v>0</v>
      </c>
      <c r="Q180" s="158">
        <v>0</v>
      </c>
      <c r="R180" s="158">
        <f t="shared" si="52"/>
        <v>0</v>
      </c>
      <c r="S180" s="158">
        <v>0</v>
      </c>
      <c r="T180" s="159">
        <f t="shared" si="53"/>
        <v>0</v>
      </c>
      <c r="AR180" s="21" t="s">
        <v>224</v>
      </c>
      <c r="AT180" s="21" t="s">
        <v>167</v>
      </c>
      <c r="AU180" s="21" t="s">
        <v>77</v>
      </c>
      <c r="AY180" s="21" t="s">
        <v>165</v>
      </c>
      <c r="BE180" s="160">
        <f t="shared" si="54"/>
        <v>0</v>
      </c>
      <c r="BF180" s="160">
        <f t="shared" si="55"/>
        <v>0</v>
      </c>
      <c r="BG180" s="160">
        <f t="shared" si="56"/>
        <v>0</v>
      </c>
      <c r="BH180" s="160">
        <f t="shared" si="57"/>
        <v>0</v>
      </c>
      <c r="BI180" s="160">
        <f t="shared" si="58"/>
        <v>0</v>
      </c>
      <c r="BJ180" s="21" t="s">
        <v>16</v>
      </c>
      <c r="BK180" s="160">
        <f t="shared" si="59"/>
        <v>0</v>
      </c>
      <c r="BL180" s="21" t="s">
        <v>224</v>
      </c>
      <c r="BM180" s="21" t="s">
        <v>3315</v>
      </c>
    </row>
    <row r="181" spans="2:65" s="10" customFormat="1" ht="29.85" customHeight="1">
      <c r="B181" s="137"/>
      <c r="D181" s="138" t="s">
        <v>68</v>
      </c>
      <c r="E181" s="147" t="s">
        <v>3316</v>
      </c>
      <c r="F181" s="147" t="s">
        <v>3317</v>
      </c>
      <c r="J181" s="148">
        <f>BK181</f>
        <v>0</v>
      </c>
      <c r="L181" s="137"/>
      <c r="M181" s="141"/>
      <c r="N181" s="142"/>
      <c r="O181" s="142"/>
      <c r="P181" s="143">
        <f>SUM(P182:P198)</f>
        <v>0</v>
      </c>
      <c r="Q181" s="142"/>
      <c r="R181" s="143">
        <f>SUM(R182:R198)</f>
        <v>0</v>
      </c>
      <c r="S181" s="142"/>
      <c r="T181" s="144">
        <f>SUM(T182:T198)</f>
        <v>0</v>
      </c>
      <c r="AR181" s="138" t="s">
        <v>77</v>
      </c>
      <c r="AT181" s="145" t="s">
        <v>68</v>
      </c>
      <c r="AU181" s="145" t="s">
        <v>16</v>
      </c>
      <c r="AY181" s="138" t="s">
        <v>165</v>
      </c>
      <c r="BK181" s="146">
        <f>SUM(BK182:BK198)</f>
        <v>0</v>
      </c>
    </row>
    <row r="182" spans="2:65" s="1" customFormat="1" ht="25.5" customHeight="1">
      <c r="B182" s="149"/>
      <c r="C182" s="150" t="s">
        <v>539</v>
      </c>
      <c r="D182" s="150" t="s">
        <v>167</v>
      </c>
      <c r="E182" s="151" t="s">
        <v>3318</v>
      </c>
      <c r="F182" s="152" t="s">
        <v>3319</v>
      </c>
      <c r="G182" s="153" t="s">
        <v>1146</v>
      </c>
      <c r="H182" s="154">
        <v>6</v>
      </c>
      <c r="I182" s="155"/>
      <c r="J182" s="155">
        <f t="shared" ref="J182:J198" si="60">ROUND(I182*H182,2)</f>
        <v>0</v>
      </c>
      <c r="K182" s="152" t="s">
        <v>5</v>
      </c>
      <c r="L182" s="35"/>
      <c r="M182" s="156" t="s">
        <v>5</v>
      </c>
      <c r="N182" s="157" t="s">
        <v>40</v>
      </c>
      <c r="O182" s="158">
        <v>0</v>
      </c>
      <c r="P182" s="158">
        <f t="shared" ref="P182:P198" si="61">O182*H182</f>
        <v>0</v>
      </c>
      <c r="Q182" s="158">
        <v>0</v>
      </c>
      <c r="R182" s="158">
        <f t="shared" ref="R182:R198" si="62">Q182*H182</f>
        <v>0</v>
      </c>
      <c r="S182" s="158">
        <v>0</v>
      </c>
      <c r="T182" s="159">
        <f t="shared" ref="T182:T198" si="63">S182*H182</f>
        <v>0</v>
      </c>
      <c r="AR182" s="21" t="s">
        <v>224</v>
      </c>
      <c r="AT182" s="21" t="s">
        <v>167</v>
      </c>
      <c r="AU182" s="21" t="s">
        <v>77</v>
      </c>
      <c r="AY182" s="21" t="s">
        <v>165</v>
      </c>
      <c r="BE182" s="160">
        <f t="shared" ref="BE182:BE198" si="64">IF(N182="základní",J182,0)</f>
        <v>0</v>
      </c>
      <c r="BF182" s="160">
        <f t="shared" ref="BF182:BF198" si="65">IF(N182="snížená",J182,0)</f>
        <v>0</v>
      </c>
      <c r="BG182" s="160">
        <f t="shared" ref="BG182:BG198" si="66">IF(N182="zákl. přenesená",J182,0)</f>
        <v>0</v>
      </c>
      <c r="BH182" s="160">
        <f t="shared" ref="BH182:BH198" si="67">IF(N182="sníž. přenesená",J182,0)</f>
        <v>0</v>
      </c>
      <c r="BI182" s="160">
        <f t="shared" ref="BI182:BI198" si="68">IF(N182="nulová",J182,0)</f>
        <v>0</v>
      </c>
      <c r="BJ182" s="21" t="s">
        <v>16</v>
      </c>
      <c r="BK182" s="160">
        <f t="shared" ref="BK182:BK198" si="69">ROUND(I182*H182,2)</f>
        <v>0</v>
      </c>
      <c r="BL182" s="21" t="s">
        <v>224</v>
      </c>
      <c r="BM182" s="21" t="s">
        <v>3320</v>
      </c>
    </row>
    <row r="183" spans="2:65" s="1" customFormat="1" ht="25.5" customHeight="1">
      <c r="B183" s="149"/>
      <c r="C183" s="150" t="s">
        <v>544</v>
      </c>
      <c r="D183" s="150" t="s">
        <v>167</v>
      </c>
      <c r="E183" s="151" t="s">
        <v>3321</v>
      </c>
      <c r="F183" s="152" t="s">
        <v>3322</v>
      </c>
      <c r="G183" s="153" t="s">
        <v>1146</v>
      </c>
      <c r="H183" s="154">
        <v>18</v>
      </c>
      <c r="I183" s="155"/>
      <c r="J183" s="155">
        <f t="shared" si="60"/>
        <v>0</v>
      </c>
      <c r="K183" s="152" t="s">
        <v>5</v>
      </c>
      <c r="L183" s="35"/>
      <c r="M183" s="156" t="s">
        <v>5</v>
      </c>
      <c r="N183" s="157" t="s">
        <v>40</v>
      </c>
      <c r="O183" s="158">
        <v>0</v>
      </c>
      <c r="P183" s="158">
        <f t="shared" si="61"/>
        <v>0</v>
      </c>
      <c r="Q183" s="158">
        <v>0</v>
      </c>
      <c r="R183" s="158">
        <f t="shared" si="62"/>
        <v>0</v>
      </c>
      <c r="S183" s="158">
        <v>0</v>
      </c>
      <c r="T183" s="159">
        <f t="shared" si="63"/>
        <v>0</v>
      </c>
      <c r="AR183" s="21" t="s">
        <v>224</v>
      </c>
      <c r="AT183" s="21" t="s">
        <v>167</v>
      </c>
      <c r="AU183" s="21" t="s">
        <v>77</v>
      </c>
      <c r="AY183" s="21" t="s">
        <v>165</v>
      </c>
      <c r="BE183" s="160">
        <f t="shared" si="64"/>
        <v>0</v>
      </c>
      <c r="BF183" s="160">
        <f t="shared" si="65"/>
        <v>0</v>
      </c>
      <c r="BG183" s="160">
        <f t="shared" si="66"/>
        <v>0</v>
      </c>
      <c r="BH183" s="160">
        <f t="shared" si="67"/>
        <v>0</v>
      </c>
      <c r="BI183" s="160">
        <f t="shared" si="68"/>
        <v>0</v>
      </c>
      <c r="BJ183" s="21" t="s">
        <v>16</v>
      </c>
      <c r="BK183" s="160">
        <f t="shared" si="69"/>
        <v>0</v>
      </c>
      <c r="BL183" s="21" t="s">
        <v>224</v>
      </c>
      <c r="BM183" s="21" t="s">
        <v>3323</v>
      </c>
    </row>
    <row r="184" spans="2:65" s="1" customFormat="1" ht="16.5" customHeight="1">
      <c r="B184" s="149"/>
      <c r="C184" s="150" t="s">
        <v>546</v>
      </c>
      <c r="D184" s="150" t="s">
        <v>167</v>
      </c>
      <c r="E184" s="151" t="s">
        <v>3324</v>
      </c>
      <c r="F184" s="152" t="s">
        <v>3325</v>
      </c>
      <c r="G184" s="153" t="s">
        <v>1146</v>
      </c>
      <c r="H184" s="154">
        <v>3</v>
      </c>
      <c r="I184" s="155"/>
      <c r="J184" s="155">
        <f t="shared" si="60"/>
        <v>0</v>
      </c>
      <c r="K184" s="152" t="s">
        <v>5</v>
      </c>
      <c r="L184" s="35"/>
      <c r="M184" s="156" t="s">
        <v>5</v>
      </c>
      <c r="N184" s="157" t="s">
        <v>40</v>
      </c>
      <c r="O184" s="158">
        <v>0</v>
      </c>
      <c r="P184" s="158">
        <f t="shared" si="61"/>
        <v>0</v>
      </c>
      <c r="Q184" s="158">
        <v>0</v>
      </c>
      <c r="R184" s="158">
        <f t="shared" si="62"/>
        <v>0</v>
      </c>
      <c r="S184" s="158">
        <v>0</v>
      </c>
      <c r="T184" s="159">
        <f t="shared" si="63"/>
        <v>0</v>
      </c>
      <c r="AR184" s="21" t="s">
        <v>224</v>
      </c>
      <c r="AT184" s="21" t="s">
        <v>167</v>
      </c>
      <c r="AU184" s="21" t="s">
        <v>77</v>
      </c>
      <c r="AY184" s="21" t="s">
        <v>165</v>
      </c>
      <c r="BE184" s="160">
        <f t="shared" si="64"/>
        <v>0</v>
      </c>
      <c r="BF184" s="160">
        <f t="shared" si="65"/>
        <v>0</v>
      </c>
      <c r="BG184" s="160">
        <f t="shared" si="66"/>
        <v>0</v>
      </c>
      <c r="BH184" s="160">
        <f t="shared" si="67"/>
        <v>0</v>
      </c>
      <c r="BI184" s="160">
        <f t="shared" si="68"/>
        <v>0</v>
      </c>
      <c r="BJ184" s="21" t="s">
        <v>16</v>
      </c>
      <c r="BK184" s="160">
        <f t="shared" si="69"/>
        <v>0</v>
      </c>
      <c r="BL184" s="21" t="s">
        <v>224</v>
      </c>
      <c r="BM184" s="21" t="s">
        <v>3326</v>
      </c>
    </row>
    <row r="185" spans="2:65" s="1" customFormat="1" ht="16.5" customHeight="1">
      <c r="B185" s="149"/>
      <c r="C185" s="150" t="s">
        <v>551</v>
      </c>
      <c r="D185" s="150" t="s">
        <v>167</v>
      </c>
      <c r="E185" s="151" t="s">
        <v>3327</v>
      </c>
      <c r="F185" s="152" t="s">
        <v>3328</v>
      </c>
      <c r="G185" s="153" t="s">
        <v>1146</v>
      </c>
      <c r="H185" s="154">
        <v>35</v>
      </c>
      <c r="I185" s="155"/>
      <c r="J185" s="155">
        <f t="shared" si="60"/>
        <v>0</v>
      </c>
      <c r="K185" s="152" t="s">
        <v>5</v>
      </c>
      <c r="L185" s="35"/>
      <c r="M185" s="156" t="s">
        <v>5</v>
      </c>
      <c r="N185" s="157" t="s">
        <v>40</v>
      </c>
      <c r="O185" s="158">
        <v>0</v>
      </c>
      <c r="P185" s="158">
        <f t="shared" si="61"/>
        <v>0</v>
      </c>
      <c r="Q185" s="158">
        <v>0</v>
      </c>
      <c r="R185" s="158">
        <f t="shared" si="62"/>
        <v>0</v>
      </c>
      <c r="S185" s="158">
        <v>0</v>
      </c>
      <c r="T185" s="159">
        <f t="shared" si="63"/>
        <v>0</v>
      </c>
      <c r="AR185" s="21" t="s">
        <v>224</v>
      </c>
      <c r="AT185" s="21" t="s">
        <v>167</v>
      </c>
      <c r="AU185" s="21" t="s">
        <v>77</v>
      </c>
      <c r="AY185" s="21" t="s">
        <v>165</v>
      </c>
      <c r="BE185" s="160">
        <f t="shared" si="64"/>
        <v>0</v>
      </c>
      <c r="BF185" s="160">
        <f t="shared" si="65"/>
        <v>0</v>
      </c>
      <c r="BG185" s="160">
        <f t="shared" si="66"/>
        <v>0</v>
      </c>
      <c r="BH185" s="160">
        <f t="shared" si="67"/>
        <v>0</v>
      </c>
      <c r="BI185" s="160">
        <f t="shared" si="68"/>
        <v>0</v>
      </c>
      <c r="BJ185" s="21" t="s">
        <v>16</v>
      </c>
      <c r="BK185" s="160">
        <f t="shared" si="69"/>
        <v>0</v>
      </c>
      <c r="BL185" s="21" t="s">
        <v>224</v>
      </c>
      <c r="BM185" s="21" t="s">
        <v>3329</v>
      </c>
    </row>
    <row r="186" spans="2:65" s="1" customFormat="1" ht="16.5" customHeight="1">
      <c r="B186" s="149"/>
      <c r="C186" s="150" t="s">
        <v>553</v>
      </c>
      <c r="D186" s="150" t="s">
        <v>167</v>
      </c>
      <c r="E186" s="151" t="s">
        <v>3330</v>
      </c>
      <c r="F186" s="152" t="s">
        <v>3331</v>
      </c>
      <c r="G186" s="153" t="s">
        <v>1146</v>
      </c>
      <c r="H186" s="154">
        <v>15</v>
      </c>
      <c r="I186" s="155"/>
      <c r="J186" s="155">
        <f t="shared" si="60"/>
        <v>0</v>
      </c>
      <c r="K186" s="152" t="s">
        <v>5</v>
      </c>
      <c r="L186" s="35"/>
      <c r="M186" s="156" t="s">
        <v>5</v>
      </c>
      <c r="N186" s="157" t="s">
        <v>40</v>
      </c>
      <c r="O186" s="158">
        <v>0</v>
      </c>
      <c r="P186" s="158">
        <f t="shared" si="61"/>
        <v>0</v>
      </c>
      <c r="Q186" s="158">
        <v>0</v>
      </c>
      <c r="R186" s="158">
        <f t="shared" si="62"/>
        <v>0</v>
      </c>
      <c r="S186" s="158">
        <v>0</v>
      </c>
      <c r="T186" s="159">
        <f t="shared" si="63"/>
        <v>0</v>
      </c>
      <c r="AR186" s="21" t="s">
        <v>224</v>
      </c>
      <c r="AT186" s="21" t="s">
        <v>167</v>
      </c>
      <c r="AU186" s="21" t="s">
        <v>77</v>
      </c>
      <c r="AY186" s="21" t="s">
        <v>165</v>
      </c>
      <c r="BE186" s="160">
        <f t="shared" si="64"/>
        <v>0</v>
      </c>
      <c r="BF186" s="160">
        <f t="shared" si="65"/>
        <v>0</v>
      </c>
      <c r="BG186" s="160">
        <f t="shared" si="66"/>
        <v>0</v>
      </c>
      <c r="BH186" s="160">
        <f t="shared" si="67"/>
        <v>0</v>
      </c>
      <c r="BI186" s="160">
        <f t="shared" si="68"/>
        <v>0</v>
      </c>
      <c r="BJ186" s="21" t="s">
        <v>16</v>
      </c>
      <c r="BK186" s="160">
        <f t="shared" si="69"/>
        <v>0</v>
      </c>
      <c r="BL186" s="21" t="s">
        <v>224</v>
      </c>
      <c r="BM186" s="21" t="s">
        <v>3332</v>
      </c>
    </row>
    <row r="187" spans="2:65" s="1" customFormat="1" ht="16.5" customHeight="1">
      <c r="B187" s="149"/>
      <c r="C187" s="150" t="s">
        <v>558</v>
      </c>
      <c r="D187" s="150" t="s">
        <v>167</v>
      </c>
      <c r="E187" s="151" t="s">
        <v>3333</v>
      </c>
      <c r="F187" s="152" t="s">
        <v>3334</v>
      </c>
      <c r="G187" s="153" t="s">
        <v>1146</v>
      </c>
      <c r="H187" s="154">
        <v>30</v>
      </c>
      <c r="I187" s="155"/>
      <c r="J187" s="155">
        <f t="shared" si="60"/>
        <v>0</v>
      </c>
      <c r="K187" s="152" t="s">
        <v>5</v>
      </c>
      <c r="L187" s="35"/>
      <c r="M187" s="156" t="s">
        <v>5</v>
      </c>
      <c r="N187" s="157" t="s">
        <v>40</v>
      </c>
      <c r="O187" s="158">
        <v>0</v>
      </c>
      <c r="P187" s="158">
        <f t="shared" si="61"/>
        <v>0</v>
      </c>
      <c r="Q187" s="158">
        <v>0</v>
      </c>
      <c r="R187" s="158">
        <f t="shared" si="62"/>
        <v>0</v>
      </c>
      <c r="S187" s="158">
        <v>0</v>
      </c>
      <c r="T187" s="159">
        <f t="shared" si="63"/>
        <v>0</v>
      </c>
      <c r="AR187" s="21" t="s">
        <v>224</v>
      </c>
      <c r="AT187" s="21" t="s">
        <v>167</v>
      </c>
      <c r="AU187" s="21" t="s">
        <v>77</v>
      </c>
      <c r="AY187" s="21" t="s">
        <v>165</v>
      </c>
      <c r="BE187" s="160">
        <f t="shared" si="64"/>
        <v>0</v>
      </c>
      <c r="BF187" s="160">
        <f t="shared" si="65"/>
        <v>0</v>
      </c>
      <c r="BG187" s="160">
        <f t="shared" si="66"/>
        <v>0</v>
      </c>
      <c r="BH187" s="160">
        <f t="shared" si="67"/>
        <v>0</v>
      </c>
      <c r="BI187" s="160">
        <f t="shared" si="68"/>
        <v>0</v>
      </c>
      <c r="BJ187" s="21" t="s">
        <v>16</v>
      </c>
      <c r="BK187" s="160">
        <f t="shared" si="69"/>
        <v>0</v>
      </c>
      <c r="BL187" s="21" t="s">
        <v>224</v>
      </c>
      <c r="BM187" s="21" t="s">
        <v>3335</v>
      </c>
    </row>
    <row r="188" spans="2:65" s="1" customFormat="1" ht="25.5" customHeight="1">
      <c r="B188" s="149"/>
      <c r="C188" s="150" t="s">
        <v>562</v>
      </c>
      <c r="D188" s="150" t="s">
        <v>167</v>
      </c>
      <c r="E188" s="151" t="s">
        <v>3336</v>
      </c>
      <c r="F188" s="152" t="s">
        <v>3337</v>
      </c>
      <c r="G188" s="153" t="s">
        <v>1146</v>
      </c>
      <c r="H188" s="154">
        <v>25</v>
      </c>
      <c r="I188" s="155"/>
      <c r="J188" s="155">
        <f t="shared" si="60"/>
        <v>0</v>
      </c>
      <c r="K188" s="152" t="s">
        <v>5</v>
      </c>
      <c r="L188" s="35"/>
      <c r="M188" s="156" t="s">
        <v>5</v>
      </c>
      <c r="N188" s="157" t="s">
        <v>40</v>
      </c>
      <c r="O188" s="158">
        <v>0</v>
      </c>
      <c r="P188" s="158">
        <f t="shared" si="61"/>
        <v>0</v>
      </c>
      <c r="Q188" s="158">
        <v>0</v>
      </c>
      <c r="R188" s="158">
        <f t="shared" si="62"/>
        <v>0</v>
      </c>
      <c r="S188" s="158">
        <v>0</v>
      </c>
      <c r="T188" s="159">
        <f t="shared" si="63"/>
        <v>0</v>
      </c>
      <c r="AR188" s="21" t="s">
        <v>224</v>
      </c>
      <c r="AT188" s="21" t="s">
        <v>167</v>
      </c>
      <c r="AU188" s="21" t="s">
        <v>77</v>
      </c>
      <c r="AY188" s="21" t="s">
        <v>165</v>
      </c>
      <c r="BE188" s="160">
        <f t="shared" si="64"/>
        <v>0</v>
      </c>
      <c r="BF188" s="160">
        <f t="shared" si="65"/>
        <v>0</v>
      </c>
      <c r="BG188" s="160">
        <f t="shared" si="66"/>
        <v>0</v>
      </c>
      <c r="BH188" s="160">
        <f t="shared" si="67"/>
        <v>0</v>
      </c>
      <c r="BI188" s="160">
        <f t="shared" si="68"/>
        <v>0</v>
      </c>
      <c r="BJ188" s="21" t="s">
        <v>16</v>
      </c>
      <c r="BK188" s="160">
        <f t="shared" si="69"/>
        <v>0</v>
      </c>
      <c r="BL188" s="21" t="s">
        <v>224</v>
      </c>
      <c r="BM188" s="21" t="s">
        <v>3338</v>
      </c>
    </row>
    <row r="189" spans="2:65" s="1" customFormat="1" ht="25.5" customHeight="1">
      <c r="B189" s="149"/>
      <c r="C189" s="150" t="s">
        <v>567</v>
      </c>
      <c r="D189" s="150" t="s">
        <v>167</v>
      </c>
      <c r="E189" s="151" t="s">
        <v>3339</v>
      </c>
      <c r="F189" s="152" t="s">
        <v>3340</v>
      </c>
      <c r="G189" s="153" t="s">
        <v>1146</v>
      </c>
      <c r="H189" s="154">
        <v>10</v>
      </c>
      <c r="I189" s="155"/>
      <c r="J189" s="155">
        <f t="shared" si="60"/>
        <v>0</v>
      </c>
      <c r="K189" s="152" t="s">
        <v>5</v>
      </c>
      <c r="L189" s="35"/>
      <c r="M189" s="156" t="s">
        <v>5</v>
      </c>
      <c r="N189" s="157" t="s">
        <v>40</v>
      </c>
      <c r="O189" s="158">
        <v>0</v>
      </c>
      <c r="P189" s="158">
        <f t="shared" si="61"/>
        <v>0</v>
      </c>
      <c r="Q189" s="158">
        <v>0</v>
      </c>
      <c r="R189" s="158">
        <f t="shared" si="62"/>
        <v>0</v>
      </c>
      <c r="S189" s="158">
        <v>0</v>
      </c>
      <c r="T189" s="159">
        <f t="shared" si="63"/>
        <v>0</v>
      </c>
      <c r="AR189" s="21" t="s">
        <v>224</v>
      </c>
      <c r="AT189" s="21" t="s">
        <v>167</v>
      </c>
      <c r="AU189" s="21" t="s">
        <v>77</v>
      </c>
      <c r="AY189" s="21" t="s">
        <v>165</v>
      </c>
      <c r="BE189" s="160">
        <f t="shared" si="64"/>
        <v>0</v>
      </c>
      <c r="BF189" s="160">
        <f t="shared" si="65"/>
        <v>0</v>
      </c>
      <c r="BG189" s="160">
        <f t="shared" si="66"/>
        <v>0</v>
      </c>
      <c r="BH189" s="160">
        <f t="shared" si="67"/>
        <v>0</v>
      </c>
      <c r="BI189" s="160">
        <f t="shared" si="68"/>
        <v>0</v>
      </c>
      <c r="BJ189" s="21" t="s">
        <v>16</v>
      </c>
      <c r="BK189" s="160">
        <f t="shared" si="69"/>
        <v>0</v>
      </c>
      <c r="BL189" s="21" t="s">
        <v>224</v>
      </c>
      <c r="BM189" s="21" t="s">
        <v>3341</v>
      </c>
    </row>
    <row r="190" spans="2:65" s="1" customFormat="1" ht="25.5" customHeight="1">
      <c r="B190" s="149"/>
      <c r="C190" s="150" t="s">
        <v>569</v>
      </c>
      <c r="D190" s="150" t="s">
        <v>167</v>
      </c>
      <c r="E190" s="151" t="s">
        <v>3342</v>
      </c>
      <c r="F190" s="152" t="s">
        <v>3343</v>
      </c>
      <c r="G190" s="153" t="s">
        <v>1146</v>
      </c>
      <c r="H190" s="154">
        <v>20</v>
      </c>
      <c r="I190" s="155"/>
      <c r="J190" s="155">
        <f t="shared" si="60"/>
        <v>0</v>
      </c>
      <c r="K190" s="152" t="s">
        <v>5</v>
      </c>
      <c r="L190" s="35"/>
      <c r="M190" s="156" t="s">
        <v>5</v>
      </c>
      <c r="N190" s="157" t="s">
        <v>40</v>
      </c>
      <c r="O190" s="158">
        <v>0</v>
      </c>
      <c r="P190" s="158">
        <f t="shared" si="61"/>
        <v>0</v>
      </c>
      <c r="Q190" s="158">
        <v>0</v>
      </c>
      <c r="R190" s="158">
        <f t="shared" si="62"/>
        <v>0</v>
      </c>
      <c r="S190" s="158">
        <v>0</v>
      </c>
      <c r="T190" s="159">
        <f t="shared" si="63"/>
        <v>0</v>
      </c>
      <c r="AR190" s="21" t="s">
        <v>224</v>
      </c>
      <c r="AT190" s="21" t="s">
        <v>167</v>
      </c>
      <c r="AU190" s="21" t="s">
        <v>77</v>
      </c>
      <c r="AY190" s="21" t="s">
        <v>165</v>
      </c>
      <c r="BE190" s="160">
        <f t="shared" si="64"/>
        <v>0</v>
      </c>
      <c r="BF190" s="160">
        <f t="shared" si="65"/>
        <v>0</v>
      </c>
      <c r="BG190" s="160">
        <f t="shared" si="66"/>
        <v>0</v>
      </c>
      <c r="BH190" s="160">
        <f t="shared" si="67"/>
        <v>0</v>
      </c>
      <c r="BI190" s="160">
        <f t="shared" si="68"/>
        <v>0</v>
      </c>
      <c r="BJ190" s="21" t="s">
        <v>16</v>
      </c>
      <c r="BK190" s="160">
        <f t="shared" si="69"/>
        <v>0</v>
      </c>
      <c r="BL190" s="21" t="s">
        <v>224</v>
      </c>
      <c r="BM190" s="21" t="s">
        <v>3344</v>
      </c>
    </row>
    <row r="191" spans="2:65" s="1" customFormat="1" ht="16.5" customHeight="1">
      <c r="B191" s="149"/>
      <c r="C191" s="150" t="s">
        <v>574</v>
      </c>
      <c r="D191" s="150" t="s">
        <v>167</v>
      </c>
      <c r="E191" s="151" t="s">
        <v>3345</v>
      </c>
      <c r="F191" s="152" t="s">
        <v>3346</v>
      </c>
      <c r="G191" s="153" t="s">
        <v>1146</v>
      </c>
      <c r="H191" s="154">
        <v>20</v>
      </c>
      <c r="I191" s="155"/>
      <c r="J191" s="155">
        <f t="shared" si="60"/>
        <v>0</v>
      </c>
      <c r="K191" s="152" t="s">
        <v>5</v>
      </c>
      <c r="L191" s="35"/>
      <c r="M191" s="156" t="s">
        <v>5</v>
      </c>
      <c r="N191" s="157" t="s">
        <v>40</v>
      </c>
      <c r="O191" s="158">
        <v>0</v>
      </c>
      <c r="P191" s="158">
        <f t="shared" si="61"/>
        <v>0</v>
      </c>
      <c r="Q191" s="158">
        <v>0</v>
      </c>
      <c r="R191" s="158">
        <f t="shared" si="62"/>
        <v>0</v>
      </c>
      <c r="S191" s="158">
        <v>0</v>
      </c>
      <c r="T191" s="159">
        <f t="shared" si="63"/>
        <v>0</v>
      </c>
      <c r="AR191" s="21" t="s">
        <v>224</v>
      </c>
      <c r="AT191" s="21" t="s">
        <v>167</v>
      </c>
      <c r="AU191" s="21" t="s">
        <v>77</v>
      </c>
      <c r="AY191" s="21" t="s">
        <v>165</v>
      </c>
      <c r="BE191" s="160">
        <f t="shared" si="64"/>
        <v>0</v>
      </c>
      <c r="BF191" s="160">
        <f t="shared" si="65"/>
        <v>0</v>
      </c>
      <c r="BG191" s="160">
        <f t="shared" si="66"/>
        <v>0</v>
      </c>
      <c r="BH191" s="160">
        <f t="shared" si="67"/>
        <v>0</v>
      </c>
      <c r="BI191" s="160">
        <f t="shared" si="68"/>
        <v>0</v>
      </c>
      <c r="BJ191" s="21" t="s">
        <v>16</v>
      </c>
      <c r="BK191" s="160">
        <f t="shared" si="69"/>
        <v>0</v>
      </c>
      <c r="BL191" s="21" t="s">
        <v>224</v>
      </c>
      <c r="BM191" s="21" t="s">
        <v>3347</v>
      </c>
    </row>
    <row r="192" spans="2:65" s="1" customFormat="1" ht="16.5" customHeight="1">
      <c r="B192" s="149"/>
      <c r="C192" s="150" t="s">
        <v>578</v>
      </c>
      <c r="D192" s="150" t="s">
        <v>167</v>
      </c>
      <c r="E192" s="151" t="s">
        <v>3348</v>
      </c>
      <c r="F192" s="152" t="s">
        <v>3349</v>
      </c>
      <c r="G192" s="153" t="s">
        <v>1146</v>
      </c>
      <c r="H192" s="154">
        <v>15</v>
      </c>
      <c r="I192" s="155"/>
      <c r="J192" s="155">
        <f t="shared" si="60"/>
        <v>0</v>
      </c>
      <c r="K192" s="152" t="s">
        <v>5</v>
      </c>
      <c r="L192" s="35"/>
      <c r="M192" s="156" t="s">
        <v>5</v>
      </c>
      <c r="N192" s="157" t="s">
        <v>40</v>
      </c>
      <c r="O192" s="158">
        <v>0</v>
      </c>
      <c r="P192" s="158">
        <f t="shared" si="61"/>
        <v>0</v>
      </c>
      <c r="Q192" s="158">
        <v>0</v>
      </c>
      <c r="R192" s="158">
        <f t="shared" si="62"/>
        <v>0</v>
      </c>
      <c r="S192" s="158">
        <v>0</v>
      </c>
      <c r="T192" s="159">
        <f t="shared" si="63"/>
        <v>0</v>
      </c>
      <c r="AR192" s="21" t="s">
        <v>224</v>
      </c>
      <c r="AT192" s="21" t="s">
        <v>167</v>
      </c>
      <c r="AU192" s="21" t="s">
        <v>77</v>
      </c>
      <c r="AY192" s="21" t="s">
        <v>165</v>
      </c>
      <c r="BE192" s="160">
        <f t="shared" si="64"/>
        <v>0</v>
      </c>
      <c r="BF192" s="160">
        <f t="shared" si="65"/>
        <v>0</v>
      </c>
      <c r="BG192" s="160">
        <f t="shared" si="66"/>
        <v>0</v>
      </c>
      <c r="BH192" s="160">
        <f t="shared" si="67"/>
        <v>0</v>
      </c>
      <c r="BI192" s="160">
        <f t="shared" si="68"/>
        <v>0</v>
      </c>
      <c r="BJ192" s="21" t="s">
        <v>16</v>
      </c>
      <c r="BK192" s="160">
        <f t="shared" si="69"/>
        <v>0</v>
      </c>
      <c r="BL192" s="21" t="s">
        <v>224</v>
      </c>
      <c r="BM192" s="21" t="s">
        <v>3350</v>
      </c>
    </row>
    <row r="193" spans="2:65" s="1" customFormat="1" ht="25.5" customHeight="1">
      <c r="B193" s="149"/>
      <c r="C193" s="150" t="s">
        <v>582</v>
      </c>
      <c r="D193" s="150" t="s">
        <v>167</v>
      </c>
      <c r="E193" s="151" t="s">
        <v>3351</v>
      </c>
      <c r="F193" s="152" t="s">
        <v>3352</v>
      </c>
      <c r="G193" s="153" t="s">
        <v>1146</v>
      </c>
      <c r="H193" s="154">
        <v>26</v>
      </c>
      <c r="I193" s="155"/>
      <c r="J193" s="155">
        <f t="shared" si="60"/>
        <v>0</v>
      </c>
      <c r="K193" s="152" t="s">
        <v>5</v>
      </c>
      <c r="L193" s="35"/>
      <c r="M193" s="156" t="s">
        <v>5</v>
      </c>
      <c r="N193" s="157" t="s">
        <v>40</v>
      </c>
      <c r="O193" s="158">
        <v>0</v>
      </c>
      <c r="P193" s="158">
        <f t="shared" si="61"/>
        <v>0</v>
      </c>
      <c r="Q193" s="158">
        <v>0</v>
      </c>
      <c r="R193" s="158">
        <f t="shared" si="62"/>
        <v>0</v>
      </c>
      <c r="S193" s="158">
        <v>0</v>
      </c>
      <c r="T193" s="159">
        <f t="shared" si="63"/>
        <v>0</v>
      </c>
      <c r="AR193" s="21" t="s">
        <v>224</v>
      </c>
      <c r="AT193" s="21" t="s">
        <v>167</v>
      </c>
      <c r="AU193" s="21" t="s">
        <v>77</v>
      </c>
      <c r="AY193" s="21" t="s">
        <v>165</v>
      </c>
      <c r="BE193" s="160">
        <f t="shared" si="64"/>
        <v>0</v>
      </c>
      <c r="BF193" s="160">
        <f t="shared" si="65"/>
        <v>0</v>
      </c>
      <c r="BG193" s="160">
        <f t="shared" si="66"/>
        <v>0</v>
      </c>
      <c r="BH193" s="160">
        <f t="shared" si="67"/>
        <v>0</v>
      </c>
      <c r="BI193" s="160">
        <f t="shared" si="68"/>
        <v>0</v>
      </c>
      <c r="BJ193" s="21" t="s">
        <v>16</v>
      </c>
      <c r="BK193" s="160">
        <f t="shared" si="69"/>
        <v>0</v>
      </c>
      <c r="BL193" s="21" t="s">
        <v>224</v>
      </c>
      <c r="BM193" s="21" t="s">
        <v>3353</v>
      </c>
    </row>
    <row r="194" spans="2:65" s="1" customFormat="1" ht="16.5" customHeight="1">
      <c r="B194" s="149"/>
      <c r="C194" s="150" t="s">
        <v>586</v>
      </c>
      <c r="D194" s="150" t="s">
        <v>167</v>
      </c>
      <c r="E194" s="151" t="s">
        <v>3354</v>
      </c>
      <c r="F194" s="152" t="s">
        <v>3355</v>
      </c>
      <c r="G194" s="153" t="s">
        <v>1146</v>
      </c>
      <c r="H194" s="154">
        <v>50</v>
      </c>
      <c r="I194" s="155"/>
      <c r="J194" s="155">
        <f t="shared" si="60"/>
        <v>0</v>
      </c>
      <c r="K194" s="152" t="s">
        <v>5</v>
      </c>
      <c r="L194" s="35"/>
      <c r="M194" s="156" t="s">
        <v>5</v>
      </c>
      <c r="N194" s="157" t="s">
        <v>40</v>
      </c>
      <c r="O194" s="158">
        <v>0</v>
      </c>
      <c r="P194" s="158">
        <f t="shared" si="61"/>
        <v>0</v>
      </c>
      <c r="Q194" s="158">
        <v>0</v>
      </c>
      <c r="R194" s="158">
        <f t="shared" si="62"/>
        <v>0</v>
      </c>
      <c r="S194" s="158">
        <v>0</v>
      </c>
      <c r="T194" s="159">
        <f t="shared" si="63"/>
        <v>0</v>
      </c>
      <c r="AR194" s="21" t="s">
        <v>224</v>
      </c>
      <c r="AT194" s="21" t="s">
        <v>167</v>
      </c>
      <c r="AU194" s="21" t="s">
        <v>77</v>
      </c>
      <c r="AY194" s="21" t="s">
        <v>165</v>
      </c>
      <c r="BE194" s="160">
        <f t="shared" si="64"/>
        <v>0</v>
      </c>
      <c r="BF194" s="160">
        <f t="shared" si="65"/>
        <v>0</v>
      </c>
      <c r="BG194" s="160">
        <f t="shared" si="66"/>
        <v>0</v>
      </c>
      <c r="BH194" s="160">
        <f t="shared" si="67"/>
        <v>0</v>
      </c>
      <c r="BI194" s="160">
        <f t="shared" si="68"/>
        <v>0</v>
      </c>
      <c r="BJ194" s="21" t="s">
        <v>16</v>
      </c>
      <c r="BK194" s="160">
        <f t="shared" si="69"/>
        <v>0</v>
      </c>
      <c r="BL194" s="21" t="s">
        <v>224</v>
      </c>
      <c r="BM194" s="21" t="s">
        <v>3356</v>
      </c>
    </row>
    <row r="195" spans="2:65" s="1" customFormat="1" ht="16.5" customHeight="1">
      <c r="B195" s="149"/>
      <c r="C195" s="150" t="s">
        <v>590</v>
      </c>
      <c r="D195" s="150" t="s">
        <v>167</v>
      </c>
      <c r="E195" s="151" t="s">
        <v>3357</v>
      </c>
      <c r="F195" s="152" t="s">
        <v>3358</v>
      </c>
      <c r="G195" s="153" t="s">
        <v>5</v>
      </c>
      <c r="H195" s="154">
        <v>0</v>
      </c>
      <c r="I195" s="155"/>
      <c r="J195" s="155">
        <f t="shared" si="60"/>
        <v>0</v>
      </c>
      <c r="K195" s="152" t="s">
        <v>5</v>
      </c>
      <c r="L195" s="35"/>
      <c r="M195" s="156" t="s">
        <v>5</v>
      </c>
      <c r="N195" s="157" t="s">
        <v>40</v>
      </c>
      <c r="O195" s="158">
        <v>0</v>
      </c>
      <c r="P195" s="158">
        <f t="shared" si="61"/>
        <v>0</v>
      </c>
      <c r="Q195" s="158">
        <v>0</v>
      </c>
      <c r="R195" s="158">
        <f t="shared" si="62"/>
        <v>0</v>
      </c>
      <c r="S195" s="158">
        <v>0</v>
      </c>
      <c r="T195" s="159">
        <f t="shared" si="63"/>
        <v>0</v>
      </c>
      <c r="AR195" s="21" t="s">
        <v>224</v>
      </c>
      <c r="AT195" s="21" t="s">
        <v>167</v>
      </c>
      <c r="AU195" s="21" t="s">
        <v>77</v>
      </c>
      <c r="AY195" s="21" t="s">
        <v>165</v>
      </c>
      <c r="BE195" s="160">
        <f t="shared" si="64"/>
        <v>0</v>
      </c>
      <c r="BF195" s="160">
        <f t="shared" si="65"/>
        <v>0</v>
      </c>
      <c r="BG195" s="160">
        <f t="shared" si="66"/>
        <v>0</v>
      </c>
      <c r="BH195" s="160">
        <f t="shared" si="67"/>
        <v>0</v>
      </c>
      <c r="BI195" s="160">
        <f t="shared" si="68"/>
        <v>0</v>
      </c>
      <c r="BJ195" s="21" t="s">
        <v>16</v>
      </c>
      <c r="BK195" s="160">
        <f t="shared" si="69"/>
        <v>0</v>
      </c>
      <c r="BL195" s="21" t="s">
        <v>224</v>
      </c>
      <c r="BM195" s="21" t="s">
        <v>3359</v>
      </c>
    </row>
    <row r="196" spans="2:65" s="1" customFormat="1" ht="16.5" customHeight="1">
      <c r="B196" s="149"/>
      <c r="C196" s="150" t="s">
        <v>594</v>
      </c>
      <c r="D196" s="150" t="s">
        <v>167</v>
      </c>
      <c r="E196" s="151" t="s">
        <v>3360</v>
      </c>
      <c r="F196" s="152" t="s">
        <v>3361</v>
      </c>
      <c r="G196" s="153" t="s">
        <v>1146</v>
      </c>
      <c r="H196" s="154">
        <v>55</v>
      </c>
      <c r="I196" s="155"/>
      <c r="J196" s="155">
        <f t="shared" si="60"/>
        <v>0</v>
      </c>
      <c r="K196" s="152" t="s">
        <v>5</v>
      </c>
      <c r="L196" s="35"/>
      <c r="M196" s="156" t="s">
        <v>5</v>
      </c>
      <c r="N196" s="157" t="s">
        <v>40</v>
      </c>
      <c r="O196" s="158">
        <v>0</v>
      </c>
      <c r="P196" s="158">
        <f t="shared" si="61"/>
        <v>0</v>
      </c>
      <c r="Q196" s="158">
        <v>0</v>
      </c>
      <c r="R196" s="158">
        <f t="shared" si="62"/>
        <v>0</v>
      </c>
      <c r="S196" s="158">
        <v>0</v>
      </c>
      <c r="T196" s="159">
        <f t="shared" si="63"/>
        <v>0</v>
      </c>
      <c r="AR196" s="21" t="s">
        <v>224</v>
      </c>
      <c r="AT196" s="21" t="s">
        <v>167</v>
      </c>
      <c r="AU196" s="21" t="s">
        <v>77</v>
      </c>
      <c r="AY196" s="21" t="s">
        <v>165</v>
      </c>
      <c r="BE196" s="160">
        <f t="shared" si="64"/>
        <v>0</v>
      </c>
      <c r="BF196" s="160">
        <f t="shared" si="65"/>
        <v>0</v>
      </c>
      <c r="BG196" s="160">
        <f t="shared" si="66"/>
        <v>0</v>
      </c>
      <c r="BH196" s="160">
        <f t="shared" si="67"/>
        <v>0</v>
      </c>
      <c r="BI196" s="160">
        <f t="shared" si="68"/>
        <v>0</v>
      </c>
      <c r="BJ196" s="21" t="s">
        <v>16</v>
      </c>
      <c r="BK196" s="160">
        <f t="shared" si="69"/>
        <v>0</v>
      </c>
      <c r="BL196" s="21" t="s">
        <v>224</v>
      </c>
      <c r="BM196" s="21" t="s">
        <v>3362</v>
      </c>
    </row>
    <row r="197" spans="2:65" s="1" customFormat="1" ht="16.5" customHeight="1">
      <c r="B197" s="149"/>
      <c r="C197" s="150" t="s">
        <v>598</v>
      </c>
      <c r="D197" s="150" t="s">
        <v>167</v>
      </c>
      <c r="E197" s="151" t="s">
        <v>3363</v>
      </c>
      <c r="F197" s="152" t="s">
        <v>3364</v>
      </c>
      <c r="G197" s="153" t="s">
        <v>1146</v>
      </c>
      <c r="H197" s="154">
        <v>35</v>
      </c>
      <c r="I197" s="155"/>
      <c r="J197" s="155">
        <f t="shared" si="60"/>
        <v>0</v>
      </c>
      <c r="K197" s="152" t="s">
        <v>5</v>
      </c>
      <c r="L197" s="35"/>
      <c r="M197" s="156" t="s">
        <v>5</v>
      </c>
      <c r="N197" s="157" t="s">
        <v>40</v>
      </c>
      <c r="O197" s="158">
        <v>0</v>
      </c>
      <c r="P197" s="158">
        <f t="shared" si="61"/>
        <v>0</v>
      </c>
      <c r="Q197" s="158">
        <v>0</v>
      </c>
      <c r="R197" s="158">
        <f t="shared" si="62"/>
        <v>0</v>
      </c>
      <c r="S197" s="158">
        <v>0</v>
      </c>
      <c r="T197" s="159">
        <f t="shared" si="63"/>
        <v>0</v>
      </c>
      <c r="AR197" s="21" t="s">
        <v>224</v>
      </c>
      <c r="AT197" s="21" t="s">
        <v>167</v>
      </c>
      <c r="AU197" s="21" t="s">
        <v>77</v>
      </c>
      <c r="AY197" s="21" t="s">
        <v>165</v>
      </c>
      <c r="BE197" s="160">
        <f t="shared" si="64"/>
        <v>0</v>
      </c>
      <c r="BF197" s="160">
        <f t="shared" si="65"/>
        <v>0</v>
      </c>
      <c r="BG197" s="160">
        <f t="shared" si="66"/>
        <v>0</v>
      </c>
      <c r="BH197" s="160">
        <f t="shared" si="67"/>
        <v>0</v>
      </c>
      <c r="BI197" s="160">
        <f t="shared" si="68"/>
        <v>0</v>
      </c>
      <c r="BJ197" s="21" t="s">
        <v>16</v>
      </c>
      <c r="BK197" s="160">
        <f t="shared" si="69"/>
        <v>0</v>
      </c>
      <c r="BL197" s="21" t="s">
        <v>224</v>
      </c>
      <c r="BM197" s="21" t="s">
        <v>3365</v>
      </c>
    </row>
    <row r="198" spans="2:65" s="1" customFormat="1" ht="25.5" customHeight="1">
      <c r="B198" s="149"/>
      <c r="C198" s="150" t="s">
        <v>602</v>
      </c>
      <c r="D198" s="150" t="s">
        <v>167</v>
      </c>
      <c r="E198" s="151" t="s">
        <v>3366</v>
      </c>
      <c r="F198" s="152" t="s">
        <v>3367</v>
      </c>
      <c r="G198" s="153" t="s">
        <v>1146</v>
      </c>
      <c r="H198" s="154">
        <v>5</v>
      </c>
      <c r="I198" s="155"/>
      <c r="J198" s="155">
        <f t="shared" si="60"/>
        <v>0</v>
      </c>
      <c r="K198" s="152" t="s">
        <v>5</v>
      </c>
      <c r="L198" s="35"/>
      <c r="M198" s="156" t="s">
        <v>5</v>
      </c>
      <c r="N198" s="178" t="s">
        <v>40</v>
      </c>
      <c r="O198" s="179">
        <v>0</v>
      </c>
      <c r="P198" s="179">
        <f t="shared" si="61"/>
        <v>0</v>
      </c>
      <c r="Q198" s="179">
        <v>0</v>
      </c>
      <c r="R198" s="179">
        <f t="shared" si="62"/>
        <v>0</v>
      </c>
      <c r="S198" s="179">
        <v>0</v>
      </c>
      <c r="T198" s="180">
        <f t="shared" si="63"/>
        <v>0</v>
      </c>
      <c r="AR198" s="21" t="s">
        <v>224</v>
      </c>
      <c r="AT198" s="21" t="s">
        <v>167</v>
      </c>
      <c r="AU198" s="21" t="s">
        <v>77</v>
      </c>
      <c r="AY198" s="21" t="s">
        <v>165</v>
      </c>
      <c r="BE198" s="160">
        <f t="shared" si="64"/>
        <v>0</v>
      </c>
      <c r="BF198" s="160">
        <f t="shared" si="65"/>
        <v>0</v>
      </c>
      <c r="BG198" s="160">
        <f t="shared" si="66"/>
        <v>0</v>
      </c>
      <c r="BH198" s="160">
        <f t="shared" si="67"/>
        <v>0</v>
      </c>
      <c r="BI198" s="160">
        <f t="shared" si="68"/>
        <v>0</v>
      </c>
      <c r="BJ198" s="21" t="s">
        <v>16</v>
      </c>
      <c r="BK198" s="160">
        <f t="shared" si="69"/>
        <v>0</v>
      </c>
      <c r="BL198" s="21" t="s">
        <v>224</v>
      </c>
      <c r="BM198" s="21" t="s">
        <v>3368</v>
      </c>
    </row>
    <row r="199" spans="2:65" s="1" customFormat="1" ht="6.95" customHeight="1">
      <c r="B199" s="50"/>
      <c r="C199" s="51"/>
      <c r="D199" s="51"/>
      <c r="E199" s="51"/>
      <c r="F199" s="51"/>
      <c r="G199" s="51"/>
      <c r="H199" s="51"/>
      <c r="I199" s="51"/>
      <c r="J199" s="51"/>
      <c r="K199" s="51"/>
      <c r="L199" s="35"/>
    </row>
  </sheetData>
  <autoFilter ref="C82:K19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71"/>
  <sheetViews>
    <sheetView showGridLines="0" workbookViewId="0">
      <pane ySplit="1" topLeftCell="A144" activePane="bottomLeft" state="frozen"/>
      <selection pane="bottomLeft" activeCell="I91" sqref="I91:I170"/>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3"/>
      <c r="B1" s="14"/>
      <c r="C1" s="14"/>
      <c r="D1" s="15" t="s">
        <v>1</v>
      </c>
      <c r="E1" s="14"/>
      <c r="F1" s="94" t="s">
        <v>101</v>
      </c>
      <c r="G1" s="296" t="s">
        <v>102</v>
      </c>
      <c r="H1" s="296"/>
      <c r="I1" s="14"/>
      <c r="J1" s="94" t="s">
        <v>103</v>
      </c>
      <c r="K1" s="15" t="s">
        <v>104</v>
      </c>
      <c r="L1" s="94" t="s">
        <v>105</v>
      </c>
      <c r="M1" s="94"/>
      <c r="N1" s="94"/>
      <c r="O1" s="94"/>
      <c r="P1" s="94"/>
      <c r="Q1" s="94"/>
      <c r="R1" s="94"/>
      <c r="S1" s="94"/>
      <c r="T1" s="94"/>
      <c r="U1" s="95"/>
      <c r="V1" s="95"/>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284" t="s">
        <v>8</v>
      </c>
      <c r="M2" s="285"/>
      <c r="N2" s="285"/>
      <c r="O2" s="285"/>
      <c r="P2" s="285"/>
      <c r="Q2" s="285"/>
      <c r="R2" s="285"/>
      <c r="S2" s="285"/>
      <c r="T2" s="285"/>
      <c r="U2" s="285"/>
      <c r="V2" s="285"/>
      <c r="AT2" s="21" t="s">
        <v>94</v>
      </c>
    </row>
    <row r="3" spans="1:70" ht="6.95" customHeight="1">
      <c r="B3" s="22"/>
      <c r="C3" s="23"/>
      <c r="D3" s="23"/>
      <c r="E3" s="23"/>
      <c r="F3" s="23"/>
      <c r="G3" s="23"/>
      <c r="H3" s="23"/>
      <c r="I3" s="23"/>
      <c r="J3" s="23"/>
      <c r="K3" s="24"/>
      <c r="AT3" s="21" t="s">
        <v>77</v>
      </c>
    </row>
    <row r="4" spans="1:70" ht="36.950000000000003" customHeight="1">
      <c r="B4" s="25"/>
      <c r="C4" s="26"/>
      <c r="D4" s="27" t="s">
        <v>106</v>
      </c>
      <c r="E4" s="26"/>
      <c r="F4" s="26"/>
      <c r="G4" s="26"/>
      <c r="H4" s="26"/>
      <c r="I4" s="26"/>
      <c r="J4" s="26"/>
      <c r="K4" s="28"/>
      <c r="M4" s="29" t="s">
        <v>13</v>
      </c>
      <c r="AT4" s="21" t="s">
        <v>6</v>
      </c>
    </row>
    <row r="5" spans="1:70" ht="6.95" customHeight="1">
      <c r="B5" s="25"/>
      <c r="C5" s="26"/>
      <c r="D5" s="26"/>
      <c r="E5" s="26"/>
      <c r="F5" s="26"/>
      <c r="G5" s="26"/>
      <c r="H5" s="26"/>
      <c r="I5" s="26"/>
      <c r="J5" s="26"/>
      <c r="K5" s="28"/>
    </row>
    <row r="6" spans="1:70" ht="15">
      <c r="B6" s="25"/>
      <c r="C6" s="26"/>
      <c r="D6" s="33" t="s">
        <v>17</v>
      </c>
      <c r="E6" s="26"/>
      <c r="F6" s="26"/>
      <c r="G6" s="26"/>
      <c r="H6" s="26"/>
      <c r="I6" s="26"/>
      <c r="J6" s="26"/>
      <c r="K6" s="28"/>
    </row>
    <row r="7" spans="1:70" ht="16.5" customHeight="1">
      <c r="B7" s="25"/>
      <c r="C7" s="26"/>
      <c r="D7" s="26"/>
      <c r="E7" s="297" t="str">
        <f>'Rekapitulace stavby'!K6</f>
        <v>STAVEBNÍ ÚPRAVY A PŘÍSTAVBA OBJ. Č. 22 KOMPLEMENT – AMBULANCE V AREÁLU NEMOCNICE PRACHATICE</v>
      </c>
      <c r="F7" s="298"/>
      <c r="G7" s="298"/>
      <c r="H7" s="298"/>
      <c r="I7" s="26"/>
      <c r="J7" s="26"/>
      <c r="K7" s="28"/>
    </row>
    <row r="8" spans="1:70" s="1" customFormat="1" ht="15">
      <c r="B8" s="35"/>
      <c r="C8" s="36"/>
      <c r="D8" s="33" t="s">
        <v>107</v>
      </c>
      <c r="E8" s="36"/>
      <c r="F8" s="36"/>
      <c r="G8" s="36"/>
      <c r="H8" s="36"/>
      <c r="I8" s="36"/>
      <c r="J8" s="36"/>
      <c r="K8" s="39"/>
    </row>
    <row r="9" spans="1:70" s="1" customFormat="1" ht="36.950000000000003" customHeight="1">
      <c r="B9" s="35"/>
      <c r="C9" s="36"/>
      <c r="D9" s="36"/>
      <c r="E9" s="299" t="s">
        <v>3369</v>
      </c>
      <c r="F9" s="300"/>
      <c r="G9" s="300"/>
      <c r="H9" s="300"/>
      <c r="I9" s="36"/>
      <c r="J9" s="36"/>
      <c r="K9" s="39"/>
    </row>
    <row r="10" spans="1:70" s="1" customFormat="1">
      <c r="B10" s="35"/>
      <c r="C10" s="36"/>
      <c r="D10" s="36"/>
      <c r="E10" s="36"/>
      <c r="F10" s="36"/>
      <c r="G10" s="36"/>
      <c r="H10" s="36"/>
      <c r="I10" s="36"/>
      <c r="J10" s="36"/>
      <c r="K10" s="39"/>
    </row>
    <row r="11" spans="1:70" s="1" customFormat="1" ht="14.45" customHeight="1">
      <c r="B11" s="35"/>
      <c r="C11" s="36"/>
      <c r="D11" s="33" t="s">
        <v>19</v>
      </c>
      <c r="E11" s="36"/>
      <c r="F11" s="31" t="s">
        <v>5</v>
      </c>
      <c r="G11" s="36"/>
      <c r="H11" s="36"/>
      <c r="I11" s="33" t="s">
        <v>20</v>
      </c>
      <c r="J11" s="31" t="s">
        <v>5</v>
      </c>
      <c r="K11" s="39"/>
    </row>
    <row r="12" spans="1:70" s="1" customFormat="1" ht="14.45" customHeight="1">
      <c r="B12" s="35"/>
      <c r="C12" s="36"/>
      <c r="D12" s="33" t="s">
        <v>21</v>
      </c>
      <c r="E12" s="36"/>
      <c r="F12" s="31" t="s">
        <v>22</v>
      </c>
      <c r="G12" s="36"/>
      <c r="H12" s="36"/>
      <c r="I12" s="33" t="s">
        <v>23</v>
      </c>
      <c r="J12" s="96" t="str">
        <f>'Rekapitulace stavby'!AN8</f>
        <v>24.8.2018</v>
      </c>
      <c r="K12" s="39"/>
    </row>
    <row r="13" spans="1:70" s="1" customFormat="1" ht="10.9" customHeight="1">
      <c r="B13" s="35"/>
      <c r="C13" s="36"/>
      <c r="D13" s="36"/>
      <c r="E13" s="36"/>
      <c r="F13" s="36"/>
      <c r="G13" s="36"/>
      <c r="H13" s="36"/>
      <c r="I13" s="36"/>
      <c r="J13" s="36"/>
      <c r="K13" s="39"/>
    </row>
    <row r="14" spans="1:70" s="1" customFormat="1" ht="14.45" customHeight="1">
      <c r="B14" s="35"/>
      <c r="C14" s="36"/>
      <c r="D14" s="33" t="s">
        <v>25</v>
      </c>
      <c r="E14" s="36"/>
      <c r="F14" s="36"/>
      <c r="G14" s="36"/>
      <c r="H14" s="36"/>
      <c r="I14" s="33" t="s">
        <v>26</v>
      </c>
      <c r="J14" s="31" t="s">
        <v>5</v>
      </c>
      <c r="K14" s="39"/>
    </row>
    <row r="15" spans="1:70" s="1" customFormat="1" ht="18" customHeight="1">
      <c r="B15" s="35"/>
      <c r="C15" s="36"/>
      <c r="D15" s="36"/>
      <c r="E15" s="31" t="s">
        <v>27</v>
      </c>
      <c r="F15" s="36"/>
      <c r="G15" s="36"/>
      <c r="H15" s="36"/>
      <c r="I15" s="33" t="s">
        <v>28</v>
      </c>
      <c r="J15" s="31" t="s">
        <v>5</v>
      </c>
      <c r="K15" s="39"/>
    </row>
    <row r="16" spans="1:70" s="1" customFormat="1" ht="6.95" customHeight="1">
      <c r="B16" s="35"/>
      <c r="C16" s="36"/>
      <c r="D16" s="36"/>
      <c r="E16" s="36"/>
      <c r="F16" s="36"/>
      <c r="G16" s="36"/>
      <c r="H16" s="36"/>
      <c r="I16" s="36"/>
      <c r="J16" s="36"/>
      <c r="K16" s="39"/>
    </row>
    <row r="17" spans="2:11" s="1" customFormat="1" ht="14.45" customHeight="1">
      <c r="B17" s="35"/>
      <c r="C17" s="36"/>
      <c r="D17" s="33" t="s">
        <v>29</v>
      </c>
      <c r="E17" s="36"/>
      <c r="F17" s="36"/>
      <c r="G17" s="36"/>
      <c r="H17" s="36"/>
      <c r="I17" s="33" t="s">
        <v>26</v>
      </c>
      <c r="J17" s="31" t="str">
        <f>IF('Rekapitulace stavby'!AN13="Vyplň údaj","",IF('Rekapitulace stavby'!AN13="","",'Rekapitulace stavby'!AN13))</f>
        <v/>
      </c>
      <c r="K17" s="39"/>
    </row>
    <row r="18" spans="2:11" s="1" customFormat="1" ht="18" customHeight="1">
      <c r="B18" s="35"/>
      <c r="C18" s="36"/>
      <c r="D18" s="36"/>
      <c r="E18" s="31" t="str">
        <f>IF('Rekapitulace stavby'!E14="Vyplň údaj","",IF('Rekapitulace stavby'!E14="","",'Rekapitulace stavby'!E14))</f>
        <v xml:space="preserve"> </v>
      </c>
      <c r="F18" s="36"/>
      <c r="G18" s="36"/>
      <c r="H18" s="36"/>
      <c r="I18" s="33" t="s">
        <v>28</v>
      </c>
      <c r="J18" s="31" t="str">
        <f>IF('Rekapitulace stavby'!AN14="Vyplň údaj","",IF('Rekapitulace stavby'!AN14="","",'Rekapitulace stavby'!AN14))</f>
        <v/>
      </c>
      <c r="K18" s="39"/>
    </row>
    <row r="19" spans="2:11" s="1" customFormat="1" ht="6.95" customHeight="1">
      <c r="B19" s="35"/>
      <c r="C19" s="36"/>
      <c r="D19" s="36"/>
      <c r="E19" s="36"/>
      <c r="F19" s="36"/>
      <c r="G19" s="36"/>
      <c r="H19" s="36"/>
      <c r="I19" s="36"/>
      <c r="J19" s="36"/>
      <c r="K19" s="39"/>
    </row>
    <row r="20" spans="2:11" s="1" customFormat="1" ht="14.45" customHeight="1">
      <c r="B20" s="35"/>
      <c r="C20" s="36"/>
      <c r="D20" s="33" t="s">
        <v>30</v>
      </c>
      <c r="E20" s="36"/>
      <c r="F20" s="36"/>
      <c r="G20" s="36"/>
      <c r="H20" s="36"/>
      <c r="I20" s="33" t="s">
        <v>26</v>
      </c>
      <c r="J20" s="31" t="s">
        <v>5</v>
      </c>
      <c r="K20" s="39"/>
    </row>
    <row r="21" spans="2:11" s="1" customFormat="1" ht="18" customHeight="1">
      <c r="B21" s="35"/>
      <c r="C21" s="36"/>
      <c r="D21" s="36"/>
      <c r="E21" s="31" t="s">
        <v>31</v>
      </c>
      <c r="F21" s="36"/>
      <c r="G21" s="36"/>
      <c r="H21" s="36"/>
      <c r="I21" s="33" t="s">
        <v>28</v>
      </c>
      <c r="J21" s="31" t="s">
        <v>5</v>
      </c>
      <c r="K21" s="39"/>
    </row>
    <row r="22" spans="2:11" s="1" customFormat="1" ht="6.95" customHeight="1">
      <c r="B22" s="35"/>
      <c r="C22" s="36"/>
      <c r="D22" s="36"/>
      <c r="E22" s="36"/>
      <c r="F22" s="36"/>
      <c r="G22" s="36"/>
      <c r="H22" s="36"/>
      <c r="I22" s="36"/>
      <c r="J22" s="36"/>
      <c r="K22" s="39"/>
    </row>
    <row r="23" spans="2:11" s="1" customFormat="1" ht="14.45" customHeight="1">
      <c r="B23" s="35"/>
      <c r="C23" s="36"/>
      <c r="D23" s="33" t="s">
        <v>33</v>
      </c>
      <c r="E23" s="36"/>
      <c r="F23" s="36"/>
      <c r="G23" s="36"/>
      <c r="H23" s="36"/>
      <c r="I23" s="36"/>
      <c r="J23" s="36"/>
      <c r="K23" s="39"/>
    </row>
    <row r="24" spans="2:11" s="6" customFormat="1" ht="16.5" customHeight="1">
      <c r="B24" s="97"/>
      <c r="C24" s="98"/>
      <c r="D24" s="98"/>
      <c r="E24" s="272" t="s">
        <v>5</v>
      </c>
      <c r="F24" s="272"/>
      <c r="G24" s="272"/>
      <c r="H24" s="272"/>
      <c r="I24" s="98"/>
      <c r="J24" s="98"/>
      <c r="K24" s="99"/>
    </row>
    <row r="25" spans="2:11" s="1" customFormat="1" ht="6.95" customHeight="1">
      <c r="B25" s="35"/>
      <c r="C25" s="36"/>
      <c r="D25" s="36"/>
      <c r="E25" s="36"/>
      <c r="F25" s="36"/>
      <c r="G25" s="36"/>
      <c r="H25" s="36"/>
      <c r="I25" s="36"/>
      <c r="J25" s="36"/>
      <c r="K25" s="39"/>
    </row>
    <row r="26" spans="2:11" s="1" customFormat="1" ht="6.95" customHeight="1">
      <c r="B26" s="35"/>
      <c r="C26" s="36"/>
      <c r="D26" s="62"/>
      <c r="E26" s="62"/>
      <c r="F26" s="62"/>
      <c r="G26" s="62"/>
      <c r="H26" s="62"/>
      <c r="I26" s="62"/>
      <c r="J26" s="62"/>
      <c r="K26" s="100"/>
    </row>
    <row r="27" spans="2:11" s="1" customFormat="1" ht="25.35" customHeight="1">
      <c r="B27" s="35"/>
      <c r="C27" s="36"/>
      <c r="D27" s="101" t="s">
        <v>35</v>
      </c>
      <c r="E27" s="36"/>
      <c r="F27" s="36"/>
      <c r="G27" s="36"/>
      <c r="H27" s="36"/>
      <c r="I27" s="36"/>
      <c r="J27" s="102">
        <f>ROUND(J87,2)</f>
        <v>0</v>
      </c>
      <c r="K27" s="39"/>
    </row>
    <row r="28" spans="2:11" s="1" customFormat="1" ht="6.95" customHeight="1">
      <c r="B28" s="35"/>
      <c r="C28" s="36"/>
      <c r="D28" s="62"/>
      <c r="E28" s="62"/>
      <c r="F28" s="62"/>
      <c r="G28" s="62"/>
      <c r="H28" s="62"/>
      <c r="I28" s="62"/>
      <c r="J28" s="62"/>
      <c r="K28" s="100"/>
    </row>
    <row r="29" spans="2:11" s="1" customFormat="1" ht="14.45" customHeight="1">
      <c r="B29" s="35"/>
      <c r="C29" s="36"/>
      <c r="D29" s="36"/>
      <c r="E29" s="36"/>
      <c r="F29" s="40" t="s">
        <v>37</v>
      </c>
      <c r="G29" s="36"/>
      <c r="H29" s="36"/>
      <c r="I29" s="40" t="s">
        <v>36</v>
      </c>
      <c r="J29" s="40" t="s">
        <v>38</v>
      </c>
      <c r="K29" s="39"/>
    </row>
    <row r="30" spans="2:11" s="1" customFormat="1" ht="14.45" customHeight="1">
      <c r="B30" s="35"/>
      <c r="C30" s="36"/>
      <c r="D30" s="43" t="s">
        <v>39</v>
      </c>
      <c r="E30" s="43" t="s">
        <v>40</v>
      </c>
      <c r="F30" s="103">
        <f>ROUND(SUM(BE87:BE170), 2)</f>
        <v>0</v>
      </c>
      <c r="G30" s="36"/>
      <c r="H30" s="36"/>
      <c r="I30" s="104">
        <v>0.21</v>
      </c>
      <c r="J30" s="103">
        <f>ROUND(ROUND((SUM(BE87:BE170)), 2)*I30, 2)</f>
        <v>0</v>
      </c>
      <c r="K30" s="39"/>
    </row>
    <row r="31" spans="2:11" s="1" customFormat="1" ht="14.45" customHeight="1">
      <c r="B31" s="35"/>
      <c r="C31" s="36"/>
      <c r="D31" s="36"/>
      <c r="E31" s="43" t="s">
        <v>41</v>
      </c>
      <c r="F31" s="103">
        <f>ROUND(SUM(BF87:BF170), 2)</f>
        <v>0</v>
      </c>
      <c r="G31" s="36"/>
      <c r="H31" s="36"/>
      <c r="I31" s="104">
        <v>0.15</v>
      </c>
      <c r="J31" s="103">
        <f>ROUND(ROUND((SUM(BF87:BF170)), 2)*I31, 2)</f>
        <v>0</v>
      </c>
      <c r="K31" s="39"/>
    </row>
    <row r="32" spans="2:11" s="1" customFormat="1" ht="14.45" hidden="1" customHeight="1">
      <c r="B32" s="35"/>
      <c r="C32" s="36"/>
      <c r="D32" s="36"/>
      <c r="E32" s="43" t="s">
        <v>42</v>
      </c>
      <c r="F32" s="103">
        <f>ROUND(SUM(BG87:BG170), 2)</f>
        <v>0</v>
      </c>
      <c r="G32" s="36"/>
      <c r="H32" s="36"/>
      <c r="I32" s="104">
        <v>0.21</v>
      </c>
      <c r="J32" s="103">
        <v>0</v>
      </c>
      <c r="K32" s="39"/>
    </row>
    <row r="33" spans="2:11" s="1" customFormat="1" ht="14.45" hidden="1" customHeight="1">
      <c r="B33" s="35"/>
      <c r="C33" s="36"/>
      <c r="D33" s="36"/>
      <c r="E33" s="43" t="s">
        <v>43</v>
      </c>
      <c r="F33" s="103">
        <f>ROUND(SUM(BH87:BH170), 2)</f>
        <v>0</v>
      </c>
      <c r="G33" s="36"/>
      <c r="H33" s="36"/>
      <c r="I33" s="104">
        <v>0.15</v>
      </c>
      <c r="J33" s="103">
        <v>0</v>
      </c>
      <c r="K33" s="39"/>
    </row>
    <row r="34" spans="2:11" s="1" customFormat="1" ht="14.45" hidden="1" customHeight="1">
      <c r="B34" s="35"/>
      <c r="C34" s="36"/>
      <c r="D34" s="36"/>
      <c r="E34" s="43" t="s">
        <v>44</v>
      </c>
      <c r="F34" s="103">
        <f>ROUND(SUM(BI87:BI170), 2)</f>
        <v>0</v>
      </c>
      <c r="G34" s="36"/>
      <c r="H34" s="36"/>
      <c r="I34" s="104">
        <v>0</v>
      </c>
      <c r="J34" s="103">
        <v>0</v>
      </c>
      <c r="K34" s="39"/>
    </row>
    <row r="35" spans="2:11" s="1" customFormat="1" ht="6.95" customHeight="1">
      <c r="B35" s="35"/>
      <c r="C35" s="36"/>
      <c r="D35" s="36"/>
      <c r="E35" s="36"/>
      <c r="F35" s="36"/>
      <c r="G35" s="36"/>
      <c r="H35" s="36"/>
      <c r="I35" s="36"/>
      <c r="J35" s="36"/>
      <c r="K35" s="39"/>
    </row>
    <row r="36" spans="2:11" s="1" customFormat="1" ht="25.35" customHeight="1">
      <c r="B36" s="35"/>
      <c r="C36" s="105"/>
      <c r="D36" s="106" t="s">
        <v>45</v>
      </c>
      <c r="E36" s="65"/>
      <c r="F36" s="65"/>
      <c r="G36" s="107" t="s">
        <v>46</v>
      </c>
      <c r="H36" s="108" t="s">
        <v>47</v>
      </c>
      <c r="I36" s="65"/>
      <c r="J36" s="109">
        <f>SUM(J27:J34)</f>
        <v>0</v>
      </c>
      <c r="K36" s="110"/>
    </row>
    <row r="37" spans="2:11" s="1" customFormat="1" ht="14.45" customHeight="1">
      <c r="B37" s="50"/>
      <c r="C37" s="51"/>
      <c r="D37" s="51"/>
      <c r="E37" s="51"/>
      <c r="F37" s="51"/>
      <c r="G37" s="51"/>
      <c r="H37" s="51"/>
      <c r="I37" s="51"/>
      <c r="J37" s="51"/>
      <c r="K37" s="52"/>
    </row>
    <row r="41" spans="2:11" s="1" customFormat="1" ht="6.95" customHeight="1">
      <c r="B41" s="53"/>
      <c r="C41" s="54"/>
      <c r="D41" s="54"/>
      <c r="E41" s="54"/>
      <c r="F41" s="54"/>
      <c r="G41" s="54"/>
      <c r="H41" s="54"/>
      <c r="I41" s="54"/>
      <c r="J41" s="54"/>
      <c r="K41" s="111"/>
    </row>
    <row r="42" spans="2:11" s="1" customFormat="1" ht="36.950000000000003" customHeight="1">
      <c r="B42" s="35"/>
      <c r="C42" s="27" t="s">
        <v>110</v>
      </c>
      <c r="D42" s="36"/>
      <c r="E42" s="36"/>
      <c r="F42" s="36"/>
      <c r="G42" s="36"/>
      <c r="H42" s="36"/>
      <c r="I42" s="36"/>
      <c r="J42" s="36"/>
      <c r="K42" s="39"/>
    </row>
    <row r="43" spans="2:11" s="1" customFormat="1" ht="6.95" customHeight="1">
      <c r="B43" s="35"/>
      <c r="C43" s="36"/>
      <c r="D43" s="36"/>
      <c r="E43" s="36"/>
      <c r="F43" s="36"/>
      <c r="G43" s="36"/>
      <c r="H43" s="36"/>
      <c r="I43" s="36"/>
      <c r="J43" s="36"/>
      <c r="K43" s="39"/>
    </row>
    <row r="44" spans="2:11" s="1" customFormat="1" ht="14.45" customHeight="1">
      <c r="B44" s="35"/>
      <c r="C44" s="33" t="s">
        <v>17</v>
      </c>
      <c r="D44" s="36"/>
      <c r="E44" s="36"/>
      <c r="F44" s="36"/>
      <c r="G44" s="36"/>
      <c r="H44" s="36"/>
      <c r="I44" s="36"/>
      <c r="J44" s="36"/>
      <c r="K44" s="39"/>
    </row>
    <row r="45" spans="2:11" s="1" customFormat="1" ht="16.5" customHeight="1">
      <c r="B45" s="35"/>
      <c r="C45" s="36"/>
      <c r="D45" s="36"/>
      <c r="E45" s="297" t="str">
        <f>E7</f>
        <v>STAVEBNÍ ÚPRAVY A PŘÍSTAVBA OBJ. Č. 22 KOMPLEMENT – AMBULANCE V AREÁLU NEMOCNICE PRACHATICE</v>
      </c>
      <c r="F45" s="298"/>
      <c r="G45" s="298"/>
      <c r="H45" s="298"/>
      <c r="I45" s="36"/>
      <c r="J45" s="36"/>
      <c r="K45" s="39"/>
    </row>
    <row r="46" spans="2:11" s="1" customFormat="1" ht="14.45" customHeight="1">
      <c r="B46" s="35"/>
      <c r="C46" s="33" t="s">
        <v>107</v>
      </c>
      <c r="D46" s="36"/>
      <c r="E46" s="36"/>
      <c r="F46" s="36"/>
      <c r="G46" s="36"/>
      <c r="H46" s="36"/>
      <c r="I46" s="36"/>
      <c r="J46" s="36"/>
      <c r="K46" s="39"/>
    </row>
    <row r="47" spans="2:11" s="1" customFormat="1" ht="17.25" customHeight="1">
      <c r="B47" s="35"/>
      <c r="C47" s="36"/>
      <c r="D47" s="36"/>
      <c r="E47" s="299" t="str">
        <f>E9</f>
        <v>7 - Slaboproudá elektrotechnika</v>
      </c>
      <c r="F47" s="300"/>
      <c r="G47" s="300"/>
      <c r="H47" s="300"/>
      <c r="I47" s="36"/>
      <c r="J47" s="36"/>
      <c r="K47" s="39"/>
    </row>
    <row r="48" spans="2:11" s="1" customFormat="1" ht="6.95" customHeight="1">
      <c r="B48" s="35"/>
      <c r="C48" s="36"/>
      <c r="D48" s="36"/>
      <c r="E48" s="36"/>
      <c r="F48" s="36"/>
      <c r="G48" s="36"/>
      <c r="H48" s="36"/>
      <c r="I48" s="36"/>
      <c r="J48" s="36"/>
      <c r="K48" s="39"/>
    </row>
    <row r="49" spans="2:47" s="1" customFormat="1" ht="18" customHeight="1">
      <c r="B49" s="35"/>
      <c r="C49" s="33" t="s">
        <v>21</v>
      </c>
      <c r="D49" s="36"/>
      <c r="E49" s="36"/>
      <c r="F49" s="31" t="str">
        <f>F12</f>
        <v xml:space="preserve"> </v>
      </c>
      <c r="G49" s="36"/>
      <c r="H49" s="36"/>
      <c r="I49" s="33" t="s">
        <v>23</v>
      </c>
      <c r="J49" s="96" t="str">
        <f>IF(J12="","",J12)</f>
        <v>24.8.2018</v>
      </c>
      <c r="K49" s="39"/>
    </row>
    <row r="50" spans="2:47" s="1" customFormat="1" ht="6.95" customHeight="1">
      <c r="B50" s="35"/>
      <c r="C50" s="36"/>
      <c r="D50" s="36"/>
      <c r="E50" s="36"/>
      <c r="F50" s="36"/>
      <c r="G50" s="36"/>
      <c r="H50" s="36"/>
      <c r="I50" s="36"/>
      <c r="J50" s="36"/>
      <c r="K50" s="39"/>
    </row>
    <row r="51" spans="2:47" s="1" customFormat="1" ht="15">
      <c r="B51" s="35"/>
      <c r="C51" s="33" t="s">
        <v>25</v>
      </c>
      <c r="D51" s="36"/>
      <c r="E51" s="36"/>
      <c r="F51" s="31" t="str">
        <f>E15</f>
        <v>ALFAPLAN s.r.o.</v>
      </c>
      <c r="G51" s="36"/>
      <c r="H51" s="36"/>
      <c r="I51" s="33" t="s">
        <v>30</v>
      </c>
      <c r="J51" s="272" t="str">
        <f>E21</f>
        <v>Nemocnice Prachatice a.s.</v>
      </c>
      <c r="K51" s="39"/>
    </row>
    <row r="52" spans="2:47" s="1" customFormat="1" ht="14.45" customHeight="1">
      <c r="B52" s="35"/>
      <c r="C52" s="33" t="s">
        <v>29</v>
      </c>
      <c r="D52" s="36"/>
      <c r="E52" s="36"/>
      <c r="F52" s="31" t="str">
        <f>IF(E18="","",E18)</f>
        <v xml:space="preserve"> </v>
      </c>
      <c r="G52" s="36"/>
      <c r="H52" s="36"/>
      <c r="I52" s="36"/>
      <c r="J52" s="292"/>
      <c r="K52" s="39"/>
    </row>
    <row r="53" spans="2:47" s="1" customFormat="1" ht="10.35" customHeight="1">
      <c r="B53" s="35"/>
      <c r="C53" s="36"/>
      <c r="D53" s="36"/>
      <c r="E53" s="36"/>
      <c r="F53" s="36"/>
      <c r="G53" s="36"/>
      <c r="H53" s="36"/>
      <c r="I53" s="36"/>
      <c r="J53" s="36"/>
      <c r="K53" s="39"/>
    </row>
    <row r="54" spans="2:47" s="1" customFormat="1" ht="29.25" customHeight="1">
      <c r="B54" s="35"/>
      <c r="C54" s="112" t="s">
        <v>111</v>
      </c>
      <c r="D54" s="105"/>
      <c r="E54" s="105"/>
      <c r="F54" s="105"/>
      <c r="G54" s="105"/>
      <c r="H54" s="105"/>
      <c r="I54" s="105"/>
      <c r="J54" s="113" t="s">
        <v>112</v>
      </c>
      <c r="K54" s="114"/>
    </row>
    <row r="55" spans="2:47" s="1" customFormat="1" ht="10.35" customHeight="1">
      <c r="B55" s="35"/>
      <c r="C55" s="36"/>
      <c r="D55" s="36"/>
      <c r="E55" s="36"/>
      <c r="F55" s="36"/>
      <c r="G55" s="36"/>
      <c r="H55" s="36"/>
      <c r="I55" s="36"/>
      <c r="J55" s="36"/>
      <c r="K55" s="39"/>
    </row>
    <row r="56" spans="2:47" s="1" customFormat="1" ht="29.25" customHeight="1">
      <c r="B56" s="35"/>
      <c r="C56" s="115" t="s">
        <v>113</v>
      </c>
      <c r="D56" s="36"/>
      <c r="E56" s="36"/>
      <c r="F56" s="36"/>
      <c r="G56" s="36"/>
      <c r="H56" s="36"/>
      <c r="I56" s="36"/>
      <c r="J56" s="102">
        <f>J87</f>
        <v>0</v>
      </c>
      <c r="K56" s="39"/>
      <c r="AU56" s="21" t="s">
        <v>114</v>
      </c>
    </row>
    <row r="57" spans="2:47" s="7" customFormat="1" ht="24.95" customHeight="1">
      <c r="B57" s="116"/>
      <c r="C57" s="117"/>
      <c r="D57" s="118" t="s">
        <v>135</v>
      </c>
      <c r="E57" s="119"/>
      <c r="F57" s="119"/>
      <c r="G57" s="119"/>
      <c r="H57" s="119"/>
      <c r="I57" s="119"/>
      <c r="J57" s="120">
        <f>J88</f>
        <v>0</v>
      </c>
      <c r="K57" s="121"/>
    </row>
    <row r="58" spans="2:47" s="8" customFormat="1" ht="19.899999999999999" customHeight="1">
      <c r="B58" s="122"/>
      <c r="C58" s="123"/>
      <c r="D58" s="124" t="s">
        <v>3370</v>
      </c>
      <c r="E58" s="125"/>
      <c r="F58" s="125"/>
      <c r="G58" s="125"/>
      <c r="H58" s="125"/>
      <c r="I58" s="125"/>
      <c r="J58" s="126">
        <f>J89</f>
        <v>0</v>
      </c>
      <c r="K58" s="127"/>
    </row>
    <row r="59" spans="2:47" s="8" customFormat="1" ht="14.85" customHeight="1">
      <c r="B59" s="122"/>
      <c r="C59" s="123"/>
      <c r="D59" s="124" t="s">
        <v>3371</v>
      </c>
      <c r="E59" s="125"/>
      <c r="F59" s="125"/>
      <c r="G59" s="125"/>
      <c r="H59" s="125"/>
      <c r="I59" s="125"/>
      <c r="J59" s="126">
        <f>J90</f>
        <v>0</v>
      </c>
      <c r="K59" s="127"/>
    </row>
    <row r="60" spans="2:47" s="8" customFormat="1" ht="14.85" customHeight="1">
      <c r="B60" s="122"/>
      <c r="C60" s="123"/>
      <c r="D60" s="124" t="s">
        <v>3372</v>
      </c>
      <c r="E60" s="125"/>
      <c r="F60" s="125"/>
      <c r="G60" s="125"/>
      <c r="H60" s="125"/>
      <c r="I60" s="125"/>
      <c r="J60" s="126">
        <f>J93</f>
        <v>0</v>
      </c>
      <c r="K60" s="127"/>
    </row>
    <row r="61" spans="2:47" s="8" customFormat="1" ht="14.85" customHeight="1">
      <c r="B61" s="122"/>
      <c r="C61" s="123"/>
      <c r="D61" s="124" t="s">
        <v>3373</v>
      </c>
      <c r="E61" s="125"/>
      <c r="F61" s="125"/>
      <c r="G61" s="125"/>
      <c r="H61" s="125"/>
      <c r="I61" s="125"/>
      <c r="J61" s="126">
        <f>J99</f>
        <v>0</v>
      </c>
      <c r="K61" s="127"/>
    </row>
    <row r="62" spans="2:47" s="8" customFormat="1" ht="14.85" customHeight="1">
      <c r="B62" s="122"/>
      <c r="C62" s="123"/>
      <c r="D62" s="124" t="s">
        <v>3374</v>
      </c>
      <c r="E62" s="125"/>
      <c r="F62" s="125"/>
      <c r="G62" s="125"/>
      <c r="H62" s="125"/>
      <c r="I62" s="125"/>
      <c r="J62" s="126">
        <f>J107</f>
        <v>0</v>
      </c>
      <c r="K62" s="127"/>
    </row>
    <row r="63" spans="2:47" s="8" customFormat="1" ht="14.85" customHeight="1">
      <c r="B63" s="122"/>
      <c r="C63" s="123"/>
      <c r="D63" s="124" t="s">
        <v>3375</v>
      </c>
      <c r="E63" s="125"/>
      <c r="F63" s="125"/>
      <c r="G63" s="125"/>
      <c r="H63" s="125"/>
      <c r="I63" s="125"/>
      <c r="J63" s="126">
        <f>J117</f>
        <v>0</v>
      </c>
      <c r="K63" s="127"/>
    </row>
    <row r="64" spans="2:47" s="8" customFormat="1" ht="19.899999999999999" customHeight="1">
      <c r="B64" s="122"/>
      <c r="C64" s="123"/>
      <c r="D64" s="124" t="s">
        <v>3376</v>
      </c>
      <c r="E64" s="125"/>
      <c r="F64" s="125"/>
      <c r="G64" s="125"/>
      <c r="H64" s="125"/>
      <c r="I64" s="125"/>
      <c r="J64" s="126">
        <f>J143</f>
        <v>0</v>
      </c>
      <c r="K64" s="127"/>
    </row>
    <row r="65" spans="2:12" s="8" customFormat="1" ht="14.85" customHeight="1">
      <c r="B65" s="122"/>
      <c r="C65" s="123"/>
      <c r="D65" s="124" t="s">
        <v>3377</v>
      </c>
      <c r="E65" s="125"/>
      <c r="F65" s="125"/>
      <c r="G65" s="125"/>
      <c r="H65" s="125"/>
      <c r="I65" s="125"/>
      <c r="J65" s="126">
        <f>J147</f>
        <v>0</v>
      </c>
      <c r="K65" s="127"/>
    </row>
    <row r="66" spans="2:12" s="8" customFormat="1" ht="14.85" customHeight="1">
      <c r="B66" s="122"/>
      <c r="C66" s="123"/>
      <c r="D66" s="124" t="s">
        <v>3378</v>
      </c>
      <c r="E66" s="125"/>
      <c r="F66" s="125"/>
      <c r="G66" s="125"/>
      <c r="H66" s="125"/>
      <c r="I66" s="125"/>
      <c r="J66" s="126">
        <f>J152</f>
        <v>0</v>
      </c>
      <c r="K66" s="127"/>
    </row>
    <row r="67" spans="2:12" s="8" customFormat="1" ht="19.899999999999999" customHeight="1">
      <c r="B67" s="122"/>
      <c r="C67" s="123"/>
      <c r="D67" s="124" t="s">
        <v>3379</v>
      </c>
      <c r="E67" s="125"/>
      <c r="F67" s="125"/>
      <c r="G67" s="125"/>
      <c r="H67" s="125"/>
      <c r="I67" s="125"/>
      <c r="J67" s="126">
        <f>J165</f>
        <v>0</v>
      </c>
      <c r="K67" s="127"/>
    </row>
    <row r="68" spans="2:12" s="1" customFormat="1" ht="21.75" customHeight="1">
      <c r="B68" s="35"/>
      <c r="C68" s="36"/>
      <c r="D68" s="36"/>
      <c r="E68" s="36"/>
      <c r="F68" s="36"/>
      <c r="G68" s="36"/>
      <c r="H68" s="36"/>
      <c r="I68" s="36"/>
      <c r="J68" s="36"/>
      <c r="K68" s="39"/>
    </row>
    <row r="69" spans="2:12" s="1" customFormat="1" ht="6.95" customHeight="1">
      <c r="B69" s="50"/>
      <c r="C69" s="51"/>
      <c r="D69" s="51"/>
      <c r="E69" s="51"/>
      <c r="F69" s="51"/>
      <c r="G69" s="51"/>
      <c r="H69" s="51"/>
      <c r="I69" s="51"/>
      <c r="J69" s="51"/>
      <c r="K69" s="52"/>
    </row>
    <row r="73" spans="2:12" s="1" customFormat="1" ht="6.95" customHeight="1">
      <c r="B73" s="53"/>
      <c r="C73" s="54"/>
      <c r="D73" s="54"/>
      <c r="E73" s="54"/>
      <c r="F73" s="54"/>
      <c r="G73" s="54"/>
      <c r="H73" s="54"/>
      <c r="I73" s="54"/>
      <c r="J73" s="54"/>
      <c r="K73" s="54"/>
      <c r="L73" s="35"/>
    </row>
    <row r="74" spans="2:12" s="1" customFormat="1" ht="36.950000000000003" customHeight="1">
      <c r="B74" s="35"/>
      <c r="C74" s="55" t="s">
        <v>149</v>
      </c>
      <c r="L74" s="35"/>
    </row>
    <row r="75" spans="2:12" s="1" customFormat="1" ht="6.95" customHeight="1">
      <c r="B75" s="35"/>
      <c r="L75" s="35"/>
    </row>
    <row r="76" spans="2:12" s="1" customFormat="1" ht="14.45" customHeight="1">
      <c r="B76" s="35"/>
      <c r="C76" s="57" t="s">
        <v>17</v>
      </c>
      <c r="L76" s="35"/>
    </row>
    <row r="77" spans="2:12" s="1" customFormat="1" ht="16.5" customHeight="1">
      <c r="B77" s="35"/>
      <c r="E77" s="293" t="str">
        <f>E7</f>
        <v>STAVEBNÍ ÚPRAVY A PŘÍSTAVBA OBJ. Č. 22 KOMPLEMENT – AMBULANCE V AREÁLU NEMOCNICE PRACHATICE</v>
      </c>
      <c r="F77" s="294"/>
      <c r="G77" s="294"/>
      <c r="H77" s="294"/>
      <c r="L77" s="35"/>
    </row>
    <row r="78" spans="2:12" s="1" customFormat="1" ht="14.45" customHeight="1">
      <c r="B78" s="35"/>
      <c r="C78" s="57" t="s">
        <v>107</v>
      </c>
      <c r="L78" s="35"/>
    </row>
    <row r="79" spans="2:12" s="1" customFormat="1" ht="17.25" customHeight="1">
      <c r="B79" s="35"/>
      <c r="E79" s="288" t="str">
        <f>E9</f>
        <v>7 - Slaboproudá elektrotechnika</v>
      </c>
      <c r="F79" s="295"/>
      <c r="G79" s="295"/>
      <c r="H79" s="295"/>
      <c r="L79" s="35"/>
    </row>
    <row r="80" spans="2:12" s="1" customFormat="1" ht="6.95" customHeight="1">
      <c r="B80" s="35"/>
      <c r="L80" s="35"/>
    </row>
    <row r="81" spans="2:65" s="1" customFormat="1" ht="18" customHeight="1">
      <c r="B81" s="35"/>
      <c r="C81" s="57" t="s">
        <v>21</v>
      </c>
      <c r="F81" s="128" t="str">
        <f>F12</f>
        <v xml:space="preserve"> </v>
      </c>
      <c r="I81" s="57" t="s">
        <v>23</v>
      </c>
      <c r="J81" s="61" t="str">
        <f>IF(J12="","",J12)</f>
        <v>24.8.2018</v>
      </c>
      <c r="L81" s="35"/>
    </row>
    <row r="82" spans="2:65" s="1" customFormat="1" ht="6.95" customHeight="1">
      <c r="B82" s="35"/>
      <c r="L82" s="35"/>
    </row>
    <row r="83" spans="2:65" s="1" customFormat="1" ht="15">
      <c r="B83" s="35"/>
      <c r="C83" s="57" t="s">
        <v>25</v>
      </c>
      <c r="F83" s="128" t="str">
        <f>E15</f>
        <v>ALFAPLAN s.r.o.</v>
      </c>
      <c r="I83" s="57" t="s">
        <v>30</v>
      </c>
      <c r="J83" s="128" t="str">
        <f>E21</f>
        <v>Nemocnice Prachatice a.s.</v>
      </c>
      <c r="L83" s="35"/>
    </row>
    <row r="84" spans="2:65" s="1" customFormat="1" ht="14.45" customHeight="1">
      <c r="B84" s="35"/>
      <c r="C84" s="57" t="s">
        <v>29</v>
      </c>
      <c r="F84" s="128" t="str">
        <f>IF(E18="","",E18)</f>
        <v xml:space="preserve"> </v>
      </c>
      <c r="L84" s="35"/>
    </row>
    <row r="85" spans="2:65" s="1" customFormat="1" ht="10.35" customHeight="1">
      <c r="B85" s="35"/>
      <c r="L85" s="35"/>
    </row>
    <row r="86" spans="2:65" s="9" customFormat="1" ht="29.25" customHeight="1">
      <c r="B86" s="129"/>
      <c r="C86" s="130" t="s">
        <v>150</v>
      </c>
      <c r="D86" s="131" t="s">
        <v>54</v>
      </c>
      <c r="E86" s="131" t="s">
        <v>50</v>
      </c>
      <c r="F86" s="131" t="s">
        <v>151</v>
      </c>
      <c r="G86" s="131" t="s">
        <v>152</v>
      </c>
      <c r="H86" s="131" t="s">
        <v>153</v>
      </c>
      <c r="I86" s="131" t="s">
        <v>154</v>
      </c>
      <c r="J86" s="131" t="s">
        <v>112</v>
      </c>
      <c r="K86" s="132" t="s">
        <v>155</v>
      </c>
      <c r="L86" s="129"/>
      <c r="M86" s="67" t="s">
        <v>156</v>
      </c>
      <c r="N86" s="68" t="s">
        <v>39</v>
      </c>
      <c r="O86" s="68" t="s">
        <v>157</v>
      </c>
      <c r="P86" s="68" t="s">
        <v>158</v>
      </c>
      <c r="Q86" s="68" t="s">
        <v>159</v>
      </c>
      <c r="R86" s="68" t="s">
        <v>160</v>
      </c>
      <c r="S86" s="68" t="s">
        <v>161</v>
      </c>
      <c r="T86" s="69" t="s">
        <v>162</v>
      </c>
    </row>
    <row r="87" spans="2:65" s="1" customFormat="1" ht="29.25" customHeight="1">
      <c r="B87" s="35"/>
      <c r="C87" s="71" t="s">
        <v>113</v>
      </c>
      <c r="J87" s="133">
        <f>BK87</f>
        <v>0</v>
      </c>
      <c r="L87" s="35"/>
      <c r="M87" s="70"/>
      <c r="N87" s="62"/>
      <c r="O87" s="62"/>
      <c r="P87" s="134">
        <f>P88</f>
        <v>0</v>
      </c>
      <c r="Q87" s="62"/>
      <c r="R87" s="134">
        <f>R88</f>
        <v>0</v>
      </c>
      <c r="S87" s="62"/>
      <c r="T87" s="135">
        <f>T88</f>
        <v>0</v>
      </c>
      <c r="AT87" s="21" t="s">
        <v>68</v>
      </c>
      <c r="AU87" s="21" t="s">
        <v>114</v>
      </c>
      <c r="BK87" s="136">
        <f>BK88</f>
        <v>0</v>
      </c>
    </row>
    <row r="88" spans="2:65" s="10" customFormat="1" ht="37.35" customHeight="1">
      <c r="B88" s="137"/>
      <c r="D88" s="138" t="s">
        <v>68</v>
      </c>
      <c r="E88" s="139" t="s">
        <v>1189</v>
      </c>
      <c r="F88" s="139" t="s">
        <v>1190</v>
      </c>
      <c r="J88" s="140">
        <f>BK88</f>
        <v>0</v>
      </c>
      <c r="L88" s="137"/>
      <c r="M88" s="141"/>
      <c r="N88" s="142"/>
      <c r="O88" s="142"/>
      <c r="P88" s="143">
        <f>P89+P143+P165</f>
        <v>0</v>
      </c>
      <c r="Q88" s="142"/>
      <c r="R88" s="143">
        <f>R89+R143+R165</f>
        <v>0</v>
      </c>
      <c r="S88" s="142"/>
      <c r="T88" s="144">
        <f>T89+T143+T165</f>
        <v>0</v>
      </c>
      <c r="AR88" s="138" t="s">
        <v>77</v>
      </c>
      <c r="AT88" s="145" t="s">
        <v>68</v>
      </c>
      <c r="AU88" s="145" t="s">
        <v>69</v>
      </c>
      <c r="AY88" s="138" t="s">
        <v>165</v>
      </c>
      <c r="BK88" s="146">
        <f>BK89+BK143+BK165</f>
        <v>0</v>
      </c>
    </row>
    <row r="89" spans="2:65" s="10" customFormat="1" ht="19.899999999999999" customHeight="1">
      <c r="B89" s="137"/>
      <c r="D89" s="138" t="s">
        <v>68</v>
      </c>
      <c r="E89" s="147" t="s">
        <v>3380</v>
      </c>
      <c r="F89" s="147" t="s">
        <v>3381</v>
      </c>
      <c r="J89" s="148">
        <f>BK89</f>
        <v>0</v>
      </c>
      <c r="L89" s="137"/>
      <c r="M89" s="141"/>
      <c r="N89" s="142"/>
      <c r="O89" s="142"/>
      <c r="P89" s="143">
        <f>P90+P93+P99+P107+P117</f>
        <v>0</v>
      </c>
      <c r="Q89" s="142"/>
      <c r="R89" s="143">
        <f>R90+R93+R99+R107+R117</f>
        <v>0</v>
      </c>
      <c r="S89" s="142"/>
      <c r="T89" s="144">
        <f>T90+T93+T99+T107+T117</f>
        <v>0</v>
      </c>
      <c r="AR89" s="138" t="s">
        <v>77</v>
      </c>
      <c r="AT89" s="145" t="s">
        <v>68</v>
      </c>
      <c r="AU89" s="145" t="s">
        <v>16</v>
      </c>
      <c r="AY89" s="138" t="s">
        <v>165</v>
      </c>
      <c r="BK89" s="146">
        <f>BK90+BK93+BK99+BK107+BK117</f>
        <v>0</v>
      </c>
    </row>
    <row r="90" spans="2:65" s="10" customFormat="1" ht="14.85" customHeight="1">
      <c r="B90" s="137"/>
      <c r="D90" s="138" t="s">
        <v>68</v>
      </c>
      <c r="E90" s="147" t="s">
        <v>3043</v>
      </c>
      <c r="F90" s="147" t="s">
        <v>3382</v>
      </c>
      <c r="J90" s="148">
        <f>BK90</f>
        <v>0</v>
      </c>
      <c r="L90" s="137"/>
      <c r="M90" s="141"/>
      <c r="N90" s="142"/>
      <c r="O90" s="142"/>
      <c r="P90" s="143">
        <f>SUM(P91:P92)</f>
        <v>0</v>
      </c>
      <c r="Q90" s="142"/>
      <c r="R90" s="143">
        <f>SUM(R91:R92)</f>
        <v>0</v>
      </c>
      <c r="S90" s="142"/>
      <c r="T90" s="144">
        <f>SUM(T91:T92)</f>
        <v>0</v>
      </c>
      <c r="AR90" s="138" t="s">
        <v>77</v>
      </c>
      <c r="AT90" s="145" t="s">
        <v>68</v>
      </c>
      <c r="AU90" s="145" t="s">
        <v>77</v>
      </c>
      <c r="AY90" s="138" t="s">
        <v>165</v>
      </c>
      <c r="BK90" s="146">
        <f>SUM(BK91:BK92)</f>
        <v>0</v>
      </c>
    </row>
    <row r="91" spans="2:65" s="1" customFormat="1" ht="16.5" customHeight="1">
      <c r="B91" s="149"/>
      <c r="C91" s="150" t="s">
        <v>16</v>
      </c>
      <c r="D91" s="150" t="s">
        <v>167</v>
      </c>
      <c r="E91" s="151" t="s">
        <v>3383</v>
      </c>
      <c r="F91" s="152" t="s">
        <v>3384</v>
      </c>
      <c r="G91" s="153" t="s">
        <v>971</v>
      </c>
      <c r="H91" s="154">
        <v>1</v>
      </c>
      <c r="I91" s="155"/>
      <c r="J91" s="155">
        <f>ROUND(I91*H91,2)</f>
        <v>0</v>
      </c>
      <c r="K91" s="152" t="s">
        <v>5</v>
      </c>
      <c r="L91" s="35"/>
      <c r="M91" s="156" t="s">
        <v>5</v>
      </c>
      <c r="N91" s="157" t="s">
        <v>40</v>
      </c>
      <c r="O91" s="158">
        <v>0</v>
      </c>
      <c r="P91" s="158">
        <f>O91*H91</f>
        <v>0</v>
      </c>
      <c r="Q91" s="158">
        <v>0</v>
      </c>
      <c r="R91" s="158">
        <f>Q91*H91</f>
        <v>0</v>
      </c>
      <c r="S91" s="158">
        <v>0</v>
      </c>
      <c r="T91" s="159">
        <f>S91*H91</f>
        <v>0</v>
      </c>
      <c r="AR91" s="21" t="s">
        <v>224</v>
      </c>
      <c r="AT91" s="21" t="s">
        <v>167</v>
      </c>
      <c r="AU91" s="21" t="s">
        <v>80</v>
      </c>
      <c r="AY91" s="21" t="s">
        <v>165</v>
      </c>
      <c r="BE91" s="160">
        <f>IF(N91="základní",J91,0)</f>
        <v>0</v>
      </c>
      <c r="BF91" s="160">
        <f>IF(N91="snížená",J91,0)</f>
        <v>0</v>
      </c>
      <c r="BG91" s="160">
        <f>IF(N91="zákl. přenesená",J91,0)</f>
        <v>0</v>
      </c>
      <c r="BH91" s="160">
        <f>IF(N91="sníž. přenesená",J91,0)</f>
        <v>0</v>
      </c>
      <c r="BI91" s="160">
        <f>IF(N91="nulová",J91,0)</f>
        <v>0</v>
      </c>
      <c r="BJ91" s="21" t="s">
        <v>16</v>
      </c>
      <c r="BK91" s="160">
        <f>ROUND(I91*H91,2)</f>
        <v>0</v>
      </c>
      <c r="BL91" s="21" t="s">
        <v>224</v>
      </c>
      <c r="BM91" s="21" t="s">
        <v>3385</v>
      </c>
    </row>
    <row r="92" spans="2:65" s="1" customFormat="1" ht="25.5" customHeight="1">
      <c r="B92" s="149"/>
      <c r="C92" s="150" t="s">
        <v>77</v>
      </c>
      <c r="D92" s="150" t="s">
        <v>167</v>
      </c>
      <c r="E92" s="151" t="s">
        <v>3386</v>
      </c>
      <c r="F92" s="152" t="s">
        <v>3387</v>
      </c>
      <c r="G92" s="153" t="s">
        <v>971</v>
      </c>
      <c r="H92" s="154">
        <v>1</v>
      </c>
      <c r="I92" s="155"/>
      <c r="J92" s="155">
        <f>ROUND(I92*H92,2)</f>
        <v>0</v>
      </c>
      <c r="K92" s="152" t="s">
        <v>5</v>
      </c>
      <c r="L92" s="35"/>
      <c r="M92" s="156" t="s">
        <v>5</v>
      </c>
      <c r="N92" s="157" t="s">
        <v>40</v>
      </c>
      <c r="O92" s="158">
        <v>0</v>
      </c>
      <c r="P92" s="158">
        <f>O92*H92</f>
        <v>0</v>
      </c>
      <c r="Q92" s="158">
        <v>0</v>
      </c>
      <c r="R92" s="158">
        <f>Q92*H92</f>
        <v>0</v>
      </c>
      <c r="S92" s="158">
        <v>0</v>
      </c>
      <c r="T92" s="159">
        <f>S92*H92</f>
        <v>0</v>
      </c>
      <c r="AR92" s="21" t="s">
        <v>224</v>
      </c>
      <c r="AT92" s="21" t="s">
        <v>167</v>
      </c>
      <c r="AU92" s="21" t="s">
        <v>80</v>
      </c>
      <c r="AY92" s="21" t="s">
        <v>165</v>
      </c>
      <c r="BE92" s="160">
        <f>IF(N92="základní",J92,0)</f>
        <v>0</v>
      </c>
      <c r="BF92" s="160">
        <f>IF(N92="snížená",J92,0)</f>
        <v>0</v>
      </c>
      <c r="BG92" s="160">
        <f>IF(N92="zákl. přenesená",J92,0)</f>
        <v>0</v>
      </c>
      <c r="BH92" s="160">
        <f>IF(N92="sníž. přenesená",J92,0)</f>
        <v>0</v>
      </c>
      <c r="BI92" s="160">
        <f>IF(N92="nulová",J92,0)</f>
        <v>0</v>
      </c>
      <c r="BJ92" s="21" t="s">
        <v>16</v>
      </c>
      <c r="BK92" s="160">
        <f>ROUND(I92*H92,2)</f>
        <v>0</v>
      </c>
      <c r="BL92" s="21" t="s">
        <v>224</v>
      </c>
      <c r="BM92" s="21" t="s">
        <v>3388</v>
      </c>
    </row>
    <row r="93" spans="2:65" s="10" customFormat="1" ht="22.35" customHeight="1">
      <c r="B93" s="137"/>
      <c r="D93" s="138" t="s">
        <v>68</v>
      </c>
      <c r="E93" s="147" t="s">
        <v>3204</v>
      </c>
      <c r="F93" s="147" t="s">
        <v>3389</v>
      </c>
      <c r="J93" s="148">
        <f>BK93</f>
        <v>0</v>
      </c>
      <c r="L93" s="137"/>
      <c r="M93" s="141"/>
      <c r="N93" s="142"/>
      <c r="O93" s="142"/>
      <c r="P93" s="143">
        <f>SUM(P94:P98)</f>
        <v>0</v>
      </c>
      <c r="Q93" s="142"/>
      <c r="R93" s="143">
        <f>SUM(R94:R98)</f>
        <v>0</v>
      </c>
      <c r="S93" s="142"/>
      <c r="T93" s="144">
        <f>SUM(T94:T98)</f>
        <v>0</v>
      </c>
      <c r="AR93" s="138" t="s">
        <v>77</v>
      </c>
      <c r="AT93" s="145" t="s">
        <v>68</v>
      </c>
      <c r="AU93" s="145" t="s">
        <v>77</v>
      </c>
      <c r="AY93" s="138" t="s">
        <v>165</v>
      </c>
      <c r="BK93" s="146">
        <f>SUM(BK94:BK98)</f>
        <v>0</v>
      </c>
    </row>
    <row r="94" spans="2:65" s="1" customFormat="1" ht="16.5" customHeight="1">
      <c r="B94" s="149"/>
      <c r="C94" s="150" t="s">
        <v>80</v>
      </c>
      <c r="D94" s="150" t="s">
        <v>167</v>
      </c>
      <c r="E94" s="151" t="s">
        <v>3390</v>
      </c>
      <c r="F94" s="152" t="s">
        <v>3391</v>
      </c>
      <c r="G94" s="153" t="s">
        <v>971</v>
      </c>
      <c r="H94" s="154">
        <v>17</v>
      </c>
      <c r="I94" s="155"/>
      <c r="J94" s="155">
        <f>ROUND(I94*H94,2)</f>
        <v>0</v>
      </c>
      <c r="K94" s="152" t="s">
        <v>5</v>
      </c>
      <c r="L94" s="35"/>
      <c r="M94" s="156" t="s">
        <v>5</v>
      </c>
      <c r="N94" s="157" t="s">
        <v>40</v>
      </c>
      <c r="O94" s="158">
        <v>0</v>
      </c>
      <c r="P94" s="158">
        <f>O94*H94</f>
        <v>0</v>
      </c>
      <c r="Q94" s="158">
        <v>0</v>
      </c>
      <c r="R94" s="158">
        <f>Q94*H94</f>
        <v>0</v>
      </c>
      <c r="S94" s="158">
        <v>0</v>
      </c>
      <c r="T94" s="159">
        <f>S94*H94</f>
        <v>0</v>
      </c>
      <c r="AR94" s="21" t="s">
        <v>224</v>
      </c>
      <c r="AT94" s="21" t="s">
        <v>167</v>
      </c>
      <c r="AU94" s="21" t="s">
        <v>80</v>
      </c>
      <c r="AY94" s="21" t="s">
        <v>165</v>
      </c>
      <c r="BE94" s="160">
        <f>IF(N94="základní",J94,0)</f>
        <v>0</v>
      </c>
      <c r="BF94" s="160">
        <f>IF(N94="snížená",J94,0)</f>
        <v>0</v>
      </c>
      <c r="BG94" s="160">
        <f>IF(N94="zákl. přenesená",J94,0)</f>
        <v>0</v>
      </c>
      <c r="BH94" s="160">
        <f>IF(N94="sníž. přenesená",J94,0)</f>
        <v>0</v>
      </c>
      <c r="BI94" s="160">
        <f>IF(N94="nulová",J94,0)</f>
        <v>0</v>
      </c>
      <c r="BJ94" s="21" t="s">
        <v>16</v>
      </c>
      <c r="BK94" s="160">
        <f>ROUND(I94*H94,2)</f>
        <v>0</v>
      </c>
      <c r="BL94" s="21" t="s">
        <v>224</v>
      </c>
      <c r="BM94" s="21" t="s">
        <v>3392</v>
      </c>
    </row>
    <row r="95" spans="2:65" s="1" customFormat="1" ht="16.5" customHeight="1">
      <c r="B95" s="149"/>
      <c r="C95" s="150" t="s">
        <v>83</v>
      </c>
      <c r="D95" s="150" t="s">
        <v>167</v>
      </c>
      <c r="E95" s="151" t="s">
        <v>3393</v>
      </c>
      <c r="F95" s="152" t="s">
        <v>3394</v>
      </c>
      <c r="G95" s="153" t="s">
        <v>971</v>
      </c>
      <c r="H95" s="154">
        <v>17</v>
      </c>
      <c r="I95" s="155"/>
      <c r="J95" s="155">
        <f>ROUND(I95*H95,2)</f>
        <v>0</v>
      </c>
      <c r="K95" s="152" t="s">
        <v>5</v>
      </c>
      <c r="L95" s="35"/>
      <c r="M95" s="156" t="s">
        <v>5</v>
      </c>
      <c r="N95" s="157" t="s">
        <v>40</v>
      </c>
      <c r="O95" s="158">
        <v>0</v>
      </c>
      <c r="P95" s="158">
        <f>O95*H95</f>
        <v>0</v>
      </c>
      <c r="Q95" s="158">
        <v>0</v>
      </c>
      <c r="R95" s="158">
        <f>Q95*H95</f>
        <v>0</v>
      </c>
      <c r="S95" s="158">
        <v>0</v>
      </c>
      <c r="T95" s="159">
        <f>S95*H95</f>
        <v>0</v>
      </c>
      <c r="AR95" s="21" t="s">
        <v>224</v>
      </c>
      <c r="AT95" s="21" t="s">
        <v>167</v>
      </c>
      <c r="AU95" s="21" t="s">
        <v>80</v>
      </c>
      <c r="AY95" s="21" t="s">
        <v>165</v>
      </c>
      <c r="BE95" s="160">
        <f>IF(N95="základní",J95,0)</f>
        <v>0</v>
      </c>
      <c r="BF95" s="160">
        <f>IF(N95="snížená",J95,0)</f>
        <v>0</v>
      </c>
      <c r="BG95" s="160">
        <f>IF(N95="zákl. přenesená",J95,0)</f>
        <v>0</v>
      </c>
      <c r="BH95" s="160">
        <f>IF(N95="sníž. přenesená",J95,0)</f>
        <v>0</v>
      </c>
      <c r="BI95" s="160">
        <f>IF(N95="nulová",J95,0)</f>
        <v>0</v>
      </c>
      <c r="BJ95" s="21" t="s">
        <v>16</v>
      </c>
      <c r="BK95" s="160">
        <f>ROUND(I95*H95,2)</f>
        <v>0</v>
      </c>
      <c r="BL95" s="21" t="s">
        <v>224</v>
      </c>
      <c r="BM95" s="21" t="s">
        <v>3395</v>
      </c>
    </row>
    <row r="96" spans="2:65" s="1" customFormat="1" ht="16.5" customHeight="1">
      <c r="B96" s="149"/>
      <c r="C96" s="150" t="s">
        <v>86</v>
      </c>
      <c r="D96" s="150" t="s">
        <v>167</v>
      </c>
      <c r="E96" s="151" t="s">
        <v>3396</v>
      </c>
      <c r="F96" s="152" t="s">
        <v>3397</v>
      </c>
      <c r="G96" s="153" t="s">
        <v>971</v>
      </c>
      <c r="H96" s="154">
        <v>17</v>
      </c>
      <c r="I96" s="155"/>
      <c r="J96" s="155">
        <f>ROUND(I96*H96,2)</f>
        <v>0</v>
      </c>
      <c r="K96" s="152" t="s">
        <v>5</v>
      </c>
      <c r="L96" s="35"/>
      <c r="M96" s="156" t="s">
        <v>5</v>
      </c>
      <c r="N96" s="157" t="s">
        <v>40</v>
      </c>
      <c r="O96" s="158">
        <v>0</v>
      </c>
      <c r="P96" s="158">
        <f>O96*H96</f>
        <v>0</v>
      </c>
      <c r="Q96" s="158">
        <v>0</v>
      </c>
      <c r="R96" s="158">
        <f>Q96*H96</f>
        <v>0</v>
      </c>
      <c r="S96" s="158">
        <v>0</v>
      </c>
      <c r="T96" s="159">
        <f>S96*H96</f>
        <v>0</v>
      </c>
      <c r="AR96" s="21" t="s">
        <v>224</v>
      </c>
      <c r="AT96" s="21" t="s">
        <v>167</v>
      </c>
      <c r="AU96" s="21" t="s">
        <v>80</v>
      </c>
      <c r="AY96" s="21" t="s">
        <v>165</v>
      </c>
      <c r="BE96" s="160">
        <f>IF(N96="základní",J96,0)</f>
        <v>0</v>
      </c>
      <c r="BF96" s="160">
        <f>IF(N96="snížená",J96,0)</f>
        <v>0</v>
      </c>
      <c r="BG96" s="160">
        <f>IF(N96="zákl. přenesená",J96,0)</f>
        <v>0</v>
      </c>
      <c r="BH96" s="160">
        <f>IF(N96="sníž. přenesená",J96,0)</f>
        <v>0</v>
      </c>
      <c r="BI96" s="160">
        <f>IF(N96="nulová",J96,0)</f>
        <v>0</v>
      </c>
      <c r="BJ96" s="21" t="s">
        <v>16</v>
      </c>
      <c r="BK96" s="160">
        <f>ROUND(I96*H96,2)</f>
        <v>0</v>
      </c>
      <c r="BL96" s="21" t="s">
        <v>224</v>
      </c>
      <c r="BM96" s="21" t="s">
        <v>3398</v>
      </c>
    </row>
    <row r="97" spans="2:65" s="1" customFormat="1" ht="16.5" customHeight="1">
      <c r="B97" s="149"/>
      <c r="C97" s="150" t="s">
        <v>89</v>
      </c>
      <c r="D97" s="150" t="s">
        <v>167</v>
      </c>
      <c r="E97" s="151" t="s">
        <v>3399</v>
      </c>
      <c r="F97" s="152" t="s">
        <v>3400</v>
      </c>
      <c r="G97" s="153" t="s">
        <v>971</v>
      </c>
      <c r="H97" s="154">
        <v>17</v>
      </c>
      <c r="I97" s="155"/>
      <c r="J97" s="155">
        <f>ROUND(I97*H97,2)</f>
        <v>0</v>
      </c>
      <c r="K97" s="152" t="s">
        <v>5</v>
      </c>
      <c r="L97" s="35"/>
      <c r="M97" s="156" t="s">
        <v>5</v>
      </c>
      <c r="N97" s="157" t="s">
        <v>40</v>
      </c>
      <c r="O97" s="158">
        <v>0</v>
      </c>
      <c r="P97" s="158">
        <f>O97*H97</f>
        <v>0</v>
      </c>
      <c r="Q97" s="158">
        <v>0</v>
      </c>
      <c r="R97" s="158">
        <f>Q97*H97</f>
        <v>0</v>
      </c>
      <c r="S97" s="158">
        <v>0</v>
      </c>
      <c r="T97" s="159">
        <f>S97*H97</f>
        <v>0</v>
      </c>
      <c r="AR97" s="21" t="s">
        <v>224</v>
      </c>
      <c r="AT97" s="21" t="s">
        <v>167</v>
      </c>
      <c r="AU97" s="21" t="s">
        <v>80</v>
      </c>
      <c r="AY97" s="21" t="s">
        <v>165</v>
      </c>
      <c r="BE97" s="160">
        <f>IF(N97="základní",J97,0)</f>
        <v>0</v>
      </c>
      <c r="BF97" s="160">
        <f>IF(N97="snížená",J97,0)</f>
        <v>0</v>
      </c>
      <c r="BG97" s="160">
        <f>IF(N97="zákl. přenesená",J97,0)</f>
        <v>0</v>
      </c>
      <c r="BH97" s="160">
        <f>IF(N97="sníž. přenesená",J97,0)</f>
        <v>0</v>
      </c>
      <c r="BI97" s="160">
        <f>IF(N97="nulová",J97,0)</f>
        <v>0</v>
      </c>
      <c r="BJ97" s="21" t="s">
        <v>16</v>
      </c>
      <c r="BK97" s="160">
        <f>ROUND(I97*H97,2)</f>
        <v>0</v>
      </c>
      <c r="BL97" s="21" t="s">
        <v>224</v>
      </c>
      <c r="BM97" s="21" t="s">
        <v>3401</v>
      </c>
    </row>
    <row r="98" spans="2:65" s="1" customFormat="1" ht="16.5" customHeight="1">
      <c r="B98" s="149"/>
      <c r="C98" s="150" t="s">
        <v>92</v>
      </c>
      <c r="D98" s="150" t="s">
        <v>167</v>
      </c>
      <c r="E98" s="151" t="s">
        <v>3402</v>
      </c>
      <c r="F98" s="152" t="s">
        <v>3403</v>
      </c>
      <c r="G98" s="153" t="s">
        <v>971</v>
      </c>
      <c r="H98" s="154">
        <v>1</v>
      </c>
      <c r="I98" s="155"/>
      <c r="J98" s="155">
        <f>ROUND(I98*H98,2)</f>
        <v>0</v>
      </c>
      <c r="K98" s="152" t="s">
        <v>5</v>
      </c>
      <c r="L98" s="35"/>
      <c r="M98" s="156" t="s">
        <v>5</v>
      </c>
      <c r="N98" s="157" t="s">
        <v>40</v>
      </c>
      <c r="O98" s="158">
        <v>0</v>
      </c>
      <c r="P98" s="158">
        <f>O98*H98</f>
        <v>0</v>
      </c>
      <c r="Q98" s="158">
        <v>0</v>
      </c>
      <c r="R98" s="158">
        <f>Q98*H98</f>
        <v>0</v>
      </c>
      <c r="S98" s="158">
        <v>0</v>
      </c>
      <c r="T98" s="159">
        <f>S98*H98</f>
        <v>0</v>
      </c>
      <c r="AR98" s="21" t="s">
        <v>224</v>
      </c>
      <c r="AT98" s="21" t="s">
        <v>167</v>
      </c>
      <c r="AU98" s="21" t="s">
        <v>80</v>
      </c>
      <c r="AY98" s="21" t="s">
        <v>165</v>
      </c>
      <c r="BE98" s="160">
        <f>IF(N98="základní",J98,0)</f>
        <v>0</v>
      </c>
      <c r="BF98" s="160">
        <f>IF(N98="snížená",J98,0)</f>
        <v>0</v>
      </c>
      <c r="BG98" s="160">
        <f>IF(N98="zákl. přenesená",J98,0)</f>
        <v>0</v>
      </c>
      <c r="BH98" s="160">
        <f>IF(N98="sníž. přenesená",J98,0)</f>
        <v>0</v>
      </c>
      <c r="BI98" s="160">
        <f>IF(N98="nulová",J98,0)</f>
        <v>0</v>
      </c>
      <c r="BJ98" s="21" t="s">
        <v>16</v>
      </c>
      <c r="BK98" s="160">
        <f>ROUND(I98*H98,2)</f>
        <v>0</v>
      </c>
      <c r="BL98" s="21" t="s">
        <v>224</v>
      </c>
      <c r="BM98" s="21" t="s">
        <v>3404</v>
      </c>
    </row>
    <row r="99" spans="2:65" s="10" customFormat="1" ht="22.35" customHeight="1">
      <c r="B99" s="137"/>
      <c r="D99" s="138" t="s">
        <v>68</v>
      </c>
      <c r="E99" s="147" t="s">
        <v>3241</v>
      </c>
      <c r="F99" s="147" t="s">
        <v>3405</v>
      </c>
      <c r="J99" s="148">
        <f>BK99</f>
        <v>0</v>
      </c>
      <c r="L99" s="137"/>
      <c r="M99" s="141"/>
      <c r="N99" s="142"/>
      <c r="O99" s="142"/>
      <c r="P99" s="143">
        <f>SUM(P100:P106)</f>
        <v>0</v>
      </c>
      <c r="Q99" s="142"/>
      <c r="R99" s="143">
        <f>SUM(R100:R106)</f>
        <v>0</v>
      </c>
      <c r="S99" s="142"/>
      <c r="T99" s="144">
        <f>SUM(T100:T106)</f>
        <v>0</v>
      </c>
      <c r="AR99" s="138" t="s">
        <v>77</v>
      </c>
      <c r="AT99" s="145" t="s">
        <v>68</v>
      </c>
      <c r="AU99" s="145" t="s">
        <v>77</v>
      </c>
      <c r="AY99" s="138" t="s">
        <v>165</v>
      </c>
      <c r="BK99" s="146">
        <f>SUM(BK100:BK106)</f>
        <v>0</v>
      </c>
    </row>
    <row r="100" spans="2:65" s="1" customFormat="1" ht="16.5" customHeight="1">
      <c r="B100" s="149"/>
      <c r="C100" s="150" t="s">
        <v>95</v>
      </c>
      <c r="D100" s="150" t="s">
        <v>167</v>
      </c>
      <c r="E100" s="151" t="s">
        <v>3406</v>
      </c>
      <c r="F100" s="152" t="s">
        <v>3407</v>
      </c>
      <c r="G100" s="153" t="s">
        <v>971</v>
      </c>
      <c r="H100" s="154">
        <v>1</v>
      </c>
      <c r="I100" s="155"/>
      <c r="J100" s="155">
        <f t="shared" ref="J100:J106" si="0">ROUND(I100*H100,2)</f>
        <v>0</v>
      </c>
      <c r="K100" s="152" t="s">
        <v>5</v>
      </c>
      <c r="L100" s="35"/>
      <c r="M100" s="156" t="s">
        <v>5</v>
      </c>
      <c r="N100" s="157" t="s">
        <v>40</v>
      </c>
      <c r="O100" s="158">
        <v>0</v>
      </c>
      <c r="P100" s="158">
        <f t="shared" ref="P100:P106" si="1">O100*H100</f>
        <v>0</v>
      </c>
      <c r="Q100" s="158">
        <v>0</v>
      </c>
      <c r="R100" s="158">
        <f t="shared" ref="R100:R106" si="2">Q100*H100</f>
        <v>0</v>
      </c>
      <c r="S100" s="158">
        <v>0</v>
      </c>
      <c r="T100" s="159">
        <f t="shared" ref="T100:T106" si="3">S100*H100</f>
        <v>0</v>
      </c>
      <c r="AR100" s="21" t="s">
        <v>224</v>
      </c>
      <c r="AT100" s="21" t="s">
        <v>167</v>
      </c>
      <c r="AU100" s="21" t="s">
        <v>80</v>
      </c>
      <c r="AY100" s="21" t="s">
        <v>165</v>
      </c>
      <c r="BE100" s="160">
        <f t="shared" ref="BE100:BE106" si="4">IF(N100="základní",J100,0)</f>
        <v>0</v>
      </c>
      <c r="BF100" s="160">
        <f t="shared" ref="BF100:BF106" si="5">IF(N100="snížená",J100,0)</f>
        <v>0</v>
      </c>
      <c r="BG100" s="160">
        <f t="shared" ref="BG100:BG106" si="6">IF(N100="zákl. přenesená",J100,0)</f>
        <v>0</v>
      </c>
      <c r="BH100" s="160">
        <f t="shared" ref="BH100:BH106" si="7">IF(N100="sníž. přenesená",J100,0)</f>
        <v>0</v>
      </c>
      <c r="BI100" s="160">
        <f t="shared" ref="BI100:BI106" si="8">IF(N100="nulová",J100,0)</f>
        <v>0</v>
      </c>
      <c r="BJ100" s="21" t="s">
        <v>16</v>
      </c>
      <c r="BK100" s="160">
        <f t="shared" ref="BK100:BK106" si="9">ROUND(I100*H100,2)</f>
        <v>0</v>
      </c>
      <c r="BL100" s="21" t="s">
        <v>224</v>
      </c>
      <c r="BM100" s="21" t="s">
        <v>3408</v>
      </c>
    </row>
    <row r="101" spans="2:65" s="1" customFormat="1" ht="16.5" customHeight="1">
      <c r="B101" s="149"/>
      <c r="C101" s="150" t="s">
        <v>197</v>
      </c>
      <c r="D101" s="150" t="s">
        <v>167</v>
      </c>
      <c r="E101" s="151" t="s">
        <v>3409</v>
      </c>
      <c r="F101" s="152" t="s">
        <v>3410</v>
      </c>
      <c r="G101" s="153" t="s">
        <v>971</v>
      </c>
      <c r="H101" s="154">
        <v>1</v>
      </c>
      <c r="I101" s="155"/>
      <c r="J101" s="155">
        <f t="shared" si="0"/>
        <v>0</v>
      </c>
      <c r="K101" s="152" t="s">
        <v>5</v>
      </c>
      <c r="L101" s="35"/>
      <c r="M101" s="156" t="s">
        <v>5</v>
      </c>
      <c r="N101" s="157" t="s">
        <v>40</v>
      </c>
      <c r="O101" s="158">
        <v>0</v>
      </c>
      <c r="P101" s="158">
        <f t="shared" si="1"/>
        <v>0</v>
      </c>
      <c r="Q101" s="158">
        <v>0</v>
      </c>
      <c r="R101" s="158">
        <f t="shared" si="2"/>
        <v>0</v>
      </c>
      <c r="S101" s="158">
        <v>0</v>
      </c>
      <c r="T101" s="159">
        <f t="shared" si="3"/>
        <v>0</v>
      </c>
      <c r="AR101" s="21" t="s">
        <v>224</v>
      </c>
      <c r="AT101" s="21" t="s">
        <v>167</v>
      </c>
      <c r="AU101" s="21" t="s">
        <v>80</v>
      </c>
      <c r="AY101" s="21" t="s">
        <v>165</v>
      </c>
      <c r="BE101" s="160">
        <f t="shared" si="4"/>
        <v>0</v>
      </c>
      <c r="BF101" s="160">
        <f t="shared" si="5"/>
        <v>0</v>
      </c>
      <c r="BG101" s="160">
        <f t="shared" si="6"/>
        <v>0</v>
      </c>
      <c r="BH101" s="160">
        <f t="shared" si="7"/>
        <v>0</v>
      </c>
      <c r="BI101" s="160">
        <f t="shared" si="8"/>
        <v>0</v>
      </c>
      <c r="BJ101" s="21" t="s">
        <v>16</v>
      </c>
      <c r="BK101" s="160">
        <f t="shared" si="9"/>
        <v>0</v>
      </c>
      <c r="BL101" s="21" t="s">
        <v>224</v>
      </c>
      <c r="BM101" s="21" t="s">
        <v>3411</v>
      </c>
    </row>
    <row r="102" spans="2:65" s="1" customFormat="1" ht="25.5" customHeight="1">
      <c r="B102" s="149"/>
      <c r="C102" s="150" t="s">
        <v>201</v>
      </c>
      <c r="D102" s="150" t="s">
        <v>167</v>
      </c>
      <c r="E102" s="151" t="s">
        <v>3412</v>
      </c>
      <c r="F102" s="152" t="s">
        <v>3413</v>
      </c>
      <c r="G102" s="153" t="s">
        <v>971</v>
      </c>
      <c r="H102" s="154">
        <v>3</v>
      </c>
      <c r="I102" s="155"/>
      <c r="J102" s="155">
        <f t="shared" si="0"/>
        <v>0</v>
      </c>
      <c r="K102" s="152" t="s">
        <v>5</v>
      </c>
      <c r="L102" s="35"/>
      <c r="M102" s="156" t="s">
        <v>5</v>
      </c>
      <c r="N102" s="157" t="s">
        <v>40</v>
      </c>
      <c r="O102" s="158">
        <v>0</v>
      </c>
      <c r="P102" s="158">
        <f t="shared" si="1"/>
        <v>0</v>
      </c>
      <c r="Q102" s="158">
        <v>0</v>
      </c>
      <c r="R102" s="158">
        <f t="shared" si="2"/>
        <v>0</v>
      </c>
      <c r="S102" s="158">
        <v>0</v>
      </c>
      <c r="T102" s="159">
        <f t="shared" si="3"/>
        <v>0</v>
      </c>
      <c r="AR102" s="21" t="s">
        <v>224</v>
      </c>
      <c r="AT102" s="21" t="s">
        <v>167</v>
      </c>
      <c r="AU102" s="21" t="s">
        <v>80</v>
      </c>
      <c r="AY102" s="21" t="s">
        <v>165</v>
      </c>
      <c r="BE102" s="160">
        <f t="shared" si="4"/>
        <v>0</v>
      </c>
      <c r="BF102" s="160">
        <f t="shared" si="5"/>
        <v>0</v>
      </c>
      <c r="BG102" s="160">
        <f t="shared" si="6"/>
        <v>0</v>
      </c>
      <c r="BH102" s="160">
        <f t="shared" si="7"/>
        <v>0</v>
      </c>
      <c r="BI102" s="160">
        <f t="shared" si="8"/>
        <v>0</v>
      </c>
      <c r="BJ102" s="21" t="s">
        <v>16</v>
      </c>
      <c r="BK102" s="160">
        <f t="shared" si="9"/>
        <v>0</v>
      </c>
      <c r="BL102" s="21" t="s">
        <v>224</v>
      </c>
      <c r="BM102" s="21" t="s">
        <v>3414</v>
      </c>
    </row>
    <row r="103" spans="2:65" s="1" customFormat="1" ht="16.5" customHeight="1">
      <c r="B103" s="149"/>
      <c r="C103" s="150" t="s">
        <v>205</v>
      </c>
      <c r="D103" s="150" t="s">
        <v>167</v>
      </c>
      <c r="E103" s="151" t="s">
        <v>3415</v>
      </c>
      <c r="F103" s="152" t="s">
        <v>3416</v>
      </c>
      <c r="G103" s="153" t="s">
        <v>971</v>
      </c>
      <c r="H103" s="154">
        <v>2</v>
      </c>
      <c r="I103" s="155"/>
      <c r="J103" s="155">
        <f t="shared" si="0"/>
        <v>0</v>
      </c>
      <c r="K103" s="152" t="s">
        <v>5</v>
      </c>
      <c r="L103" s="35"/>
      <c r="M103" s="156" t="s">
        <v>5</v>
      </c>
      <c r="N103" s="157" t="s">
        <v>40</v>
      </c>
      <c r="O103" s="158">
        <v>0</v>
      </c>
      <c r="P103" s="158">
        <f t="shared" si="1"/>
        <v>0</v>
      </c>
      <c r="Q103" s="158">
        <v>0</v>
      </c>
      <c r="R103" s="158">
        <f t="shared" si="2"/>
        <v>0</v>
      </c>
      <c r="S103" s="158">
        <v>0</v>
      </c>
      <c r="T103" s="159">
        <f t="shared" si="3"/>
        <v>0</v>
      </c>
      <c r="AR103" s="21" t="s">
        <v>224</v>
      </c>
      <c r="AT103" s="21" t="s">
        <v>167</v>
      </c>
      <c r="AU103" s="21" t="s">
        <v>80</v>
      </c>
      <c r="AY103" s="21" t="s">
        <v>165</v>
      </c>
      <c r="BE103" s="160">
        <f t="shared" si="4"/>
        <v>0</v>
      </c>
      <c r="BF103" s="160">
        <f t="shared" si="5"/>
        <v>0</v>
      </c>
      <c r="BG103" s="160">
        <f t="shared" si="6"/>
        <v>0</v>
      </c>
      <c r="BH103" s="160">
        <f t="shared" si="7"/>
        <v>0</v>
      </c>
      <c r="BI103" s="160">
        <f t="shared" si="8"/>
        <v>0</v>
      </c>
      <c r="BJ103" s="21" t="s">
        <v>16</v>
      </c>
      <c r="BK103" s="160">
        <f t="shared" si="9"/>
        <v>0</v>
      </c>
      <c r="BL103" s="21" t="s">
        <v>224</v>
      </c>
      <c r="BM103" s="21" t="s">
        <v>3417</v>
      </c>
    </row>
    <row r="104" spans="2:65" s="1" customFormat="1" ht="25.5" customHeight="1">
      <c r="B104" s="149"/>
      <c r="C104" s="150" t="s">
        <v>209</v>
      </c>
      <c r="D104" s="150" t="s">
        <v>167</v>
      </c>
      <c r="E104" s="151" t="s">
        <v>3418</v>
      </c>
      <c r="F104" s="152" t="s">
        <v>3419</v>
      </c>
      <c r="G104" s="153" t="s">
        <v>971</v>
      </c>
      <c r="H104" s="154">
        <v>2</v>
      </c>
      <c r="I104" s="155"/>
      <c r="J104" s="155">
        <f t="shared" si="0"/>
        <v>0</v>
      </c>
      <c r="K104" s="152" t="s">
        <v>5</v>
      </c>
      <c r="L104" s="35"/>
      <c r="M104" s="156" t="s">
        <v>5</v>
      </c>
      <c r="N104" s="157" t="s">
        <v>40</v>
      </c>
      <c r="O104" s="158">
        <v>0</v>
      </c>
      <c r="P104" s="158">
        <f t="shared" si="1"/>
        <v>0</v>
      </c>
      <c r="Q104" s="158">
        <v>0</v>
      </c>
      <c r="R104" s="158">
        <f t="shared" si="2"/>
        <v>0</v>
      </c>
      <c r="S104" s="158">
        <v>0</v>
      </c>
      <c r="T104" s="159">
        <f t="shared" si="3"/>
        <v>0</v>
      </c>
      <c r="AR104" s="21" t="s">
        <v>224</v>
      </c>
      <c r="AT104" s="21" t="s">
        <v>167</v>
      </c>
      <c r="AU104" s="21" t="s">
        <v>80</v>
      </c>
      <c r="AY104" s="21" t="s">
        <v>165</v>
      </c>
      <c r="BE104" s="160">
        <f t="shared" si="4"/>
        <v>0</v>
      </c>
      <c r="BF104" s="160">
        <f t="shared" si="5"/>
        <v>0</v>
      </c>
      <c r="BG104" s="160">
        <f t="shared" si="6"/>
        <v>0</v>
      </c>
      <c r="BH104" s="160">
        <f t="shared" si="7"/>
        <v>0</v>
      </c>
      <c r="BI104" s="160">
        <f t="shared" si="8"/>
        <v>0</v>
      </c>
      <c r="BJ104" s="21" t="s">
        <v>16</v>
      </c>
      <c r="BK104" s="160">
        <f t="shared" si="9"/>
        <v>0</v>
      </c>
      <c r="BL104" s="21" t="s">
        <v>224</v>
      </c>
      <c r="BM104" s="21" t="s">
        <v>3420</v>
      </c>
    </row>
    <row r="105" spans="2:65" s="1" customFormat="1" ht="25.5" customHeight="1">
      <c r="B105" s="149"/>
      <c r="C105" s="150" t="s">
        <v>213</v>
      </c>
      <c r="D105" s="150" t="s">
        <v>167</v>
      </c>
      <c r="E105" s="151" t="s">
        <v>3421</v>
      </c>
      <c r="F105" s="152" t="s">
        <v>3422</v>
      </c>
      <c r="G105" s="153" t="s">
        <v>971</v>
      </c>
      <c r="H105" s="154">
        <v>1</v>
      </c>
      <c r="I105" s="155"/>
      <c r="J105" s="155">
        <f t="shared" si="0"/>
        <v>0</v>
      </c>
      <c r="K105" s="152" t="s">
        <v>5</v>
      </c>
      <c r="L105" s="35"/>
      <c r="M105" s="156" t="s">
        <v>5</v>
      </c>
      <c r="N105" s="157" t="s">
        <v>40</v>
      </c>
      <c r="O105" s="158">
        <v>0</v>
      </c>
      <c r="P105" s="158">
        <f t="shared" si="1"/>
        <v>0</v>
      </c>
      <c r="Q105" s="158">
        <v>0</v>
      </c>
      <c r="R105" s="158">
        <f t="shared" si="2"/>
        <v>0</v>
      </c>
      <c r="S105" s="158">
        <v>0</v>
      </c>
      <c r="T105" s="159">
        <f t="shared" si="3"/>
        <v>0</v>
      </c>
      <c r="AR105" s="21" t="s">
        <v>224</v>
      </c>
      <c r="AT105" s="21" t="s">
        <v>167</v>
      </c>
      <c r="AU105" s="21" t="s">
        <v>80</v>
      </c>
      <c r="AY105" s="21" t="s">
        <v>165</v>
      </c>
      <c r="BE105" s="160">
        <f t="shared" si="4"/>
        <v>0</v>
      </c>
      <c r="BF105" s="160">
        <f t="shared" si="5"/>
        <v>0</v>
      </c>
      <c r="BG105" s="160">
        <f t="shared" si="6"/>
        <v>0</v>
      </c>
      <c r="BH105" s="160">
        <f t="shared" si="7"/>
        <v>0</v>
      </c>
      <c r="BI105" s="160">
        <f t="shared" si="8"/>
        <v>0</v>
      </c>
      <c r="BJ105" s="21" t="s">
        <v>16</v>
      </c>
      <c r="BK105" s="160">
        <f t="shared" si="9"/>
        <v>0</v>
      </c>
      <c r="BL105" s="21" t="s">
        <v>224</v>
      </c>
      <c r="BM105" s="21" t="s">
        <v>3423</v>
      </c>
    </row>
    <row r="106" spans="2:65" s="1" customFormat="1" ht="16.5" customHeight="1">
      <c r="B106" s="149"/>
      <c r="C106" s="150" t="s">
        <v>217</v>
      </c>
      <c r="D106" s="150" t="s">
        <v>167</v>
      </c>
      <c r="E106" s="151" t="s">
        <v>3424</v>
      </c>
      <c r="F106" s="152" t="s">
        <v>3425</v>
      </c>
      <c r="G106" s="153" t="s">
        <v>971</v>
      </c>
      <c r="H106" s="154">
        <v>1</v>
      </c>
      <c r="I106" s="155"/>
      <c r="J106" s="155">
        <f t="shared" si="0"/>
        <v>0</v>
      </c>
      <c r="K106" s="152" t="s">
        <v>5</v>
      </c>
      <c r="L106" s="35"/>
      <c r="M106" s="156" t="s">
        <v>5</v>
      </c>
      <c r="N106" s="157" t="s">
        <v>40</v>
      </c>
      <c r="O106" s="158">
        <v>0</v>
      </c>
      <c r="P106" s="158">
        <f t="shared" si="1"/>
        <v>0</v>
      </c>
      <c r="Q106" s="158">
        <v>0</v>
      </c>
      <c r="R106" s="158">
        <f t="shared" si="2"/>
        <v>0</v>
      </c>
      <c r="S106" s="158">
        <v>0</v>
      </c>
      <c r="T106" s="159">
        <f t="shared" si="3"/>
        <v>0</v>
      </c>
      <c r="AR106" s="21" t="s">
        <v>224</v>
      </c>
      <c r="AT106" s="21" t="s">
        <v>167</v>
      </c>
      <c r="AU106" s="21" t="s">
        <v>80</v>
      </c>
      <c r="AY106" s="21" t="s">
        <v>165</v>
      </c>
      <c r="BE106" s="160">
        <f t="shared" si="4"/>
        <v>0</v>
      </c>
      <c r="BF106" s="160">
        <f t="shared" si="5"/>
        <v>0</v>
      </c>
      <c r="BG106" s="160">
        <f t="shared" si="6"/>
        <v>0</v>
      </c>
      <c r="BH106" s="160">
        <f t="shared" si="7"/>
        <v>0</v>
      </c>
      <c r="BI106" s="160">
        <f t="shared" si="8"/>
        <v>0</v>
      </c>
      <c r="BJ106" s="21" t="s">
        <v>16</v>
      </c>
      <c r="BK106" s="160">
        <f t="shared" si="9"/>
        <v>0</v>
      </c>
      <c r="BL106" s="21" t="s">
        <v>224</v>
      </c>
      <c r="BM106" s="21" t="s">
        <v>3426</v>
      </c>
    </row>
    <row r="107" spans="2:65" s="10" customFormat="1" ht="22.35" customHeight="1">
      <c r="B107" s="137"/>
      <c r="D107" s="138" t="s">
        <v>68</v>
      </c>
      <c r="E107" s="147" t="s">
        <v>3263</v>
      </c>
      <c r="F107" s="147" t="s">
        <v>3427</v>
      </c>
      <c r="J107" s="148">
        <f>BK107</f>
        <v>0</v>
      </c>
      <c r="L107" s="137"/>
      <c r="M107" s="141"/>
      <c r="N107" s="142"/>
      <c r="O107" s="142"/>
      <c r="P107" s="143">
        <f>SUM(P108:P116)</f>
        <v>0</v>
      </c>
      <c r="Q107" s="142"/>
      <c r="R107" s="143">
        <f>SUM(R108:R116)</f>
        <v>0</v>
      </c>
      <c r="S107" s="142"/>
      <c r="T107" s="144">
        <f>SUM(T108:T116)</f>
        <v>0</v>
      </c>
      <c r="AR107" s="138" t="s">
        <v>77</v>
      </c>
      <c r="AT107" s="145" t="s">
        <v>68</v>
      </c>
      <c r="AU107" s="145" t="s">
        <v>77</v>
      </c>
      <c r="AY107" s="138" t="s">
        <v>165</v>
      </c>
      <c r="BK107" s="146">
        <f>SUM(BK108:BK116)</f>
        <v>0</v>
      </c>
    </row>
    <row r="108" spans="2:65" s="1" customFormat="1" ht="25.5" customHeight="1">
      <c r="B108" s="149"/>
      <c r="C108" s="150" t="s">
        <v>11</v>
      </c>
      <c r="D108" s="150" t="s">
        <v>167</v>
      </c>
      <c r="E108" s="151" t="s">
        <v>3428</v>
      </c>
      <c r="F108" s="152" t="s">
        <v>3429</v>
      </c>
      <c r="G108" s="153" t="s">
        <v>185</v>
      </c>
      <c r="H108" s="154">
        <v>20</v>
      </c>
      <c r="I108" s="155"/>
      <c r="J108" s="155">
        <f t="shared" ref="J108:J116" si="10">ROUND(I108*H108,2)</f>
        <v>0</v>
      </c>
      <c r="K108" s="152" t="s">
        <v>5</v>
      </c>
      <c r="L108" s="35"/>
      <c r="M108" s="156" t="s">
        <v>5</v>
      </c>
      <c r="N108" s="157" t="s">
        <v>40</v>
      </c>
      <c r="O108" s="158">
        <v>0</v>
      </c>
      <c r="P108" s="158">
        <f t="shared" ref="P108:P116" si="11">O108*H108</f>
        <v>0</v>
      </c>
      <c r="Q108" s="158">
        <v>0</v>
      </c>
      <c r="R108" s="158">
        <f t="shared" ref="R108:R116" si="12">Q108*H108</f>
        <v>0</v>
      </c>
      <c r="S108" s="158">
        <v>0</v>
      </c>
      <c r="T108" s="159">
        <f t="shared" ref="T108:T116" si="13">S108*H108</f>
        <v>0</v>
      </c>
      <c r="AR108" s="21" t="s">
        <v>224</v>
      </c>
      <c r="AT108" s="21" t="s">
        <v>167</v>
      </c>
      <c r="AU108" s="21" t="s">
        <v>80</v>
      </c>
      <c r="AY108" s="21" t="s">
        <v>165</v>
      </c>
      <c r="BE108" s="160">
        <f t="shared" ref="BE108:BE116" si="14">IF(N108="základní",J108,0)</f>
        <v>0</v>
      </c>
      <c r="BF108" s="160">
        <f t="shared" ref="BF108:BF116" si="15">IF(N108="snížená",J108,0)</f>
        <v>0</v>
      </c>
      <c r="BG108" s="160">
        <f t="shared" ref="BG108:BG116" si="16">IF(N108="zákl. přenesená",J108,0)</f>
        <v>0</v>
      </c>
      <c r="BH108" s="160">
        <f t="shared" ref="BH108:BH116" si="17">IF(N108="sníž. přenesená",J108,0)</f>
        <v>0</v>
      </c>
      <c r="BI108" s="160">
        <f t="shared" ref="BI108:BI116" si="18">IF(N108="nulová",J108,0)</f>
        <v>0</v>
      </c>
      <c r="BJ108" s="21" t="s">
        <v>16</v>
      </c>
      <c r="BK108" s="160">
        <f t="shared" ref="BK108:BK116" si="19">ROUND(I108*H108,2)</f>
        <v>0</v>
      </c>
      <c r="BL108" s="21" t="s">
        <v>224</v>
      </c>
      <c r="BM108" s="21" t="s">
        <v>3430</v>
      </c>
    </row>
    <row r="109" spans="2:65" s="1" customFormat="1" ht="25.5" customHeight="1">
      <c r="B109" s="149"/>
      <c r="C109" s="150" t="s">
        <v>224</v>
      </c>
      <c r="D109" s="150" t="s">
        <v>167</v>
      </c>
      <c r="E109" s="151" t="s">
        <v>3431</v>
      </c>
      <c r="F109" s="152" t="s">
        <v>3432</v>
      </c>
      <c r="G109" s="153" t="s">
        <v>185</v>
      </c>
      <c r="H109" s="154">
        <v>15</v>
      </c>
      <c r="I109" s="155"/>
      <c r="J109" s="155">
        <f t="shared" si="10"/>
        <v>0</v>
      </c>
      <c r="K109" s="152" t="s">
        <v>5</v>
      </c>
      <c r="L109" s="35"/>
      <c r="M109" s="156" t="s">
        <v>5</v>
      </c>
      <c r="N109" s="157" t="s">
        <v>40</v>
      </c>
      <c r="O109" s="158">
        <v>0</v>
      </c>
      <c r="P109" s="158">
        <f t="shared" si="11"/>
        <v>0</v>
      </c>
      <c r="Q109" s="158">
        <v>0</v>
      </c>
      <c r="R109" s="158">
        <f t="shared" si="12"/>
        <v>0</v>
      </c>
      <c r="S109" s="158">
        <v>0</v>
      </c>
      <c r="T109" s="159">
        <f t="shared" si="13"/>
        <v>0</v>
      </c>
      <c r="AR109" s="21" t="s">
        <v>224</v>
      </c>
      <c r="AT109" s="21" t="s">
        <v>167</v>
      </c>
      <c r="AU109" s="21" t="s">
        <v>80</v>
      </c>
      <c r="AY109" s="21" t="s">
        <v>165</v>
      </c>
      <c r="BE109" s="160">
        <f t="shared" si="14"/>
        <v>0</v>
      </c>
      <c r="BF109" s="160">
        <f t="shared" si="15"/>
        <v>0</v>
      </c>
      <c r="BG109" s="160">
        <f t="shared" si="16"/>
        <v>0</v>
      </c>
      <c r="BH109" s="160">
        <f t="shared" si="17"/>
        <v>0</v>
      </c>
      <c r="BI109" s="160">
        <f t="shared" si="18"/>
        <v>0</v>
      </c>
      <c r="BJ109" s="21" t="s">
        <v>16</v>
      </c>
      <c r="BK109" s="160">
        <f t="shared" si="19"/>
        <v>0</v>
      </c>
      <c r="BL109" s="21" t="s">
        <v>224</v>
      </c>
      <c r="BM109" s="21" t="s">
        <v>3433</v>
      </c>
    </row>
    <row r="110" spans="2:65" s="1" customFormat="1" ht="25.5" customHeight="1">
      <c r="B110" s="149"/>
      <c r="C110" s="150" t="s">
        <v>228</v>
      </c>
      <c r="D110" s="150" t="s">
        <v>167</v>
      </c>
      <c r="E110" s="151" t="s">
        <v>3434</v>
      </c>
      <c r="F110" s="152" t="s">
        <v>3435</v>
      </c>
      <c r="G110" s="153" t="s">
        <v>185</v>
      </c>
      <c r="H110" s="154">
        <v>182</v>
      </c>
      <c r="I110" s="155"/>
      <c r="J110" s="155">
        <f t="shared" si="10"/>
        <v>0</v>
      </c>
      <c r="K110" s="152" t="s">
        <v>5</v>
      </c>
      <c r="L110" s="35"/>
      <c r="M110" s="156" t="s">
        <v>5</v>
      </c>
      <c r="N110" s="157" t="s">
        <v>40</v>
      </c>
      <c r="O110" s="158">
        <v>0</v>
      </c>
      <c r="P110" s="158">
        <f t="shared" si="11"/>
        <v>0</v>
      </c>
      <c r="Q110" s="158">
        <v>0</v>
      </c>
      <c r="R110" s="158">
        <f t="shared" si="12"/>
        <v>0</v>
      </c>
      <c r="S110" s="158">
        <v>0</v>
      </c>
      <c r="T110" s="159">
        <f t="shared" si="13"/>
        <v>0</v>
      </c>
      <c r="AR110" s="21" t="s">
        <v>224</v>
      </c>
      <c r="AT110" s="21" t="s">
        <v>167</v>
      </c>
      <c r="AU110" s="21" t="s">
        <v>80</v>
      </c>
      <c r="AY110" s="21" t="s">
        <v>165</v>
      </c>
      <c r="BE110" s="160">
        <f t="shared" si="14"/>
        <v>0</v>
      </c>
      <c r="BF110" s="160">
        <f t="shared" si="15"/>
        <v>0</v>
      </c>
      <c r="BG110" s="160">
        <f t="shared" si="16"/>
        <v>0</v>
      </c>
      <c r="BH110" s="160">
        <f t="shared" si="17"/>
        <v>0</v>
      </c>
      <c r="BI110" s="160">
        <f t="shared" si="18"/>
        <v>0</v>
      </c>
      <c r="BJ110" s="21" t="s">
        <v>16</v>
      </c>
      <c r="BK110" s="160">
        <f t="shared" si="19"/>
        <v>0</v>
      </c>
      <c r="BL110" s="21" t="s">
        <v>224</v>
      </c>
      <c r="BM110" s="21" t="s">
        <v>3436</v>
      </c>
    </row>
    <row r="111" spans="2:65" s="1" customFormat="1" ht="25.5" customHeight="1">
      <c r="B111" s="149"/>
      <c r="C111" s="150" t="s">
        <v>232</v>
      </c>
      <c r="D111" s="150" t="s">
        <v>167</v>
      </c>
      <c r="E111" s="151" t="s">
        <v>3437</v>
      </c>
      <c r="F111" s="152" t="s">
        <v>3438</v>
      </c>
      <c r="G111" s="153" t="s">
        <v>185</v>
      </c>
      <c r="H111" s="154">
        <v>150</v>
      </c>
      <c r="I111" s="155"/>
      <c r="J111" s="155">
        <f t="shared" si="10"/>
        <v>0</v>
      </c>
      <c r="K111" s="152" t="s">
        <v>5</v>
      </c>
      <c r="L111" s="35"/>
      <c r="M111" s="156" t="s">
        <v>5</v>
      </c>
      <c r="N111" s="157" t="s">
        <v>40</v>
      </c>
      <c r="O111" s="158">
        <v>0</v>
      </c>
      <c r="P111" s="158">
        <f t="shared" si="11"/>
        <v>0</v>
      </c>
      <c r="Q111" s="158">
        <v>0</v>
      </c>
      <c r="R111" s="158">
        <f t="shared" si="12"/>
        <v>0</v>
      </c>
      <c r="S111" s="158">
        <v>0</v>
      </c>
      <c r="T111" s="159">
        <f t="shared" si="13"/>
        <v>0</v>
      </c>
      <c r="AR111" s="21" t="s">
        <v>224</v>
      </c>
      <c r="AT111" s="21" t="s">
        <v>167</v>
      </c>
      <c r="AU111" s="21" t="s">
        <v>80</v>
      </c>
      <c r="AY111" s="21" t="s">
        <v>165</v>
      </c>
      <c r="BE111" s="160">
        <f t="shared" si="14"/>
        <v>0</v>
      </c>
      <c r="BF111" s="160">
        <f t="shared" si="15"/>
        <v>0</v>
      </c>
      <c r="BG111" s="160">
        <f t="shared" si="16"/>
        <v>0</v>
      </c>
      <c r="BH111" s="160">
        <f t="shared" si="17"/>
        <v>0</v>
      </c>
      <c r="BI111" s="160">
        <f t="shared" si="18"/>
        <v>0</v>
      </c>
      <c r="BJ111" s="21" t="s">
        <v>16</v>
      </c>
      <c r="BK111" s="160">
        <f t="shared" si="19"/>
        <v>0</v>
      </c>
      <c r="BL111" s="21" t="s">
        <v>224</v>
      </c>
      <c r="BM111" s="21" t="s">
        <v>3439</v>
      </c>
    </row>
    <row r="112" spans="2:65" s="1" customFormat="1" ht="25.5" customHeight="1">
      <c r="B112" s="149"/>
      <c r="C112" s="150" t="s">
        <v>238</v>
      </c>
      <c r="D112" s="150" t="s">
        <v>167</v>
      </c>
      <c r="E112" s="151" t="s">
        <v>3440</v>
      </c>
      <c r="F112" s="152" t="s">
        <v>3441</v>
      </c>
      <c r="G112" s="153" t="s">
        <v>185</v>
      </c>
      <c r="H112" s="154">
        <v>155</v>
      </c>
      <c r="I112" s="155"/>
      <c r="J112" s="155">
        <f t="shared" si="10"/>
        <v>0</v>
      </c>
      <c r="K112" s="152" t="s">
        <v>5</v>
      </c>
      <c r="L112" s="35"/>
      <c r="M112" s="156" t="s">
        <v>5</v>
      </c>
      <c r="N112" s="157" t="s">
        <v>40</v>
      </c>
      <c r="O112" s="158">
        <v>0</v>
      </c>
      <c r="P112" s="158">
        <f t="shared" si="11"/>
        <v>0</v>
      </c>
      <c r="Q112" s="158">
        <v>0</v>
      </c>
      <c r="R112" s="158">
        <f t="shared" si="12"/>
        <v>0</v>
      </c>
      <c r="S112" s="158">
        <v>0</v>
      </c>
      <c r="T112" s="159">
        <f t="shared" si="13"/>
        <v>0</v>
      </c>
      <c r="AR112" s="21" t="s">
        <v>224</v>
      </c>
      <c r="AT112" s="21" t="s">
        <v>167</v>
      </c>
      <c r="AU112" s="21" t="s">
        <v>80</v>
      </c>
      <c r="AY112" s="21" t="s">
        <v>165</v>
      </c>
      <c r="BE112" s="160">
        <f t="shared" si="14"/>
        <v>0</v>
      </c>
      <c r="BF112" s="160">
        <f t="shared" si="15"/>
        <v>0</v>
      </c>
      <c r="BG112" s="160">
        <f t="shared" si="16"/>
        <v>0</v>
      </c>
      <c r="BH112" s="160">
        <f t="shared" si="17"/>
        <v>0</v>
      </c>
      <c r="BI112" s="160">
        <f t="shared" si="18"/>
        <v>0</v>
      </c>
      <c r="BJ112" s="21" t="s">
        <v>16</v>
      </c>
      <c r="BK112" s="160">
        <f t="shared" si="19"/>
        <v>0</v>
      </c>
      <c r="BL112" s="21" t="s">
        <v>224</v>
      </c>
      <c r="BM112" s="21" t="s">
        <v>3442</v>
      </c>
    </row>
    <row r="113" spans="2:65" s="1" customFormat="1" ht="38.25" customHeight="1">
      <c r="B113" s="149"/>
      <c r="C113" s="150" t="s">
        <v>242</v>
      </c>
      <c r="D113" s="150" t="s">
        <v>167</v>
      </c>
      <c r="E113" s="151" t="s">
        <v>3443</v>
      </c>
      <c r="F113" s="152" t="s">
        <v>3444</v>
      </c>
      <c r="G113" s="153" t="s">
        <v>185</v>
      </c>
      <c r="H113" s="154">
        <v>250</v>
      </c>
      <c r="I113" s="155"/>
      <c r="J113" s="155">
        <f t="shared" si="10"/>
        <v>0</v>
      </c>
      <c r="K113" s="152" t="s">
        <v>5</v>
      </c>
      <c r="L113" s="35"/>
      <c r="M113" s="156" t="s">
        <v>5</v>
      </c>
      <c r="N113" s="157" t="s">
        <v>40</v>
      </c>
      <c r="O113" s="158">
        <v>0</v>
      </c>
      <c r="P113" s="158">
        <f t="shared" si="11"/>
        <v>0</v>
      </c>
      <c r="Q113" s="158">
        <v>0</v>
      </c>
      <c r="R113" s="158">
        <f t="shared" si="12"/>
        <v>0</v>
      </c>
      <c r="S113" s="158">
        <v>0</v>
      </c>
      <c r="T113" s="159">
        <f t="shared" si="13"/>
        <v>0</v>
      </c>
      <c r="AR113" s="21" t="s">
        <v>224</v>
      </c>
      <c r="AT113" s="21" t="s">
        <v>167</v>
      </c>
      <c r="AU113" s="21" t="s">
        <v>80</v>
      </c>
      <c r="AY113" s="21" t="s">
        <v>165</v>
      </c>
      <c r="BE113" s="160">
        <f t="shared" si="14"/>
        <v>0</v>
      </c>
      <c r="BF113" s="160">
        <f t="shared" si="15"/>
        <v>0</v>
      </c>
      <c r="BG113" s="160">
        <f t="shared" si="16"/>
        <v>0</v>
      </c>
      <c r="BH113" s="160">
        <f t="shared" si="17"/>
        <v>0</v>
      </c>
      <c r="BI113" s="160">
        <f t="shared" si="18"/>
        <v>0</v>
      </c>
      <c r="BJ113" s="21" t="s">
        <v>16</v>
      </c>
      <c r="BK113" s="160">
        <f t="shared" si="19"/>
        <v>0</v>
      </c>
      <c r="BL113" s="21" t="s">
        <v>224</v>
      </c>
      <c r="BM113" s="21" t="s">
        <v>3445</v>
      </c>
    </row>
    <row r="114" spans="2:65" s="1" customFormat="1" ht="25.5" customHeight="1">
      <c r="B114" s="149"/>
      <c r="C114" s="150" t="s">
        <v>10</v>
      </c>
      <c r="D114" s="150" t="s">
        <v>167</v>
      </c>
      <c r="E114" s="151" t="s">
        <v>3446</v>
      </c>
      <c r="F114" s="152" t="s">
        <v>3447</v>
      </c>
      <c r="G114" s="153" t="s">
        <v>185</v>
      </c>
      <c r="H114" s="154">
        <v>100</v>
      </c>
      <c r="I114" s="155"/>
      <c r="J114" s="155">
        <f t="shared" si="10"/>
        <v>0</v>
      </c>
      <c r="K114" s="152" t="s">
        <v>5</v>
      </c>
      <c r="L114" s="35"/>
      <c r="M114" s="156" t="s">
        <v>5</v>
      </c>
      <c r="N114" s="157" t="s">
        <v>40</v>
      </c>
      <c r="O114" s="158">
        <v>0</v>
      </c>
      <c r="P114" s="158">
        <f t="shared" si="11"/>
        <v>0</v>
      </c>
      <c r="Q114" s="158">
        <v>0</v>
      </c>
      <c r="R114" s="158">
        <f t="shared" si="12"/>
        <v>0</v>
      </c>
      <c r="S114" s="158">
        <v>0</v>
      </c>
      <c r="T114" s="159">
        <f t="shared" si="13"/>
        <v>0</v>
      </c>
      <c r="AR114" s="21" t="s">
        <v>224</v>
      </c>
      <c r="AT114" s="21" t="s">
        <v>167</v>
      </c>
      <c r="AU114" s="21" t="s">
        <v>80</v>
      </c>
      <c r="AY114" s="21" t="s">
        <v>165</v>
      </c>
      <c r="BE114" s="160">
        <f t="shared" si="14"/>
        <v>0</v>
      </c>
      <c r="BF114" s="160">
        <f t="shared" si="15"/>
        <v>0</v>
      </c>
      <c r="BG114" s="160">
        <f t="shared" si="16"/>
        <v>0</v>
      </c>
      <c r="BH114" s="160">
        <f t="shared" si="17"/>
        <v>0</v>
      </c>
      <c r="BI114" s="160">
        <f t="shared" si="18"/>
        <v>0</v>
      </c>
      <c r="BJ114" s="21" t="s">
        <v>16</v>
      </c>
      <c r="BK114" s="160">
        <f t="shared" si="19"/>
        <v>0</v>
      </c>
      <c r="BL114" s="21" t="s">
        <v>224</v>
      </c>
      <c r="BM114" s="21" t="s">
        <v>3448</v>
      </c>
    </row>
    <row r="115" spans="2:65" s="1" customFormat="1" ht="25.5" customHeight="1">
      <c r="B115" s="149"/>
      <c r="C115" s="150" t="s">
        <v>251</v>
      </c>
      <c r="D115" s="150" t="s">
        <v>167</v>
      </c>
      <c r="E115" s="151" t="s">
        <v>3449</v>
      </c>
      <c r="F115" s="152" t="s">
        <v>3450</v>
      </c>
      <c r="G115" s="153" t="s">
        <v>286</v>
      </c>
      <c r="H115" s="154">
        <v>1</v>
      </c>
      <c r="I115" s="155"/>
      <c r="J115" s="155">
        <f t="shared" si="10"/>
        <v>0</v>
      </c>
      <c r="K115" s="152" t="s">
        <v>5</v>
      </c>
      <c r="L115" s="35"/>
      <c r="M115" s="156" t="s">
        <v>5</v>
      </c>
      <c r="N115" s="157" t="s">
        <v>40</v>
      </c>
      <c r="O115" s="158">
        <v>0</v>
      </c>
      <c r="P115" s="158">
        <f t="shared" si="11"/>
        <v>0</v>
      </c>
      <c r="Q115" s="158">
        <v>0</v>
      </c>
      <c r="R115" s="158">
        <f t="shared" si="12"/>
        <v>0</v>
      </c>
      <c r="S115" s="158">
        <v>0</v>
      </c>
      <c r="T115" s="159">
        <f t="shared" si="13"/>
        <v>0</v>
      </c>
      <c r="AR115" s="21" t="s">
        <v>224</v>
      </c>
      <c r="AT115" s="21" t="s">
        <v>167</v>
      </c>
      <c r="AU115" s="21" t="s">
        <v>80</v>
      </c>
      <c r="AY115" s="21" t="s">
        <v>165</v>
      </c>
      <c r="BE115" s="160">
        <f t="shared" si="14"/>
        <v>0</v>
      </c>
      <c r="BF115" s="160">
        <f t="shared" si="15"/>
        <v>0</v>
      </c>
      <c r="BG115" s="160">
        <f t="shared" si="16"/>
        <v>0</v>
      </c>
      <c r="BH115" s="160">
        <f t="shared" si="17"/>
        <v>0</v>
      </c>
      <c r="BI115" s="160">
        <f t="shared" si="18"/>
        <v>0</v>
      </c>
      <c r="BJ115" s="21" t="s">
        <v>16</v>
      </c>
      <c r="BK115" s="160">
        <f t="shared" si="19"/>
        <v>0</v>
      </c>
      <c r="BL115" s="21" t="s">
        <v>224</v>
      </c>
      <c r="BM115" s="21" t="s">
        <v>3451</v>
      </c>
    </row>
    <row r="116" spans="2:65" s="1" customFormat="1" ht="16.5" customHeight="1">
      <c r="B116" s="149"/>
      <c r="C116" s="150" t="s">
        <v>255</v>
      </c>
      <c r="D116" s="150" t="s">
        <v>167</v>
      </c>
      <c r="E116" s="151" t="s">
        <v>3452</v>
      </c>
      <c r="F116" s="152" t="s">
        <v>3453</v>
      </c>
      <c r="G116" s="153" t="s">
        <v>971</v>
      </c>
      <c r="H116" s="154">
        <v>1</v>
      </c>
      <c r="I116" s="155"/>
      <c r="J116" s="155">
        <f t="shared" si="10"/>
        <v>0</v>
      </c>
      <c r="K116" s="152" t="s">
        <v>5</v>
      </c>
      <c r="L116" s="35"/>
      <c r="M116" s="156" t="s">
        <v>5</v>
      </c>
      <c r="N116" s="157" t="s">
        <v>40</v>
      </c>
      <c r="O116" s="158">
        <v>0</v>
      </c>
      <c r="P116" s="158">
        <f t="shared" si="11"/>
        <v>0</v>
      </c>
      <c r="Q116" s="158">
        <v>0</v>
      </c>
      <c r="R116" s="158">
        <f t="shared" si="12"/>
        <v>0</v>
      </c>
      <c r="S116" s="158">
        <v>0</v>
      </c>
      <c r="T116" s="159">
        <f t="shared" si="13"/>
        <v>0</v>
      </c>
      <c r="AR116" s="21" t="s">
        <v>224</v>
      </c>
      <c r="AT116" s="21" t="s">
        <v>167</v>
      </c>
      <c r="AU116" s="21" t="s">
        <v>80</v>
      </c>
      <c r="AY116" s="21" t="s">
        <v>165</v>
      </c>
      <c r="BE116" s="160">
        <f t="shared" si="14"/>
        <v>0</v>
      </c>
      <c r="BF116" s="160">
        <f t="shared" si="15"/>
        <v>0</v>
      </c>
      <c r="BG116" s="160">
        <f t="shared" si="16"/>
        <v>0</v>
      </c>
      <c r="BH116" s="160">
        <f t="shared" si="17"/>
        <v>0</v>
      </c>
      <c r="BI116" s="160">
        <f t="shared" si="18"/>
        <v>0</v>
      </c>
      <c r="BJ116" s="21" t="s">
        <v>16</v>
      </c>
      <c r="BK116" s="160">
        <f t="shared" si="19"/>
        <v>0</v>
      </c>
      <c r="BL116" s="21" t="s">
        <v>224</v>
      </c>
      <c r="BM116" s="21" t="s">
        <v>3454</v>
      </c>
    </row>
    <row r="117" spans="2:65" s="10" customFormat="1" ht="22.35" customHeight="1">
      <c r="B117" s="137"/>
      <c r="D117" s="138" t="s">
        <v>68</v>
      </c>
      <c r="E117" s="147" t="s">
        <v>3301</v>
      </c>
      <c r="F117" s="147" t="s">
        <v>3455</v>
      </c>
      <c r="J117" s="148">
        <f>BK117</f>
        <v>0</v>
      </c>
      <c r="L117" s="137"/>
      <c r="M117" s="141"/>
      <c r="N117" s="142"/>
      <c r="O117" s="142"/>
      <c r="P117" s="143">
        <f>SUM(P118:P142)</f>
        <v>0</v>
      </c>
      <c r="Q117" s="142"/>
      <c r="R117" s="143">
        <f>SUM(R118:R142)</f>
        <v>0</v>
      </c>
      <c r="S117" s="142"/>
      <c r="T117" s="144">
        <f>SUM(T118:T142)</f>
        <v>0</v>
      </c>
      <c r="AR117" s="138" t="s">
        <v>77</v>
      </c>
      <c r="AT117" s="145" t="s">
        <v>68</v>
      </c>
      <c r="AU117" s="145" t="s">
        <v>77</v>
      </c>
      <c r="AY117" s="138" t="s">
        <v>165</v>
      </c>
      <c r="BK117" s="146">
        <f>SUM(BK118:BK142)</f>
        <v>0</v>
      </c>
    </row>
    <row r="118" spans="2:65" s="1" customFormat="1" ht="16.5" customHeight="1">
      <c r="B118" s="149"/>
      <c r="C118" s="150" t="s">
        <v>259</v>
      </c>
      <c r="D118" s="150" t="s">
        <v>167</v>
      </c>
      <c r="E118" s="151" t="s">
        <v>3456</v>
      </c>
      <c r="F118" s="152" t="s">
        <v>3457</v>
      </c>
      <c r="G118" s="153" t="s">
        <v>185</v>
      </c>
      <c r="H118" s="154">
        <v>15</v>
      </c>
      <c r="I118" s="155"/>
      <c r="J118" s="155">
        <f t="shared" ref="J118:J142" si="20">ROUND(I118*H118,2)</f>
        <v>0</v>
      </c>
      <c r="K118" s="152" t="s">
        <v>5</v>
      </c>
      <c r="L118" s="35"/>
      <c r="M118" s="156" t="s">
        <v>5</v>
      </c>
      <c r="N118" s="157" t="s">
        <v>40</v>
      </c>
      <c r="O118" s="158">
        <v>0</v>
      </c>
      <c r="P118" s="158">
        <f t="shared" ref="P118:P142" si="21">O118*H118</f>
        <v>0</v>
      </c>
      <c r="Q118" s="158">
        <v>0</v>
      </c>
      <c r="R118" s="158">
        <f t="shared" ref="R118:R142" si="22">Q118*H118</f>
        <v>0</v>
      </c>
      <c r="S118" s="158">
        <v>0</v>
      </c>
      <c r="T118" s="159">
        <f t="shared" ref="T118:T142" si="23">S118*H118</f>
        <v>0</v>
      </c>
      <c r="AR118" s="21" t="s">
        <v>224</v>
      </c>
      <c r="AT118" s="21" t="s">
        <v>167</v>
      </c>
      <c r="AU118" s="21" t="s">
        <v>80</v>
      </c>
      <c r="AY118" s="21" t="s">
        <v>165</v>
      </c>
      <c r="BE118" s="160">
        <f t="shared" ref="BE118:BE142" si="24">IF(N118="základní",J118,0)</f>
        <v>0</v>
      </c>
      <c r="BF118" s="160">
        <f t="shared" ref="BF118:BF142" si="25">IF(N118="snížená",J118,0)</f>
        <v>0</v>
      </c>
      <c r="BG118" s="160">
        <f t="shared" ref="BG118:BG142" si="26">IF(N118="zákl. přenesená",J118,0)</f>
        <v>0</v>
      </c>
      <c r="BH118" s="160">
        <f t="shared" ref="BH118:BH142" si="27">IF(N118="sníž. přenesená",J118,0)</f>
        <v>0</v>
      </c>
      <c r="BI118" s="160">
        <f t="shared" ref="BI118:BI142" si="28">IF(N118="nulová",J118,0)</f>
        <v>0</v>
      </c>
      <c r="BJ118" s="21" t="s">
        <v>16</v>
      </c>
      <c r="BK118" s="160">
        <f t="shared" ref="BK118:BK142" si="29">ROUND(I118*H118,2)</f>
        <v>0</v>
      </c>
      <c r="BL118" s="21" t="s">
        <v>224</v>
      </c>
      <c r="BM118" s="21" t="s">
        <v>3458</v>
      </c>
    </row>
    <row r="119" spans="2:65" s="1" customFormat="1" ht="16.5" customHeight="1">
      <c r="B119" s="149"/>
      <c r="C119" s="150" t="s">
        <v>263</v>
      </c>
      <c r="D119" s="150" t="s">
        <v>167</v>
      </c>
      <c r="E119" s="151" t="s">
        <v>3459</v>
      </c>
      <c r="F119" s="152" t="s">
        <v>3460</v>
      </c>
      <c r="G119" s="153" t="s">
        <v>185</v>
      </c>
      <c r="H119" s="154">
        <v>100</v>
      </c>
      <c r="I119" s="155"/>
      <c r="J119" s="155">
        <f t="shared" si="20"/>
        <v>0</v>
      </c>
      <c r="K119" s="152" t="s">
        <v>5</v>
      </c>
      <c r="L119" s="35"/>
      <c r="M119" s="156" t="s">
        <v>5</v>
      </c>
      <c r="N119" s="157" t="s">
        <v>40</v>
      </c>
      <c r="O119" s="158">
        <v>0</v>
      </c>
      <c r="P119" s="158">
        <f t="shared" si="21"/>
        <v>0</v>
      </c>
      <c r="Q119" s="158">
        <v>0</v>
      </c>
      <c r="R119" s="158">
        <f t="shared" si="22"/>
        <v>0</v>
      </c>
      <c r="S119" s="158">
        <v>0</v>
      </c>
      <c r="T119" s="159">
        <f t="shared" si="23"/>
        <v>0</v>
      </c>
      <c r="AR119" s="21" t="s">
        <v>224</v>
      </c>
      <c r="AT119" s="21" t="s">
        <v>167</v>
      </c>
      <c r="AU119" s="21" t="s">
        <v>80</v>
      </c>
      <c r="AY119" s="21" t="s">
        <v>165</v>
      </c>
      <c r="BE119" s="160">
        <f t="shared" si="24"/>
        <v>0</v>
      </c>
      <c r="BF119" s="160">
        <f t="shared" si="25"/>
        <v>0</v>
      </c>
      <c r="BG119" s="160">
        <f t="shared" si="26"/>
        <v>0</v>
      </c>
      <c r="BH119" s="160">
        <f t="shared" si="27"/>
        <v>0</v>
      </c>
      <c r="BI119" s="160">
        <f t="shared" si="28"/>
        <v>0</v>
      </c>
      <c r="BJ119" s="21" t="s">
        <v>16</v>
      </c>
      <c r="BK119" s="160">
        <f t="shared" si="29"/>
        <v>0</v>
      </c>
      <c r="BL119" s="21" t="s">
        <v>224</v>
      </c>
      <c r="BM119" s="21" t="s">
        <v>3461</v>
      </c>
    </row>
    <row r="120" spans="2:65" s="1" customFormat="1" ht="16.5" customHeight="1">
      <c r="B120" s="149"/>
      <c r="C120" s="150" t="s">
        <v>267</v>
      </c>
      <c r="D120" s="150" t="s">
        <v>167</v>
      </c>
      <c r="E120" s="151" t="s">
        <v>3462</v>
      </c>
      <c r="F120" s="152" t="s">
        <v>3463</v>
      </c>
      <c r="G120" s="153" t="s">
        <v>185</v>
      </c>
      <c r="H120" s="154">
        <v>250</v>
      </c>
      <c r="I120" s="155"/>
      <c r="J120" s="155">
        <f t="shared" si="20"/>
        <v>0</v>
      </c>
      <c r="K120" s="152" t="s">
        <v>5</v>
      </c>
      <c r="L120" s="35"/>
      <c r="M120" s="156" t="s">
        <v>5</v>
      </c>
      <c r="N120" s="157" t="s">
        <v>40</v>
      </c>
      <c r="O120" s="158">
        <v>0</v>
      </c>
      <c r="P120" s="158">
        <f t="shared" si="21"/>
        <v>0</v>
      </c>
      <c r="Q120" s="158">
        <v>0</v>
      </c>
      <c r="R120" s="158">
        <f t="shared" si="22"/>
        <v>0</v>
      </c>
      <c r="S120" s="158">
        <v>0</v>
      </c>
      <c r="T120" s="159">
        <f t="shared" si="23"/>
        <v>0</v>
      </c>
      <c r="AR120" s="21" t="s">
        <v>224</v>
      </c>
      <c r="AT120" s="21" t="s">
        <v>167</v>
      </c>
      <c r="AU120" s="21" t="s">
        <v>80</v>
      </c>
      <c r="AY120" s="21" t="s">
        <v>165</v>
      </c>
      <c r="BE120" s="160">
        <f t="shared" si="24"/>
        <v>0</v>
      </c>
      <c r="BF120" s="160">
        <f t="shared" si="25"/>
        <v>0</v>
      </c>
      <c r="BG120" s="160">
        <f t="shared" si="26"/>
        <v>0</v>
      </c>
      <c r="BH120" s="160">
        <f t="shared" si="27"/>
        <v>0</v>
      </c>
      <c r="BI120" s="160">
        <f t="shared" si="28"/>
        <v>0</v>
      </c>
      <c r="BJ120" s="21" t="s">
        <v>16</v>
      </c>
      <c r="BK120" s="160">
        <f t="shared" si="29"/>
        <v>0</v>
      </c>
      <c r="BL120" s="21" t="s">
        <v>224</v>
      </c>
      <c r="BM120" s="21" t="s">
        <v>3464</v>
      </c>
    </row>
    <row r="121" spans="2:65" s="1" customFormat="1" ht="16.5" customHeight="1">
      <c r="B121" s="149"/>
      <c r="C121" s="150" t="s">
        <v>271</v>
      </c>
      <c r="D121" s="150" t="s">
        <v>167</v>
      </c>
      <c r="E121" s="151" t="s">
        <v>3465</v>
      </c>
      <c r="F121" s="152" t="s">
        <v>3466</v>
      </c>
      <c r="G121" s="153" t="s">
        <v>185</v>
      </c>
      <c r="H121" s="154">
        <v>20</v>
      </c>
      <c r="I121" s="155"/>
      <c r="J121" s="155">
        <f t="shared" si="20"/>
        <v>0</v>
      </c>
      <c r="K121" s="152" t="s">
        <v>5</v>
      </c>
      <c r="L121" s="35"/>
      <c r="M121" s="156" t="s">
        <v>5</v>
      </c>
      <c r="N121" s="157" t="s">
        <v>40</v>
      </c>
      <c r="O121" s="158">
        <v>0</v>
      </c>
      <c r="P121" s="158">
        <f t="shared" si="21"/>
        <v>0</v>
      </c>
      <c r="Q121" s="158">
        <v>0</v>
      </c>
      <c r="R121" s="158">
        <f t="shared" si="22"/>
        <v>0</v>
      </c>
      <c r="S121" s="158">
        <v>0</v>
      </c>
      <c r="T121" s="159">
        <f t="shared" si="23"/>
        <v>0</v>
      </c>
      <c r="AR121" s="21" t="s">
        <v>224</v>
      </c>
      <c r="AT121" s="21" t="s">
        <v>167</v>
      </c>
      <c r="AU121" s="21" t="s">
        <v>80</v>
      </c>
      <c r="AY121" s="21" t="s">
        <v>165</v>
      </c>
      <c r="BE121" s="160">
        <f t="shared" si="24"/>
        <v>0</v>
      </c>
      <c r="BF121" s="160">
        <f t="shared" si="25"/>
        <v>0</v>
      </c>
      <c r="BG121" s="160">
        <f t="shared" si="26"/>
        <v>0</v>
      </c>
      <c r="BH121" s="160">
        <f t="shared" si="27"/>
        <v>0</v>
      </c>
      <c r="BI121" s="160">
        <f t="shared" si="28"/>
        <v>0</v>
      </c>
      <c r="BJ121" s="21" t="s">
        <v>16</v>
      </c>
      <c r="BK121" s="160">
        <f t="shared" si="29"/>
        <v>0</v>
      </c>
      <c r="BL121" s="21" t="s">
        <v>224</v>
      </c>
      <c r="BM121" s="21" t="s">
        <v>3467</v>
      </c>
    </row>
    <row r="122" spans="2:65" s="1" customFormat="1" ht="16.5" customHeight="1">
      <c r="B122" s="149"/>
      <c r="C122" s="150" t="s">
        <v>275</v>
      </c>
      <c r="D122" s="150" t="s">
        <v>167</v>
      </c>
      <c r="E122" s="151" t="s">
        <v>3468</v>
      </c>
      <c r="F122" s="152" t="s">
        <v>3469</v>
      </c>
      <c r="G122" s="153" t="s">
        <v>185</v>
      </c>
      <c r="H122" s="154">
        <v>182</v>
      </c>
      <c r="I122" s="155"/>
      <c r="J122" s="155">
        <f t="shared" si="20"/>
        <v>0</v>
      </c>
      <c r="K122" s="152" t="s">
        <v>5</v>
      </c>
      <c r="L122" s="35"/>
      <c r="M122" s="156" t="s">
        <v>5</v>
      </c>
      <c r="N122" s="157" t="s">
        <v>40</v>
      </c>
      <c r="O122" s="158">
        <v>0</v>
      </c>
      <c r="P122" s="158">
        <f t="shared" si="21"/>
        <v>0</v>
      </c>
      <c r="Q122" s="158">
        <v>0</v>
      </c>
      <c r="R122" s="158">
        <f t="shared" si="22"/>
        <v>0</v>
      </c>
      <c r="S122" s="158">
        <v>0</v>
      </c>
      <c r="T122" s="159">
        <f t="shared" si="23"/>
        <v>0</v>
      </c>
      <c r="AR122" s="21" t="s">
        <v>224</v>
      </c>
      <c r="AT122" s="21" t="s">
        <v>167</v>
      </c>
      <c r="AU122" s="21" t="s">
        <v>80</v>
      </c>
      <c r="AY122" s="21" t="s">
        <v>165</v>
      </c>
      <c r="BE122" s="160">
        <f t="shared" si="24"/>
        <v>0</v>
      </c>
      <c r="BF122" s="160">
        <f t="shared" si="25"/>
        <v>0</v>
      </c>
      <c r="BG122" s="160">
        <f t="shared" si="26"/>
        <v>0</v>
      </c>
      <c r="BH122" s="160">
        <f t="shared" si="27"/>
        <v>0</v>
      </c>
      <c r="BI122" s="160">
        <f t="shared" si="28"/>
        <v>0</v>
      </c>
      <c r="BJ122" s="21" t="s">
        <v>16</v>
      </c>
      <c r="BK122" s="160">
        <f t="shared" si="29"/>
        <v>0</v>
      </c>
      <c r="BL122" s="21" t="s">
        <v>224</v>
      </c>
      <c r="BM122" s="21" t="s">
        <v>3470</v>
      </c>
    </row>
    <row r="123" spans="2:65" s="1" customFormat="1" ht="16.5" customHeight="1">
      <c r="B123" s="149"/>
      <c r="C123" s="150" t="s">
        <v>279</v>
      </c>
      <c r="D123" s="150" t="s">
        <v>167</v>
      </c>
      <c r="E123" s="151" t="s">
        <v>3471</v>
      </c>
      <c r="F123" s="152" t="s">
        <v>3472</v>
      </c>
      <c r="G123" s="153" t="s">
        <v>185</v>
      </c>
      <c r="H123" s="154">
        <v>150</v>
      </c>
      <c r="I123" s="155"/>
      <c r="J123" s="155">
        <f t="shared" si="20"/>
        <v>0</v>
      </c>
      <c r="K123" s="152" t="s">
        <v>5</v>
      </c>
      <c r="L123" s="35"/>
      <c r="M123" s="156" t="s">
        <v>5</v>
      </c>
      <c r="N123" s="157" t="s">
        <v>40</v>
      </c>
      <c r="O123" s="158">
        <v>0</v>
      </c>
      <c r="P123" s="158">
        <f t="shared" si="21"/>
        <v>0</v>
      </c>
      <c r="Q123" s="158">
        <v>0</v>
      </c>
      <c r="R123" s="158">
        <f t="shared" si="22"/>
        <v>0</v>
      </c>
      <c r="S123" s="158">
        <v>0</v>
      </c>
      <c r="T123" s="159">
        <f t="shared" si="23"/>
        <v>0</v>
      </c>
      <c r="AR123" s="21" t="s">
        <v>224</v>
      </c>
      <c r="AT123" s="21" t="s">
        <v>167</v>
      </c>
      <c r="AU123" s="21" t="s">
        <v>80</v>
      </c>
      <c r="AY123" s="21" t="s">
        <v>165</v>
      </c>
      <c r="BE123" s="160">
        <f t="shared" si="24"/>
        <v>0</v>
      </c>
      <c r="BF123" s="160">
        <f t="shared" si="25"/>
        <v>0</v>
      </c>
      <c r="BG123" s="160">
        <f t="shared" si="26"/>
        <v>0</v>
      </c>
      <c r="BH123" s="160">
        <f t="shared" si="27"/>
        <v>0</v>
      </c>
      <c r="BI123" s="160">
        <f t="shared" si="28"/>
        <v>0</v>
      </c>
      <c r="BJ123" s="21" t="s">
        <v>16</v>
      </c>
      <c r="BK123" s="160">
        <f t="shared" si="29"/>
        <v>0</v>
      </c>
      <c r="BL123" s="21" t="s">
        <v>224</v>
      </c>
      <c r="BM123" s="21" t="s">
        <v>3473</v>
      </c>
    </row>
    <row r="124" spans="2:65" s="1" customFormat="1" ht="16.5" customHeight="1">
      <c r="B124" s="149"/>
      <c r="C124" s="150" t="s">
        <v>283</v>
      </c>
      <c r="D124" s="150" t="s">
        <v>167</v>
      </c>
      <c r="E124" s="151" t="s">
        <v>3474</v>
      </c>
      <c r="F124" s="152" t="s">
        <v>3475</v>
      </c>
      <c r="G124" s="153" t="s">
        <v>185</v>
      </c>
      <c r="H124" s="154">
        <v>155</v>
      </c>
      <c r="I124" s="155"/>
      <c r="J124" s="155">
        <f t="shared" si="20"/>
        <v>0</v>
      </c>
      <c r="K124" s="152" t="s">
        <v>5</v>
      </c>
      <c r="L124" s="35"/>
      <c r="M124" s="156" t="s">
        <v>5</v>
      </c>
      <c r="N124" s="157" t="s">
        <v>40</v>
      </c>
      <c r="O124" s="158">
        <v>0</v>
      </c>
      <c r="P124" s="158">
        <f t="shared" si="21"/>
        <v>0</v>
      </c>
      <c r="Q124" s="158">
        <v>0</v>
      </c>
      <c r="R124" s="158">
        <f t="shared" si="22"/>
        <v>0</v>
      </c>
      <c r="S124" s="158">
        <v>0</v>
      </c>
      <c r="T124" s="159">
        <f t="shared" si="23"/>
        <v>0</v>
      </c>
      <c r="AR124" s="21" t="s">
        <v>224</v>
      </c>
      <c r="AT124" s="21" t="s">
        <v>167</v>
      </c>
      <c r="AU124" s="21" t="s">
        <v>80</v>
      </c>
      <c r="AY124" s="21" t="s">
        <v>165</v>
      </c>
      <c r="BE124" s="160">
        <f t="shared" si="24"/>
        <v>0</v>
      </c>
      <c r="BF124" s="160">
        <f t="shared" si="25"/>
        <v>0</v>
      </c>
      <c r="BG124" s="160">
        <f t="shared" si="26"/>
        <v>0</v>
      </c>
      <c r="BH124" s="160">
        <f t="shared" si="27"/>
        <v>0</v>
      </c>
      <c r="BI124" s="160">
        <f t="shared" si="28"/>
        <v>0</v>
      </c>
      <c r="BJ124" s="21" t="s">
        <v>16</v>
      </c>
      <c r="BK124" s="160">
        <f t="shared" si="29"/>
        <v>0</v>
      </c>
      <c r="BL124" s="21" t="s">
        <v>224</v>
      </c>
      <c r="BM124" s="21" t="s">
        <v>3476</v>
      </c>
    </row>
    <row r="125" spans="2:65" s="1" customFormat="1" ht="16.5" customHeight="1">
      <c r="B125" s="149"/>
      <c r="C125" s="150" t="s">
        <v>288</v>
      </c>
      <c r="D125" s="150" t="s">
        <v>167</v>
      </c>
      <c r="E125" s="151" t="s">
        <v>3477</v>
      </c>
      <c r="F125" s="152" t="s">
        <v>3478</v>
      </c>
      <c r="G125" s="153" t="s">
        <v>971</v>
      </c>
      <c r="H125" s="154">
        <v>1</v>
      </c>
      <c r="I125" s="155"/>
      <c r="J125" s="155">
        <f t="shared" si="20"/>
        <v>0</v>
      </c>
      <c r="K125" s="152" t="s">
        <v>5</v>
      </c>
      <c r="L125" s="35"/>
      <c r="M125" s="156" t="s">
        <v>5</v>
      </c>
      <c r="N125" s="157" t="s">
        <v>40</v>
      </c>
      <c r="O125" s="158">
        <v>0</v>
      </c>
      <c r="P125" s="158">
        <f t="shared" si="21"/>
        <v>0</v>
      </c>
      <c r="Q125" s="158">
        <v>0</v>
      </c>
      <c r="R125" s="158">
        <f t="shared" si="22"/>
        <v>0</v>
      </c>
      <c r="S125" s="158">
        <v>0</v>
      </c>
      <c r="T125" s="159">
        <f t="shared" si="23"/>
        <v>0</v>
      </c>
      <c r="AR125" s="21" t="s">
        <v>224</v>
      </c>
      <c r="AT125" s="21" t="s">
        <v>167</v>
      </c>
      <c r="AU125" s="21" t="s">
        <v>80</v>
      </c>
      <c r="AY125" s="21" t="s">
        <v>165</v>
      </c>
      <c r="BE125" s="160">
        <f t="shared" si="24"/>
        <v>0</v>
      </c>
      <c r="BF125" s="160">
        <f t="shared" si="25"/>
        <v>0</v>
      </c>
      <c r="BG125" s="160">
        <f t="shared" si="26"/>
        <v>0</v>
      </c>
      <c r="BH125" s="160">
        <f t="shared" si="27"/>
        <v>0</v>
      </c>
      <c r="BI125" s="160">
        <f t="shared" si="28"/>
        <v>0</v>
      </c>
      <c r="BJ125" s="21" t="s">
        <v>16</v>
      </c>
      <c r="BK125" s="160">
        <f t="shared" si="29"/>
        <v>0</v>
      </c>
      <c r="BL125" s="21" t="s">
        <v>224</v>
      </c>
      <c r="BM125" s="21" t="s">
        <v>3479</v>
      </c>
    </row>
    <row r="126" spans="2:65" s="1" customFormat="1" ht="25.5" customHeight="1">
      <c r="B126" s="149"/>
      <c r="C126" s="150" t="s">
        <v>292</v>
      </c>
      <c r="D126" s="150" t="s">
        <v>167</v>
      </c>
      <c r="E126" s="151" t="s">
        <v>3480</v>
      </c>
      <c r="F126" s="152" t="s">
        <v>3481</v>
      </c>
      <c r="G126" s="153" t="s">
        <v>1146</v>
      </c>
      <c r="H126" s="154">
        <v>32</v>
      </c>
      <c r="I126" s="155"/>
      <c r="J126" s="155">
        <f t="shared" si="20"/>
        <v>0</v>
      </c>
      <c r="K126" s="152" t="s">
        <v>5</v>
      </c>
      <c r="L126" s="35"/>
      <c r="M126" s="156" t="s">
        <v>5</v>
      </c>
      <c r="N126" s="157" t="s">
        <v>40</v>
      </c>
      <c r="O126" s="158">
        <v>0</v>
      </c>
      <c r="P126" s="158">
        <f t="shared" si="21"/>
        <v>0</v>
      </c>
      <c r="Q126" s="158">
        <v>0</v>
      </c>
      <c r="R126" s="158">
        <f t="shared" si="22"/>
        <v>0</v>
      </c>
      <c r="S126" s="158">
        <v>0</v>
      </c>
      <c r="T126" s="159">
        <f t="shared" si="23"/>
        <v>0</v>
      </c>
      <c r="AR126" s="21" t="s">
        <v>224</v>
      </c>
      <c r="AT126" s="21" t="s">
        <v>167</v>
      </c>
      <c r="AU126" s="21" t="s">
        <v>80</v>
      </c>
      <c r="AY126" s="21" t="s">
        <v>165</v>
      </c>
      <c r="BE126" s="160">
        <f t="shared" si="24"/>
        <v>0</v>
      </c>
      <c r="BF126" s="160">
        <f t="shared" si="25"/>
        <v>0</v>
      </c>
      <c r="BG126" s="160">
        <f t="shared" si="26"/>
        <v>0</v>
      </c>
      <c r="BH126" s="160">
        <f t="shared" si="27"/>
        <v>0</v>
      </c>
      <c r="BI126" s="160">
        <f t="shared" si="28"/>
        <v>0</v>
      </c>
      <c r="BJ126" s="21" t="s">
        <v>16</v>
      </c>
      <c r="BK126" s="160">
        <f t="shared" si="29"/>
        <v>0</v>
      </c>
      <c r="BL126" s="21" t="s">
        <v>224</v>
      </c>
      <c r="BM126" s="21" t="s">
        <v>3482</v>
      </c>
    </row>
    <row r="127" spans="2:65" s="1" customFormat="1" ht="16.5" customHeight="1">
      <c r="B127" s="149"/>
      <c r="C127" s="150" t="s">
        <v>296</v>
      </c>
      <c r="D127" s="150" t="s">
        <v>167</v>
      </c>
      <c r="E127" s="151" t="s">
        <v>3483</v>
      </c>
      <c r="F127" s="152" t="s">
        <v>3484</v>
      </c>
      <c r="G127" s="153" t="s">
        <v>1146</v>
      </c>
      <c r="H127" s="154">
        <v>8</v>
      </c>
      <c r="I127" s="155"/>
      <c r="J127" s="155">
        <f t="shared" si="20"/>
        <v>0</v>
      </c>
      <c r="K127" s="152" t="s">
        <v>5</v>
      </c>
      <c r="L127" s="35"/>
      <c r="M127" s="156" t="s">
        <v>5</v>
      </c>
      <c r="N127" s="157" t="s">
        <v>40</v>
      </c>
      <c r="O127" s="158">
        <v>0</v>
      </c>
      <c r="P127" s="158">
        <f t="shared" si="21"/>
        <v>0</v>
      </c>
      <c r="Q127" s="158">
        <v>0</v>
      </c>
      <c r="R127" s="158">
        <f t="shared" si="22"/>
        <v>0</v>
      </c>
      <c r="S127" s="158">
        <v>0</v>
      </c>
      <c r="T127" s="159">
        <f t="shared" si="23"/>
        <v>0</v>
      </c>
      <c r="AR127" s="21" t="s">
        <v>224</v>
      </c>
      <c r="AT127" s="21" t="s">
        <v>167</v>
      </c>
      <c r="AU127" s="21" t="s">
        <v>80</v>
      </c>
      <c r="AY127" s="21" t="s">
        <v>165</v>
      </c>
      <c r="BE127" s="160">
        <f t="shared" si="24"/>
        <v>0</v>
      </c>
      <c r="BF127" s="160">
        <f t="shared" si="25"/>
        <v>0</v>
      </c>
      <c r="BG127" s="160">
        <f t="shared" si="26"/>
        <v>0</v>
      </c>
      <c r="BH127" s="160">
        <f t="shared" si="27"/>
        <v>0</v>
      </c>
      <c r="BI127" s="160">
        <f t="shared" si="28"/>
        <v>0</v>
      </c>
      <c r="BJ127" s="21" t="s">
        <v>16</v>
      </c>
      <c r="BK127" s="160">
        <f t="shared" si="29"/>
        <v>0</v>
      </c>
      <c r="BL127" s="21" t="s">
        <v>224</v>
      </c>
      <c r="BM127" s="21" t="s">
        <v>3485</v>
      </c>
    </row>
    <row r="128" spans="2:65" s="1" customFormat="1" ht="16.5" customHeight="1">
      <c r="B128" s="149"/>
      <c r="C128" s="150" t="s">
        <v>303</v>
      </c>
      <c r="D128" s="150" t="s">
        <v>167</v>
      </c>
      <c r="E128" s="151" t="s">
        <v>3486</v>
      </c>
      <c r="F128" s="152" t="s">
        <v>3487</v>
      </c>
      <c r="G128" s="153" t="s">
        <v>971</v>
      </c>
      <c r="H128" s="154">
        <v>2</v>
      </c>
      <c r="I128" s="155"/>
      <c r="J128" s="155">
        <f t="shared" si="20"/>
        <v>0</v>
      </c>
      <c r="K128" s="152" t="s">
        <v>5</v>
      </c>
      <c r="L128" s="35"/>
      <c r="M128" s="156" t="s">
        <v>5</v>
      </c>
      <c r="N128" s="157" t="s">
        <v>40</v>
      </c>
      <c r="O128" s="158">
        <v>0</v>
      </c>
      <c r="P128" s="158">
        <f t="shared" si="21"/>
        <v>0</v>
      </c>
      <c r="Q128" s="158">
        <v>0</v>
      </c>
      <c r="R128" s="158">
        <f t="shared" si="22"/>
        <v>0</v>
      </c>
      <c r="S128" s="158">
        <v>0</v>
      </c>
      <c r="T128" s="159">
        <f t="shared" si="23"/>
        <v>0</v>
      </c>
      <c r="AR128" s="21" t="s">
        <v>224</v>
      </c>
      <c r="AT128" s="21" t="s">
        <v>167</v>
      </c>
      <c r="AU128" s="21" t="s">
        <v>80</v>
      </c>
      <c r="AY128" s="21" t="s">
        <v>165</v>
      </c>
      <c r="BE128" s="160">
        <f t="shared" si="24"/>
        <v>0</v>
      </c>
      <c r="BF128" s="160">
        <f t="shared" si="25"/>
        <v>0</v>
      </c>
      <c r="BG128" s="160">
        <f t="shared" si="26"/>
        <v>0</v>
      </c>
      <c r="BH128" s="160">
        <f t="shared" si="27"/>
        <v>0</v>
      </c>
      <c r="BI128" s="160">
        <f t="shared" si="28"/>
        <v>0</v>
      </c>
      <c r="BJ128" s="21" t="s">
        <v>16</v>
      </c>
      <c r="BK128" s="160">
        <f t="shared" si="29"/>
        <v>0</v>
      </c>
      <c r="BL128" s="21" t="s">
        <v>224</v>
      </c>
      <c r="BM128" s="21" t="s">
        <v>3488</v>
      </c>
    </row>
    <row r="129" spans="2:65" s="1" customFormat="1" ht="16.5" customHeight="1">
      <c r="B129" s="149"/>
      <c r="C129" s="150" t="s">
        <v>307</v>
      </c>
      <c r="D129" s="150" t="s">
        <v>167</v>
      </c>
      <c r="E129" s="151" t="s">
        <v>3489</v>
      </c>
      <c r="F129" s="152" t="s">
        <v>3490</v>
      </c>
      <c r="G129" s="153" t="s">
        <v>971</v>
      </c>
      <c r="H129" s="154">
        <v>17</v>
      </c>
      <c r="I129" s="155"/>
      <c r="J129" s="155">
        <f t="shared" si="20"/>
        <v>0</v>
      </c>
      <c r="K129" s="152" t="s">
        <v>5</v>
      </c>
      <c r="L129" s="35"/>
      <c r="M129" s="156" t="s">
        <v>5</v>
      </c>
      <c r="N129" s="157" t="s">
        <v>40</v>
      </c>
      <c r="O129" s="158">
        <v>0</v>
      </c>
      <c r="P129" s="158">
        <f t="shared" si="21"/>
        <v>0</v>
      </c>
      <c r="Q129" s="158">
        <v>0</v>
      </c>
      <c r="R129" s="158">
        <f t="shared" si="22"/>
        <v>0</v>
      </c>
      <c r="S129" s="158">
        <v>0</v>
      </c>
      <c r="T129" s="159">
        <f t="shared" si="23"/>
        <v>0</v>
      </c>
      <c r="AR129" s="21" t="s">
        <v>224</v>
      </c>
      <c r="AT129" s="21" t="s">
        <v>167</v>
      </c>
      <c r="AU129" s="21" t="s">
        <v>80</v>
      </c>
      <c r="AY129" s="21" t="s">
        <v>165</v>
      </c>
      <c r="BE129" s="160">
        <f t="shared" si="24"/>
        <v>0</v>
      </c>
      <c r="BF129" s="160">
        <f t="shared" si="25"/>
        <v>0</v>
      </c>
      <c r="BG129" s="160">
        <f t="shared" si="26"/>
        <v>0</v>
      </c>
      <c r="BH129" s="160">
        <f t="shared" si="27"/>
        <v>0</v>
      </c>
      <c r="BI129" s="160">
        <f t="shared" si="28"/>
        <v>0</v>
      </c>
      <c r="BJ129" s="21" t="s">
        <v>16</v>
      </c>
      <c r="BK129" s="160">
        <f t="shared" si="29"/>
        <v>0</v>
      </c>
      <c r="BL129" s="21" t="s">
        <v>224</v>
      </c>
      <c r="BM129" s="21" t="s">
        <v>3491</v>
      </c>
    </row>
    <row r="130" spans="2:65" s="1" customFormat="1" ht="16.5" customHeight="1">
      <c r="B130" s="149"/>
      <c r="C130" s="150" t="s">
        <v>312</v>
      </c>
      <c r="D130" s="150" t="s">
        <v>167</v>
      </c>
      <c r="E130" s="151" t="s">
        <v>3492</v>
      </c>
      <c r="F130" s="152" t="s">
        <v>3493</v>
      </c>
      <c r="G130" s="153" t="s">
        <v>971</v>
      </c>
      <c r="H130" s="154">
        <v>17</v>
      </c>
      <c r="I130" s="155"/>
      <c r="J130" s="155">
        <f t="shared" si="20"/>
        <v>0</v>
      </c>
      <c r="K130" s="152" t="s">
        <v>5</v>
      </c>
      <c r="L130" s="35"/>
      <c r="M130" s="156" t="s">
        <v>5</v>
      </c>
      <c r="N130" s="157" t="s">
        <v>40</v>
      </c>
      <c r="O130" s="158">
        <v>0</v>
      </c>
      <c r="P130" s="158">
        <f t="shared" si="21"/>
        <v>0</v>
      </c>
      <c r="Q130" s="158">
        <v>0</v>
      </c>
      <c r="R130" s="158">
        <f t="shared" si="22"/>
        <v>0</v>
      </c>
      <c r="S130" s="158">
        <v>0</v>
      </c>
      <c r="T130" s="159">
        <f t="shared" si="23"/>
        <v>0</v>
      </c>
      <c r="AR130" s="21" t="s">
        <v>224</v>
      </c>
      <c r="AT130" s="21" t="s">
        <v>167</v>
      </c>
      <c r="AU130" s="21" t="s">
        <v>80</v>
      </c>
      <c r="AY130" s="21" t="s">
        <v>165</v>
      </c>
      <c r="BE130" s="160">
        <f t="shared" si="24"/>
        <v>0</v>
      </c>
      <c r="BF130" s="160">
        <f t="shared" si="25"/>
        <v>0</v>
      </c>
      <c r="BG130" s="160">
        <f t="shared" si="26"/>
        <v>0</v>
      </c>
      <c r="BH130" s="160">
        <f t="shared" si="27"/>
        <v>0</v>
      </c>
      <c r="BI130" s="160">
        <f t="shared" si="28"/>
        <v>0</v>
      </c>
      <c r="BJ130" s="21" t="s">
        <v>16</v>
      </c>
      <c r="BK130" s="160">
        <f t="shared" si="29"/>
        <v>0</v>
      </c>
      <c r="BL130" s="21" t="s">
        <v>224</v>
      </c>
      <c r="BM130" s="21" t="s">
        <v>3494</v>
      </c>
    </row>
    <row r="131" spans="2:65" s="1" customFormat="1" ht="16.5" customHeight="1">
      <c r="B131" s="149"/>
      <c r="C131" s="150" t="s">
        <v>316</v>
      </c>
      <c r="D131" s="150" t="s">
        <v>167</v>
      </c>
      <c r="E131" s="151" t="s">
        <v>3495</v>
      </c>
      <c r="F131" s="152" t="s">
        <v>3496</v>
      </c>
      <c r="G131" s="153" t="s">
        <v>971</v>
      </c>
      <c r="H131" s="154">
        <v>17</v>
      </c>
      <c r="I131" s="155"/>
      <c r="J131" s="155">
        <f t="shared" si="20"/>
        <v>0</v>
      </c>
      <c r="K131" s="152" t="s">
        <v>5</v>
      </c>
      <c r="L131" s="35"/>
      <c r="M131" s="156" t="s">
        <v>5</v>
      </c>
      <c r="N131" s="157" t="s">
        <v>40</v>
      </c>
      <c r="O131" s="158">
        <v>0</v>
      </c>
      <c r="P131" s="158">
        <f t="shared" si="21"/>
        <v>0</v>
      </c>
      <c r="Q131" s="158">
        <v>0</v>
      </c>
      <c r="R131" s="158">
        <f t="shared" si="22"/>
        <v>0</v>
      </c>
      <c r="S131" s="158">
        <v>0</v>
      </c>
      <c r="T131" s="159">
        <f t="shared" si="23"/>
        <v>0</v>
      </c>
      <c r="AR131" s="21" t="s">
        <v>224</v>
      </c>
      <c r="AT131" s="21" t="s">
        <v>167</v>
      </c>
      <c r="AU131" s="21" t="s">
        <v>80</v>
      </c>
      <c r="AY131" s="21" t="s">
        <v>165</v>
      </c>
      <c r="BE131" s="160">
        <f t="shared" si="24"/>
        <v>0</v>
      </c>
      <c r="BF131" s="160">
        <f t="shared" si="25"/>
        <v>0</v>
      </c>
      <c r="BG131" s="160">
        <f t="shared" si="26"/>
        <v>0</v>
      </c>
      <c r="BH131" s="160">
        <f t="shared" si="27"/>
        <v>0</v>
      </c>
      <c r="BI131" s="160">
        <f t="shared" si="28"/>
        <v>0</v>
      </c>
      <c r="BJ131" s="21" t="s">
        <v>16</v>
      </c>
      <c r="BK131" s="160">
        <f t="shared" si="29"/>
        <v>0</v>
      </c>
      <c r="BL131" s="21" t="s">
        <v>224</v>
      </c>
      <c r="BM131" s="21" t="s">
        <v>3497</v>
      </c>
    </row>
    <row r="132" spans="2:65" s="1" customFormat="1" ht="16.5" customHeight="1">
      <c r="B132" s="149"/>
      <c r="C132" s="150" t="s">
        <v>320</v>
      </c>
      <c r="D132" s="150" t="s">
        <v>167</v>
      </c>
      <c r="E132" s="151" t="s">
        <v>3498</v>
      </c>
      <c r="F132" s="152" t="s">
        <v>3499</v>
      </c>
      <c r="G132" s="153" t="s">
        <v>971</v>
      </c>
      <c r="H132" s="154">
        <v>2</v>
      </c>
      <c r="I132" s="155"/>
      <c r="J132" s="155">
        <f t="shared" si="20"/>
        <v>0</v>
      </c>
      <c r="K132" s="152" t="s">
        <v>5</v>
      </c>
      <c r="L132" s="35"/>
      <c r="M132" s="156" t="s">
        <v>5</v>
      </c>
      <c r="N132" s="157" t="s">
        <v>40</v>
      </c>
      <c r="O132" s="158">
        <v>0</v>
      </c>
      <c r="P132" s="158">
        <f t="shared" si="21"/>
        <v>0</v>
      </c>
      <c r="Q132" s="158">
        <v>0</v>
      </c>
      <c r="R132" s="158">
        <f t="shared" si="22"/>
        <v>0</v>
      </c>
      <c r="S132" s="158">
        <v>0</v>
      </c>
      <c r="T132" s="159">
        <f t="shared" si="23"/>
        <v>0</v>
      </c>
      <c r="AR132" s="21" t="s">
        <v>224</v>
      </c>
      <c r="AT132" s="21" t="s">
        <v>167</v>
      </c>
      <c r="AU132" s="21" t="s">
        <v>80</v>
      </c>
      <c r="AY132" s="21" t="s">
        <v>165</v>
      </c>
      <c r="BE132" s="160">
        <f t="shared" si="24"/>
        <v>0</v>
      </c>
      <c r="BF132" s="160">
        <f t="shared" si="25"/>
        <v>0</v>
      </c>
      <c r="BG132" s="160">
        <f t="shared" si="26"/>
        <v>0</v>
      </c>
      <c r="BH132" s="160">
        <f t="shared" si="27"/>
        <v>0</v>
      </c>
      <c r="BI132" s="160">
        <f t="shared" si="28"/>
        <v>0</v>
      </c>
      <c r="BJ132" s="21" t="s">
        <v>16</v>
      </c>
      <c r="BK132" s="160">
        <f t="shared" si="29"/>
        <v>0</v>
      </c>
      <c r="BL132" s="21" t="s">
        <v>224</v>
      </c>
      <c r="BM132" s="21" t="s">
        <v>3500</v>
      </c>
    </row>
    <row r="133" spans="2:65" s="1" customFormat="1" ht="16.5" customHeight="1">
      <c r="B133" s="149"/>
      <c r="C133" s="150" t="s">
        <v>325</v>
      </c>
      <c r="D133" s="150" t="s">
        <v>167</v>
      </c>
      <c r="E133" s="151" t="s">
        <v>3501</v>
      </c>
      <c r="F133" s="152" t="s">
        <v>3502</v>
      </c>
      <c r="G133" s="153" t="s">
        <v>971</v>
      </c>
      <c r="H133" s="154">
        <v>1</v>
      </c>
      <c r="I133" s="155"/>
      <c r="J133" s="155">
        <f t="shared" si="20"/>
        <v>0</v>
      </c>
      <c r="K133" s="152" t="s">
        <v>5</v>
      </c>
      <c r="L133" s="35"/>
      <c r="M133" s="156" t="s">
        <v>5</v>
      </c>
      <c r="N133" s="157" t="s">
        <v>40</v>
      </c>
      <c r="O133" s="158">
        <v>0</v>
      </c>
      <c r="P133" s="158">
        <f t="shared" si="21"/>
        <v>0</v>
      </c>
      <c r="Q133" s="158">
        <v>0</v>
      </c>
      <c r="R133" s="158">
        <f t="shared" si="22"/>
        <v>0</v>
      </c>
      <c r="S133" s="158">
        <v>0</v>
      </c>
      <c r="T133" s="159">
        <f t="shared" si="23"/>
        <v>0</v>
      </c>
      <c r="AR133" s="21" t="s">
        <v>224</v>
      </c>
      <c r="AT133" s="21" t="s">
        <v>167</v>
      </c>
      <c r="AU133" s="21" t="s">
        <v>80</v>
      </c>
      <c r="AY133" s="21" t="s">
        <v>165</v>
      </c>
      <c r="BE133" s="160">
        <f t="shared" si="24"/>
        <v>0</v>
      </c>
      <c r="BF133" s="160">
        <f t="shared" si="25"/>
        <v>0</v>
      </c>
      <c r="BG133" s="160">
        <f t="shared" si="26"/>
        <v>0</v>
      </c>
      <c r="BH133" s="160">
        <f t="shared" si="27"/>
        <v>0</v>
      </c>
      <c r="BI133" s="160">
        <f t="shared" si="28"/>
        <v>0</v>
      </c>
      <c r="BJ133" s="21" t="s">
        <v>16</v>
      </c>
      <c r="BK133" s="160">
        <f t="shared" si="29"/>
        <v>0</v>
      </c>
      <c r="BL133" s="21" t="s">
        <v>224</v>
      </c>
      <c r="BM133" s="21" t="s">
        <v>3503</v>
      </c>
    </row>
    <row r="134" spans="2:65" s="1" customFormat="1" ht="16.5" customHeight="1">
      <c r="B134" s="149"/>
      <c r="C134" s="150" t="s">
        <v>329</v>
      </c>
      <c r="D134" s="150" t="s">
        <v>167</v>
      </c>
      <c r="E134" s="151" t="s">
        <v>3504</v>
      </c>
      <c r="F134" s="152" t="s">
        <v>3505</v>
      </c>
      <c r="G134" s="153" t="s">
        <v>971</v>
      </c>
      <c r="H134" s="154">
        <v>1</v>
      </c>
      <c r="I134" s="155"/>
      <c r="J134" s="155">
        <f t="shared" si="20"/>
        <v>0</v>
      </c>
      <c r="K134" s="152" t="s">
        <v>5</v>
      </c>
      <c r="L134" s="35"/>
      <c r="M134" s="156" t="s">
        <v>5</v>
      </c>
      <c r="N134" s="157" t="s">
        <v>40</v>
      </c>
      <c r="O134" s="158">
        <v>0</v>
      </c>
      <c r="P134" s="158">
        <f t="shared" si="21"/>
        <v>0</v>
      </c>
      <c r="Q134" s="158">
        <v>0</v>
      </c>
      <c r="R134" s="158">
        <f t="shared" si="22"/>
        <v>0</v>
      </c>
      <c r="S134" s="158">
        <v>0</v>
      </c>
      <c r="T134" s="159">
        <f t="shared" si="23"/>
        <v>0</v>
      </c>
      <c r="AR134" s="21" t="s">
        <v>224</v>
      </c>
      <c r="AT134" s="21" t="s">
        <v>167</v>
      </c>
      <c r="AU134" s="21" t="s">
        <v>80</v>
      </c>
      <c r="AY134" s="21" t="s">
        <v>165</v>
      </c>
      <c r="BE134" s="160">
        <f t="shared" si="24"/>
        <v>0</v>
      </c>
      <c r="BF134" s="160">
        <f t="shared" si="25"/>
        <v>0</v>
      </c>
      <c r="BG134" s="160">
        <f t="shared" si="26"/>
        <v>0</v>
      </c>
      <c r="BH134" s="160">
        <f t="shared" si="27"/>
        <v>0</v>
      </c>
      <c r="BI134" s="160">
        <f t="shared" si="28"/>
        <v>0</v>
      </c>
      <c r="BJ134" s="21" t="s">
        <v>16</v>
      </c>
      <c r="BK134" s="160">
        <f t="shared" si="29"/>
        <v>0</v>
      </c>
      <c r="BL134" s="21" t="s">
        <v>224</v>
      </c>
      <c r="BM134" s="21" t="s">
        <v>3506</v>
      </c>
    </row>
    <row r="135" spans="2:65" s="1" customFormat="1" ht="16.5" customHeight="1">
      <c r="B135" s="149"/>
      <c r="C135" s="150" t="s">
        <v>334</v>
      </c>
      <c r="D135" s="150" t="s">
        <v>167</v>
      </c>
      <c r="E135" s="151" t="s">
        <v>3507</v>
      </c>
      <c r="F135" s="152" t="s">
        <v>3508</v>
      </c>
      <c r="G135" s="153" t="s">
        <v>971</v>
      </c>
      <c r="H135" s="154">
        <v>3</v>
      </c>
      <c r="I135" s="155"/>
      <c r="J135" s="155">
        <f t="shared" si="20"/>
        <v>0</v>
      </c>
      <c r="K135" s="152" t="s">
        <v>5</v>
      </c>
      <c r="L135" s="35"/>
      <c r="M135" s="156" t="s">
        <v>5</v>
      </c>
      <c r="N135" s="157" t="s">
        <v>40</v>
      </c>
      <c r="O135" s="158">
        <v>0</v>
      </c>
      <c r="P135" s="158">
        <f t="shared" si="21"/>
        <v>0</v>
      </c>
      <c r="Q135" s="158">
        <v>0</v>
      </c>
      <c r="R135" s="158">
        <f t="shared" si="22"/>
        <v>0</v>
      </c>
      <c r="S135" s="158">
        <v>0</v>
      </c>
      <c r="T135" s="159">
        <f t="shared" si="23"/>
        <v>0</v>
      </c>
      <c r="AR135" s="21" t="s">
        <v>224</v>
      </c>
      <c r="AT135" s="21" t="s">
        <v>167</v>
      </c>
      <c r="AU135" s="21" t="s">
        <v>80</v>
      </c>
      <c r="AY135" s="21" t="s">
        <v>165</v>
      </c>
      <c r="BE135" s="160">
        <f t="shared" si="24"/>
        <v>0</v>
      </c>
      <c r="BF135" s="160">
        <f t="shared" si="25"/>
        <v>0</v>
      </c>
      <c r="BG135" s="160">
        <f t="shared" si="26"/>
        <v>0</v>
      </c>
      <c r="BH135" s="160">
        <f t="shared" si="27"/>
        <v>0</v>
      </c>
      <c r="BI135" s="160">
        <f t="shared" si="28"/>
        <v>0</v>
      </c>
      <c r="BJ135" s="21" t="s">
        <v>16</v>
      </c>
      <c r="BK135" s="160">
        <f t="shared" si="29"/>
        <v>0</v>
      </c>
      <c r="BL135" s="21" t="s">
        <v>224</v>
      </c>
      <c r="BM135" s="21" t="s">
        <v>3509</v>
      </c>
    </row>
    <row r="136" spans="2:65" s="1" customFormat="1" ht="16.5" customHeight="1">
      <c r="B136" s="149"/>
      <c r="C136" s="150" t="s">
        <v>338</v>
      </c>
      <c r="D136" s="150" t="s">
        <v>167</v>
      </c>
      <c r="E136" s="151" t="s">
        <v>3510</v>
      </c>
      <c r="F136" s="152" t="s">
        <v>3511</v>
      </c>
      <c r="G136" s="153" t="s">
        <v>971</v>
      </c>
      <c r="H136" s="154">
        <v>1</v>
      </c>
      <c r="I136" s="155"/>
      <c r="J136" s="155">
        <f t="shared" si="20"/>
        <v>0</v>
      </c>
      <c r="K136" s="152" t="s">
        <v>5</v>
      </c>
      <c r="L136" s="35"/>
      <c r="M136" s="156" t="s">
        <v>5</v>
      </c>
      <c r="N136" s="157" t="s">
        <v>40</v>
      </c>
      <c r="O136" s="158">
        <v>0</v>
      </c>
      <c r="P136" s="158">
        <f t="shared" si="21"/>
        <v>0</v>
      </c>
      <c r="Q136" s="158">
        <v>0</v>
      </c>
      <c r="R136" s="158">
        <f t="shared" si="22"/>
        <v>0</v>
      </c>
      <c r="S136" s="158">
        <v>0</v>
      </c>
      <c r="T136" s="159">
        <f t="shared" si="23"/>
        <v>0</v>
      </c>
      <c r="AR136" s="21" t="s">
        <v>224</v>
      </c>
      <c r="AT136" s="21" t="s">
        <v>167</v>
      </c>
      <c r="AU136" s="21" t="s">
        <v>80</v>
      </c>
      <c r="AY136" s="21" t="s">
        <v>165</v>
      </c>
      <c r="BE136" s="160">
        <f t="shared" si="24"/>
        <v>0</v>
      </c>
      <c r="BF136" s="160">
        <f t="shared" si="25"/>
        <v>0</v>
      </c>
      <c r="BG136" s="160">
        <f t="shared" si="26"/>
        <v>0</v>
      </c>
      <c r="BH136" s="160">
        <f t="shared" si="27"/>
        <v>0</v>
      </c>
      <c r="BI136" s="160">
        <f t="shared" si="28"/>
        <v>0</v>
      </c>
      <c r="BJ136" s="21" t="s">
        <v>16</v>
      </c>
      <c r="BK136" s="160">
        <f t="shared" si="29"/>
        <v>0</v>
      </c>
      <c r="BL136" s="21" t="s">
        <v>224</v>
      </c>
      <c r="BM136" s="21" t="s">
        <v>3512</v>
      </c>
    </row>
    <row r="137" spans="2:65" s="1" customFormat="1" ht="16.5" customHeight="1">
      <c r="B137" s="149"/>
      <c r="C137" s="150" t="s">
        <v>342</v>
      </c>
      <c r="D137" s="150" t="s">
        <v>167</v>
      </c>
      <c r="E137" s="151" t="s">
        <v>3513</v>
      </c>
      <c r="F137" s="152" t="s">
        <v>3514</v>
      </c>
      <c r="G137" s="153" t="s">
        <v>971</v>
      </c>
      <c r="H137" s="154">
        <v>1</v>
      </c>
      <c r="I137" s="155"/>
      <c r="J137" s="155">
        <f t="shared" si="20"/>
        <v>0</v>
      </c>
      <c r="K137" s="152" t="s">
        <v>5</v>
      </c>
      <c r="L137" s="35"/>
      <c r="M137" s="156" t="s">
        <v>5</v>
      </c>
      <c r="N137" s="157" t="s">
        <v>40</v>
      </c>
      <c r="O137" s="158">
        <v>0</v>
      </c>
      <c r="P137" s="158">
        <f t="shared" si="21"/>
        <v>0</v>
      </c>
      <c r="Q137" s="158">
        <v>0</v>
      </c>
      <c r="R137" s="158">
        <f t="shared" si="22"/>
        <v>0</v>
      </c>
      <c r="S137" s="158">
        <v>0</v>
      </c>
      <c r="T137" s="159">
        <f t="shared" si="23"/>
        <v>0</v>
      </c>
      <c r="AR137" s="21" t="s">
        <v>224</v>
      </c>
      <c r="AT137" s="21" t="s">
        <v>167</v>
      </c>
      <c r="AU137" s="21" t="s">
        <v>80</v>
      </c>
      <c r="AY137" s="21" t="s">
        <v>165</v>
      </c>
      <c r="BE137" s="160">
        <f t="shared" si="24"/>
        <v>0</v>
      </c>
      <c r="BF137" s="160">
        <f t="shared" si="25"/>
        <v>0</v>
      </c>
      <c r="BG137" s="160">
        <f t="shared" si="26"/>
        <v>0</v>
      </c>
      <c r="BH137" s="160">
        <f t="shared" si="27"/>
        <v>0</v>
      </c>
      <c r="BI137" s="160">
        <f t="shared" si="28"/>
        <v>0</v>
      </c>
      <c r="BJ137" s="21" t="s">
        <v>16</v>
      </c>
      <c r="BK137" s="160">
        <f t="shared" si="29"/>
        <v>0</v>
      </c>
      <c r="BL137" s="21" t="s">
        <v>224</v>
      </c>
      <c r="BM137" s="21" t="s">
        <v>3515</v>
      </c>
    </row>
    <row r="138" spans="2:65" s="1" customFormat="1" ht="16.5" customHeight="1">
      <c r="B138" s="149"/>
      <c r="C138" s="150" t="s">
        <v>346</v>
      </c>
      <c r="D138" s="150" t="s">
        <v>167</v>
      </c>
      <c r="E138" s="151" t="s">
        <v>3516</v>
      </c>
      <c r="F138" s="152" t="s">
        <v>3517</v>
      </c>
      <c r="G138" s="153" t="s">
        <v>971</v>
      </c>
      <c r="H138" s="154">
        <v>19</v>
      </c>
      <c r="I138" s="155"/>
      <c r="J138" s="155">
        <f t="shared" si="20"/>
        <v>0</v>
      </c>
      <c r="K138" s="152" t="s">
        <v>5</v>
      </c>
      <c r="L138" s="35"/>
      <c r="M138" s="156" t="s">
        <v>5</v>
      </c>
      <c r="N138" s="157" t="s">
        <v>40</v>
      </c>
      <c r="O138" s="158">
        <v>0</v>
      </c>
      <c r="P138" s="158">
        <f t="shared" si="21"/>
        <v>0</v>
      </c>
      <c r="Q138" s="158">
        <v>0</v>
      </c>
      <c r="R138" s="158">
        <f t="shared" si="22"/>
        <v>0</v>
      </c>
      <c r="S138" s="158">
        <v>0</v>
      </c>
      <c r="T138" s="159">
        <f t="shared" si="23"/>
        <v>0</v>
      </c>
      <c r="AR138" s="21" t="s">
        <v>224</v>
      </c>
      <c r="AT138" s="21" t="s">
        <v>167</v>
      </c>
      <c r="AU138" s="21" t="s">
        <v>80</v>
      </c>
      <c r="AY138" s="21" t="s">
        <v>165</v>
      </c>
      <c r="BE138" s="160">
        <f t="shared" si="24"/>
        <v>0</v>
      </c>
      <c r="BF138" s="160">
        <f t="shared" si="25"/>
        <v>0</v>
      </c>
      <c r="BG138" s="160">
        <f t="shared" si="26"/>
        <v>0</v>
      </c>
      <c r="BH138" s="160">
        <f t="shared" si="27"/>
        <v>0</v>
      </c>
      <c r="BI138" s="160">
        <f t="shared" si="28"/>
        <v>0</v>
      </c>
      <c r="BJ138" s="21" t="s">
        <v>16</v>
      </c>
      <c r="BK138" s="160">
        <f t="shared" si="29"/>
        <v>0</v>
      </c>
      <c r="BL138" s="21" t="s">
        <v>224</v>
      </c>
      <c r="BM138" s="21" t="s">
        <v>3518</v>
      </c>
    </row>
    <row r="139" spans="2:65" s="1" customFormat="1" ht="16.5" customHeight="1">
      <c r="B139" s="149"/>
      <c r="C139" s="150" t="s">
        <v>350</v>
      </c>
      <c r="D139" s="150" t="s">
        <v>167</v>
      </c>
      <c r="E139" s="151" t="s">
        <v>3519</v>
      </c>
      <c r="F139" s="152" t="s">
        <v>3520</v>
      </c>
      <c r="G139" s="153" t="s">
        <v>971</v>
      </c>
      <c r="H139" s="154">
        <v>1</v>
      </c>
      <c r="I139" s="155"/>
      <c r="J139" s="155">
        <f t="shared" si="20"/>
        <v>0</v>
      </c>
      <c r="K139" s="152" t="s">
        <v>5</v>
      </c>
      <c r="L139" s="35"/>
      <c r="M139" s="156" t="s">
        <v>5</v>
      </c>
      <c r="N139" s="157" t="s">
        <v>40</v>
      </c>
      <c r="O139" s="158">
        <v>0</v>
      </c>
      <c r="P139" s="158">
        <f t="shared" si="21"/>
        <v>0</v>
      </c>
      <c r="Q139" s="158">
        <v>0</v>
      </c>
      <c r="R139" s="158">
        <f t="shared" si="22"/>
        <v>0</v>
      </c>
      <c r="S139" s="158">
        <v>0</v>
      </c>
      <c r="T139" s="159">
        <f t="shared" si="23"/>
        <v>0</v>
      </c>
      <c r="AR139" s="21" t="s">
        <v>224</v>
      </c>
      <c r="AT139" s="21" t="s">
        <v>167</v>
      </c>
      <c r="AU139" s="21" t="s">
        <v>80</v>
      </c>
      <c r="AY139" s="21" t="s">
        <v>165</v>
      </c>
      <c r="BE139" s="160">
        <f t="shared" si="24"/>
        <v>0</v>
      </c>
      <c r="BF139" s="160">
        <f t="shared" si="25"/>
        <v>0</v>
      </c>
      <c r="BG139" s="160">
        <f t="shared" si="26"/>
        <v>0</v>
      </c>
      <c r="BH139" s="160">
        <f t="shared" si="27"/>
        <v>0</v>
      </c>
      <c r="BI139" s="160">
        <f t="shared" si="28"/>
        <v>0</v>
      </c>
      <c r="BJ139" s="21" t="s">
        <v>16</v>
      </c>
      <c r="BK139" s="160">
        <f t="shared" si="29"/>
        <v>0</v>
      </c>
      <c r="BL139" s="21" t="s">
        <v>224</v>
      </c>
      <c r="BM139" s="21" t="s">
        <v>3521</v>
      </c>
    </row>
    <row r="140" spans="2:65" s="1" customFormat="1" ht="16.5" customHeight="1">
      <c r="B140" s="149"/>
      <c r="C140" s="150" t="s">
        <v>354</v>
      </c>
      <c r="D140" s="150" t="s">
        <v>167</v>
      </c>
      <c r="E140" s="151" t="s">
        <v>3522</v>
      </c>
      <c r="F140" s="152" t="s">
        <v>3523</v>
      </c>
      <c r="G140" s="153" t="s">
        <v>971</v>
      </c>
      <c r="H140" s="154">
        <v>1</v>
      </c>
      <c r="I140" s="155"/>
      <c r="J140" s="155">
        <f t="shared" si="20"/>
        <v>0</v>
      </c>
      <c r="K140" s="152" t="s">
        <v>5</v>
      </c>
      <c r="L140" s="35"/>
      <c r="M140" s="156" t="s">
        <v>5</v>
      </c>
      <c r="N140" s="157" t="s">
        <v>40</v>
      </c>
      <c r="O140" s="158">
        <v>0</v>
      </c>
      <c r="P140" s="158">
        <f t="shared" si="21"/>
        <v>0</v>
      </c>
      <c r="Q140" s="158">
        <v>0</v>
      </c>
      <c r="R140" s="158">
        <f t="shared" si="22"/>
        <v>0</v>
      </c>
      <c r="S140" s="158">
        <v>0</v>
      </c>
      <c r="T140" s="159">
        <f t="shared" si="23"/>
        <v>0</v>
      </c>
      <c r="AR140" s="21" t="s">
        <v>224</v>
      </c>
      <c r="AT140" s="21" t="s">
        <v>167</v>
      </c>
      <c r="AU140" s="21" t="s">
        <v>80</v>
      </c>
      <c r="AY140" s="21" t="s">
        <v>165</v>
      </c>
      <c r="BE140" s="160">
        <f t="shared" si="24"/>
        <v>0</v>
      </c>
      <c r="BF140" s="160">
        <f t="shared" si="25"/>
        <v>0</v>
      </c>
      <c r="BG140" s="160">
        <f t="shared" si="26"/>
        <v>0</v>
      </c>
      <c r="BH140" s="160">
        <f t="shared" si="27"/>
        <v>0</v>
      </c>
      <c r="BI140" s="160">
        <f t="shared" si="28"/>
        <v>0</v>
      </c>
      <c r="BJ140" s="21" t="s">
        <v>16</v>
      </c>
      <c r="BK140" s="160">
        <f t="shared" si="29"/>
        <v>0</v>
      </c>
      <c r="BL140" s="21" t="s">
        <v>224</v>
      </c>
      <c r="BM140" s="21" t="s">
        <v>3524</v>
      </c>
    </row>
    <row r="141" spans="2:65" s="1" customFormat="1" ht="16.5" customHeight="1">
      <c r="B141" s="149"/>
      <c r="C141" s="150" t="s">
        <v>358</v>
      </c>
      <c r="D141" s="150" t="s">
        <v>167</v>
      </c>
      <c r="E141" s="151" t="s">
        <v>3525</v>
      </c>
      <c r="F141" s="152" t="s">
        <v>3526</v>
      </c>
      <c r="G141" s="153" t="s">
        <v>971</v>
      </c>
      <c r="H141" s="154">
        <v>1</v>
      </c>
      <c r="I141" s="155"/>
      <c r="J141" s="155">
        <f t="shared" si="20"/>
        <v>0</v>
      </c>
      <c r="K141" s="152" t="s">
        <v>5</v>
      </c>
      <c r="L141" s="35"/>
      <c r="M141" s="156" t="s">
        <v>5</v>
      </c>
      <c r="N141" s="157" t="s">
        <v>40</v>
      </c>
      <c r="O141" s="158">
        <v>0</v>
      </c>
      <c r="P141" s="158">
        <f t="shared" si="21"/>
        <v>0</v>
      </c>
      <c r="Q141" s="158">
        <v>0</v>
      </c>
      <c r="R141" s="158">
        <f t="shared" si="22"/>
        <v>0</v>
      </c>
      <c r="S141" s="158">
        <v>0</v>
      </c>
      <c r="T141" s="159">
        <f t="shared" si="23"/>
        <v>0</v>
      </c>
      <c r="AR141" s="21" t="s">
        <v>224</v>
      </c>
      <c r="AT141" s="21" t="s">
        <v>167</v>
      </c>
      <c r="AU141" s="21" t="s">
        <v>80</v>
      </c>
      <c r="AY141" s="21" t="s">
        <v>165</v>
      </c>
      <c r="BE141" s="160">
        <f t="shared" si="24"/>
        <v>0</v>
      </c>
      <c r="BF141" s="160">
        <f t="shared" si="25"/>
        <v>0</v>
      </c>
      <c r="BG141" s="160">
        <f t="shared" si="26"/>
        <v>0</v>
      </c>
      <c r="BH141" s="160">
        <f t="shared" si="27"/>
        <v>0</v>
      </c>
      <c r="BI141" s="160">
        <f t="shared" si="28"/>
        <v>0</v>
      </c>
      <c r="BJ141" s="21" t="s">
        <v>16</v>
      </c>
      <c r="BK141" s="160">
        <f t="shared" si="29"/>
        <v>0</v>
      </c>
      <c r="BL141" s="21" t="s">
        <v>224</v>
      </c>
      <c r="BM141" s="21" t="s">
        <v>3527</v>
      </c>
    </row>
    <row r="142" spans="2:65" s="1" customFormat="1" ht="25.5" customHeight="1">
      <c r="B142" s="149"/>
      <c r="C142" s="150" t="s">
        <v>362</v>
      </c>
      <c r="D142" s="150" t="s">
        <v>167</v>
      </c>
      <c r="E142" s="151" t="s">
        <v>3528</v>
      </c>
      <c r="F142" s="152" t="s">
        <v>3529</v>
      </c>
      <c r="G142" s="153" t="s">
        <v>971</v>
      </c>
      <c r="H142" s="154">
        <v>1</v>
      </c>
      <c r="I142" s="155"/>
      <c r="J142" s="155">
        <f t="shared" si="20"/>
        <v>0</v>
      </c>
      <c r="K142" s="152" t="s">
        <v>5</v>
      </c>
      <c r="L142" s="35"/>
      <c r="M142" s="156" t="s">
        <v>5</v>
      </c>
      <c r="N142" s="157" t="s">
        <v>40</v>
      </c>
      <c r="O142" s="158">
        <v>0</v>
      </c>
      <c r="P142" s="158">
        <f t="shared" si="21"/>
        <v>0</v>
      </c>
      <c r="Q142" s="158">
        <v>0</v>
      </c>
      <c r="R142" s="158">
        <f t="shared" si="22"/>
        <v>0</v>
      </c>
      <c r="S142" s="158">
        <v>0</v>
      </c>
      <c r="T142" s="159">
        <f t="shared" si="23"/>
        <v>0</v>
      </c>
      <c r="AR142" s="21" t="s">
        <v>224</v>
      </c>
      <c r="AT142" s="21" t="s">
        <v>167</v>
      </c>
      <c r="AU142" s="21" t="s">
        <v>80</v>
      </c>
      <c r="AY142" s="21" t="s">
        <v>165</v>
      </c>
      <c r="BE142" s="160">
        <f t="shared" si="24"/>
        <v>0</v>
      </c>
      <c r="BF142" s="160">
        <f t="shared" si="25"/>
        <v>0</v>
      </c>
      <c r="BG142" s="160">
        <f t="shared" si="26"/>
        <v>0</v>
      </c>
      <c r="BH142" s="160">
        <f t="shared" si="27"/>
        <v>0</v>
      </c>
      <c r="BI142" s="160">
        <f t="shared" si="28"/>
        <v>0</v>
      </c>
      <c r="BJ142" s="21" t="s">
        <v>16</v>
      </c>
      <c r="BK142" s="160">
        <f t="shared" si="29"/>
        <v>0</v>
      </c>
      <c r="BL142" s="21" t="s">
        <v>224</v>
      </c>
      <c r="BM142" s="21" t="s">
        <v>3530</v>
      </c>
    </row>
    <row r="143" spans="2:65" s="10" customFormat="1" ht="29.85" customHeight="1">
      <c r="B143" s="137"/>
      <c r="D143" s="138" t="s">
        <v>68</v>
      </c>
      <c r="E143" s="147" t="s">
        <v>3316</v>
      </c>
      <c r="F143" s="147" t="s">
        <v>3531</v>
      </c>
      <c r="J143" s="148">
        <f>BK143</f>
        <v>0</v>
      </c>
      <c r="L143" s="137"/>
      <c r="M143" s="141"/>
      <c r="N143" s="142"/>
      <c r="O143" s="142"/>
      <c r="P143" s="143">
        <f>P144+SUM(P145:P147)+P152</f>
        <v>0</v>
      </c>
      <c r="Q143" s="142"/>
      <c r="R143" s="143">
        <f>R144+SUM(R145:R147)+R152</f>
        <v>0</v>
      </c>
      <c r="S143" s="142"/>
      <c r="T143" s="144">
        <f>T144+SUM(T145:T147)+T152</f>
        <v>0</v>
      </c>
      <c r="AR143" s="138" t="s">
        <v>77</v>
      </c>
      <c r="AT143" s="145" t="s">
        <v>68</v>
      </c>
      <c r="AU143" s="145" t="s">
        <v>16</v>
      </c>
      <c r="AY143" s="138" t="s">
        <v>165</v>
      </c>
      <c r="BK143" s="146">
        <f>BK144+SUM(BK145:BK147)+BK152</f>
        <v>0</v>
      </c>
    </row>
    <row r="144" spans="2:65" s="1" customFormat="1" ht="16.5" customHeight="1">
      <c r="B144" s="149"/>
      <c r="C144" s="150" t="s">
        <v>366</v>
      </c>
      <c r="D144" s="150" t="s">
        <v>167</v>
      </c>
      <c r="E144" s="151" t="s">
        <v>3532</v>
      </c>
      <c r="F144" s="152" t="s">
        <v>3533</v>
      </c>
      <c r="G144" s="153" t="s">
        <v>971</v>
      </c>
      <c r="H144" s="154">
        <v>1</v>
      </c>
      <c r="I144" s="155"/>
      <c r="J144" s="155">
        <f>ROUND(I144*H144,2)</f>
        <v>0</v>
      </c>
      <c r="K144" s="152" t="s">
        <v>5</v>
      </c>
      <c r="L144" s="35"/>
      <c r="M144" s="156" t="s">
        <v>5</v>
      </c>
      <c r="N144" s="157" t="s">
        <v>40</v>
      </c>
      <c r="O144" s="158">
        <v>0</v>
      </c>
      <c r="P144" s="158">
        <f>O144*H144</f>
        <v>0</v>
      </c>
      <c r="Q144" s="158">
        <v>0</v>
      </c>
      <c r="R144" s="158">
        <f>Q144*H144</f>
        <v>0</v>
      </c>
      <c r="S144" s="158">
        <v>0</v>
      </c>
      <c r="T144" s="159">
        <f>S144*H144</f>
        <v>0</v>
      </c>
      <c r="AR144" s="21" t="s">
        <v>224</v>
      </c>
      <c r="AT144" s="21" t="s">
        <v>167</v>
      </c>
      <c r="AU144" s="21" t="s">
        <v>77</v>
      </c>
      <c r="AY144" s="21" t="s">
        <v>165</v>
      </c>
      <c r="BE144" s="160">
        <f>IF(N144="základní",J144,0)</f>
        <v>0</v>
      </c>
      <c r="BF144" s="160">
        <f>IF(N144="snížená",J144,0)</f>
        <v>0</v>
      </c>
      <c r="BG144" s="160">
        <f>IF(N144="zákl. přenesená",J144,0)</f>
        <v>0</v>
      </c>
      <c r="BH144" s="160">
        <f>IF(N144="sníž. přenesená",J144,0)</f>
        <v>0</v>
      </c>
      <c r="BI144" s="160">
        <f>IF(N144="nulová",J144,0)</f>
        <v>0</v>
      </c>
      <c r="BJ144" s="21" t="s">
        <v>16</v>
      </c>
      <c r="BK144" s="160">
        <f>ROUND(I144*H144,2)</f>
        <v>0</v>
      </c>
      <c r="BL144" s="21" t="s">
        <v>224</v>
      </c>
      <c r="BM144" s="21" t="s">
        <v>3534</v>
      </c>
    </row>
    <row r="145" spans="2:65" s="1" customFormat="1" ht="16.5" customHeight="1">
      <c r="B145" s="149"/>
      <c r="C145" s="150" t="s">
        <v>370</v>
      </c>
      <c r="D145" s="150" t="s">
        <v>167</v>
      </c>
      <c r="E145" s="151" t="s">
        <v>3535</v>
      </c>
      <c r="F145" s="152" t="s">
        <v>3536</v>
      </c>
      <c r="G145" s="153" t="s">
        <v>3537</v>
      </c>
      <c r="H145" s="154">
        <v>1</v>
      </c>
      <c r="I145" s="155"/>
      <c r="J145" s="155">
        <f>ROUND(I145*H145,2)</f>
        <v>0</v>
      </c>
      <c r="K145" s="152" t="s">
        <v>5</v>
      </c>
      <c r="L145" s="35"/>
      <c r="M145" s="156" t="s">
        <v>5</v>
      </c>
      <c r="N145" s="157" t="s">
        <v>40</v>
      </c>
      <c r="O145" s="158">
        <v>0</v>
      </c>
      <c r="P145" s="158">
        <f>O145*H145</f>
        <v>0</v>
      </c>
      <c r="Q145" s="158">
        <v>0</v>
      </c>
      <c r="R145" s="158">
        <f>Q145*H145</f>
        <v>0</v>
      </c>
      <c r="S145" s="158">
        <v>0</v>
      </c>
      <c r="T145" s="159">
        <f>S145*H145</f>
        <v>0</v>
      </c>
      <c r="AR145" s="21" t="s">
        <v>224</v>
      </c>
      <c r="AT145" s="21" t="s">
        <v>167</v>
      </c>
      <c r="AU145" s="21" t="s">
        <v>77</v>
      </c>
      <c r="AY145" s="21" t="s">
        <v>165</v>
      </c>
      <c r="BE145" s="160">
        <f>IF(N145="základní",J145,0)</f>
        <v>0</v>
      </c>
      <c r="BF145" s="160">
        <f>IF(N145="snížená",J145,0)</f>
        <v>0</v>
      </c>
      <c r="BG145" s="160">
        <f>IF(N145="zákl. přenesená",J145,0)</f>
        <v>0</v>
      </c>
      <c r="BH145" s="160">
        <f>IF(N145="sníž. přenesená",J145,0)</f>
        <v>0</v>
      </c>
      <c r="BI145" s="160">
        <f>IF(N145="nulová",J145,0)</f>
        <v>0</v>
      </c>
      <c r="BJ145" s="21" t="s">
        <v>16</v>
      </c>
      <c r="BK145" s="160">
        <f>ROUND(I145*H145,2)</f>
        <v>0</v>
      </c>
      <c r="BL145" s="21" t="s">
        <v>224</v>
      </c>
      <c r="BM145" s="21" t="s">
        <v>3538</v>
      </c>
    </row>
    <row r="146" spans="2:65" s="1" customFormat="1" ht="25.5" customHeight="1">
      <c r="B146" s="149"/>
      <c r="C146" s="150" t="s">
        <v>374</v>
      </c>
      <c r="D146" s="150" t="s">
        <v>167</v>
      </c>
      <c r="E146" s="151" t="s">
        <v>3539</v>
      </c>
      <c r="F146" s="152" t="s">
        <v>3540</v>
      </c>
      <c r="G146" s="153" t="s">
        <v>971</v>
      </c>
      <c r="H146" s="154">
        <v>12</v>
      </c>
      <c r="I146" s="155"/>
      <c r="J146" s="155">
        <f>ROUND(I146*H146,2)</f>
        <v>0</v>
      </c>
      <c r="K146" s="152" t="s">
        <v>5</v>
      </c>
      <c r="L146" s="35"/>
      <c r="M146" s="156" t="s">
        <v>5</v>
      </c>
      <c r="N146" s="157" t="s">
        <v>40</v>
      </c>
      <c r="O146" s="158">
        <v>0</v>
      </c>
      <c r="P146" s="158">
        <f>O146*H146</f>
        <v>0</v>
      </c>
      <c r="Q146" s="158">
        <v>0</v>
      </c>
      <c r="R146" s="158">
        <f>Q146*H146</f>
        <v>0</v>
      </c>
      <c r="S146" s="158">
        <v>0</v>
      </c>
      <c r="T146" s="159">
        <f>S146*H146</f>
        <v>0</v>
      </c>
      <c r="AR146" s="21" t="s">
        <v>224</v>
      </c>
      <c r="AT146" s="21" t="s">
        <v>167</v>
      </c>
      <c r="AU146" s="21" t="s">
        <v>77</v>
      </c>
      <c r="AY146" s="21" t="s">
        <v>165</v>
      </c>
      <c r="BE146" s="160">
        <f>IF(N146="základní",J146,0)</f>
        <v>0</v>
      </c>
      <c r="BF146" s="160">
        <f>IF(N146="snížená",J146,0)</f>
        <v>0</v>
      </c>
      <c r="BG146" s="160">
        <f>IF(N146="zákl. přenesená",J146,0)</f>
        <v>0</v>
      </c>
      <c r="BH146" s="160">
        <f>IF(N146="sníž. přenesená",J146,0)</f>
        <v>0</v>
      </c>
      <c r="BI146" s="160">
        <f>IF(N146="nulová",J146,0)</f>
        <v>0</v>
      </c>
      <c r="BJ146" s="21" t="s">
        <v>16</v>
      </c>
      <c r="BK146" s="160">
        <f>ROUND(I146*H146,2)</f>
        <v>0</v>
      </c>
      <c r="BL146" s="21" t="s">
        <v>224</v>
      </c>
      <c r="BM146" s="21" t="s">
        <v>3541</v>
      </c>
    </row>
    <row r="147" spans="2:65" s="10" customFormat="1" ht="22.35" customHeight="1">
      <c r="B147" s="137"/>
      <c r="D147" s="138" t="s">
        <v>68</v>
      </c>
      <c r="E147" s="147" t="s">
        <v>3542</v>
      </c>
      <c r="F147" s="147" t="s">
        <v>3427</v>
      </c>
      <c r="J147" s="148">
        <f>BK147</f>
        <v>0</v>
      </c>
      <c r="L147" s="137"/>
      <c r="M147" s="141"/>
      <c r="N147" s="142"/>
      <c r="O147" s="142"/>
      <c r="P147" s="143">
        <f>SUM(P148:P151)</f>
        <v>0</v>
      </c>
      <c r="Q147" s="142"/>
      <c r="R147" s="143">
        <f>SUM(R148:R151)</f>
        <v>0</v>
      </c>
      <c r="S147" s="142"/>
      <c r="T147" s="144">
        <f>SUM(T148:T151)</f>
        <v>0</v>
      </c>
      <c r="AR147" s="138" t="s">
        <v>77</v>
      </c>
      <c r="AT147" s="145" t="s">
        <v>68</v>
      </c>
      <c r="AU147" s="145" t="s">
        <v>77</v>
      </c>
      <c r="AY147" s="138" t="s">
        <v>165</v>
      </c>
      <c r="BK147" s="146">
        <f>SUM(BK148:BK151)</f>
        <v>0</v>
      </c>
    </row>
    <row r="148" spans="2:65" s="1" customFormat="1" ht="25.5" customHeight="1">
      <c r="B148" s="149"/>
      <c r="C148" s="150" t="s">
        <v>378</v>
      </c>
      <c r="D148" s="150" t="s">
        <v>167</v>
      </c>
      <c r="E148" s="151" t="s">
        <v>3440</v>
      </c>
      <c r="F148" s="152" t="s">
        <v>3441</v>
      </c>
      <c r="G148" s="153" t="s">
        <v>185</v>
      </c>
      <c r="H148" s="154">
        <v>115</v>
      </c>
      <c r="I148" s="155"/>
      <c r="J148" s="155">
        <f>ROUND(I148*H148,2)</f>
        <v>0</v>
      </c>
      <c r="K148" s="152" t="s">
        <v>5</v>
      </c>
      <c r="L148" s="35"/>
      <c r="M148" s="156" t="s">
        <v>5</v>
      </c>
      <c r="N148" s="157" t="s">
        <v>40</v>
      </c>
      <c r="O148" s="158">
        <v>0</v>
      </c>
      <c r="P148" s="158">
        <f>O148*H148</f>
        <v>0</v>
      </c>
      <c r="Q148" s="158">
        <v>0</v>
      </c>
      <c r="R148" s="158">
        <f>Q148*H148</f>
        <v>0</v>
      </c>
      <c r="S148" s="158">
        <v>0</v>
      </c>
      <c r="T148" s="159">
        <f>S148*H148</f>
        <v>0</v>
      </c>
      <c r="AR148" s="21" t="s">
        <v>224</v>
      </c>
      <c r="AT148" s="21" t="s">
        <v>167</v>
      </c>
      <c r="AU148" s="21" t="s">
        <v>80</v>
      </c>
      <c r="AY148" s="21" t="s">
        <v>165</v>
      </c>
      <c r="BE148" s="160">
        <f>IF(N148="základní",J148,0)</f>
        <v>0</v>
      </c>
      <c r="BF148" s="160">
        <f>IF(N148="snížená",J148,0)</f>
        <v>0</v>
      </c>
      <c r="BG148" s="160">
        <f>IF(N148="zákl. přenesená",J148,0)</f>
        <v>0</v>
      </c>
      <c r="BH148" s="160">
        <f>IF(N148="sníž. přenesená",J148,0)</f>
        <v>0</v>
      </c>
      <c r="BI148" s="160">
        <f>IF(N148="nulová",J148,0)</f>
        <v>0</v>
      </c>
      <c r="BJ148" s="21" t="s">
        <v>16</v>
      </c>
      <c r="BK148" s="160">
        <f>ROUND(I148*H148,2)</f>
        <v>0</v>
      </c>
      <c r="BL148" s="21" t="s">
        <v>224</v>
      </c>
      <c r="BM148" s="21" t="s">
        <v>3543</v>
      </c>
    </row>
    <row r="149" spans="2:65" s="1" customFormat="1" ht="38.25" customHeight="1">
      <c r="B149" s="149"/>
      <c r="C149" s="150" t="s">
        <v>382</v>
      </c>
      <c r="D149" s="150" t="s">
        <v>167</v>
      </c>
      <c r="E149" s="151" t="s">
        <v>3443</v>
      </c>
      <c r="F149" s="152" t="s">
        <v>3444</v>
      </c>
      <c r="G149" s="153" t="s">
        <v>185</v>
      </c>
      <c r="H149" s="154">
        <v>95</v>
      </c>
      <c r="I149" s="155"/>
      <c r="J149" s="155">
        <f>ROUND(I149*H149,2)</f>
        <v>0</v>
      </c>
      <c r="K149" s="152" t="s">
        <v>5</v>
      </c>
      <c r="L149" s="35"/>
      <c r="M149" s="156" t="s">
        <v>5</v>
      </c>
      <c r="N149" s="157" t="s">
        <v>40</v>
      </c>
      <c r="O149" s="158">
        <v>0</v>
      </c>
      <c r="P149" s="158">
        <f>O149*H149</f>
        <v>0</v>
      </c>
      <c r="Q149" s="158">
        <v>0</v>
      </c>
      <c r="R149" s="158">
        <f>Q149*H149</f>
        <v>0</v>
      </c>
      <c r="S149" s="158">
        <v>0</v>
      </c>
      <c r="T149" s="159">
        <f>S149*H149</f>
        <v>0</v>
      </c>
      <c r="AR149" s="21" t="s">
        <v>224</v>
      </c>
      <c r="AT149" s="21" t="s">
        <v>167</v>
      </c>
      <c r="AU149" s="21" t="s">
        <v>80</v>
      </c>
      <c r="AY149" s="21" t="s">
        <v>165</v>
      </c>
      <c r="BE149" s="160">
        <f>IF(N149="základní",J149,0)</f>
        <v>0</v>
      </c>
      <c r="BF149" s="160">
        <f>IF(N149="snížená",J149,0)</f>
        <v>0</v>
      </c>
      <c r="BG149" s="160">
        <f>IF(N149="zákl. přenesená",J149,0)</f>
        <v>0</v>
      </c>
      <c r="BH149" s="160">
        <f>IF(N149="sníž. přenesená",J149,0)</f>
        <v>0</v>
      </c>
      <c r="BI149" s="160">
        <f>IF(N149="nulová",J149,0)</f>
        <v>0</v>
      </c>
      <c r="BJ149" s="21" t="s">
        <v>16</v>
      </c>
      <c r="BK149" s="160">
        <f>ROUND(I149*H149,2)</f>
        <v>0</v>
      </c>
      <c r="BL149" s="21" t="s">
        <v>224</v>
      </c>
      <c r="BM149" s="21" t="s">
        <v>3544</v>
      </c>
    </row>
    <row r="150" spans="2:65" s="1" customFormat="1" ht="25.5" customHeight="1">
      <c r="B150" s="149"/>
      <c r="C150" s="150" t="s">
        <v>386</v>
      </c>
      <c r="D150" s="150" t="s">
        <v>167</v>
      </c>
      <c r="E150" s="151" t="s">
        <v>3545</v>
      </c>
      <c r="F150" s="152" t="s">
        <v>3450</v>
      </c>
      <c r="G150" s="153" t="s">
        <v>286</v>
      </c>
      <c r="H150" s="154">
        <v>1</v>
      </c>
      <c r="I150" s="155"/>
      <c r="J150" s="155">
        <f>ROUND(I150*H150,2)</f>
        <v>0</v>
      </c>
      <c r="K150" s="152" t="s">
        <v>5</v>
      </c>
      <c r="L150" s="35"/>
      <c r="M150" s="156" t="s">
        <v>5</v>
      </c>
      <c r="N150" s="157" t="s">
        <v>40</v>
      </c>
      <c r="O150" s="158">
        <v>0</v>
      </c>
      <c r="P150" s="158">
        <f>O150*H150</f>
        <v>0</v>
      </c>
      <c r="Q150" s="158">
        <v>0</v>
      </c>
      <c r="R150" s="158">
        <f>Q150*H150</f>
        <v>0</v>
      </c>
      <c r="S150" s="158">
        <v>0</v>
      </c>
      <c r="T150" s="159">
        <f>S150*H150</f>
        <v>0</v>
      </c>
      <c r="AR150" s="21" t="s">
        <v>224</v>
      </c>
      <c r="AT150" s="21" t="s">
        <v>167</v>
      </c>
      <c r="AU150" s="21" t="s">
        <v>80</v>
      </c>
      <c r="AY150" s="21" t="s">
        <v>165</v>
      </c>
      <c r="BE150" s="160">
        <f>IF(N150="základní",J150,0)</f>
        <v>0</v>
      </c>
      <c r="BF150" s="160">
        <f>IF(N150="snížená",J150,0)</f>
        <v>0</v>
      </c>
      <c r="BG150" s="160">
        <f>IF(N150="zákl. přenesená",J150,0)</f>
        <v>0</v>
      </c>
      <c r="BH150" s="160">
        <f>IF(N150="sníž. přenesená",J150,0)</f>
        <v>0</v>
      </c>
      <c r="BI150" s="160">
        <f>IF(N150="nulová",J150,0)</f>
        <v>0</v>
      </c>
      <c r="BJ150" s="21" t="s">
        <v>16</v>
      </c>
      <c r="BK150" s="160">
        <f>ROUND(I150*H150,2)</f>
        <v>0</v>
      </c>
      <c r="BL150" s="21" t="s">
        <v>224</v>
      </c>
      <c r="BM150" s="21" t="s">
        <v>3546</v>
      </c>
    </row>
    <row r="151" spans="2:65" s="1" customFormat="1" ht="16.5" customHeight="1">
      <c r="B151" s="149"/>
      <c r="C151" s="150" t="s">
        <v>390</v>
      </c>
      <c r="D151" s="150" t="s">
        <v>167</v>
      </c>
      <c r="E151" s="151" t="s">
        <v>3547</v>
      </c>
      <c r="F151" s="152" t="s">
        <v>3453</v>
      </c>
      <c r="G151" s="153" t="s">
        <v>971</v>
      </c>
      <c r="H151" s="154">
        <v>1</v>
      </c>
      <c r="I151" s="155"/>
      <c r="J151" s="155">
        <f>ROUND(I151*H151,2)</f>
        <v>0</v>
      </c>
      <c r="K151" s="152" t="s">
        <v>5</v>
      </c>
      <c r="L151" s="35"/>
      <c r="M151" s="156" t="s">
        <v>5</v>
      </c>
      <c r="N151" s="157" t="s">
        <v>40</v>
      </c>
      <c r="O151" s="158">
        <v>0</v>
      </c>
      <c r="P151" s="158">
        <f>O151*H151</f>
        <v>0</v>
      </c>
      <c r="Q151" s="158">
        <v>0</v>
      </c>
      <c r="R151" s="158">
        <f>Q151*H151</f>
        <v>0</v>
      </c>
      <c r="S151" s="158">
        <v>0</v>
      </c>
      <c r="T151" s="159">
        <f>S151*H151</f>
        <v>0</v>
      </c>
      <c r="AR151" s="21" t="s">
        <v>224</v>
      </c>
      <c r="AT151" s="21" t="s">
        <v>167</v>
      </c>
      <c r="AU151" s="21" t="s">
        <v>80</v>
      </c>
      <c r="AY151" s="21" t="s">
        <v>165</v>
      </c>
      <c r="BE151" s="160">
        <f>IF(N151="základní",J151,0)</f>
        <v>0</v>
      </c>
      <c r="BF151" s="160">
        <f>IF(N151="snížená",J151,0)</f>
        <v>0</v>
      </c>
      <c r="BG151" s="160">
        <f>IF(N151="zákl. přenesená",J151,0)</f>
        <v>0</v>
      </c>
      <c r="BH151" s="160">
        <f>IF(N151="sníž. přenesená",J151,0)</f>
        <v>0</v>
      </c>
      <c r="BI151" s="160">
        <f>IF(N151="nulová",J151,0)</f>
        <v>0</v>
      </c>
      <c r="BJ151" s="21" t="s">
        <v>16</v>
      </c>
      <c r="BK151" s="160">
        <f>ROUND(I151*H151,2)</f>
        <v>0</v>
      </c>
      <c r="BL151" s="21" t="s">
        <v>224</v>
      </c>
      <c r="BM151" s="21" t="s">
        <v>3548</v>
      </c>
    </row>
    <row r="152" spans="2:65" s="10" customFormat="1" ht="22.35" customHeight="1">
      <c r="B152" s="137"/>
      <c r="D152" s="138" t="s">
        <v>68</v>
      </c>
      <c r="E152" s="147" t="s">
        <v>3549</v>
      </c>
      <c r="F152" s="147" t="s">
        <v>3455</v>
      </c>
      <c r="J152" s="148">
        <f>BK152</f>
        <v>0</v>
      </c>
      <c r="L152" s="137"/>
      <c r="M152" s="141"/>
      <c r="N152" s="142"/>
      <c r="O152" s="142"/>
      <c r="P152" s="143">
        <f>SUM(P153:P164)</f>
        <v>0</v>
      </c>
      <c r="Q152" s="142"/>
      <c r="R152" s="143">
        <f>SUM(R153:R164)</f>
        <v>0</v>
      </c>
      <c r="S152" s="142"/>
      <c r="T152" s="144">
        <f>SUM(T153:T164)</f>
        <v>0</v>
      </c>
      <c r="AR152" s="138" t="s">
        <v>77</v>
      </c>
      <c r="AT152" s="145" t="s">
        <v>68</v>
      </c>
      <c r="AU152" s="145" t="s">
        <v>77</v>
      </c>
      <c r="AY152" s="138" t="s">
        <v>165</v>
      </c>
      <c r="BK152" s="146">
        <f>SUM(BK153:BK164)</f>
        <v>0</v>
      </c>
    </row>
    <row r="153" spans="2:65" s="1" customFormat="1" ht="16.5" customHeight="1">
      <c r="B153" s="149"/>
      <c r="C153" s="150" t="s">
        <v>394</v>
      </c>
      <c r="D153" s="150" t="s">
        <v>167</v>
      </c>
      <c r="E153" s="151" t="s">
        <v>3462</v>
      </c>
      <c r="F153" s="152" t="s">
        <v>3463</v>
      </c>
      <c r="G153" s="153" t="s">
        <v>185</v>
      </c>
      <c r="H153" s="154">
        <v>95</v>
      </c>
      <c r="I153" s="155"/>
      <c r="J153" s="155">
        <f t="shared" ref="J153:J164" si="30">ROUND(I153*H153,2)</f>
        <v>0</v>
      </c>
      <c r="K153" s="152" t="s">
        <v>5</v>
      </c>
      <c r="L153" s="35"/>
      <c r="M153" s="156" t="s">
        <v>5</v>
      </c>
      <c r="N153" s="157" t="s">
        <v>40</v>
      </c>
      <c r="O153" s="158">
        <v>0</v>
      </c>
      <c r="P153" s="158">
        <f t="shared" ref="P153:P164" si="31">O153*H153</f>
        <v>0</v>
      </c>
      <c r="Q153" s="158">
        <v>0</v>
      </c>
      <c r="R153" s="158">
        <f t="shared" ref="R153:R164" si="32">Q153*H153</f>
        <v>0</v>
      </c>
      <c r="S153" s="158">
        <v>0</v>
      </c>
      <c r="T153" s="159">
        <f t="shared" ref="T153:T164" si="33">S153*H153</f>
        <v>0</v>
      </c>
      <c r="AR153" s="21" t="s">
        <v>224</v>
      </c>
      <c r="AT153" s="21" t="s">
        <v>167</v>
      </c>
      <c r="AU153" s="21" t="s">
        <v>80</v>
      </c>
      <c r="AY153" s="21" t="s">
        <v>165</v>
      </c>
      <c r="BE153" s="160">
        <f t="shared" ref="BE153:BE164" si="34">IF(N153="základní",J153,0)</f>
        <v>0</v>
      </c>
      <c r="BF153" s="160">
        <f t="shared" ref="BF153:BF164" si="35">IF(N153="snížená",J153,0)</f>
        <v>0</v>
      </c>
      <c r="BG153" s="160">
        <f t="shared" ref="BG153:BG164" si="36">IF(N153="zákl. přenesená",J153,0)</f>
        <v>0</v>
      </c>
      <c r="BH153" s="160">
        <f t="shared" ref="BH153:BH164" si="37">IF(N153="sníž. přenesená",J153,0)</f>
        <v>0</v>
      </c>
      <c r="BI153" s="160">
        <f t="shared" ref="BI153:BI164" si="38">IF(N153="nulová",J153,0)</f>
        <v>0</v>
      </c>
      <c r="BJ153" s="21" t="s">
        <v>16</v>
      </c>
      <c r="BK153" s="160">
        <f t="shared" ref="BK153:BK164" si="39">ROUND(I153*H153,2)</f>
        <v>0</v>
      </c>
      <c r="BL153" s="21" t="s">
        <v>224</v>
      </c>
      <c r="BM153" s="21" t="s">
        <v>3550</v>
      </c>
    </row>
    <row r="154" spans="2:65" s="1" customFormat="1" ht="16.5" customHeight="1">
      <c r="B154" s="149"/>
      <c r="C154" s="150" t="s">
        <v>398</v>
      </c>
      <c r="D154" s="150" t="s">
        <v>167</v>
      </c>
      <c r="E154" s="151" t="s">
        <v>3474</v>
      </c>
      <c r="F154" s="152" t="s">
        <v>3475</v>
      </c>
      <c r="G154" s="153" t="s">
        <v>185</v>
      </c>
      <c r="H154" s="154">
        <v>115</v>
      </c>
      <c r="I154" s="155"/>
      <c r="J154" s="155">
        <f t="shared" si="30"/>
        <v>0</v>
      </c>
      <c r="K154" s="152" t="s">
        <v>5</v>
      </c>
      <c r="L154" s="35"/>
      <c r="M154" s="156" t="s">
        <v>5</v>
      </c>
      <c r="N154" s="157" t="s">
        <v>40</v>
      </c>
      <c r="O154" s="158">
        <v>0</v>
      </c>
      <c r="P154" s="158">
        <f t="shared" si="31"/>
        <v>0</v>
      </c>
      <c r="Q154" s="158">
        <v>0</v>
      </c>
      <c r="R154" s="158">
        <f t="shared" si="32"/>
        <v>0</v>
      </c>
      <c r="S154" s="158">
        <v>0</v>
      </c>
      <c r="T154" s="159">
        <f t="shared" si="33"/>
        <v>0</v>
      </c>
      <c r="AR154" s="21" t="s">
        <v>224</v>
      </c>
      <c r="AT154" s="21" t="s">
        <v>167</v>
      </c>
      <c r="AU154" s="21" t="s">
        <v>80</v>
      </c>
      <c r="AY154" s="21" t="s">
        <v>165</v>
      </c>
      <c r="BE154" s="160">
        <f t="shared" si="34"/>
        <v>0</v>
      </c>
      <c r="BF154" s="160">
        <f t="shared" si="35"/>
        <v>0</v>
      </c>
      <c r="BG154" s="160">
        <f t="shared" si="36"/>
        <v>0</v>
      </c>
      <c r="BH154" s="160">
        <f t="shared" si="37"/>
        <v>0</v>
      </c>
      <c r="BI154" s="160">
        <f t="shared" si="38"/>
        <v>0</v>
      </c>
      <c r="BJ154" s="21" t="s">
        <v>16</v>
      </c>
      <c r="BK154" s="160">
        <f t="shared" si="39"/>
        <v>0</v>
      </c>
      <c r="BL154" s="21" t="s">
        <v>224</v>
      </c>
      <c r="BM154" s="21" t="s">
        <v>3551</v>
      </c>
    </row>
    <row r="155" spans="2:65" s="1" customFormat="1" ht="16.5" customHeight="1">
      <c r="B155" s="149"/>
      <c r="C155" s="150" t="s">
        <v>402</v>
      </c>
      <c r="D155" s="150" t="s">
        <v>167</v>
      </c>
      <c r="E155" s="151" t="s">
        <v>3552</v>
      </c>
      <c r="F155" s="152" t="s">
        <v>3478</v>
      </c>
      <c r="G155" s="153" t="s">
        <v>971</v>
      </c>
      <c r="H155" s="154">
        <v>1</v>
      </c>
      <c r="I155" s="155"/>
      <c r="J155" s="155">
        <f t="shared" si="30"/>
        <v>0</v>
      </c>
      <c r="K155" s="152" t="s">
        <v>5</v>
      </c>
      <c r="L155" s="35"/>
      <c r="M155" s="156" t="s">
        <v>5</v>
      </c>
      <c r="N155" s="157" t="s">
        <v>40</v>
      </c>
      <c r="O155" s="158">
        <v>0</v>
      </c>
      <c r="P155" s="158">
        <f t="shared" si="31"/>
        <v>0</v>
      </c>
      <c r="Q155" s="158">
        <v>0</v>
      </c>
      <c r="R155" s="158">
        <f t="shared" si="32"/>
        <v>0</v>
      </c>
      <c r="S155" s="158">
        <v>0</v>
      </c>
      <c r="T155" s="159">
        <f t="shared" si="33"/>
        <v>0</v>
      </c>
      <c r="AR155" s="21" t="s">
        <v>224</v>
      </c>
      <c r="AT155" s="21" t="s">
        <v>167</v>
      </c>
      <c r="AU155" s="21" t="s">
        <v>80</v>
      </c>
      <c r="AY155" s="21" t="s">
        <v>165</v>
      </c>
      <c r="BE155" s="160">
        <f t="shared" si="34"/>
        <v>0</v>
      </c>
      <c r="BF155" s="160">
        <f t="shared" si="35"/>
        <v>0</v>
      </c>
      <c r="BG155" s="160">
        <f t="shared" si="36"/>
        <v>0</v>
      </c>
      <c r="BH155" s="160">
        <f t="shared" si="37"/>
        <v>0</v>
      </c>
      <c r="BI155" s="160">
        <f t="shared" si="38"/>
        <v>0</v>
      </c>
      <c r="BJ155" s="21" t="s">
        <v>16</v>
      </c>
      <c r="BK155" s="160">
        <f t="shared" si="39"/>
        <v>0</v>
      </c>
      <c r="BL155" s="21" t="s">
        <v>224</v>
      </c>
      <c r="BM155" s="21" t="s">
        <v>3553</v>
      </c>
    </row>
    <row r="156" spans="2:65" s="1" customFormat="1" ht="25.5" customHeight="1">
      <c r="B156" s="149"/>
      <c r="C156" s="150" t="s">
        <v>406</v>
      </c>
      <c r="D156" s="150" t="s">
        <v>167</v>
      </c>
      <c r="E156" s="151" t="s">
        <v>3480</v>
      </c>
      <c r="F156" s="152" t="s">
        <v>3481</v>
      </c>
      <c r="G156" s="153" t="s">
        <v>1146</v>
      </c>
      <c r="H156" s="154">
        <v>8</v>
      </c>
      <c r="I156" s="155"/>
      <c r="J156" s="155">
        <f t="shared" si="30"/>
        <v>0</v>
      </c>
      <c r="K156" s="152" t="s">
        <v>5</v>
      </c>
      <c r="L156" s="35"/>
      <c r="M156" s="156" t="s">
        <v>5</v>
      </c>
      <c r="N156" s="157" t="s">
        <v>40</v>
      </c>
      <c r="O156" s="158">
        <v>0</v>
      </c>
      <c r="P156" s="158">
        <f t="shared" si="31"/>
        <v>0</v>
      </c>
      <c r="Q156" s="158">
        <v>0</v>
      </c>
      <c r="R156" s="158">
        <f t="shared" si="32"/>
        <v>0</v>
      </c>
      <c r="S156" s="158">
        <v>0</v>
      </c>
      <c r="T156" s="159">
        <f t="shared" si="33"/>
        <v>0</v>
      </c>
      <c r="AR156" s="21" t="s">
        <v>224</v>
      </c>
      <c r="AT156" s="21" t="s">
        <v>167</v>
      </c>
      <c r="AU156" s="21" t="s">
        <v>80</v>
      </c>
      <c r="AY156" s="21" t="s">
        <v>165</v>
      </c>
      <c r="BE156" s="160">
        <f t="shared" si="34"/>
        <v>0</v>
      </c>
      <c r="BF156" s="160">
        <f t="shared" si="35"/>
        <v>0</v>
      </c>
      <c r="BG156" s="160">
        <f t="shared" si="36"/>
        <v>0</v>
      </c>
      <c r="BH156" s="160">
        <f t="shared" si="37"/>
        <v>0</v>
      </c>
      <c r="BI156" s="160">
        <f t="shared" si="38"/>
        <v>0</v>
      </c>
      <c r="BJ156" s="21" t="s">
        <v>16</v>
      </c>
      <c r="BK156" s="160">
        <f t="shared" si="39"/>
        <v>0</v>
      </c>
      <c r="BL156" s="21" t="s">
        <v>224</v>
      </c>
      <c r="BM156" s="21" t="s">
        <v>3554</v>
      </c>
    </row>
    <row r="157" spans="2:65" s="1" customFormat="1" ht="16.5" customHeight="1">
      <c r="B157" s="149"/>
      <c r="C157" s="150" t="s">
        <v>410</v>
      </c>
      <c r="D157" s="150" t="s">
        <v>167</v>
      </c>
      <c r="E157" s="151" t="s">
        <v>3483</v>
      </c>
      <c r="F157" s="152" t="s">
        <v>3484</v>
      </c>
      <c r="G157" s="153" t="s">
        <v>1146</v>
      </c>
      <c r="H157" s="154">
        <v>4</v>
      </c>
      <c r="I157" s="155"/>
      <c r="J157" s="155">
        <f t="shared" si="30"/>
        <v>0</v>
      </c>
      <c r="K157" s="152" t="s">
        <v>5</v>
      </c>
      <c r="L157" s="35"/>
      <c r="M157" s="156" t="s">
        <v>5</v>
      </c>
      <c r="N157" s="157" t="s">
        <v>40</v>
      </c>
      <c r="O157" s="158">
        <v>0</v>
      </c>
      <c r="P157" s="158">
        <f t="shared" si="31"/>
        <v>0</v>
      </c>
      <c r="Q157" s="158">
        <v>0</v>
      </c>
      <c r="R157" s="158">
        <f t="shared" si="32"/>
        <v>0</v>
      </c>
      <c r="S157" s="158">
        <v>0</v>
      </c>
      <c r="T157" s="159">
        <f t="shared" si="33"/>
        <v>0</v>
      </c>
      <c r="AR157" s="21" t="s">
        <v>224</v>
      </c>
      <c r="AT157" s="21" t="s">
        <v>167</v>
      </c>
      <c r="AU157" s="21" t="s">
        <v>80</v>
      </c>
      <c r="AY157" s="21" t="s">
        <v>165</v>
      </c>
      <c r="BE157" s="160">
        <f t="shared" si="34"/>
        <v>0</v>
      </c>
      <c r="BF157" s="160">
        <f t="shared" si="35"/>
        <v>0</v>
      </c>
      <c r="BG157" s="160">
        <f t="shared" si="36"/>
        <v>0</v>
      </c>
      <c r="BH157" s="160">
        <f t="shared" si="37"/>
        <v>0</v>
      </c>
      <c r="BI157" s="160">
        <f t="shared" si="38"/>
        <v>0</v>
      </c>
      <c r="BJ157" s="21" t="s">
        <v>16</v>
      </c>
      <c r="BK157" s="160">
        <f t="shared" si="39"/>
        <v>0</v>
      </c>
      <c r="BL157" s="21" t="s">
        <v>224</v>
      </c>
      <c r="BM157" s="21" t="s">
        <v>3555</v>
      </c>
    </row>
    <row r="158" spans="2:65" s="1" customFormat="1" ht="16.5" customHeight="1">
      <c r="B158" s="149"/>
      <c r="C158" s="150" t="s">
        <v>419</v>
      </c>
      <c r="D158" s="150" t="s">
        <v>167</v>
      </c>
      <c r="E158" s="151" t="s">
        <v>3556</v>
      </c>
      <c r="F158" s="152" t="s">
        <v>3557</v>
      </c>
      <c r="G158" s="153" t="s">
        <v>1146</v>
      </c>
      <c r="H158" s="154">
        <v>8</v>
      </c>
      <c r="I158" s="155"/>
      <c r="J158" s="155">
        <f t="shared" si="30"/>
        <v>0</v>
      </c>
      <c r="K158" s="152" t="s">
        <v>5</v>
      </c>
      <c r="L158" s="35"/>
      <c r="M158" s="156" t="s">
        <v>5</v>
      </c>
      <c r="N158" s="157" t="s">
        <v>40</v>
      </c>
      <c r="O158" s="158">
        <v>0</v>
      </c>
      <c r="P158" s="158">
        <f t="shared" si="31"/>
        <v>0</v>
      </c>
      <c r="Q158" s="158">
        <v>0</v>
      </c>
      <c r="R158" s="158">
        <f t="shared" si="32"/>
        <v>0</v>
      </c>
      <c r="S158" s="158">
        <v>0</v>
      </c>
      <c r="T158" s="159">
        <f t="shared" si="33"/>
        <v>0</v>
      </c>
      <c r="AR158" s="21" t="s">
        <v>224</v>
      </c>
      <c r="AT158" s="21" t="s">
        <v>167</v>
      </c>
      <c r="AU158" s="21" t="s">
        <v>80</v>
      </c>
      <c r="AY158" s="21" t="s">
        <v>165</v>
      </c>
      <c r="BE158" s="160">
        <f t="shared" si="34"/>
        <v>0</v>
      </c>
      <c r="BF158" s="160">
        <f t="shared" si="35"/>
        <v>0</v>
      </c>
      <c r="BG158" s="160">
        <f t="shared" si="36"/>
        <v>0</v>
      </c>
      <c r="BH158" s="160">
        <f t="shared" si="37"/>
        <v>0</v>
      </c>
      <c r="BI158" s="160">
        <f t="shared" si="38"/>
        <v>0</v>
      </c>
      <c r="BJ158" s="21" t="s">
        <v>16</v>
      </c>
      <c r="BK158" s="160">
        <f t="shared" si="39"/>
        <v>0</v>
      </c>
      <c r="BL158" s="21" t="s">
        <v>224</v>
      </c>
      <c r="BM158" s="21" t="s">
        <v>3558</v>
      </c>
    </row>
    <row r="159" spans="2:65" s="1" customFormat="1" ht="16.5" customHeight="1">
      <c r="B159" s="149"/>
      <c r="C159" s="150" t="s">
        <v>423</v>
      </c>
      <c r="D159" s="150" t="s">
        <v>167</v>
      </c>
      <c r="E159" s="151" t="s">
        <v>3559</v>
      </c>
      <c r="F159" s="152" t="s">
        <v>3560</v>
      </c>
      <c r="G159" s="153" t="s">
        <v>971</v>
      </c>
      <c r="H159" s="154">
        <v>1</v>
      </c>
      <c r="I159" s="155"/>
      <c r="J159" s="155">
        <f t="shared" si="30"/>
        <v>0</v>
      </c>
      <c r="K159" s="152" t="s">
        <v>5</v>
      </c>
      <c r="L159" s="35"/>
      <c r="M159" s="156" t="s">
        <v>5</v>
      </c>
      <c r="N159" s="157" t="s">
        <v>40</v>
      </c>
      <c r="O159" s="158">
        <v>0</v>
      </c>
      <c r="P159" s="158">
        <f t="shared" si="31"/>
        <v>0</v>
      </c>
      <c r="Q159" s="158">
        <v>0</v>
      </c>
      <c r="R159" s="158">
        <f t="shared" si="32"/>
        <v>0</v>
      </c>
      <c r="S159" s="158">
        <v>0</v>
      </c>
      <c r="T159" s="159">
        <f t="shared" si="33"/>
        <v>0</v>
      </c>
      <c r="AR159" s="21" t="s">
        <v>224</v>
      </c>
      <c r="AT159" s="21" t="s">
        <v>167</v>
      </c>
      <c r="AU159" s="21" t="s">
        <v>80</v>
      </c>
      <c r="AY159" s="21" t="s">
        <v>165</v>
      </c>
      <c r="BE159" s="160">
        <f t="shared" si="34"/>
        <v>0</v>
      </c>
      <c r="BF159" s="160">
        <f t="shared" si="35"/>
        <v>0</v>
      </c>
      <c r="BG159" s="160">
        <f t="shared" si="36"/>
        <v>0</v>
      </c>
      <c r="BH159" s="160">
        <f t="shared" si="37"/>
        <v>0</v>
      </c>
      <c r="BI159" s="160">
        <f t="shared" si="38"/>
        <v>0</v>
      </c>
      <c r="BJ159" s="21" t="s">
        <v>16</v>
      </c>
      <c r="BK159" s="160">
        <f t="shared" si="39"/>
        <v>0</v>
      </c>
      <c r="BL159" s="21" t="s">
        <v>224</v>
      </c>
      <c r="BM159" s="21" t="s">
        <v>3561</v>
      </c>
    </row>
    <row r="160" spans="2:65" s="1" customFormat="1" ht="16.5" customHeight="1">
      <c r="B160" s="149"/>
      <c r="C160" s="150" t="s">
        <v>427</v>
      </c>
      <c r="D160" s="150" t="s">
        <v>167</v>
      </c>
      <c r="E160" s="151" t="s">
        <v>3562</v>
      </c>
      <c r="F160" s="152" t="s">
        <v>3563</v>
      </c>
      <c r="G160" s="153" t="s">
        <v>971</v>
      </c>
      <c r="H160" s="154">
        <v>12</v>
      </c>
      <c r="I160" s="155"/>
      <c r="J160" s="155">
        <f t="shared" si="30"/>
        <v>0</v>
      </c>
      <c r="K160" s="152" t="s">
        <v>5</v>
      </c>
      <c r="L160" s="35"/>
      <c r="M160" s="156" t="s">
        <v>5</v>
      </c>
      <c r="N160" s="157" t="s">
        <v>40</v>
      </c>
      <c r="O160" s="158">
        <v>0</v>
      </c>
      <c r="P160" s="158">
        <f t="shared" si="31"/>
        <v>0</v>
      </c>
      <c r="Q160" s="158">
        <v>0</v>
      </c>
      <c r="R160" s="158">
        <f t="shared" si="32"/>
        <v>0</v>
      </c>
      <c r="S160" s="158">
        <v>0</v>
      </c>
      <c r="T160" s="159">
        <f t="shared" si="33"/>
        <v>0</v>
      </c>
      <c r="AR160" s="21" t="s">
        <v>224</v>
      </c>
      <c r="AT160" s="21" t="s">
        <v>167</v>
      </c>
      <c r="AU160" s="21" t="s">
        <v>80</v>
      </c>
      <c r="AY160" s="21" t="s">
        <v>165</v>
      </c>
      <c r="BE160" s="160">
        <f t="shared" si="34"/>
        <v>0</v>
      </c>
      <c r="BF160" s="160">
        <f t="shared" si="35"/>
        <v>0</v>
      </c>
      <c r="BG160" s="160">
        <f t="shared" si="36"/>
        <v>0</v>
      </c>
      <c r="BH160" s="160">
        <f t="shared" si="37"/>
        <v>0</v>
      </c>
      <c r="BI160" s="160">
        <f t="shared" si="38"/>
        <v>0</v>
      </c>
      <c r="BJ160" s="21" t="s">
        <v>16</v>
      </c>
      <c r="BK160" s="160">
        <f t="shared" si="39"/>
        <v>0</v>
      </c>
      <c r="BL160" s="21" t="s">
        <v>224</v>
      </c>
      <c r="BM160" s="21" t="s">
        <v>3564</v>
      </c>
    </row>
    <row r="161" spans="2:65" s="1" customFormat="1" ht="16.5" customHeight="1">
      <c r="B161" s="149"/>
      <c r="C161" s="150" t="s">
        <v>431</v>
      </c>
      <c r="D161" s="150" t="s">
        <v>167</v>
      </c>
      <c r="E161" s="151" t="s">
        <v>3565</v>
      </c>
      <c r="F161" s="152" t="s">
        <v>3566</v>
      </c>
      <c r="G161" s="153" t="s">
        <v>1146</v>
      </c>
      <c r="H161" s="154">
        <v>12</v>
      </c>
      <c r="I161" s="155"/>
      <c r="J161" s="155">
        <f t="shared" si="30"/>
        <v>0</v>
      </c>
      <c r="K161" s="152" t="s">
        <v>5</v>
      </c>
      <c r="L161" s="35"/>
      <c r="M161" s="156" t="s">
        <v>5</v>
      </c>
      <c r="N161" s="157" t="s">
        <v>40</v>
      </c>
      <c r="O161" s="158">
        <v>0</v>
      </c>
      <c r="P161" s="158">
        <f t="shared" si="31"/>
        <v>0</v>
      </c>
      <c r="Q161" s="158">
        <v>0</v>
      </c>
      <c r="R161" s="158">
        <f t="shared" si="32"/>
        <v>0</v>
      </c>
      <c r="S161" s="158">
        <v>0</v>
      </c>
      <c r="T161" s="159">
        <f t="shared" si="33"/>
        <v>0</v>
      </c>
      <c r="AR161" s="21" t="s">
        <v>224</v>
      </c>
      <c r="AT161" s="21" t="s">
        <v>167</v>
      </c>
      <c r="AU161" s="21" t="s">
        <v>80</v>
      </c>
      <c r="AY161" s="21" t="s">
        <v>165</v>
      </c>
      <c r="BE161" s="160">
        <f t="shared" si="34"/>
        <v>0</v>
      </c>
      <c r="BF161" s="160">
        <f t="shared" si="35"/>
        <v>0</v>
      </c>
      <c r="BG161" s="160">
        <f t="shared" si="36"/>
        <v>0</v>
      </c>
      <c r="BH161" s="160">
        <f t="shared" si="37"/>
        <v>0</v>
      </c>
      <c r="BI161" s="160">
        <f t="shared" si="38"/>
        <v>0</v>
      </c>
      <c r="BJ161" s="21" t="s">
        <v>16</v>
      </c>
      <c r="BK161" s="160">
        <f t="shared" si="39"/>
        <v>0</v>
      </c>
      <c r="BL161" s="21" t="s">
        <v>224</v>
      </c>
      <c r="BM161" s="21" t="s">
        <v>3567</v>
      </c>
    </row>
    <row r="162" spans="2:65" s="1" customFormat="1" ht="16.5" customHeight="1">
      <c r="B162" s="149"/>
      <c r="C162" s="150" t="s">
        <v>435</v>
      </c>
      <c r="D162" s="150" t="s">
        <v>167</v>
      </c>
      <c r="E162" s="151" t="s">
        <v>3568</v>
      </c>
      <c r="F162" s="152" t="s">
        <v>3569</v>
      </c>
      <c r="G162" s="153" t="s">
        <v>971</v>
      </c>
      <c r="H162" s="154">
        <v>1</v>
      </c>
      <c r="I162" s="155"/>
      <c r="J162" s="155">
        <f t="shared" si="30"/>
        <v>0</v>
      </c>
      <c r="K162" s="152" t="s">
        <v>5</v>
      </c>
      <c r="L162" s="35"/>
      <c r="M162" s="156" t="s">
        <v>5</v>
      </c>
      <c r="N162" s="157" t="s">
        <v>40</v>
      </c>
      <c r="O162" s="158">
        <v>0</v>
      </c>
      <c r="P162" s="158">
        <f t="shared" si="31"/>
        <v>0</v>
      </c>
      <c r="Q162" s="158">
        <v>0</v>
      </c>
      <c r="R162" s="158">
        <f t="shared" si="32"/>
        <v>0</v>
      </c>
      <c r="S162" s="158">
        <v>0</v>
      </c>
      <c r="T162" s="159">
        <f t="shared" si="33"/>
        <v>0</v>
      </c>
      <c r="AR162" s="21" t="s">
        <v>224</v>
      </c>
      <c r="AT162" s="21" t="s">
        <v>167</v>
      </c>
      <c r="AU162" s="21" t="s">
        <v>80</v>
      </c>
      <c r="AY162" s="21" t="s">
        <v>165</v>
      </c>
      <c r="BE162" s="160">
        <f t="shared" si="34"/>
        <v>0</v>
      </c>
      <c r="BF162" s="160">
        <f t="shared" si="35"/>
        <v>0</v>
      </c>
      <c r="BG162" s="160">
        <f t="shared" si="36"/>
        <v>0</v>
      </c>
      <c r="BH162" s="160">
        <f t="shared" si="37"/>
        <v>0</v>
      </c>
      <c r="BI162" s="160">
        <f t="shared" si="38"/>
        <v>0</v>
      </c>
      <c r="BJ162" s="21" t="s">
        <v>16</v>
      </c>
      <c r="BK162" s="160">
        <f t="shared" si="39"/>
        <v>0</v>
      </c>
      <c r="BL162" s="21" t="s">
        <v>224</v>
      </c>
      <c r="BM162" s="21" t="s">
        <v>3570</v>
      </c>
    </row>
    <row r="163" spans="2:65" s="1" customFormat="1" ht="25.5" customHeight="1">
      <c r="B163" s="149"/>
      <c r="C163" s="150" t="s">
        <v>439</v>
      </c>
      <c r="D163" s="150" t="s">
        <v>167</v>
      </c>
      <c r="E163" s="151" t="s">
        <v>3571</v>
      </c>
      <c r="F163" s="152" t="s">
        <v>3572</v>
      </c>
      <c r="G163" s="153" t="s">
        <v>1146</v>
      </c>
      <c r="H163" s="154">
        <v>4</v>
      </c>
      <c r="I163" s="155"/>
      <c r="J163" s="155">
        <f t="shared" si="30"/>
        <v>0</v>
      </c>
      <c r="K163" s="152" t="s">
        <v>5</v>
      </c>
      <c r="L163" s="35"/>
      <c r="M163" s="156" t="s">
        <v>5</v>
      </c>
      <c r="N163" s="157" t="s">
        <v>40</v>
      </c>
      <c r="O163" s="158">
        <v>0</v>
      </c>
      <c r="P163" s="158">
        <f t="shared" si="31"/>
        <v>0</v>
      </c>
      <c r="Q163" s="158">
        <v>0</v>
      </c>
      <c r="R163" s="158">
        <f t="shared" si="32"/>
        <v>0</v>
      </c>
      <c r="S163" s="158">
        <v>0</v>
      </c>
      <c r="T163" s="159">
        <f t="shared" si="33"/>
        <v>0</v>
      </c>
      <c r="AR163" s="21" t="s">
        <v>224</v>
      </c>
      <c r="AT163" s="21" t="s">
        <v>167</v>
      </c>
      <c r="AU163" s="21" t="s">
        <v>80</v>
      </c>
      <c r="AY163" s="21" t="s">
        <v>165</v>
      </c>
      <c r="BE163" s="160">
        <f t="shared" si="34"/>
        <v>0</v>
      </c>
      <c r="BF163" s="160">
        <f t="shared" si="35"/>
        <v>0</v>
      </c>
      <c r="BG163" s="160">
        <f t="shared" si="36"/>
        <v>0</v>
      </c>
      <c r="BH163" s="160">
        <f t="shared" si="37"/>
        <v>0</v>
      </c>
      <c r="BI163" s="160">
        <f t="shared" si="38"/>
        <v>0</v>
      </c>
      <c r="BJ163" s="21" t="s">
        <v>16</v>
      </c>
      <c r="BK163" s="160">
        <f t="shared" si="39"/>
        <v>0</v>
      </c>
      <c r="BL163" s="21" t="s">
        <v>224</v>
      </c>
      <c r="BM163" s="21" t="s">
        <v>3573</v>
      </c>
    </row>
    <row r="164" spans="2:65" s="1" customFormat="1" ht="16.5" customHeight="1">
      <c r="B164" s="149"/>
      <c r="C164" s="150" t="s">
        <v>443</v>
      </c>
      <c r="D164" s="150" t="s">
        <v>167</v>
      </c>
      <c r="E164" s="151" t="s">
        <v>3574</v>
      </c>
      <c r="F164" s="152" t="s">
        <v>3575</v>
      </c>
      <c r="G164" s="153" t="s">
        <v>971</v>
      </c>
      <c r="H164" s="154">
        <v>1</v>
      </c>
      <c r="I164" s="155"/>
      <c r="J164" s="155">
        <f t="shared" si="30"/>
        <v>0</v>
      </c>
      <c r="K164" s="152" t="s">
        <v>5</v>
      </c>
      <c r="L164" s="35"/>
      <c r="M164" s="156" t="s">
        <v>5</v>
      </c>
      <c r="N164" s="157" t="s">
        <v>40</v>
      </c>
      <c r="O164" s="158">
        <v>0</v>
      </c>
      <c r="P164" s="158">
        <f t="shared" si="31"/>
        <v>0</v>
      </c>
      <c r="Q164" s="158">
        <v>0</v>
      </c>
      <c r="R164" s="158">
        <f t="shared" si="32"/>
        <v>0</v>
      </c>
      <c r="S164" s="158">
        <v>0</v>
      </c>
      <c r="T164" s="159">
        <f t="shared" si="33"/>
        <v>0</v>
      </c>
      <c r="AR164" s="21" t="s">
        <v>224</v>
      </c>
      <c r="AT164" s="21" t="s">
        <v>167</v>
      </c>
      <c r="AU164" s="21" t="s">
        <v>80</v>
      </c>
      <c r="AY164" s="21" t="s">
        <v>165</v>
      </c>
      <c r="BE164" s="160">
        <f t="shared" si="34"/>
        <v>0</v>
      </c>
      <c r="BF164" s="160">
        <f t="shared" si="35"/>
        <v>0</v>
      </c>
      <c r="BG164" s="160">
        <f t="shared" si="36"/>
        <v>0</v>
      </c>
      <c r="BH164" s="160">
        <f t="shared" si="37"/>
        <v>0</v>
      </c>
      <c r="BI164" s="160">
        <f t="shared" si="38"/>
        <v>0</v>
      </c>
      <c r="BJ164" s="21" t="s">
        <v>16</v>
      </c>
      <c r="BK164" s="160">
        <f t="shared" si="39"/>
        <v>0</v>
      </c>
      <c r="BL164" s="21" t="s">
        <v>224</v>
      </c>
      <c r="BM164" s="21" t="s">
        <v>3576</v>
      </c>
    </row>
    <row r="165" spans="2:65" s="10" customFormat="1" ht="29.85" customHeight="1">
      <c r="B165" s="137"/>
      <c r="D165" s="138" t="s">
        <v>68</v>
      </c>
      <c r="E165" s="147" t="s">
        <v>3577</v>
      </c>
      <c r="F165" s="147" t="s">
        <v>3578</v>
      </c>
      <c r="J165" s="148">
        <f>BK165</f>
        <v>0</v>
      </c>
      <c r="L165" s="137"/>
      <c r="M165" s="141"/>
      <c r="N165" s="142"/>
      <c r="O165" s="142"/>
      <c r="P165" s="143">
        <f>SUM(P166:P170)</f>
        <v>0</v>
      </c>
      <c r="Q165" s="142"/>
      <c r="R165" s="143">
        <f>SUM(R166:R170)</f>
        <v>0</v>
      </c>
      <c r="S165" s="142"/>
      <c r="T165" s="144">
        <f>SUM(T166:T170)</f>
        <v>0</v>
      </c>
      <c r="AR165" s="138" t="s">
        <v>77</v>
      </c>
      <c r="AT165" s="145" t="s">
        <v>68</v>
      </c>
      <c r="AU165" s="145" t="s">
        <v>16</v>
      </c>
      <c r="AY165" s="138" t="s">
        <v>165</v>
      </c>
      <c r="BK165" s="146">
        <f>SUM(BK166:BK170)</f>
        <v>0</v>
      </c>
    </row>
    <row r="166" spans="2:65" s="1" customFormat="1" ht="25.5" customHeight="1">
      <c r="B166" s="149"/>
      <c r="C166" s="150" t="s">
        <v>447</v>
      </c>
      <c r="D166" s="150" t="s">
        <v>167</v>
      </c>
      <c r="E166" s="151" t="s">
        <v>3579</v>
      </c>
      <c r="F166" s="152" t="s">
        <v>3580</v>
      </c>
      <c r="G166" s="153" t="s">
        <v>1146</v>
      </c>
      <c r="H166" s="154">
        <v>16</v>
      </c>
      <c r="I166" s="155"/>
      <c r="J166" s="155">
        <f>ROUND(I166*H166,2)</f>
        <v>0</v>
      </c>
      <c r="K166" s="152" t="s">
        <v>5</v>
      </c>
      <c r="L166" s="35"/>
      <c r="M166" s="156" t="s">
        <v>5</v>
      </c>
      <c r="N166" s="157" t="s">
        <v>40</v>
      </c>
      <c r="O166" s="158">
        <v>0</v>
      </c>
      <c r="P166" s="158">
        <f>O166*H166</f>
        <v>0</v>
      </c>
      <c r="Q166" s="158">
        <v>0</v>
      </c>
      <c r="R166" s="158">
        <f>Q166*H166</f>
        <v>0</v>
      </c>
      <c r="S166" s="158">
        <v>0</v>
      </c>
      <c r="T166" s="159">
        <f>S166*H166</f>
        <v>0</v>
      </c>
      <c r="AR166" s="21" t="s">
        <v>224</v>
      </c>
      <c r="AT166" s="21" t="s">
        <v>167</v>
      </c>
      <c r="AU166" s="21" t="s">
        <v>77</v>
      </c>
      <c r="AY166" s="21" t="s">
        <v>165</v>
      </c>
      <c r="BE166" s="160">
        <f>IF(N166="základní",J166,0)</f>
        <v>0</v>
      </c>
      <c r="BF166" s="160">
        <f>IF(N166="snížená",J166,0)</f>
        <v>0</v>
      </c>
      <c r="BG166" s="160">
        <f>IF(N166="zákl. přenesená",J166,0)</f>
        <v>0</v>
      </c>
      <c r="BH166" s="160">
        <f>IF(N166="sníž. přenesená",J166,0)</f>
        <v>0</v>
      </c>
      <c r="BI166" s="160">
        <f>IF(N166="nulová",J166,0)</f>
        <v>0</v>
      </c>
      <c r="BJ166" s="21" t="s">
        <v>16</v>
      </c>
      <c r="BK166" s="160">
        <f>ROUND(I166*H166,2)</f>
        <v>0</v>
      </c>
      <c r="BL166" s="21" t="s">
        <v>224</v>
      </c>
      <c r="BM166" s="21" t="s">
        <v>3581</v>
      </c>
    </row>
    <row r="167" spans="2:65" s="1" customFormat="1" ht="16.5" customHeight="1">
      <c r="B167" s="149"/>
      <c r="C167" s="150" t="s">
        <v>451</v>
      </c>
      <c r="D167" s="150" t="s">
        <v>167</v>
      </c>
      <c r="E167" s="151" t="s">
        <v>3582</v>
      </c>
      <c r="F167" s="152" t="s">
        <v>3583</v>
      </c>
      <c r="G167" s="153" t="s">
        <v>971</v>
      </c>
      <c r="H167" s="154">
        <v>1</v>
      </c>
      <c r="I167" s="155"/>
      <c r="J167" s="155">
        <f>ROUND(I167*H167,2)</f>
        <v>0</v>
      </c>
      <c r="K167" s="152" t="s">
        <v>5</v>
      </c>
      <c r="L167" s="35"/>
      <c r="M167" s="156" t="s">
        <v>5</v>
      </c>
      <c r="N167" s="157" t="s">
        <v>40</v>
      </c>
      <c r="O167" s="158">
        <v>0</v>
      </c>
      <c r="P167" s="158">
        <f>O167*H167</f>
        <v>0</v>
      </c>
      <c r="Q167" s="158">
        <v>0</v>
      </c>
      <c r="R167" s="158">
        <f>Q167*H167</f>
        <v>0</v>
      </c>
      <c r="S167" s="158">
        <v>0</v>
      </c>
      <c r="T167" s="159">
        <f>S167*H167</f>
        <v>0</v>
      </c>
      <c r="AR167" s="21" t="s">
        <v>224</v>
      </c>
      <c r="AT167" s="21" t="s">
        <v>167</v>
      </c>
      <c r="AU167" s="21" t="s">
        <v>77</v>
      </c>
      <c r="AY167" s="21" t="s">
        <v>165</v>
      </c>
      <c r="BE167" s="160">
        <f>IF(N167="základní",J167,0)</f>
        <v>0</v>
      </c>
      <c r="BF167" s="160">
        <f>IF(N167="snížená",J167,0)</f>
        <v>0</v>
      </c>
      <c r="BG167" s="160">
        <f>IF(N167="zákl. přenesená",J167,0)</f>
        <v>0</v>
      </c>
      <c r="BH167" s="160">
        <f>IF(N167="sníž. přenesená",J167,0)</f>
        <v>0</v>
      </c>
      <c r="BI167" s="160">
        <f>IF(N167="nulová",J167,0)</f>
        <v>0</v>
      </c>
      <c r="BJ167" s="21" t="s">
        <v>16</v>
      </c>
      <c r="BK167" s="160">
        <f>ROUND(I167*H167,2)</f>
        <v>0</v>
      </c>
      <c r="BL167" s="21" t="s">
        <v>224</v>
      </c>
      <c r="BM167" s="21" t="s">
        <v>3584</v>
      </c>
    </row>
    <row r="168" spans="2:65" s="1" customFormat="1" ht="16.5" customHeight="1">
      <c r="B168" s="149"/>
      <c r="C168" s="150" t="s">
        <v>456</v>
      </c>
      <c r="D168" s="150" t="s">
        <v>167</v>
      </c>
      <c r="E168" s="151" t="s">
        <v>3585</v>
      </c>
      <c r="F168" s="152" t="s">
        <v>3586</v>
      </c>
      <c r="G168" s="153" t="s">
        <v>971</v>
      </c>
      <c r="H168" s="154">
        <v>1</v>
      </c>
      <c r="I168" s="155"/>
      <c r="J168" s="155">
        <f>ROUND(I168*H168,2)</f>
        <v>0</v>
      </c>
      <c r="K168" s="152" t="s">
        <v>5</v>
      </c>
      <c r="L168" s="35"/>
      <c r="M168" s="156" t="s">
        <v>5</v>
      </c>
      <c r="N168" s="157" t="s">
        <v>40</v>
      </c>
      <c r="O168" s="158">
        <v>0</v>
      </c>
      <c r="P168" s="158">
        <f>O168*H168</f>
        <v>0</v>
      </c>
      <c r="Q168" s="158">
        <v>0</v>
      </c>
      <c r="R168" s="158">
        <f>Q168*H168</f>
        <v>0</v>
      </c>
      <c r="S168" s="158">
        <v>0</v>
      </c>
      <c r="T168" s="159">
        <f>S168*H168</f>
        <v>0</v>
      </c>
      <c r="AR168" s="21" t="s">
        <v>224</v>
      </c>
      <c r="AT168" s="21" t="s">
        <v>167</v>
      </c>
      <c r="AU168" s="21" t="s">
        <v>77</v>
      </c>
      <c r="AY168" s="21" t="s">
        <v>165</v>
      </c>
      <c r="BE168" s="160">
        <f>IF(N168="základní",J168,0)</f>
        <v>0</v>
      </c>
      <c r="BF168" s="160">
        <f>IF(N168="snížená",J168,0)</f>
        <v>0</v>
      </c>
      <c r="BG168" s="160">
        <f>IF(N168="zákl. přenesená",J168,0)</f>
        <v>0</v>
      </c>
      <c r="BH168" s="160">
        <f>IF(N168="sníž. přenesená",J168,0)</f>
        <v>0</v>
      </c>
      <c r="BI168" s="160">
        <f>IF(N168="nulová",J168,0)</f>
        <v>0</v>
      </c>
      <c r="BJ168" s="21" t="s">
        <v>16</v>
      </c>
      <c r="BK168" s="160">
        <f>ROUND(I168*H168,2)</f>
        <v>0</v>
      </c>
      <c r="BL168" s="21" t="s">
        <v>224</v>
      </c>
      <c r="BM168" s="21" t="s">
        <v>3587</v>
      </c>
    </row>
    <row r="169" spans="2:65" s="1" customFormat="1" ht="16.5" customHeight="1">
      <c r="B169" s="149"/>
      <c r="C169" s="150" t="s">
        <v>460</v>
      </c>
      <c r="D169" s="150" t="s">
        <v>167</v>
      </c>
      <c r="E169" s="151" t="s">
        <v>3588</v>
      </c>
      <c r="F169" s="152" t="s">
        <v>3589</v>
      </c>
      <c r="G169" s="153" t="s">
        <v>971</v>
      </c>
      <c r="H169" s="154">
        <v>1</v>
      </c>
      <c r="I169" s="155"/>
      <c r="J169" s="155">
        <f>ROUND(I169*H169,2)</f>
        <v>0</v>
      </c>
      <c r="K169" s="152" t="s">
        <v>5</v>
      </c>
      <c r="L169" s="35"/>
      <c r="M169" s="156" t="s">
        <v>5</v>
      </c>
      <c r="N169" s="157" t="s">
        <v>40</v>
      </c>
      <c r="O169" s="158">
        <v>0</v>
      </c>
      <c r="P169" s="158">
        <f>O169*H169</f>
        <v>0</v>
      </c>
      <c r="Q169" s="158">
        <v>0</v>
      </c>
      <c r="R169" s="158">
        <f>Q169*H169</f>
        <v>0</v>
      </c>
      <c r="S169" s="158">
        <v>0</v>
      </c>
      <c r="T169" s="159">
        <f>S169*H169</f>
        <v>0</v>
      </c>
      <c r="AR169" s="21" t="s">
        <v>224</v>
      </c>
      <c r="AT169" s="21" t="s">
        <v>167</v>
      </c>
      <c r="AU169" s="21" t="s">
        <v>77</v>
      </c>
      <c r="AY169" s="21" t="s">
        <v>165</v>
      </c>
      <c r="BE169" s="160">
        <f>IF(N169="základní",J169,0)</f>
        <v>0</v>
      </c>
      <c r="BF169" s="160">
        <f>IF(N169="snížená",J169,0)</f>
        <v>0</v>
      </c>
      <c r="BG169" s="160">
        <f>IF(N169="zákl. přenesená",J169,0)</f>
        <v>0</v>
      </c>
      <c r="BH169" s="160">
        <f>IF(N169="sníž. přenesená",J169,0)</f>
        <v>0</v>
      </c>
      <c r="BI169" s="160">
        <f>IF(N169="nulová",J169,0)</f>
        <v>0</v>
      </c>
      <c r="BJ169" s="21" t="s">
        <v>16</v>
      </c>
      <c r="BK169" s="160">
        <f>ROUND(I169*H169,2)</f>
        <v>0</v>
      </c>
      <c r="BL169" s="21" t="s">
        <v>224</v>
      </c>
      <c r="BM169" s="21" t="s">
        <v>3590</v>
      </c>
    </row>
    <row r="170" spans="2:65" s="1" customFormat="1" ht="25.5" customHeight="1">
      <c r="B170" s="149"/>
      <c r="C170" s="150" t="s">
        <v>464</v>
      </c>
      <c r="D170" s="150" t="s">
        <v>167</v>
      </c>
      <c r="E170" s="151" t="s">
        <v>3591</v>
      </c>
      <c r="F170" s="152" t="s">
        <v>3592</v>
      </c>
      <c r="G170" s="153" t="s">
        <v>971</v>
      </c>
      <c r="H170" s="154">
        <v>1</v>
      </c>
      <c r="I170" s="155"/>
      <c r="J170" s="155">
        <f>ROUND(I170*H170,2)</f>
        <v>0</v>
      </c>
      <c r="K170" s="152" t="s">
        <v>5</v>
      </c>
      <c r="L170" s="35"/>
      <c r="M170" s="156" t="s">
        <v>5</v>
      </c>
      <c r="N170" s="178" t="s">
        <v>40</v>
      </c>
      <c r="O170" s="179">
        <v>0</v>
      </c>
      <c r="P170" s="179">
        <f>O170*H170</f>
        <v>0</v>
      </c>
      <c r="Q170" s="179">
        <v>0</v>
      </c>
      <c r="R170" s="179">
        <f>Q170*H170</f>
        <v>0</v>
      </c>
      <c r="S170" s="179">
        <v>0</v>
      </c>
      <c r="T170" s="180">
        <f>S170*H170</f>
        <v>0</v>
      </c>
      <c r="AR170" s="21" t="s">
        <v>224</v>
      </c>
      <c r="AT170" s="21" t="s">
        <v>167</v>
      </c>
      <c r="AU170" s="21" t="s">
        <v>77</v>
      </c>
      <c r="AY170" s="21" t="s">
        <v>165</v>
      </c>
      <c r="BE170" s="160">
        <f>IF(N170="základní",J170,0)</f>
        <v>0</v>
      </c>
      <c r="BF170" s="160">
        <f>IF(N170="snížená",J170,0)</f>
        <v>0</v>
      </c>
      <c r="BG170" s="160">
        <f>IF(N170="zákl. přenesená",J170,0)</f>
        <v>0</v>
      </c>
      <c r="BH170" s="160">
        <f>IF(N170="sníž. přenesená",J170,0)</f>
        <v>0</v>
      </c>
      <c r="BI170" s="160">
        <f>IF(N170="nulová",J170,0)</f>
        <v>0</v>
      </c>
      <c r="BJ170" s="21" t="s">
        <v>16</v>
      </c>
      <c r="BK170" s="160">
        <f>ROUND(I170*H170,2)</f>
        <v>0</v>
      </c>
      <c r="BL170" s="21" t="s">
        <v>224</v>
      </c>
      <c r="BM170" s="21" t="s">
        <v>3593</v>
      </c>
    </row>
    <row r="171" spans="2:65" s="1" customFormat="1" ht="6.95" customHeight="1">
      <c r="B171" s="50"/>
      <c r="C171" s="51"/>
      <c r="D171" s="51"/>
      <c r="E171" s="51"/>
      <c r="F171" s="51"/>
      <c r="G171" s="51"/>
      <c r="H171" s="51"/>
      <c r="I171" s="51"/>
      <c r="J171" s="51"/>
      <c r="K171" s="51"/>
      <c r="L171" s="35"/>
    </row>
  </sheetData>
  <autoFilter ref="C86:K170"/>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22"/>
  <sheetViews>
    <sheetView showGridLines="0" workbookViewId="0">
      <pane ySplit="1" topLeftCell="A91" activePane="bottomLeft" state="frozen"/>
      <selection pane="bottomLeft" activeCell="I83" sqref="I83:I122"/>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3"/>
      <c r="B1" s="14"/>
      <c r="C1" s="14"/>
      <c r="D1" s="15" t="s">
        <v>1</v>
      </c>
      <c r="E1" s="14"/>
      <c r="F1" s="94" t="s">
        <v>101</v>
      </c>
      <c r="G1" s="296" t="s">
        <v>102</v>
      </c>
      <c r="H1" s="296"/>
      <c r="I1" s="14"/>
      <c r="J1" s="94" t="s">
        <v>103</v>
      </c>
      <c r="K1" s="15" t="s">
        <v>104</v>
      </c>
      <c r="L1" s="94" t="s">
        <v>105</v>
      </c>
      <c r="M1" s="94"/>
      <c r="N1" s="94"/>
      <c r="O1" s="94"/>
      <c r="P1" s="94"/>
      <c r="Q1" s="94"/>
      <c r="R1" s="94"/>
      <c r="S1" s="94"/>
      <c r="T1" s="94"/>
      <c r="U1" s="95"/>
      <c r="V1" s="95"/>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284" t="s">
        <v>8</v>
      </c>
      <c r="M2" s="285"/>
      <c r="N2" s="285"/>
      <c r="O2" s="285"/>
      <c r="P2" s="285"/>
      <c r="Q2" s="285"/>
      <c r="R2" s="285"/>
      <c r="S2" s="285"/>
      <c r="T2" s="285"/>
      <c r="U2" s="285"/>
      <c r="V2" s="285"/>
      <c r="AT2" s="21" t="s">
        <v>97</v>
      </c>
    </row>
    <row r="3" spans="1:70" ht="6.95" customHeight="1">
      <c r="B3" s="22"/>
      <c r="C3" s="23"/>
      <c r="D3" s="23"/>
      <c r="E3" s="23"/>
      <c r="F3" s="23"/>
      <c r="G3" s="23"/>
      <c r="H3" s="23"/>
      <c r="I3" s="23"/>
      <c r="J3" s="23"/>
      <c r="K3" s="24"/>
      <c r="AT3" s="21" t="s">
        <v>77</v>
      </c>
    </row>
    <row r="4" spans="1:70" ht="36.950000000000003" customHeight="1">
      <c r="B4" s="25"/>
      <c r="C4" s="26"/>
      <c r="D4" s="27" t="s">
        <v>106</v>
      </c>
      <c r="E4" s="26"/>
      <c r="F4" s="26"/>
      <c r="G4" s="26"/>
      <c r="H4" s="26"/>
      <c r="I4" s="26"/>
      <c r="J4" s="26"/>
      <c r="K4" s="28"/>
      <c r="M4" s="29" t="s">
        <v>13</v>
      </c>
      <c r="AT4" s="21" t="s">
        <v>6</v>
      </c>
    </row>
    <row r="5" spans="1:70" ht="6.95" customHeight="1">
      <c r="B5" s="25"/>
      <c r="C5" s="26"/>
      <c r="D5" s="26"/>
      <c r="E5" s="26"/>
      <c r="F5" s="26"/>
      <c r="G5" s="26"/>
      <c r="H5" s="26"/>
      <c r="I5" s="26"/>
      <c r="J5" s="26"/>
      <c r="K5" s="28"/>
    </row>
    <row r="6" spans="1:70" ht="15">
      <c r="B6" s="25"/>
      <c r="C6" s="26"/>
      <c r="D6" s="33" t="s">
        <v>17</v>
      </c>
      <c r="E6" s="26"/>
      <c r="F6" s="26"/>
      <c r="G6" s="26"/>
      <c r="H6" s="26"/>
      <c r="I6" s="26"/>
      <c r="J6" s="26"/>
      <c r="K6" s="28"/>
    </row>
    <row r="7" spans="1:70" ht="16.5" customHeight="1">
      <c r="B7" s="25"/>
      <c r="C7" s="26"/>
      <c r="D7" s="26"/>
      <c r="E7" s="297" t="str">
        <f>'Rekapitulace stavby'!K6</f>
        <v>STAVEBNÍ ÚPRAVY A PŘÍSTAVBA OBJ. Č. 22 KOMPLEMENT – AMBULANCE V AREÁLU NEMOCNICE PRACHATICE</v>
      </c>
      <c r="F7" s="298"/>
      <c r="G7" s="298"/>
      <c r="H7" s="298"/>
      <c r="I7" s="26"/>
      <c r="J7" s="26"/>
      <c r="K7" s="28"/>
    </row>
    <row r="8" spans="1:70" s="1" customFormat="1" ht="15">
      <c r="B8" s="35"/>
      <c r="C8" s="36"/>
      <c r="D8" s="33" t="s">
        <v>107</v>
      </c>
      <c r="E8" s="36"/>
      <c r="F8" s="36"/>
      <c r="G8" s="36"/>
      <c r="H8" s="36"/>
      <c r="I8" s="36"/>
      <c r="J8" s="36"/>
      <c r="K8" s="39"/>
    </row>
    <row r="9" spans="1:70" s="1" customFormat="1" ht="36.950000000000003" customHeight="1">
      <c r="B9" s="35"/>
      <c r="C9" s="36"/>
      <c r="D9" s="36"/>
      <c r="E9" s="299" t="s">
        <v>3594</v>
      </c>
      <c r="F9" s="300"/>
      <c r="G9" s="300"/>
      <c r="H9" s="300"/>
      <c r="I9" s="36"/>
      <c r="J9" s="36"/>
      <c r="K9" s="39"/>
    </row>
    <row r="10" spans="1:70" s="1" customFormat="1">
      <c r="B10" s="35"/>
      <c r="C10" s="36"/>
      <c r="D10" s="36"/>
      <c r="E10" s="36"/>
      <c r="F10" s="36"/>
      <c r="G10" s="36"/>
      <c r="H10" s="36"/>
      <c r="I10" s="36"/>
      <c r="J10" s="36"/>
      <c r="K10" s="39"/>
    </row>
    <row r="11" spans="1:70" s="1" customFormat="1" ht="14.45" customHeight="1">
      <c r="B11" s="35"/>
      <c r="C11" s="36"/>
      <c r="D11" s="33" t="s">
        <v>19</v>
      </c>
      <c r="E11" s="36"/>
      <c r="F11" s="31" t="s">
        <v>5</v>
      </c>
      <c r="G11" s="36"/>
      <c r="H11" s="36"/>
      <c r="I11" s="33" t="s">
        <v>20</v>
      </c>
      <c r="J11" s="31" t="s">
        <v>5</v>
      </c>
      <c r="K11" s="39"/>
    </row>
    <row r="12" spans="1:70" s="1" customFormat="1" ht="14.45" customHeight="1">
      <c r="B12" s="35"/>
      <c r="C12" s="36"/>
      <c r="D12" s="33" t="s">
        <v>21</v>
      </c>
      <c r="E12" s="36"/>
      <c r="F12" s="31" t="s">
        <v>22</v>
      </c>
      <c r="G12" s="36"/>
      <c r="H12" s="36"/>
      <c r="I12" s="33" t="s">
        <v>23</v>
      </c>
      <c r="J12" s="96" t="str">
        <f>'Rekapitulace stavby'!AN8</f>
        <v>24.8.2018</v>
      </c>
      <c r="K12" s="39"/>
    </row>
    <row r="13" spans="1:70" s="1" customFormat="1" ht="10.9" customHeight="1">
      <c r="B13" s="35"/>
      <c r="C13" s="36"/>
      <c r="D13" s="36"/>
      <c r="E13" s="36"/>
      <c r="F13" s="36"/>
      <c r="G13" s="36"/>
      <c r="H13" s="36"/>
      <c r="I13" s="36"/>
      <c r="J13" s="36"/>
      <c r="K13" s="39"/>
    </row>
    <row r="14" spans="1:70" s="1" customFormat="1" ht="14.45" customHeight="1">
      <c r="B14" s="35"/>
      <c r="C14" s="36"/>
      <c r="D14" s="33" t="s">
        <v>25</v>
      </c>
      <c r="E14" s="36"/>
      <c r="F14" s="36"/>
      <c r="G14" s="36"/>
      <c r="H14" s="36"/>
      <c r="I14" s="33" t="s">
        <v>26</v>
      </c>
      <c r="J14" s="31" t="s">
        <v>5</v>
      </c>
      <c r="K14" s="39"/>
    </row>
    <row r="15" spans="1:70" s="1" customFormat="1" ht="18" customHeight="1">
      <c r="B15" s="35"/>
      <c r="C15" s="36"/>
      <c r="D15" s="36"/>
      <c r="E15" s="31" t="s">
        <v>27</v>
      </c>
      <c r="F15" s="36"/>
      <c r="G15" s="36"/>
      <c r="H15" s="36"/>
      <c r="I15" s="33" t="s">
        <v>28</v>
      </c>
      <c r="J15" s="31" t="s">
        <v>5</v>
      </c>
      <c r="K15" s="39"/>
    </row>
    <row r="16" spans="1:70" s="1" customFormat="1" ht="6.95" customHeight="1">
      <c r="B16" s="35"/>
      <c r="C16" s="36"/>
      <c r="D16" s="36"/>
      <c r="E16" s="36"/>
      <c r="F16" s="36"/>
      <c r="G16" s="36"/>
      <c r="H16" s="36"/>
      <c r="I16" s="36"/>
      <c r="J16" s="36"/>
      <c r="K16" s="39"/>
    </row>
    <row r="17" spans="2:11" s="1" customFormat="1" ht="14.45" customHeight="1">
      <c r="B17" s="35"/>
      <c r="C17" s="36"/>
      <c r="D17" s="33" t="s">
        <v>29</v>
      </c>
      <c r="E17" s="36"/>
      <c r="F17" s="36"/>
      <c r="G17" s="36"/>
      <c r="H17" s="36"/>
      <c r="I17" s="33" t="s">
        <v>26</v>
      </c>
      <c r="J17" s="31" t="str">
        <f>IF('Rekapitulace stavby'!AN13="Vyplň údaj","",IF('Rekapitulace stavby'!AN13="","",'Rekapitulace stavby'!AN13))</f>
        <v/>
      </c>
      <c r="K17" s="39"/>
    </row>
    <row r="18" spans="2:11" s="1" customFormat="1" ht="18" customHeight="1">
      <c r="B18" s="35"/>
      <c r="C18" s="36"/>
      <c r="D18" s="36"/>
      <c r="E18" s="31" t="str">
        <f>IF('Rekapitulace stavby'!E14="Vyplň údaj","",IF('Rekapitulace stavby'!E14="","",'Rekapitulace stavby'!E14))</f>
        <v xml:space="preserve"> </v>
      </c>
      <c r="F18" s="36"/>
      <c r="G18" s="36"/>
      <c r="H18" s="36"/>
      <c r="I18" s="33" t="s">
        <v>28</v>
      </c>
      <c r="J18" s="31" t="str">
        <f>IF('Rekapitulace stavby'!AN14="Vyplň údaj","",IF('Rekapitulace stavby'!AN14="","",'Rekapitulace stavby'!AN14))</f>
        <v/>
      </c>
      <c r="K18" s="39"/>
    </row>
    <row r="19" spans="2:11" s="1" customFormat="1" ht="6.95" customHeight="1">
      <c r="B19" s="35"/>
      <c r="C19" s="36"/>
      <c r="D19" s="36"/>
      <c r="E19" s="36"/>
      <c r="F19" s="36"/>
      <c r="G19" s="36"/>
      <c r="H19" s="36"/>
      <c r="I19" s="36"/>
      <c r="J19" s="36"/>
      <c r="K19" s="39"/>
    </row>
    <row r="20" spans="2:11" s="1" customFormat="1" ht="14.45" customHeight="1">
      <c r="B20" s="35"/>
      <c r="C20" s="36"/>
      <c r="D20" s="33" t="s">
        <v>30</v>
      </c>
      <c r="E20" s="36"/>
      <c r="F20" s="36"/>
      <c r="G20" s="36"/>
      <c r="H20" s="36"/>
      <c r="I20" s="33" t="s">
        <v>26</v>
      </c>
      <c r="J20" s="31" t="s">
        <v>5</v>
      </c>
      <c r="K20" s="39"/>
    </row>
    <row r="21" spans="2:11" s="1" customFormat="1" ht="18" customHeight="1">
      <c r="B21" s="35"/>
      <c r="C21" s="36"/>
      <c r="D21" s="36"/>
      <c r="E21" s="31" t="s">
        <v>31</v>
      </c>
      <c r="F21" s="36"/>
      <c r="G21" s="36"/>
      <c r="H21" s="36"/>
      <c r="I21" s="33" t="s">
        <v>28</v>
      </c>
      <c r="J21" s="31" t="s">
        <v>5</v>
      </c>
      <c r="K21" s="39"/>
    </row>
    <row r="22" spans="2:11" s="1" customFormat="1" ht="6.95" customHeight="1">
      <c r="B22" s="35"/>
      <c r="C22" s="36"/>
      <c r="D22" s="36"/>
      <c r="E22" s="36"/>
      <c r="F22" s="36"/>
      <c r="G22" s="36"/>
      <c r="H22" s="36"/>
      <c r="I22" s="36"/>
      <c r="J22" s="36"/>
      <c r="K22" s="39"/>
    </row>
    <row r="23" spans="2:11" s="1" customFormat="1" ht="14.45" customHeight="1">
      <c r="B23" s="35"/>
      <c r="C23" s="36"/>
      <c r="D23" s="33" t="s">
        <v>33</v>
      </c>
      <c r="E23" s="36"/>
      <c r="F23" s="36"/>
      <c r="G23" s="36"/>
      <c r="H23" s="36"/>
      <c r="I23" s="36"/>
      <c r="J23" s="36"/>
      <c r="K23" s="39"/>
    </row>
    <row r="24" spans="2:11" s="6" customFormat="1" ht="16.5" customHeight="1">
      <c r="B24" s="97"/>
      <c r="C24" s="98"/>
      <c r="D24" s="98"/>
      <c r="E24" s="272" t="s">
        <v>5</v>
      </c>
      <c r="F24" s="272"/>
      <c r="G24" s="272"/>
      <c r="H24" s="272"/>
      <c r="I24" s="98"/>
      <c r="J24" s="98"/>
      <c r="K24" s="99"/>
    </row>
    <row r="25" spans="2:11" s="1" customFormat="1" ht="6.95" customHeight="1">
      <c r="B25" s="35"/>
      <c r="C25" s="36"/>
      <c r="D25" s="36"/>
      <c r="E25" s="36"/>
      <c r="F25" s="36"/>
      <c r="G25" s="36"/>
      <c r="H25" s="36"/>
      <c r="I25" s="36"/>
      <c r="J25" s="36"/>
      <c r="K25" s="39"/>
    </row>
    <row r="26" spans="2:11" s="1" customFormat="1" ht="6.95" customHeight="1">
      <c r="B26" s="35"/>
      <c r="C26" s="36"/>
      <c r="D26" s="62"/>
      <c r="E26" s="62"/>
      <c r="F26" s="62"/>
      <c r="G26" s="62"/>
      <c r="H26" s="62"/>
      <c r="I26" s="62"/>
      <c r="J26" s="62"/>
      <c r="K26" s="100"/>
    </row>
    <row r="27" spans="2:11" s="1" customFormat="1" ht="25.35" customHeight="1">
      <c r="B27" s="35"/>
      <c r="C27" s="36"/>
      <c r="D27" s="101" t="s">
        <v>35</v>
      </c>
      <c r="E27" s="36"/>
      <c r="F27" s="36"/>
      <c r="G27" s="36"/>
      <c r="H27" s="36"/>
      <c r="I27" s="36"/>
      <c r="J27" s="102">
        <f>ROUND(J80,2)</f>
        <v>0</v>
      </c>
      <c r="K27" s="39"/>
    </row>
    <row r="28" spans="2:11" s="1" customFormat="1" ht="6.95" customHeight="1">
      <c r="B28" s="35"/>
      <c r="C28" s="36"/>
      <c r="D28" s="62"/>
      <c r="E28" s="62"/>
      <c r="F28" s="62"/>
      <c r="G28" s="62"/>
      <c r="H28" s="62"/>
      <c r="I28" s="62"/>
      <c r="J28" s="62"/>
      <c r="K28" s="100"/>
    </row>
    <row r="29" spans="2:11" s="1" customFormat="1" ht="14.45" customHeight="1">
      <c r="B29" s="35"/>
      <c r="C29" s="36"/>
      <c r="D29" s="36"/>
      <c r="E29" s="36"/>
      <c r="F29" s="40" t="s">
        <v>37</v>
      </c>
      <c r="G29" s="36"/>
      <c r="H29" s="36"/>
      <c r="I29" s="40" t="s">
        <v>36</v>
      </c>
      <c r="J29" s="40" t="s">
        <v>38</v>
      </c>
      <c r="K29" s="39"/>
    </row>
    <row r="30" spans="2:11" s="1" customFormat="1" ht="14.45" customHeight="1">
      <c r="B30" s="35"/>
      <c r="C30" s="36"/>
      <c r="D30" s="43" t="s">
        <v>39</v>
      </c>
      <c r="E30" s="43" t="s">
        <v>40</v>
      </c>
      <c r="F30" s="103">
        <f>ROUND(SUM(BE80:BE121), 2)</f>
        <v>0</v>
      </c>
      <c r="G30" s="36"/>
      <c r="H30" s="36"/>
      <c r="I30" s="104">
        <v>0.21</v>
      </c>
      <c r="J30" s="103">
        <f>ROUND(ROUND((SUM(BE80:BE121)), 2)*I30, 2)</f>
        <v>0</v>
      </c>
      <c r="K30" s="39"/>
    </row>
    <row r="31" spans="2:11" s="1" customFormat="1" ht="14.45" customHeight="1">
      <c r="B31" s="35"/>
      <c r="C31" s="36"/>
      <c r="D31" s="36"/>
      <c r="E31" s="43" t="s">
        <v>41</v>
      </c>
      <c r="F31" s="103">
        <f>ROUND(SUM(BF80:BF121), 2)</f>
        <v>0</v>
      </c>
      <c r="G31" s="36"/>
      <c r="H31" s="36"/>
      <c r="I31" s="104">
        <v>0.15</v>
      </c>
      <c r="J31" s="103">
        <f>ROUND(ROUND((SUM(BF80:BF121)), 2)*I31, 2)</f>
        <v>0</v>
      </c>
      <c r="K31" s="39"/>
    </row>
    <row r="32" spans="2:11" s="1" customFormat="1" ht="14.45" hidden="1" customHeight="1">
      <c r="B32" s="35"/>
      <c r="C32" s="36"/>
      <c r="D32" s="36"/>
      <c r="E32" s="43" t="s">
        <v>42</v>
      </c>
      <c r="F32" s="103">
        <f>ROUND(SUM(BG80:BG121), 2)</f>
        <v>0</v>
      </c>
      <c r="G32" s="36"/>
      <c r="H32" s="36"/>
      <c r="I32" s="104">
        <v>0.21</v>
      </c>
      <c r="J32" s="103">
        <v>0</v>
      </c>
      <c r="K32" s="39"/>
    </row>
    <row r="33" spans="2:11" s="1" customFormat="1" ht="14.45" hidden="1" customHeight="1">
      <c r="B33" s="35"/>
      <c r="C33" s="36"/>
      <c r="D33" s="36"/>
      <c r="E33" s="43" t="s">
        <v>43</v>
      </c>
      <c r="F33" s="103">
        <f>ROUND(SUM(BH80:BH121), 2)</f>
        <v>0</v>
      </c>
      <c r="G33" s="36"/>
      <c r="H33" s="36"/>
      <c r="I33" s="104">
        <v>0.15</v>
      </c>
      <c r="J33" s="103">
        <v>0</v>
      </c>
      <c r="K33" s="39"/>
    </row>
    <row r="34" spans="2:11" s="1" customFormat="1" ht="14.45" hidden="1" customHeight="1">
      <c r="B34" s="35"/>
      <c r="C34" s="36"/>
      <c r="D34" s="36"/>
      <c r="E34" s="43" t="s">
        <v>44</v>
      </c>
      <c r="F34" s="103">
        <f>ROUND(SUM(BI80:BI121), 2)</f>
        <v>0</v>
      </c>
      <c r="G34" s="36"/>
      <c r="H34" s="36"/>
      <c r="I34" s="104">
        <v>0</v>
      </c>
      <c r="J34" s="103">
        <v>0</v>
      </c>
      <c r="K34" s="39"/>
    </row>
    <row r="35" spans="2:11" s="1" customFormat="1" ht="6.95" customHeight="1">
      <c r="B35" s="35"/>
      <c r="C35" s="36"/>
      <c r="D35" s="36"/>
      <c r="E35" s="36"/>
      <c r="F35" s="36"/>
      <c r="G35" s="36"/>
      <c r="H35" s="36"/>
      <c r="I35" s="36"/>
      <c r="J35" s="36"/>
      <c r="K35" s="39"/>
    </row>
    <row r="36" spans="2:11" s="1" customFormat="1" ht="25.35" customHeight="1">
      <c r="B36" s="35"/>
      <c r="C36" s="105"/>
      <c r="D36" s="106" t="s">
        <v>45</v>
      </c>
      <c r="E36" s="65"/>
      <c r="F36" s="65"/>
      <c r="G36" s="107" t="s">
        <v>46</v>
      </c>
      <c r="H36" s="108" t="s">
        <v>47</v>
      </c>
      <c r="I36" s="65"/>
      <c r="J36" s="109">
        <f>SUM(J27:J34)</f>
        <v>0</v>
      </c>
      <c r="K36" s="110"/>
    </row>
    <row r="37" spans="2:11" s="1" customFormat="1" ht="14.45" customHeight="1">
      <c r="B37" s="50"/>
      <c r="C37" s="51"/>
      <c r="D37" s="51"/>
      <c r="E37" s="51"/>
      <c r="F37" s="51"/>
      <c r="G37" s="51"/>
      <c r="H37" s="51"/>
      <c r="I37" s="51"/>
      <c r="J37" s="51"/>
      <c r="K37" s="52"/>
    </row>
    <row r="41" spans="2:11" s="1" customFormat="1" ht="6.95" customHeight="1">
      <c r="B41" s="53"/>
      <c r="C41" s="54"/>
      <c r="D41" s="54"/>
      <c r="E41" s="54"/>
      <c r="F41" s="54"/>
      <c r="G41" s="54"/>
      <c r="H41" s="54"/>
      <c r="I41" s="54"/>
      <c r="J41" s="54"/>
      <c r="K41" s="111"/>
    </row>
    <row r="42" spans="2:11" s="1" customFormat="1" ht="36.950000000000003" customHeight="1">
      <c r="B42" s="35"/>
      <c r="C42" s="27" t="s">
        <v>110</v>
      </c>
      <c r="D42" s="36"/>
      <c r="E42" s="36"/>
      <c r="F42" s="36"/>
      <c r="G42" s="36"/>
      <c r="H42" s="36"/>
      <c r="I42" s="36"/>
      <c r="J42" s="36"/>
      <c r="K42" s="39"/>
    </row>
    <row r="43" spans="2:11" s="1" customFormat="1" ht="6.95" customHeight="1">
      <c r="B43" s="35"/>
      <c r="C43" s="36"/>
      <c r="D43" s="36"/>
      <c r="E43" s="36"/>
      <c r="F43" s="36"/>
      <c r="G43" s="36"/>
      <c r="H43" s="36"/>
      <c r="I43" s="36"/>
      <c r="J43" s="36"/>
      <c r="K43" s="39"/>
    </row>
    <row r="44" spans="2:11" s="1" customFormat="1" ht="14.45" customHeight="1">
      <c r="B44" s="35"/>
      <c r="C44" s="33" t="s">
        <v>17</v>
      </c>
      <c r="D44" s="36"/>
      <c r="E44" s="36"/>
      <c r="F44" s="36"/>
      <c r="G44" s="36"/>
      <c r="H44" s="36"/>
      <c r="I44" s="36"/>
      <c r="J44" s="36"/>
      <c r="K44" s="39"/>
    </row>
    <row r="45" spans="2:11" s="1" customFormat="1" ht="16.5" customHeight="1">
      <c r="B45" s="35"/>
      <c r="C45" s="36"/>
      <c r="D45" s="36"/>
      <c r="E45" s="297" t="str">
        <f>E7</f>
        <v>STAVEBNÍ ÚPRAVY A PŘÍSTAVBA OBJ. Č. 22 KOMPLEMENT – AMBULANCE V AREÁLU NEMOCNICE PRACHATICE</v>
      </c>
      <c r="F45" s="298"/>
      <c r="G45" s="298"/>
      <c r="H45" s="298"/>
      <c r="I45" s="36"/>
      <c r="J45" s="36"/>
      <c r="K45" s="39"/>
    </row>
    <row r="46" spans="2:11" s="1" customFormat="1" ht="14.45" customHeight="1">
      <c r="B46" s="35"/>
      <c r="C46" s="33" t="s">
        <v>107</v>
      </c>
      <c r="D46" s="36"/>
      <c r="E46" s="36"/>
      <c r="F46" s="36"/>
      <c r="G46" s="36"/>
      <c r="H46" s="36"/>
      <c r="I46" s="36"/>
      <c r="J46" s="36"/>
      <c r="K46" s="39"/>
    </row>
    <row r="47" spans="2:11" s="1" customFormat="1" ht="17.25" customHeight="1">
      <c r="B47" s="35"/>
      <c r="C47" s="36"/>
      <c r="D47" s="36"/>
      <c r="E47" s="299" t="str">
        <f>E9</f>
        <v>8 - Medicinální plyny</v>
      </c>
      <c r="F47" s="300"/>
      <c r="G47" s="300"/>
      <c r="H47" s="300"/>
      <c r="I47" s="36"/>
      <c r="J47" s="36"/>
      <c r="K47" s="39"/>
    </row>
    <row r="48" spans="2:11" s="1" customFormat="1" ht="6.95" customHeight="1">
      <c r="B48" s="35"/>
      <c r="C48" s="36"/>
      <c r="D48" s="36"/>
      <c r="E48" s="36"/>
      <c r="F48" s="36"/>
      <c r="G48" s="36"/>
      <c r="H48" s="36"/>
      <c r="I48" s="36"/>
      <c r="J48" s="36"/>
      <c r="K48" s="39"/>
    </row>
    <row r="49" spans="2:47" s="1" customFormat="1" ht="18" customHeight="1">
      <c r="B49" s="35"/>
      <c r="C49" s="33" t="s">
        <v>21</v>
      </c>
      <c r="D49" s="36"/>
      <c r="E49" s="36"/>
      <c r="F49" s="31" t="str">
        <f>F12</f>
        <v xml:space="preserve"> </v>
      </c>
      <c r="G49" s="36"/>
      <c r="H49" s="36"/>
      <c r="I49" s="33" t="s">
        <v>23</v>
      </c>
      <c r="J49" s="96" t="str">
        <f>IF(J12="","",J12)</f>
        <v>24.8.2018</v>
      </c>
      <c r="K49" s="39"/>
    </row>
    <row r="50" spans="2:47" s="1" customFormat="1" ht="6.95" customHeight="1">
      <c r="B50" s="35"/>
      <c r="C50" s="36"/>
      <c r="D50" s="36"/>
      <c r="E50" s="36"/>
      <c r="F50" s="36"/>
      <c r="G50" s="36"/>
      <c r="H50" s="36"/>
      <c r="I50" s="36"/>
      <c r="J50" s="36"/>
      <c r="K50" s="39"/>
    </row>
    <row r="51" spans="2:47" s="1" customFormat="1" ht="15">
      <c r="B51" s="35"/>
      <c r="C51" s="33" t="s">
        <v>25</v>
      </c>
      <c r="D51" s="36"/>
      <c r="E51" s="36"/>
      <c r="F51" s="31" t="str">
        <f>E15</f>
        <v>ALFAPLAN s.r.o.</v>
      </c>
      <c r="G51" s="36"/>
      <c r="H51" s="36"/>
      <c r="I51" s="33" t="s">
        <v>30</v>
      </c>
      <c r="J51" s="272" t="str">
        <f>E21</f>
        <v>Nemocnice Prachatice a.s.</v>
      </c>
      <c r="K51" s="39"/>
    </row>
    <row r="52" spans="2:47" s="1" customFormat="1" ht="14.45" customHeight="1">
      <c r="B52" s="35"/>
      <c r="C52" s="33" t="s">
        <v>29</v>
      </c>
      <c r="D52" s="36"/>
      <c r="E52" s="36"/>
      <c r="F52" s="31" t="str">
        <f>IF(E18="","",E18)</f>
        <v xml:space="preserve"> </v>
      </c>
      <c r="G52" s="36"/>
      <c r="H52" s="36"/>
      <c r="I52" s="36"/>
      <c r="J52" s="292"/>
      <c r="K52" s="39"/>
    </row>
    <row r="53" spans="2:47" s="1" customFormat="1" ht="10.35" customHeight="1">
      <c r="B53" s="35"/>
      <c r="C53" s="36"/>
      <c r="D53" s="36"/>
      <c r="E53" s="36"/>
      <c r="F53" s="36"/>
      <c r="G53" s="36"/>
      <c r="H53" s="36"/>
      <c r="I53" s="36"/>
      <c r="J53" s="36"/>
      <c r="K53" s="39"/>
    </row>
    <row r="54" spans="2:47" s="1" customFormat="1" ht="29.25" customHeight="1">
      <c r="B54" s="35"/>
      <c r="C54" s="112" t="s">
        <v>111</v>
      </c>
      <c r="D54" s="105"/>
      <c r="E54" s="105"/>
      <c r="F54" s="105"/>
      <c r="G54" s="105"/>
      <c r="H54" s="105"/>
      <c r="I54" s="105"/>
      <c r="J54" s="113" t="s">
        <v>112</v>
      </c>
      <c r="K54" s="114"/>
    </row>
    <row r="55" spans="2:47" s="1" customFormat="1" ht="10.35" customHeight="1">
      <c r="B55" s="35"/>
      <c r="C55" s="36"/>
      <c r="D55" s="36"/>
      <c r="E55" s="36"/>
      <c r="F55" s="36"/>
      <c r="G55" s="36"/>
      <c r="H55" s="36"/>
      <c r="I55" s="36"/>
      <c r="J55" s="36"/>
      <c r="K55" s="39"/>
    </row>
    <row r="56" spans="2:47" s="1" customFormat="1" ht="29.25" customHeight="1">
      <c r="B56" s="35"/>
      <c r="C56" s="115" t="s">
        <v>113</v>
      </c>
      <c r="D56" s="36"/>
      <c r="E56" s="36"/>
      <c r="F56" s="36"/>
      <c r="G56" s="36"/>
      <c r="H56" s="36"/>
      <c r="I56" s="36"/>
      <c r="J56" s="102">
        <f>J80</f>
        <v>0</v>
      </c>
      <c r="K56" s="39"/>
      <c r="AU56" s="21" t="s">
        <v>114</v>
      </c>
    </row>
    <row r="57" spans="2:47" s="7" customFormat="1" ht="24.95" customHeight="1">
      <c r="B57" s="116"/>
      <c r="C57" s="117"/>
      <c r="D57" s="118" t="s">
        <v>3595</v>
      </c>
      <c r="E57" s="119"/>
      <c r="F57" s="119"/>
      <c r="G57" s="119"/>
      <c r="H57" s="119"/>
      <c r="I57" s="119"/>
      <c r="J57" s="120">
        <f>J81</f>
        <v>0</v>
      </c>
      <c r="K57" s="121"/>
    </row>
    <row r="58" spans="2:47" s="8" customFormat="1" ht="19.899999999999999" customHeight="1">
      <c r="B58" s="122"/>
      <c r="C58" s="123"/>
      <c r="D58" s="124" t="s">
        <v>3596</v>
      </c>
      <c r="E58" s="125"/>
      <c r="F58" s="125"/>
      <c r="G58" s="125"/>
      <c r="H58" s="125"/>
      <c r="I58" s="125"/>
      <c r="J58" s="126">
        <f>J82</f>
        <v>0</v>
      </c>
      <c r="K58" s="127"/>
    </row>
    <row r="59" spans="2:47" s="8" customFormat="1" ht="19.899999999999999" customHeight="1">
      <c r="B59" s="122"/>
      <c r="C59" s="123"/>
      <c r="D59" s="124" t="s">
        <v>3597</v>
      </c>
      <c r="E59" s="125"/>
      <c r="F59" s="125"/>
      <c r="G59" s="125"/>
      <c r="H59" s="125"/>
      <c r="I59" s="125"/>
      <c r="J59" s="126">
        <f>J113</f>
        <v>0</v>
      </c>
      <c r="K59" s="127"/>
    </row>
    <row r="60" spans="2:47" s="8" customFormat="1" ht="19.899999999999999" customHeight="1">
      <c r="B60" s="122"/>
      <c r="C60" s="123"/>
      <c r="D60" s="124" t="s">
        <v>3598</v>
      </c>
      <c r="E60" s="125"/>
      <c r="F60" s="125"/>
      <c r="G60" s="125"/>
      <c r="H60" s="125"/>
      <c r="I60" s="125"/>
      <c r="J60" s="126">
        <f>J115</f>
        <v>0</v>
      </c>
      <c r="K60" s="127"/>
    </row>
    <row r="61" spans="2:47" s="1" customFormat="1" ht="21.75" customHeight="1">
      <c r="B61" s="35"/>
      <c r="C61" s="36"/>
      <c r="D61" s="36"/>
      <c r="E61" s="36"/>
      <c r="F61" s="36"/>
      <c r="G61" s="36"/>
      <c r="H61" s="36"/>
      <c r="I61" s="36"/>
      <c r="J61" s="36"/>
      <c r="K61" s="39"/>
    </row>
    <row r="62" spans="2:47" s="1" customFormat="1" ht="6.95" customHeight="1">
      <c r="B62" s="50"/>
      <c r="C62" s="51"/>
      <c r="D62" s="51"/>
      <c r="E62" s="51"/>
      <c r="F62" s="51"/>
      <c r="G62" s="51"/>
      <c r="H62" s="51"/>
      <c r="I62" s="51"/>
      <c r="J62" s="51"/>
      <c r="K62" s="52"/>
    </row>
    <row r="66" spans="2:63" s="1" customFormat="1" ht="6.95" customHeight="1">
      <c r="B66" s="53"/>
      <c r="C66" s="54"/>
      <c r="D66" s="54"/>
      <c r="E66" s="54"/>
      <c r="F66" s="54"/>
      <c r="G66" s="54"/>
      <c r="H66" s="54"/>
      <c r="I66" s="54"/>
      <c r="J66" s="54"/>
      <c r="K66" s="54"/>
      <c r="L66" s="35"/>
    </row>
    <row r="67" spans="2:63" s="1" customFormat="1" ht="36.950000000000003" customHeight="1">
      <c r="B67" s="35"/>
      <c r="C67" s="55" t="s">
        <v>149</v>
      </c>
      <c r="L67" s="35"/>
    </row>
    <row r="68" spans="2:63" s="1" customFormat="1" ht="6.95" customHeight="1">
      <c r="B68" s="35"/>
      <c r="L68" s="35"/>
    </row>
    <row r="69" spans="2:63" s="1" customFormat="1" ht="14.45" customHeight="1">
      <c r="B69" s="35"/>
      <c r="C69" s="57" t="s">
        <v>17</v>
      </c>
      <c r="L69" s="35"/>
    </row>
    <row r="70" spans="2:63" s="1" customFormat="1" ht="16.5" customHeight="1">
      <c r="B70" s="35"/>
      <c r="E70" s="293" t="str">
        <f>E7</f>
        <v>STAVEBNÍ ÚPRAVY A PŘÍSTAVBA OBJ. Č. 22 KOMPLEMENT – AMBULANCE V AREÁLU NEMOCNICE PRACHATICE</v>
      </c>
      <c r="F70" s="294"/>
      <c r="G70" s="294"/>
      <c r="H70" s="294"/>
      <c r="L70" s="35"/>
    </row>
    <row r="71" spans="2:63" s="1" customFormat="1" ht="14.45" customHeight="1">
      <c r="B71" s="35"/>
      <c r="C71" s="57" t="s">
        <v>107</v>
      </c>
      <c r="L71" s="35"/>
    </row>
    <row r="72" spans="2:63" s="1" customFormat="1" ht="17.25" customHeight="1">
      <c r="B72" s="35"/>
      <c r="E72" s="288" t="str">
        <f>E9</f>
        <v>8 - Medicinální plyny</v>
      </c>
      <c r="F72" s="295"/>
      <c r="G72" s="295"/>
      <c r="H72" s="295"/>
      <c r="L72" s="35"/>
    </row>
    <row r="73" spans="2:63" s="1" customFormat="1" ht="6.95" customHeight="1">
      <c r="B73" s="35"/>
      <c r="L73" s="35"/>
    </row>
    <row r="74" spans="2:63" s="1" customFormat="1" ht="18" customHeight="1">
      <c r="B74" s="35"/>
      <c r="C74" s="57" t="s">
        <v>21</v>
      </c>
      <c r="F74" s="128" t="str">
        <f>F12</f>
        <v xml:space="preserve"> </v>
      </c>
      <c r="I74" s="57" t="s">
        <v>23</v>
      </c>
      <c r="J74" s="61" t="str">
        <f>IF(J12="","",J12)</f>
        <v>24.8.2018</v>
      </c>
      <c r="L74" s="35"/>
    </row>
    <row r="75" spans="2:63" s="1" customFormat="1" ht="6.95" customHeight="1">
      <c r="B75" s="35"/>
      <c r="L75" s="35"/>
    </row>
    <row r="76" spans="2:63" s="1" customFormat="1" ht="15">
      <c r="B76" s="35"/>
      <c r="C76" s="57" t="s">
        <v>25</v>
      </c>
      <c r="F76" s="128" t="str">
        <f>E15</f>
        <v>ALFAPLAN s.r.o.</v>
      </c>
      <c r="I76" s="57" t="s">
        <v>30</v>
      </c>
      <c r="J76" s="128" t="str">
        <f>E21</f>
        <v>Nemocnice Prachatice a.s.</v>
      </c>
      <c r="L76" s="35"/>
    </row>
    <row r="77" spans="2:63" s="1" customFormat="1" ht="14.45" customHeight="1">
      <c r="B77" s="35"/>
      <c r="C77" s="57" t="s">
        <v>29</v>
      </c>
      <c r="F77" s="128" t="str">
        <f>IF(E18="","",E18)</f>
        <v xml:space="preserve"> </v>
      </c>
      <c r="L77" s="35"/>
    </row>
    <row r="78" spans="2:63" s="1" customFormat="1" ht="10.35" customHeight="1">
      <c r="B78" s="35"/>
      <c r="L78" s="35"/>
    </row>
    <row r="79" spans="2:63" s="9" customFormat="1" ht="29.25" customHeight="1">
      <c r="B79" s="129"/>
      <c r="C79" s="130" t="s">
        <v>150</v>
      </c>
      <c r="D79" s="131" t="s">
        <v>54</v>
      </c>
      <c r="E79" s="131" t="s">
        <v>50</v>
      </c>
      <c r="F79" s="131" t="s">
        <v>151</v>
      </c>
      <c r="G79" s="131" t="s">
        <v>152</v>
      </c>
      <c r="H79" s="131" t="s">
        <v>153</v>
      </c>
      <c r="I79" s="131" t="s">
        <v>154</v>
      </c>
      <c r="J79" s="131" t="s">
        <v>112</v>
      </c>
      <c r="K79" s="132" t="s">
        <v>155</v>
      </c>
      <c r="L79" s="129"/>
      <c r="M79" s="67" t="s">
        <v>156</v>
      </c>
      <c r="N79" s="68" t="s">
        <v>39</v>
      </c>
      <c r="O79" s="68" t="s">
        <v>157</v>
      </c>
      <c r="P79" s="68" t="s">
        <v>158</v>
      </c>
      <c r="Q79" s="68" t="s">
        <v>159</v>
      </c>
      <c r="R79" s="68" t="s">
        <v>160</v>
      </c>
      <c r="S79" s="68" t="s">
        <v>161</v>
      </c>
      <c r="T79" s="69" t="s">
        <v>162</v>
      </c>
    </row>
    <row r="80" spans="2:63" s="1" customFormat="1" ht="29.25" customHeight="1">
      <c r="B80" s="35"/>
      <c r="C80" s="71" t="s">
        <v>113</v>
      </c>
      <c r="J80" s="133">
        <f>BK80</f>
        <v>0</v>
      </c>
      <c r="L80" s="35"/>
      <c r="M80" s="70"/>
      <c r="N80" s="62"/>
      <c r="O80" s="62"/>
      <c r="P80" s="134">
        <f>P81</f>
        <v>0</v>
      </c>
      <c r="Q80" s="62"/>
      <c r="R80" s="134">
        <f>R81</f>
        <v>0</v>
      </c>
      <c r="S80" s="62"/>
      <c r="T80" s="135">
        <f>T81</f>
        <v>0</v>
      </c>
      <c r="AT80" s="21" t="s">
        <v>68</v>
      </c>
      <c r="AU80" s="21" t="s">
        <v>114</v>
      </c>
      <c r="BK80" s="136">
        <f>BK81</f>
        <v>0</v>
      </c>
    </row>
    <row r="81" spans="2:65" s="10" customFormat="1" ht="37.35" customHeight="1">
      <c r="B81" s="137"/>
      <c r="D81" s="138" t="s">
        <v>68</v>
      </c>
      <c r="E81" s="139" t="s">
        <v>1189</v>
      </c>
      <c r="F81" s="139" t="s">
        <v>1189</v>
      </c>
      <c r="J81" s="140">
        <f>BK81</f>
        <v>0</v>
      </c>
      <c r="L81" s="137"/>
      <c r="M81" s="141"/>
      <c r="N81" s="142"/>
      <c r="O81" s="142"/>
      <c r="P81" s="143">
        <f>P82+P113+P115</f>
        <v>0</v>
      </c>
      <c r="Q81" s="142"/>
      <c r="R81" s="143">
        <f>R82+R113+R115</f>
        <v>0</v>
      </c>
      <c r="S81" s="142"/>
      <c r="T81" s="144">
        <f>T82+T113+T115</f>
        <v>0</v>
      </c>
      <c r="AR81" s="138" t="s">
        <v>77</v>
      </c>
      <c r="AT81" s="145" t="s">
        <v>68</v>
      </c>
      <c r="AU81" s="145" t="s">
        <v>69</v>
      </c>
      <c r="AY81" s="138" t="s">
        <v>165</v>
      </c>
      <c r="BK81" s="146">
        <f>BK82+BK113+BK115</f>
        <v>0</v>
      </c>
    </row>
    <row r="82" spans="2:65" s="10" customFormat="1" ht="19.899999999999999" customHeight="1">
      <c r="B82" s="137"/>
      <c r="D82" s="138" t="s">
        <v>68</v>
      </c>
      <c r="E82" s="147" t="s">
        <v>3599</v>
      </c>
      <c r="F82" s="147" t="s">
        <v>3600</v>
      </c>
      <c r="J82" s="148">
        <f>BK82</f>
        <v>0</v>
      </c>
      <c r="L82" s="137"/>
      <c r="M82" s="141"/>
      <c r="N82" s="142"/>
      <c r="O82" s="142"/>
      <c r="P82" s="143">
        <f>SUM(P83:P112)</f>
        <v>0</v>
      </c>
      <c r="Q82" s="142"/>
      <c r="R82" s="143">
        <f>SUM(R83:R112)</f>
        <v>0</v>
      </c>
      <c r="S82" s="142"/>
      <c r="T82" s="144">
        <f>SUM(T83:T112)</f>
        <v>0</v>
      </c>
      <c r="AR82" s="138" t="s">
        <v>77</v>
      </c>
      <c r="AT82" s="145" t="s">
        <v>68</v>
      </c>
      <c r="AU82" s="145" t="s">
        <v>16</v>
      </c>
      <c r="AY82" s="138" t="s">
        <v>165</v>
      </c>
      <c r="BK82" s="146">
        <f>SUM(BK83:BK112)</f>
        <v>0</v>
      </c>
    </row>
    <row r="83" spans="2:65" s="1" customFormat="1" ht="16.5" customHeight="1">
      <c r="B83" s="149"/>
      <c r="C83" s="150" t="s">
        <v>16</v>
      </c>
      <c r="D83" s="150" t="s">
        <v>167</v>
      </c>
      <c r="E83" s="151" t="s">
        <v>3601</v>
      </c>
      <c r="F83" s="152" t="s">
        <v>3602</v>
      </c>
      <c r="G83" s="153" t="s">
        <v>185</v>
      </c>
      <c r="H83" s="154">
        <v>80</v>
      </c>
      <c r="I83" s="155"/>
      <c r="J83" s="155">
        <f t="shared" ref="J83:J112" si="0">ROUND(I83*H83,2)</f>
        <v>0</v>
      </c>
      <c r="K83" s="152" t="s">
        <v>5</v>
      </c>
      <c r="L83" s="35"/>
      <c r="M83" s="156" t="s">
        <v>5</v>
      </c>
      <c r="N83" s="157" t="s">
        <v>40</v>
      </c>
      <c r="O83" s="158">
        <v>0</v>
      </c>
      <c r="P83" s="158">
        <f t="shared" ref="P83:P112" si="1">O83*H83</f>
        <v>0</v>
      </c>
      <c r="Q83" s="158">
        <v>0</v>
      </c>
      <c r="R83" s="158">
        <f t="shared" ref="R83:R112" si="2">Q83*H83</f>
        <v>0</v>
      </c>
      <c r="S83" s="158">
        <v>0</v>
      </c>
      <c r="T83" s="159">
        <f t="shared" ref="T83:T112" si="3">S83*H83</f>
        <v>0</v>
      </c>
      <c r="AR83" s="21" t="s">
        <v>224</v>
      </c>
      <c r="AT83" s="21" t="s">
        <v>167</v>
      </c>
      <c r="AU83" s="21" t="s">
        <v>77</v>
      </c>
      <c r="AY83" s="21" t="s">
        <v>165</v>
      </c>
      <c r="BE83" s="160">
        <f t="shared" ref="BE83:BE112" si="4">IF(N83="základní",J83,0)</f>
        <v>0</v>
      </c>
      <c r="BF83" s="160">
        <f t="shared" ref="BF83:BF112" si="5">IF(N83="snížená",J83,0)</f>
        <v>0</v>
      </c>
      <c r="BG83" s="160">
        <f t="shared" ref="BG83:BG112" si="6">IF(N83="zákl. přenesená",J83,0)</f>
        <v>0</v>
      </c>
      <c r="BH83" s="160">
        <f t="shared" ref="BH83:BH112" si="7">IF(N83="sníž. přenesená",J83,0)</f>
        <v>0</v>
      </c>
      <c r="BI83" s="160">
        <f t="shared" ref="BI83:BI112" si="8">IF(N83="nulová",J83,0)</f>
        <v>0</v>
      </c>
      <c r="BJ83" s="21" t="s">
        <v>16</v>
      </c>
      <c r="BK83" s="160">
        <f t="shared" ref="BK83:BK112" si="9">ROUND(I83*H83,2)</f>
        <v>0</v>
      </c>
      <c r="BL83" s="21" t="s">
        <v>224</v>
      </c>
      <c r="BM83" s="21" t="s">
        <v>3603</v>
      </c>
    </row>
    <row r="84" spans="2:65" s="1" customFormat="1" ht="16.5" customHeight="1">
      <c r="B84" s="149"/>
      <c r="C84" s="150" t="s">
        <v>77</v>
      </c>
      <c r="D84" s="150" t="s">
        <v>167</v>
      </c>
      <c r="E84" s="151" t="s">
        <v>3604</v>
      </c>
      <c r="F84" s="152" t="s">
        <v>3605</v>
      </c>
      <c r="G84" s="153" t="s">
        <v>185</v>
      </c>
      <c r="H84" s="154">
        <v>75</v>
      </c>
      <c r="I84" s="155"/>
      <c r="J84" s="155">
        <f t="shared" si="0"/>
        <v>0</v>
      </c>
      <c r="K84" s="152" t="s">
        <v>5</v>
      </c>
      <c r="L84" s="35"/>
      <c r="M84" s="156" t="s">
        <v>5</v>
      </c>
      <c r="N84" s="157" t="s">
        <v>40</v>
      </c>
      <c r="O84" s="158">
        <v>0</v>
      </c>
      <c r="P84" s="158">
        <f t="shared" si="1"/>
        <v>0</v>
      </c>
      <c r="Q84" s="158">
        <v>0</v>
      </c>
      <c r="R84" s="158">
        <f t="shared" si="2"/>
        <v>0</v>
      </c>
      <c r="S84" s="158">
        <v>0</v>
      </c>
      <c r="T84" s="159">
        <f t="shared" si="3"/>
        <v>0</v>
      </c>
      <c r="AR84" s="21" t="s">
        <v>224</v>
      </c>
      <c r="AT84" s="21" t="s">
        <v>167</v>
      </c>
      <c r="AU84" s="21" t="s">
        <v>77</v>
      </c>
      <c r="AY84" s="21" t="s">
        <v>165</v>
      </c>
      <c r="BE84" s="160">
        <f t="shared" si="4"/>
        <v>0</v>
      </c>
      <c r="BF84" s="160">
        <f t="shared" si="5"/>
        <v>0</v>
      </c>
      <c r="BG84" s="160">
        <f t="shared" si="6"/>
        <v>0</v>
      </c>
      <c r="BH84" s="160">
        <f t="shared" si="7"/>
        <v>0</v>
      </c>
      <c r="BI84" s="160">
        <f t="shared" si="8"/>
        <v>0</v>
      </c>
      <c r="BJ84" s="21" t="s">
        <v>16</v>
      </c>
      <c r="BK84" s="160">
        <f t="shared" si="9"/>
        <v>0</v>
      </c>
      <c r="BL84" s="21" t="s">
        <v>224</v>
      </c>
      <c r="BM84" s="21" t="s">
        <v>3606</v>
      </c>
    </row>
    <row r="85" spans="2:65" s="1" customFormat="1" ht="16.5" customHeight="1">
      <c r="B85" s="149"/>
      <c r="C85" s="150" t="s">
        <v>80</v>
      </c>
      <c r="D85" s="150" t="s">
        <v>167</v>
      </c>
      <c r="E85" s="151" t="s">
        <v>3607</v>
      </c>
      <c r="F85" s="152" t="s">
        <v>3608</v>
      </c>
      <c r="G85" s="153" t="s">
        <v>185</v>
      </c>
      <c r="H85" s="154">
        <v>41</v>
      </c>
      <c r="I85" s="155"/>
      <c r="J85" s="155">
        <f t="shared" si="0"/>
        <v>0</v>
      </c>
      <c r="K85" s="152" t="s">
        <v>5</v>
      </c>
      <c r="L85" s="35"/>
      <c r="M85" s="156" t="s">
        <v>5</v>
      </c>
      <c r="N85" s="157" t="s">
        <v>40</v>
      </c>
      <c r="O85" s="158">
        <v>0</v>
      </c>
      <c r="P85" s="158">
        <f t="shared" si="1"/>
        <v>0</v>
      </c>
      <c r="Q85" s="158">
        <v>0</v>
      </c>
      <c r="R85" s="158">
        <f t="shared" si="2"/>
        <v>0</v>
      </c>
      <c r="S85" s="158">
        <v>0</v>
      </c>
      <c r="T85" s="159">
        <f t="shared" si="3"/>
        <v>0</v>
      </c>
      <c r="AR85" s="21" t="s">
        <v>224</v>
      </c>
      <c r="AT85" s="21" t="s">
        <v>167</v>
      </c>
      <c r="AU85" s="21" t="s">
        <v>77</v>
      </c>
      <c r="AY85" s="21" t="s">
        <v>165</v>
      </c>
      <c r="BE85" s="160">
        <f t="shared" si="4"/>
        <v>0</v>
      </c>
      <c r="BF85" s="160">
        <f t="shared" si="5"/>
        <v>0</v>
      </c>
      <c r="BG85" s="160">
        <f t="shared" si="6"/>
        <v>0</v>
      </c>
      <c r="BH85" s="160">
        <f t="shared" si="7"/>
        <v>0</v>
      </c>
      <c r="BI85" s="160">
        <f t="shared" si="8"/>
        <v>0</v>
      </c>
      <c r="BJ85" s="21" t="s">
        <v>16</v>
      </c>
      <c r="BK85" s="160">
        <f t="shared" si="9"/>
        <v>0</v>
      </c>
      <c r="BL85" s="21" t="s">
        <v>224</v>
      </c>
      <c r="BM85" s="21" t="s">
        <v>3609</v>
      </c>
    </row>
    <row r="86" spans="2:65" s="1" customFormat="1" ht="16.5" customHeight="1">
      <c r="B86" s="149"/>
      <c r="C86" s="150" t="s">
        <v>83</v>
      </c>
      <c r="D86" s="150" t="s">
        <v>167</v>
      </c>
      <c r="E86" s="151" t="s">
        <v>3610</v>
      </c>
      <c r="F86" s="152" t="s">
        <v>3611</v>
      </c>
      <c r="G86" s="153" t="s">
        <v>185</v>
      </c>
      <c r="H86" s="154">
        <v>51</v>
      </c>
      <c r="I86" s="155"/>
      <c r="J86" s="155">
        <f t="shared" si="0"/>
        <v>0</v>
      </c>
      <c r="K86" s="152" t="s">
        <v>5</v>
      </c>
      <c r="L86" s="35"/>
      <c r="M86" s="156" t="s">
        <v>5</v>
      </c>
      <c r="N86" s="157" t="s">
        <v>40</v>
      </c>
      <c r="O86" s="158">
        <v>0</v>
      </c>
      <c r="P86" s="158">
        <f t="shared" si="1"/>
        <v>0</v>
      </c>
      <c r="Q86" s="158">
        <v>0</v>
      </c>
      <c r="R86" s="158">
        <f t="shared" si="2"/>
        <v>0</v>
      </c>
      <c r="S86" s="158">
        <v>0</v>
      </c>
      <c r="T86" s="159">
        <f t="shared" si="3"/>
        <v>0</v>
      </c>
      <c r="AR86" s="21" t="s">
        <v>224</v>
      </c>
      <c r="AT86" s="21" t="s">
        <v>167</v>
      </c>
      <c r="AU86" s="21" t="s">
        <v>77</v>
      </c>
      <c r="AY86" s="21" t="s">
        <v>165</v>
      </c>
      <c r="BE86" s="160">
        <f t="shared" si="4"/>
        <v>0</v>
      </c>
      <c r="BF86" s="160">
        <f t="shared" si="5"/>
        <v>0</v>
      </c>
      <c r="BG86" s="160">
        <f t="shared" si="6"/>
        <v>0</v>
      </c>
      <c r="BH86" s="160">
        <f t="shared" si="7"/>
        <v>0</v>
      </c>
      <c r="BI86" s="160">
        <f t="shared" si="8"/>
        <v>0</v>
      </c>
      <c r="BJ86" s="21" t="s">
        <v>16</v>
      </c>
      <c r="BK86" s="160">
        <f t="shared" si="9"/>
        <v>0</v>
      </c>
      <c r="BL86" s="21" t="s">
        <v>224</v>
      </c>
      <c r="BM86" s="21" t="s">
        <v>3612</v>
      </c>
    </row>
    <row r="87" spans="2:65" s="1" customFormat="1" ht="16.5" customHeight="1">
      <c r="B87" s="149"/>
      <c r="C87" s="150" t="s">
        <v>86</v>
      </c>
      <c r="D87" s="150" t="s">
        <v>167</v>
      </c>
      <c r="E87" s="151" t="s">
        <v>3613</v>
      </c>
      <c r="F87" s="152" t="s">
        <v>3614</v>
      </c>
      <c r="G87" s="153" t="s">
        <v>185</v>
      </c>
      <c r="H87" s="154">
        <v>21</v>
      </c>
      <c r="I87" s="155"/>
      <c r="J87" s="155">
        <f t="shared" si="0"/>
        <v>0</v>
      </c>
      <c r="K87" s="152" t="s">
        <v>5</v>
      </c>
      <c r="L87" s="35"/>
      <c r="M87" s="156" t="s">
        <v>5</v>
      </c>
      <c r="N87" s="157" t="s">
        <v>40</v>
      </c>
      <c r="O87" s="158">
        <v>0</v>
      </c>
      <c r="P87" s="158">
        <f t="shared" si="1"/>
        <v>0</v>
      </c>
      <c r="Q87" s="158">
        <v>0</v>
      </c>
      <c r="R87" s="158">
        <f t="shared" si="2"/>
        <v>0</v>
      </c>
      <c r="S87" s="158">
        <v>0</v>
      </c>
      <c r="T87" s="159">
        <f t="shared" si="3"/>
        <v>0</v>
      </c>
      <c r="AR87" s="21" t="s">
        <v>224</v>
      </c>
      <c r="AT87" s="21" t="s">
        <v>167</v>
      </c>
      <c r="AU87" s="21" t="s">
        <v>77</v>
      </c>
      <c r="AY87" s="21" t="s">
        <v>165</v>
      </c>
      <c r="BE87" s="160">
        <f t="shared" si="4"/>
        <v>0</v>
      </c>
      <c r="BF87" s="160">
        <f t="shared" si="5"/>
        <v>0</v>
      </c>
      <c r="BG87" s="160">
        <f t="shared" si="6"/>
        <v>0</v>
      </c>
      <c r="BH87" s="160">
        <f t="shared" si="7"/>
        <v>0</v>
      </c>
      <c r="BI87" s="160">
        <f t="shared" si="8"/>
        <v>0</v>
      </c>
      <c r="BJ87" s="21" t="s">
        <v>16</v>
      </c>
      <c r="BK87" s="160">
        <f t="shared" si="9"/>
        <v>0</v>
      </c>
      <c r="BL87" s="21" t="s">
        <v>224</v>
      </c>
      <c r="BM87" s="21" t="s">
        <v>3615</v>
      </c>
    </row>
    <row r="88" spans="2:65" s="1" customFormat="1" ht="16.5" customHeight="1">
      <c r="B88" s="149"/>
      <c r="C88" s="150" t="s">
        <v>89</v>
      </c>
      <c r="D88" s="150" t="s">
        <v>167</v>
      </c>
      <c r="E88" s="151" t="s">
        <v>3616</v>
      </c>
      <c r="F88" s="152" t="s">
        <v>3617</v>
      </c>
      <c r="G88" s="153" t="s">
        <v>175</v>
      </c>
      <c r="H88" s="154">
        <v>3</v>
      </c>
      <c r="I88" s="155"/>
      <c r="J88" s="155">
        <f t="shared" si="0"/>
        <v>0</v>
      </c>
      <c r="K88" s="152" t="s">
        <v>5</v>
      </c>
      <c r="L88" s="35"/>
      <c r="M88" s="156" t="s">
        <v>5</v>
      </c>
      <c r="N88" s="157" t="s">
        <v>40</v>
      </c>
      <c r="O88" s="158">
        <v>0</v>
      </c>
      <c r="P88" s="158">
        <f t="shared" si="1"/>
        <v>0</v>
      </c>
      <c r="Q88" s="158">
        <v>0</v>
      </c>
      <c r="R88" s="158">
        <f t="shared" si="2"/>
        <v>0</v>
      </c>
      <c r="S88" s="158">
        <v>0</v>
      </c>
      <c r="T88" s="159">
        <f t="shared" si="3"/>
        <v>0</v>
      </c>
      <c r="AR88" s="21" t="s">
        <v>224</v>
      </c>
      <c r="AT88" s="21" t="s">
        <v>167</v>
      </c>
      <c r="AU88" s="21" t="s">
        <v>77</v>
      </c>
      <c r="AY88" s="21" t="s">
        <v>165</v>
      </c>
      <c r="BE88" s="160">
        <f t="shared" si="4"/>
        <v>0</v>
      </c>
      <c r="BF88" s="160">
        <f t="shared" si="5"/>
        <v>0</v>
      </c>
      <c r="BG88" s="160">
        <f t="shared" si="6"/>
        <v>0</v>
      </c>
      <c r="BH88" s="160">
        <f t="shared" si="7"/>
        <v>0</v>
      </c>
      <c r="BI88" s="160">
        <f t="shared" si="8"/>
        <v>0</v>
      </c>
      <c r="BJ88" s="21" t="s">
        <v>16</v>
      </c>
      <c r="BK88" s="160">
        <f t="shared" si="9"/>
        <v>0</v>
      </c>
      <c r="BL88" s="21" t="s">
        <v>224</v>
      </c>
      <c r="BM88" s="21" t="s">
        <v>3618</v>
      </c>
    </row>
    <row r="89" spans="2:65" s="1" customFormat="1" ht="16.5" customHeight="1">
      <c r="B89" s="149"/>
      <c r="C89" s="150" t="s">
        <v>92</v>
      </c>
      <c r="D89" s="150" t="s">
        <v>167</v>
      </c>
      <c r="E89" s="151" t="s">
        <v>3619</v>
      </c>
      <c r="F89" s="152" t="s">
        <v>3620</v>
      </c>
      <c r="G89" s="153" t="s">
        <v>175</v>
      </c>
      <c r="H89" s="154">
        <v>35</v>
      </c>
      <c r="I89" s="155"/>
      <c r="J89" s="155">
        <f t="shared" si="0"/>
        <v>0</v>
      </c>
      <c r="K89" s="152" t="s">
        <v>5</v>
      </c>
      <c r="L89" s="35"/>
      <c r="M89" s="156" t="s">
        <v>5</v>
      </c>
      <c r="N89" s="157" t="s">
        <v>40</v>
      </c>
      <c r="O89" s="158">
        <v>0</v>
      </c>
      <c r="P89" s="158">
        <f t="shared" si="1"/>
        <v>0</v>
      </c>
      <c r="Q89" s="158">
        <v>0</v>
      </c>
      <c r="R89" s="158">
        <f t="shared" si="2"/>
        <v>0</v>
      </c>
      <c r="S89" s="158">
        <v>0</v>
      </c>
      <c r="T89" s="159">
        <f t="shared" si="3"/>
        <v>0</v>
      </c>
      <c r="AR89" s="21" t="s">
        <v>224</v>
      </c>
      <c r="AT89" s="21" t="s">
        <v>167</v>
      </c>
      <c r="AU89" s="21" t="s">
        <v>77</v>
      </c>
      <c r="AY89" s="21" t="s">
        <v>165</v>
      </c>
      <c r="BE89" s="160">
        <f t="shared" si="4"/>
        <v>0</v>
      </c>
      <c r="BF89" s="160">
        <f t="shared" si="5"/>
        <v>0</v>
      </c>
      <c r="BG89" s="160">
        <f t="shared" si="6"/>
        <v>0</v>
      </c>
      <c r="BH89" s="160">
        <f t="shared" si="7"/>
        <v>0</v>
      </c>
      <c r="BI89" s="160">
        <f t="shared" si="8"/>
        <v>0</v>
      </c>
      <c r="BJ89" s="21" t="s">
        <v>16</v>
      </c>
      <c r="BK89" s="160">
        <f t="shared" si="9"/>
        <v>0</v>
      </c>
      <c r="BL89" s="21" t="s">
        <v>224</v>
      </c>
      <c r="BM89" s="21" t="s">
        <v>3621</v>
      </c>
    </row>
    <row r="90" spans="2:65" s="1" customFormat="1" ht="16.5" customHeight="1">
      <c r="B90" s="149"/>
      <c r="C90" s="150" t="s">
        <v>95</v>
      </c>
      <c r="D90" s="150" t="s">
        <v>167</v>
      </c>
      <c r="E90" s="151" t="s">
        <v>3622</v>
      </c>
      <c r="F90" s="152" t="s">
        <v>3623</v>
      </c>
      <c r="G90" s="153" t="s">
        <v>175</v>
      </c>
      <c r="H90" s="154">
        <v>4</v>
      </c>
      <c r="I90" s="155"/>
      <c r="J90" s="155">
        <f t="shared" si="0"/>
        <v>0</v>
      </c>
      <c r="K90" s="152" t="s">
        <v>5</v>
      </c>
      <c r="L90" s="35"/>
      <c r="M90" s="156" t="s">
        <v>5</v>
      </c>
      <c r="N90" s="157" t="s">
        <v>40</v>
      </c>
      <c r="O90" s="158">
        <v>0</v>
      </c>
      <c r="P90" s="158">
        <f t="shared" si="1"/>
        <v>0</v>
      </c>
      <c r="Q90" s="158">
        <v>0</v>
      </c>
      <c r="R90" s="158">
        <f t="shared" si="2"/>
        <v>0</v>
      </c>
      <c r="S90" s="158">
        <v>0</v>
      </c>
      <c r="T90" s="159">
        <f t="shared" si="3"/>
        <v>0</v>
      </c>
      <c r="AR90" s="21" t="s">
        <v>224</v>
      </c>
      <c r="AT90" s="21" t="s">
        <v>167</v>
      </c>
      <c r="AU90" s="21" t="s">
        <v>77</v>
      </c>
      <c r="AY90" s="21" t="s">
        <v>165</v>
      </c>
      <c r="BE90" s="160">
        <f t="shared" si="4"/>
        <v>0</v>
      </c>
      <c r="BF90" s="160">
        <f t="shared" si="5"/>
        <v>0</v>
      </c>
      <c r="BG90" s="160">
        <f t="shared" si="6"/>
        <v>0</v>
      </c>
      <c r="BH90" s="160">
        <f t="shared" si="7"/>
        <v>0</v>
      </c>
      <c r="BI90" s="160">
        <f t="shared" si="8"/>
        <v>0</v>
      </c>
      <c r="BJ90" s="21" t="s">
        <v>16</v>
      </c>
      <c r="BK90" s="160">
        <f t="shared" si="9"/>
        <v>0</v>
      </c>
      <c r="BL90" s="21" t="s">
        <v>224</v>
      </c>
      <c r="BM90" s="21" t="s">
        <v>3624</v>
      </c>
    </row>
    <row r="91" spans="2:65" s="1" customFormat="1" ht="16.5" customHeight="1">
      <c r="B91" s="149"/>
      <c r="C91" s="150" t="s">
        <v>197</v>
      </c>
      <c r="D91" s="150" t="s">
        <v>167</v>
      </c>
      <c r="E91" s="151" t="s">
        <v>3625</v>
      </c>
      <c r="F91" s="152" t="s">
        <v>3626</v>
      </c>
      <c r="G91" s="153" t="s">
        <v>300</v>
      </c>
      <c r="H91" s="154">
        <v>1.9</v>
      </c>
      <c r="I91" s="155"/>
      <c r="J91" s="155">
        <f t="shared" si="0"/>
        <v>0</v>
      </c>
      <c r="K91" s="152" t="s">
        <v>5</v>
      </c>
      <c r="L91" s="35"/>
      <c r="M91" s="156" t="s">
        <v>5</v>
      </c>
      <c r="N91" s="157" t="s">
        <v>40</v>
      </c>
      <c r="O91" s="158">
        <v>0</v>
      </c>
      <c r="P91" s="158">
        <f t="shared" si="1"/>
        <v>0</v>
      </c>
      <c r="Q91" s="158">
        <v>0</v>
      </c>
      <c r="R91" s="158">
        <f t="shared" si="2"/>
        <v>0</v>
      </c>
      <c r="S91" s="158">
        <v>0</v>
      </c>
      <c r="T91" s="159">
        <f t="shared" si="3"/>
        <v>0</v>
      </c>
      <c r="AR91" s="21" t="s">
        <v>224</v>
      </c>
      <c r="AT91" s="21" t="s">
        <v>167</v>
      </c>
      <c r="AU91" s="21" t="s">
        <v>77</v>
      </c>
      <c r="AY91" s="21" t="s">
        <v>165</v>
      </c>
      <c r="BE91" s="160">
        <f t="shared" si="4"/>
        <v>0</v>
      </c>
      <c r="BF91" s="160">
        <f t="shared" si="5"/>
        <v>0</v>
      </c>
      <c r="BG91" s="160">
        <f t="shared" si="6"/>
        <v>0</v>
      </c>
      <c r="BH91" s="160">
        <f t="shared" si="7"/>
        <v>0</v>
      </c>
      <c r="BI91" s="160">
        <f t="shared" si="8"/>
        <v>0</v>
      </c>
      <c r="BJ91" s="21" t="s">
        <v>16</v>
      </c>
      <c r="BK91" s="160">
        <f t="shared" si="9"/>
        <v>0</v>
      </c>
      <c r="BL91" s="21" t="s">
        <v>224</v>
      </c>
      <c r="BM91" s="21" t="s">
        <v>3627</v>
      </c>
    </row>
    <row r="92" spans="2:65" s="1" customFormat="1" ht="16.5" customHeight="1">
      <c r="B92" s="149"/>
      <c r="C92" s="150" t="s">
        <v>201</v>
      </c>
      <c r="D92" s="150" t="s">
        <v>167</v>
      </c>
      <c r="E92" s="151" t="s">
        <v>3628</v>
      </c>
      <c r="F92" s="152" t="s">
        <v>3629</v>
      </c>
      <c r="G92" s="153" t="s">
        <v>185</v>
      </c>
      <c r="H92" s="154">
        <v>9</v>
      </c>
      <c r="I92" s="155"/>
      <c r="J92" s="155">
        <f t="shared" si="0"/>
        <v>0</v>
      </c>
      <c r="K92" s="152" t="s">
        <v>5</v>
      </c>
      <c r="L92" s="35"/>
      <c r="M92" s="156" t="s">
        <v>5</v>
      </c>
      <c r="N92" s="157" t="s">
        <v>40</v>
      </c>
      <c r="O92" s="158">
        <v>0</v>
      </c>
      <c r="P92" s="158">
        <f t="shared" si="1"/>
        <v>0</v>
      </c>
      <c r="Q92" s="158">
        <v>0</v>
      </c>
      <c r="R92" s="158">
        <f t="shared" si="2"/>
        <v>0</v>
      </c>
      <c r="S92" s="158">
        <v>0</v>
      </c>
      <c r="T92" s="159">
        <f t="shared" si="3"/>
        <v>0</v>
      </c>
      <c r="AR92" s="21" t="s">
        <v>224</v>
      </c>
      <c r="AT92" s="21" t="s">
        <v>167</v>
      </c>
      <c r="AU92" s="21" t="s">
        <v>77</v>
      </c>
      <c r="AY92" s="21" t="s">
        <v>165</v>
      </c>
      <c r="BE92" s="160">
        <f t="shared" si="4"/>
        <v>0</v>
      </c>
      <c r="BF92" s="160">
        <f t="shared" si="5"/>
        <v>0</v>
      </c>
      <c r="BG92" s="160">
        <f t="shared" si="6"/>
        <v>0</v>
      </c>
      <c r="BH92" s="160">
        <f t="shared" si="7"/>
        <v>0</v>
      </c>
      <c r="BI92" s="160">
        <f t="shared" si="8"/>
        <v>0</v>
      </c>
      <c r="BJ92" s="21" t="s">
        <v>16</v>
      </c>
      <c r="BK92" s="160">
        <f t="shared" si="9"/>
        <v>0</v>
      </c>
      <c r="BL92" s="21" t="s">
        <v>224</v>
      </c>
      <c r="BM92" s="21" t="s">
        <v>3630</v>
      </c>
    </row>
    <row r="93" spans="2:65" s="1" customFormat="1" ht="16.5" customHeight="1">
      <c r="B93" s="149"/>
      <c r="C93" s="150" t="s">
        <v>205</v>
      </c>
      <c r="D93" s="150" t="s">
        <v>167</v>
      </c>
      <c r="E93" s="151" t="s">
        <v>3631</v>
      </c>
      <c r="F93" s="152" t="s">
        <v>3632</v>
      </c>
      <c r="G93" s="153" t="s">
        <v>185</v>
      </c>
      <c r="H93" s="154">
        <v>3</v>
      </c>
      <c r="I93" s="155"/>
      <c r="J93" s="155">
        <f t="shared" si="0"/>
        <v>0</v>
      </c>
      <c r="K93" s="152" t="s">
        <v>5</v>
      </c>
      <c r="L93" s="35"/>
      <c r="M93" s="156" t="s">
        <v>5</v>
      </c>
      <c r="N93" s="157" t="s">
        <v>40</v>
      </c>
      <c r="O93" s="158">
        <v>0</v>
      </c>
      <c r="P93" s="158">
        <f t="shared" si="1"/>
        <v>0</v>
      </c>
      <c r="Q93" s="158">
        <v>0</v>
      </c>
      <c r="R93" s="158">
        <f t="shared" si="2"/>
        <v>0</v>
      </c>
      <c r="S93" s="158">
        <v>0</v>
      </c>
      <c r="T93" s="159">
        <f t="shared" si="3"/>
        <v>0</v>
      </c>
      <c r="AR93" s="21" t="s">
        <v>224</v>
      </c>
      <c r="AT93" s="21" t="s">
        <v>167</v>
      </c>
      <c r="AU93" s="21" t="s">
        <v>77</v>
      </c>
      <c r="AY93" s="21" t="s">
        <v>165</v>
      </c>
      <c r="BE93" s="160">
        <f t="shared" si="4"/>
        <v>0</v>
      </c>
      <c r="BF93" s="160">
        <f t="shared" si="5"/>
        <v>0</v>
      </c>
      <c r="BG93" s="160">
        <f t="shared" si="6"/>
        <v>0</v>
      </c>
      <c r="BH93" s="160">
        <f t="shared" si="7"/>
        <v>0</v>
      </c>
      <c r="BI93" s="160">
        <f t="shared" si="8"/>
        <v>0</v>
      </c>
      <c r="BJ93" s="21" t="s">
        <v>16</v>
      </c>
      <c r="BK93" s="160">
        <f t="shared" si="9"/>
        <v>0</v>
      </c>
      <c r="BL93" s="21" t="s">
        <v>224</v>
      </c>
      <c r="BM93" s="21" t="s">
        <v>3633</v>
      </c>
    </row>
    <row r="94" spans="2:65" s="1" customFormat="1" ht="16.5" customHeight="1">
      <c r="B94" s="149"/>
      <c r="C94" s="150" t="s">
        <v>209</v>
      </c>
      <c r="D94" s="150" t="s">
        <v>167</v>
      </c>
      <c r="E94" s="151" t="s">
        <v>3634</v>
      </c>
      <c r="F94" s="152" t="s">
        <v>3635</v>
      </c>
      <c r="G94" s="153" t="s">
        <v>185</v>
      </c>
      <c r="H94" s="154">
        <v>7</v>
      </c>
      <c r="I94" s="155"/>
      <c r="J94" s="155">
        <f t="shared" si="0"/>
        <v>0</v>
      </c>
      <c r="K94" s="152" t="s">
        <v>5</v>
      </c>
      <c r="L94" s="35"/>
      <c r="M94" s="156" t="s">
        <v>5</v>
      </c>
      <c r="N94" s="157" t="s">
        <v>40</v>
      </c>
      <c r="O94" s="158">
        <v>0</v>
      </c>
      <c r="P94" s="158">
        <f t="shared" si="1"/>
        <v>0</v>
      </c>
      <c r="Q94" s="158">
        <v>0</v>
      </c>
      <c r="R94" s="158">
        <f t="shared" si="2"/>
        <v>0</v>
      </c>
      <c r="S94" s="158">
        <v>0</v>
      </c>
      <c r="T94" s="159">
        <f t="shared" si="3"/>
        <v>0</v>
      </c>
      <c r="AR94" s="21" t="s">
        <v>224</v>
      </c>
      <c r="AT94" s="21" t="s">
        <v>167</v>
      </c>
      <c r="AU94" s="21" t="s">
        <v>77</v>
      </c>
      <c r="AY94" s="21" t="s">
        <v>165</v>
      </c>
      <c r="BE94" s="160">
        <f t="shared" si="4"/>
        <v>0</v>
      </c>
      <c r="BF94" s="160">
        <f t="shared" si="5"/>
        <v>0</v>
      </c>
      <c r="BG94" s="160">
        <f t="shared" si="6"/>
        <v>0</v>
      </c>
      <c r="BH94" s="160">
        <f t="shared" si="7"/>
        <v>0</v>
      </c>
      <c r="BI94" s="160">
        <f t="shared" si="8"/>
        <v>0</v>
      </c>
      <c r="BJ94" s="21" t="s">
        <v>16</v>
      </c>
      <c r="BK94" s="160">
        <f t="shared" si="9"/>
        <v>0</v>
      </c>
      <c r="BL94" s="21" t="s">
        <v>224</v>
      </c>
      <c r="BM94" s="21" t="s">
        <v>3636</v>
      </c>
    </row>
    <row r="95" spans="2:65" s="1" customFormat="1" ht="16.5" customHeight="1">
      <c r="B95" s="149"/>
      <c r="C95" s="150" t="s">
        <v>213</v>
      </c>
      <c r="D95" s="150" t="s">
        <v>167</v>
      </c>
      <c r="E95" s="151" t="s">
        <v>3637</v>
      </c>
      <c r="F95" s="152" t="s">
        <v>3638</v>
      </c>
      <c r="G95" s="153" t="s">
        <v>185</v>
      </c>
      <c r="H95" s="154">
        <v>5</v>
      </c>
      <c r="I95" s="155"/>
      <c r="J95" s="155">
        <f t="shared" si="0"/>
        <v>0</v>
      </c>
      <c r="K95" s="152" t="s">
        <v>5</v>
      </c>
      <c r="L95" s="35"/>
      <c r="M95" s="156" t="s">
        <v>5</v>
      </c>
      <c r="N95" s="157" t="s">
        <v>40</v>
      </c>
      <c r="O95" s="158">
        <v>0</v>
      </c>
      <c r="P95" s="158">
        <f t="shared" si="1"/>
        <v>0</v>
      </c>
      <c r="Q95" s="158">
        <v>0</v>
      </c>
      <c r="R95" s="158">
        <f t="shared" si="2"/>
        <v>0</v>
      </c>
      <c r="S95" s="158">
        <v>0</v>
      </c>
      <c r="T95" s="159">
        <f t="shared" si="3"/>
        <v>0</v>
      </c>
      <c r="AR95" s="21" t="s">
        <v>224</v>
      </c>
      <c r="AT95" s="21" t="s">
        <v>167</v>
      </c>
      <c r="AU95" s="21" t="s">
        <v>77</v>
      </c>
      <c r="AY95" s="21" t="s">
        <v>165</v>
      </c>
      <c r="BE95" s="160">
        <f t="shared" si="4"/>
        <v>0</v>
      </c>
      <c r="BF95" s="160">
        <f t="shared" si="5"/>
        <v>0</v>
      </c>
      <c r="BG95" s="160">
        <f t="shared" si="6"/>
        <v>0</v>
      </c>
      <c r="BH95" s="160">
        <f t="shared" si="7"/>
        <v>0</v>
      </c>
      <c r="BI95" s="160">
        <f t="shared" si="8"/>
        <v>0</v>
      </c>
      <c r="BJ95" s="21" t="s">
        <v>16</v>
      </c>
      <c r="BK95" s="160">
        <f t="shared" si="9"/>
        <v>0</v>
      </c>
      <c r="BL95" s="21" t="s">
        <v>224</v>
      </c>
      <c r="BM95" s="21" t="s">
        <v>3639</v>
      </c>
    </row>
    <row r="96" spans="2:65" s="1" customFormat="1" ht="16.5" customHeight="1">
      <c r="B96" s="149"/>
      <c r="C96" s="150" t="s">
        <v>217</v>
      </c>
      <c r="D96" s="150" t="s">
        <v>167</v>
      </c>
      <c r="E96" s="151" t="s">
        <v>3640</v>
      </c>
      <c r="F96" s="152" t="s">
        <v>3641</v>
      </c>
      <c r="G96" s="153" t="s">
        <v>175</v>
      </c>
      <c r="H96" s="154">
        <v>24</v>
      </c>
      <c r="I96" s="155"/>
      <c r="J96" s="155">
        <f t="shared" si="0"/>
        <v>0</v>
      </c>
      <c r="K96" s="152" t="s">
        <v>5</v>
      </c>
      <c r="L96" s="35"/>
      <c r="M96" s="156" t="s">
        <v>5</v>
      </c>
      <c r="N96" s="157" t="s">
        <v>40</v>
      </c>
      <c r="O96" s="158">
        <v>0</v>
      </c>
      <c r="P96" s="158">
        <f t="shared" si="1"/>
        <v>0</v>
      </c>
      <c r="Q96" s="158">
        <v>0</v>
      </c>
      <c r="R96" s="158">
        <f t="shared" si="2"/>
        <v>0</v>
      </c>
      <c r="S96" s="158">
        <v>0</v>
      </c>
      <c r="T96" s="159">
        <f t="shared" si="3"/>
        <v>0</v>
      </c>
      <c r="AR96" s="21" t="s">
        <v>224</v>
      </c>
      <c r="AT96" s="21" t="s">
        <v>167</v>
      </c>
      <c r="AU96" s="21" t="s">
        <v>77</v>
      </c>
      <c r="AY96" s="21" t="s">
        <v>165</v>
      </c>
      <c r="BE96" s="160">
        <f t="shared" si="4"/>
        <v>0</v>
      </c>
      <c r="BF96" s="160">
        <f t="shared" si="5"/>
        <v>0</v>
      </c>
      <c r="BG96" s="160">
        <f t="shared" si="6"/>
        <v>0</v>
      </c>
      <c r="BH96" s="160">
        <f t="shared" si="7"/>
        <v>0</v>
      </c>
      <c r="BI96" s="160">
        <f t="shared" si="8"/>
        <v>0</v>
      </c>
      <c r="BJ96" s="21" t="s">
        <v>16</v>
      </c>
      <c r="BK96" s="160">
        <f t="shared" si="9"/>
        <v>0</v>
      </c>
      <c r="BL96" s="21" t="s">
        <v>224</v>
      </c>
      <c r="BM96" s="21" t="s">
        <v>3642</v>
      </c>
    </row>
    <row r="97" spans="2:65" s="1" customFormat="1" ht="16.5" customHeight="1">
      <c r="B97" s="149"/>
      <c r="C97" s="150" t="s">
        <v>11</v>
      </c>
      <c r="D97" s="150" t="s">
        <v>167</v>
      </c>
      <c r="E97" s="151" t="s">
        <v>3643</v>
      </c>
      <c r="F97" s="152" t="s">
        <v>3644</v>
      </c>
      <c r="G97" s="153" t="s">
        <v>175</v>
      </c>
      <c r="H97" s="154">
        <v>26</v>
      </c>
      <c r="I97" s="155"/>
      <c r="J97" s="155">
        <f t="shared" si="0"/>
        <v>0</v>
      </c>
      <c r="K97" s="152" t="s">
        <v>5</v>
      </c>
      <c r="L97" s="35"/>
      <c r="M97" s="156" t="s">
        <v>5</v>
      </c>
      <c r="N97" s="157" t="s">
        <v>40</v>
      </c>
      <c r="O97" s="158">
        <v>0</v>
      </c>
      <c r="P97" s="158">
        <f t="shared" si="1"/>
        <v>0</v>
      </c>
      <c r="Q97" s="158">
        <v>0</v>
      </c>
      <c r="R97" s="158">
        <f t="shared" si="2"/>
        <v>0</v>
      </c>
      <c r="S97" s="158">
        <v>0</v>
      </c>
      <c r="T97" s="159">
        <f t="shared" si="3"/>
        <v>0</v>
      </c>
      <c r="AR97" s="21" t="s">
        <v>224</v>
      </c>
      <c r="AT97" s="21" t="s">
        <v>167</v>
      </c>
      <c r="AU97" s="21" t="s">
        <v>77</v>
      </c>
      <c r="AY97" s="21" t="s">
        <v>165</v>
      </c>
      <c r="BE97" s="160">
        <f t="shared" si="4"/>
        <v>0</v>
      </c>
      <c r="BF97" s="160">
        <f t="shared" si="5"/>
        <v>0</v>
      </c>
      <c r="BG97" s="160">
        <f t="shared" si="6"/>
        <v>0</v>
      </c>
      <c r="BH97" s="160">
        <f t="shared" si="7"/>
        <v>0</v>
      </c>
      <c r="BI97" s="160">
        <f t="shared" si="8"/>
        <v>0</v>
      </c>
      <c r="BJ97" s="21" t="s">
        <v>16</v>
      </c>
      <c r="BK97" s="160">
        <f t="shared" si="9"/>
        <v>0</v>
      </c>
      <c r="BL97" s="21" t="s">
        <v>224</v>
      </c>
      <c r="BM97" s="21" t="s">
        <v>3645</v>
      </c>
    </row>
    <row r="98" spans="2:65" s="1" customFormat="1" ht="16.5" customHeight="1">
      <c r="B98" s="149"/>
      <c r="C98" s="150" t="s">
        <v>224</v>
      </c>
      <c r="D98" s="150" t="s">
        <v>167</v>
      </c>
      <c r="E98" s="151" t="s">
        <v>3646</v>
      </c>
      <c r="F98" s="152" t="s">
        <v>3647</v>
      </c>
      <c r="G98" s="153" t="s">
        <v>175</v>
      </c>
      <c r="H98" s="154">
        <v>3</v>
      </c>
      <c r="I98" s="155"/>
      <c r="J98" s="155">
        <f t="shared" si="0"/>
        <v>0</v>
      </c>
      <c r="K98" s="152" t="s">
        <v>5</v>
      </c>
      <c r="L98" s="35"/>
      <c r="M98" s="156" t="s">
        <v>5</v>
      </c>
      <c r="N98" s="157" t="s">
        <v>40</v>
      </c>
      <c r="O98" s="158">
        <v>0</v>
      </c>
      <c r="P98" s="158">
        <f t="shared" si="1"/>
        <v>0</v>
      </c>
      <c r="Q98" s="158">
        <v>0</v>
      </c>
      <c r="R98" s="158">
        <f t="shared" si="2"/>
        <v>0</v>
      </c>
      <c r="S98" s="158">
        <v>0</v>
      </c>
      <c r="T98" s="159">
        <f t="shared" si="3"/>
        <v>0</v>
      </c>
      <c r="AR98" s="21" t="s">
        <v>224</v>
      </c>
      <c r="AT98" s="21" t="s">
        <v>167</v>
      </c>
      <c r="AU98" s="21" t="s">
        <v>77</v>
      </c>
      <c r="AY98" s="21" t="s">
        <v>165</v>
      </c>
      <c r="BE98" s="160">
        <f t="shared" si="4"/>
        <v>0</v>
      </c>
      <c r="BF98" s="160">
        <f t="shared" si="5"/>
        <v>0</v>
      </c>
      <c r="BG98" s="160">
        <f t="shared" si="6"/>
        <v>0</v>
      </c>
      <c r="BH98" s="160">
        <f t="shared" si="7"/>
        <v>0</v>
      </c>
      <c r="BI98" s="160">
        <f t="shared" si="8"/>
        <v>0</v>
      </c>
      <c r="BJ98" s="21" t="s">
        <v>16</v>
      </c>
      <c r="BK98" s="160">
        <f t="shared" si="9"/>
        <v>0</v>
      </c>
      <c r="BL98" s="21" t="s">
        <v>224</v>
      </c>
      <c r="BM98" s="21" t="s">
        <v>3648</v>
      </c>
    </row>
    <row r="99" spans="2:65" s="1" customFormat="1" ht="16.5" customHeight="1">
      <c r="B99" s="149"/>
      <c r="C99" s="150" t="s">
        <v>228</v>
      </c>
      <c r="D99" s="150" t="s">
        <v>167</v>
      </c>
      <c r="E99" s="151" t="s">
        <v>3649</v>
      </c>
      <c r="F99" s="152" t="s">
        <v>3650</v>
      </c>
      <c r="G99" s="153" t="s">
        <v>175</v>
      </c>
      <c r="H99" s="154">
        <v>4</v>
      </c>
      <c r="I99" s="155"/>
      <c r="J99" s="155">
        <f t="shared" si="0"/>
        <v>0</v>
      </c>
      <c r="K99" s="152" t="s">
        <v>5</v>
      </c>
      <c r="L99" s="35"/>
      <c r="M99" s="156" t="s">
        <v>5</v>
      </c>
      <c r="N99" s="157" t="s">
        <v>40</v>
      </c>
      <c r="O99" s="158">
        <v>0</v>
      </c>
      <c r="P99" s="158">
        <f t="shared" si="1"/>
        <v>0</v>
      </c>
      <c r="Q99" s="158">
        <v>0</v>
      </c>
      <c r="R99" s="158">
        <f t="shared" si="2"/>
        <v>0</v>
      </c>
      <c r="S99" s="158">
        <v>0</v>
      </c>
      <c r="T99" s="159">
        <f t="shared" si="3"/>
        <v>0</v>
      </c>
      <c r="AR99" s="21" t="s">
        <v>224</v>
      </c>
      <c r="AT99" s="21" t="s">
        <v>167</v>
      </c>
      <c r="AU99" s="21" t="s">
        <v>77</v>
      </c>
      <c r="AY99" s="21" t="s">
        <v>165</v>
      </c>
      <c r="BE99" s="160">
        <f t="shared" si="4"/>
        <v>0</v>
      </c>
      <c r="BF99" s="160">
        <f t="shared" si="5"/>
        <v>0</v>
      </c>
      <c r="BG99" s="160">
        <f t="shared" si="6"/>
        <v>0</v>
      </c>
      <c r="BH99" s="160">
        <f t="shared" si="7"/>
        <v>0</v>
      </c>
      <c r="BI99" s="160">
        <f t="shared" si="8"/>
        <v>0</v>
      </c>
      <c r="BJ99" s="21" t="s">
        <v>16</v>
      </c>
      <c r="BK99" s="160">
        <f t="shared" si="9"/>
        <v>0</v>
      </c>
      <c r="BL99" s="21" t="s">
        <v>224</v>
      </c>
      <c r="BM99" s="21" t="s">
        <v>3651</v>
      </c>
    </row>
    <row r="100" spans="2:65" s="1" customFormat="1" ht="16.5" customHeight="1">
      <c r="B100" s="149"/>
      <c r="C100" s="150" t="s">
        <v>232</v>
      </c>
      <c r="D100" s="150" t="s">
        <v>167</v>
      </c>
      <c r="E100" s="151" t="s">
        <v>3652</v>
      </c>
      <c r="F100" s="152" t="s">
        <v>3653</v>
      </c>
      <c r="G100" s="153" t="s">
        <v>175</v>
      </c>
      <c r="H100" s="154">
        <v>1</v>
      </c>
      <c r="I100" s="155"/>
      <c r="J100" s="155">
        <f t="shared" si="0"/>
        <v>0</v>
      </c>
      <c r="K100" s="152" t="s">
        <v>5</v>
      </c>
      <c r="L100" s="35"/>
      <c r="M100" s="156" t="s">
        <v>5</v>
      </c>
      <c r="N100" s="157" t="s">
        <v>40</v>
      </c>
      <c r="O100" s="158">
        <v>0</v>
      </c>
      <c r="P100" s="158">
        <f t="shared" si="1"/>
        <v>0</v>
      </c>
      <c r="Q100" s="158">
        <v>0</v>
      </c>
      <c r="R100" s="158">
        <f t="shared" si="2"/>
        <v>0</v>
      </c>
      <c r="S100" s="158">
        <v>0</v>
      </c>
      <c r="T100" s="159">
        <f t="shared" si="3"/>
        <v>0</v>
      </c>
      <c r="AR100" s="21" t="s">
        <v>224</v>
      </c>
      <c r="AT100" s="21" t="s">
        <v>167</v>
      </c>
      <c r="AU100" s="21" t="s">
        <v>77</v>
      </c>
      <c r="AY100" s="21" t="s">
        <v>165</v>
      </c>
      <c r="BE100" s="160">
        <f t="shared" si="4"/>
        <v>0</v>
      </c>
      <c r="BF100" s="160">
        <f t="shared" si="5"/>
        <v>0</v>
      </c>
      <c r="BG100" s="160">
        <f t="shared" si="6"/>
        <v>0</v>
      </c>
      <c r="BH100" s="160">
        <f t="shared" si="7"/>
        <v>0</v>
      </c>
      <c r="BI100" s="160">
        <f t="shared" si="8"/>
        <v>0</v>
      </c>
      <c r="BJ100" s="21" t="s">
        <v>16</v>
      </c>
      <c r="BK100" s="160">
        <f t="shared" si="9"/>
        <v>0</v>
      </c>
      <c r="BL100" s="21" t="s">
        <v>224</v>
      </c>
      <c r="BM100" s="21" t="s">
        <v>3654</v>
      </c>
    </row>
    <row r="101" spans="2:65" s="1" customFormat="1" ht="25.5" customHeight="1">
      <c r="B101" s="149"/>
      <c r="C101" s="150" t="s">
        <v>238</v>
      </c>
      <c r="D101" s="150" t="s">
        <v>167</v>
      </c>
      <c r="E101" s="151" t="s">
        <v>3655</v>
      </c>
      <c r="F101" s="152" t="s">
        <v>3656</v>
      </c>
      <c r="G101" s="153" t="s">
        <v>175</v>
      </c>
      <c r="H101" s="154">
        <v>1</v>
      </c>
      <c r="I101" s="155"/>
      <c r="J101" s="155">
        <f t="shared" si="0"/>
        <v>0</v>
      </c>
      <c r="K101" s="152" t="s">
        <v>5</v>
      </c>
      <c r="L101" s="35"/>
      <c r="M101" s="156" t="s">
        <v>5</v>
      </c>
      <c r="N101" s="157" t="s">
        <v>40</v>
      </c>
      <c r="O101" s="158">
        <v>0</v>
      </c>
      <c r="P101" s="158">
        <f t="shared" si="1"/>
        <v>0</v>
      </c>
      <c r="Q101" s="158">
        <v>0</v>
      </c>
      <c r="R101" s="158">
        <f t="shared" si="2"/>
        <v>0</v>
      </c>
      <c r="S101" s="158">
        <v>0</v>
      </c>
      <c r="T101" s="159">
        <f t="shared" si="3"/>
        <v>0</v>
      </c>
      <c r="AR101" s="21" t="s">
        <v>224</v>
      </c>
      <c r="AT101" s="21" t="s">
        <v>167</v>
      </c>
      <c r="AU101" s="21" t="s">
        <v>77</v>
      </c>
      <c r="AY101" s="21" t="s">
        <v>165</v>
      </c>
      <c r="BE101" s="160">
        <f t="shared" si="4"/>
        <v>0</v>
      </c>
      <c r="BF101" s="160">
        <f t="shared" si="5"/>
        <v>0</v>
      </c>
      <c r="BG101" s="160">
        <f t="shared" si="6"/>
        <v>0</v>
      </c>
      <c r="BH101" s="160">
        <f t="shared" si="7"/>
        <v>0</v>
      </c>
      <c r="BI101" s="160">
        <f t="shared" si="8"/>
        <v>0</v>
      </c>
      <c r="BJ101" s="21" t="s">
        <v>16</v>
      </c>
      <c r="BK101" s="160">
        <f t="shared" si="9"/>
        <v>0</v>
      </c>
      <c r="BL101" s="21" t="s">
        <v>224</v>
      </c>
      <c r="BM101" s="21" t="s">
        <v>3657</v>
      </c>
    </row>
    <row r="102" spans="2:65" s="1" customFormat="1" ht="25.5" customHeight="1">
      <c r="B102" s="149"/>
      <c r="C102" s="150" t="s">
        <v>242</v>
      </c>
      <c r="D102" s="150" t="s">
        <v>167</v>
      </c>
      <c r="E102" s="151" t="s">
        <v>3658</v>
      </c>
      <c r="F102" s="152" t="s">
        <v>3659</v>
      </c>
      <c r="G102" s="153" t="s">
        <v>175</v>
      </c>
      <c r="H102" s="154">
        <v>1</v>
      </c>
      <c r="I102" s="155"/>
      <c r="J102" s="155">
        <f t="shared" si="0"/>
        <v>0</v>
      </c>
      <c r="K102" s="152" t="s">
        <v>5</v>
      </c>
      <c r="L102" s="35"/>
      <c r="M102" s="156" t="s">
        <v>5</v>
      </c>
      <c r="N102" s="157" t="s">
        <v>40</v>
      </c>
      <c r="O102" s="158">
        <v>0</v>
      </c>
      <c r="P102" s="158">
        <f t="shared" si="1"/>
        <v>0</v>
      </c>
      <c r="Q102" s="158">
        <v>0</v>
      </c>
      <c r="R102" s="158">
        <f t="shared" si="2"/>
        <v>0</v>
      </c>
      <c r="S102" s="158">
        <v>0</v>
      </c>
      <c r="T102" s="159">
        <f t="shared" si="3"/>
        <v>0</v>
      </c>
      <c r="AR102" s="21" t="s">
        <v>224</v>
      </c>
      <c r="AT102" s="21" t="s">
        <v>167</v>
      </c>
      <c r="AU102" s="21" t="s">
        <v>77</v>
      </c>
      <c r="AY102" s="21" t="s">
        <v>165</v>
      </c>
      <c r="BE102" s="160">
        <f t="shared" si="4"/>
        <v>0</v>
      </c>
      <c r="BF102" s="160">
        <f t="shared" si="5"/>
        <v>0</v>
      </c>
      <c r="BG102" s="160">
        <f t="shared" si="6"/>
        <v>0</v>
      </c>
      <c r="BH102" s="160">
        <f t="shared" si="7"/>
        <v>0</v>
      </c>
      <c r="BI102" s="160">
        <f t="shared" si="8"/>
        <v>0</v>
      </c>
      <c r="BJ102" s="21" t="s">
        <v>16</v>
      </c>
      <c r="BK102" s="160">
        <f t="shared" si="9"/>
        <v>0</v>
      </c>
      <c r="BL102" s="21" t="s">
        <v>224</v>
      </c>
      <c r="BM102" s="21" t="s">
        <v>3660</v>
      </c>
    </row>
    <row r="103" spans="2:65" s="1" customFormat="1" ht="16.5" customHeight="1">
      <c r="B103" s="149"/>
      <c r="C103" s="150" t="s">
        <v>10</v>
      </c>
      <c r="D103" s="150" t="s">
        <v>167</v>
      </c>
      <c r="E103" s="151" t="s">
        <v>3661</v>
      </c>
      <c r="F103" s="152" t="s">
        <v>3662</v>
      </c>
      <c r="G103" s="153" t="s">
        <v>175</v>
      </c>
      <c r="H103" s="154">
        <v>2</v>
      </c>
      <c r="I103" s="155"/>
      <c r="J103" s="155">
        <f t="shared" si="0"/>
        <v>0</v>
      </c>
      <c r="K103" s="152" t="s">
        <v>5</v>
      </c>
      <c r="L103" s="35"/>
      <c r="M103" s="156" t="s">
        <v>5</v>
      </c>
      <c r="N103" s="157" t="s">
        <v>40</v>
      </c>
      <c r="O103" s="158">
        <v>0</v>
      </c>
      <c r="P103" s="158">
        <f t="shared" si="1"/>
        <v>0</v>
      </c>
      <c r="Q103" s="158">
        <v>0</v>
      </c>
      <c r="R103" s="158">
        <f t="shared" si="2"/>
        <v>0</v>
      </c>
      <c r="S103" s="158">
        <v>0</v>
      </c>
      <c r="T103" s="159">
        <f t="shared" si="3"/>
        <v>0</v>
      </c>
      <c r="AR103" s="21" t="s">
        <v>224</v>
      </c>
      <c r="AT103" s="21" t="s">
        <v>167</v>
      </c>
      <c r="AU103" s="21" t="s">
        <v>77</v>
      </c>
      <c r="AY103" s="21" t="s">
        <v>165</v>
      </c>
      <c r="BE103" s="160">
        <f t="shared" si="4"/>
        <v>0</v>
      </c>
      <c r="BF103" s="160">
        <f t="shared" si="5"/>
        <v>0</v>
      </c>
      <c r="BG103" s="160">
        <f t="shared" si="6"/>
        <v>0</v>
      </c>
      <c r="BH103" s="160">
        <f t="shared" si="7"/>
        <v>0</v>
      </c>
      <c r="BI103" s="160">
        <f t="shared" si="8"/>
        <v>0</v>
      </c>
      <c r="BJ103" s="21" t="s">
        <v>16</v>
      </c>
      <c r="BK103" s="160">
        <f t="shared" si="9"/>
        <v>0</v>
      </c>
      <c r="BL103" s="21" t="s">
        <v>224</v>
      </c>
      <c r="BM103" s="21" t="s">
        <v>3663</v>
      </c>
    </row>
    <row r="104" spans="2:65" s="1" customFormat="1" ht="16.5" customHeight="1">
      <c r="B104" s="149"/>
      <c r="C104" s="150" t="s">
        <v>251</v>
      </c>
      <c r="D104" s="150" t="s">
        <v>167</v>
      </c>
      <c r="E104" s="151" t="s">
        <v>3664</v>
      </c>
      <c r="F104" s="152" t="s">
        <v>3665</v>
      </c>
      <c r="G104" s="153" t="s">
        <v>175</v>
      </c>
      <c r="H104" s="154">
        <v>1</v>
      </c>
      <c r="I104" s="155"/>
      <c r="J104" s="155">
        <f t="shared" si="0"/>
        <v>0</v>
      </c>
      <c r="K104" s="152" t="s">
        <v>5</v>
      </c>
      <c r="L104" s="35"/>
      <c r="M104" s="156" t="s">
        <v>5</v>
      </c>
      <c r="N104" s="157" t="s">
        <v>40</v>
      </c>
      <c r="O104" s="158">
        <v>0</v>
      </c>
      <c r="P104" s="158">
        <f t="shared" si="1"/>
        <v>0</v>
      </c>
      <c r="Q104" s="158">
        <v>0</v>
      </c>
      <c r="R104" s="158">
        <f t="shared" si="2"/>
        <v>0</v>
      </c>
      <c r="S104" s="158">
        <v>0</v>
      </c>
      <c r="T104" s="159">
        <f t="shared" si="3"/>
        <v>0</v>
      </c>
      <c r="AR104" s="21" t="s">
        <v>224</v>
      </c>
      <c r="AT104" s="21" t="s">
        <v>167</v>
      </c>
      <c r="AU104" s="21" t="s">
        <v>77</v>
      </c>
      <c r="AY104" s="21" t="s">
        <v>165</v>
      </c>
      <c r="BE104" s="160">
        <f t="shared" si="4"/>
        <v>0</v>
      </c>
      <c r="BF104" s="160">
        <f t="shared" si="5"/>
        <v>0</v>
      </c>
      <c r="BG104" s="160">
        <f t="shared" si="6"/>
        <v>0</v>
      </c>
      <c r="BH104" s="160">
        <f t="shared" si="7"/>
        <v>0</v>
      </c>
      <c r="BI104" s="160">
        <f t="shared" si="8"/>
        <v>0</v>
      </c>
      <c r="BJ104" s="21" t="s">
        <v>16</v>
      </c>
      <c r="BK104" s="160">
        <f t="shared" si="9"/>
        <v>0</v>
      </c>
      <c r="BL104" s="21" t="s">
        <v>224</v>
      </c>
      <c r="BM104" s="21" t="s">
        <v>3666</v>
      </c>
    </row>
    <row r="105" spans="2:65" s="1" customFormat="1" ht="16.5" customHeight="1">
      <c r="B105" s="149"/>
      <c r="C105" s="150" t="s">
        <v>255</v>
      </c>
      <c r="D105" s="150" t="s">
        <v>167</v>
      </c>
      <c r="E105" s="151" t="s">
        <v>3667</v>
      </c>
      <c r="F105" s="152" t="s">
        <v>3668</v>
      </c>
      <c r="G105" s="153" t="s">
        <v>185</v>
      </c>
      <c r="H105" s="154">
        <v>268</v>
      </c>
      <c r="I105" s="155"/>
      <c r="J105" s="155">
        <f t="shared" si="0"/>
        <v>0</v>
      </c>
      <c r="K105" s="152" t="s">
        <v>5</v>
      </c>
      <c r="L105" s="35"/>
      <c r="M105" s="156" t="s">
        <v>5</v>
      </c>
      <c r="N105" s="157" t="s">
        <v>40</v>
      </c>
      <c r="O105" s="158">
        <v>0</v>
      </c>
      <c r="P105" s="158">
        <f t="shared" si="1"/>
        <v>0</v>
      </c>
      <c r="Q105" s="158">
        <v>0</v>
      </c>
      <c r="R105" s="158">
        <f t="shared" si="2"/>
        <v>0</v>
      </c>
      <c r="S105" s="158">
        <v>0</v>
      </c>
      <c r="T105" s="159">
        <f t="shared" si="3"/>
        <v>0</v>
      </c>
      <c r="AR105" s="21" t="s">
        <v>224</v>
      </c>
      <c r="AT105" s="21" t="s">
        <v>167</v>
      </c>
      <c r="AU105" s="21" t="s">
        <v>77</v>
      </c>
      <c r="AY105" s="21" t="s">
        <v>165</v>
      </c>
      <c r="BE105" s="160">
        <f t="shared" si="4"/>
        <v>0</v>
      </c>
      <c r="BF105" s="160">
        <f t="shared" si="5"/>
        <v>0</v>
      </c>
      <c r="BG105" s="160">
        <f t="shared" si="6"/>
        <v>0</v>
      </c>
      <c r="BH105" s="160">
        <f t="shared" si="7"/>
        <v>0</v>
      </c>
      <c r="BI105" s="160">
        <f t="shared" si="8"/>
        <v>0</v>
      </c>
      <c r="BJ105" s="21" t="s">
        <v>16</v>
      </c>
      <c r="BK105" s="160">
        <f t="shared" si="9"/>
        <v>0</v>
      </c>
      <c r="BL105" s="21" t="s">
        <v>224</v>
      </c>
      <c r="BM105" s="21" t="s">
        <v>3669</v>
      </c>
    </row>
    <row r="106" spans="2:65" s="1" customFormat="1" ht="16.5" customHeight="1">
      <c r="B106" s="149"/>
      <c r="C106" s="150" t="s">
        <v>259</v>
      </c>
      <c r="D106" s="150" t="s">
        <v>167</v>
      </c>
      <c r="E106" s="151" t="s">
        <v>3670</v>
      </c>
      <c r="F106" s="152" t="s">
        <v>3671</v>
      </c>
      <c r="G106" s="153" t="s">
        <v>175</v>
      </c>
      <c r="H106" s="154">
        <v>11</v>
      </c>
      <c r="I106" s="155"/>
      <c r="J106" s="155">
        <f t="shared" si="0"/>
        <v>0</v>
      </c>
      <c r="K106" s="152" t="s">
        <v>5</v>
      </c>
      <c r="L106" s="35"/>
      <c r="M106" s="156" t="s">
        <v>5</v>
      </c>
      <c r="N106" s="157" t="s">
        <v>40</v>
      </c>
      <c r="O106" s="158">
        <v>0</v>
      </c>
      <c r="P106" s="158">
        <f t="shared" si="1"/>
        <v>0</v>
      </c>
      <c r="Q106" s="158">
        <v>0</v>
      </c>
      <c r="R106" s="158">
        <f t="shared" si="2"/>
        <v>0</v>
      </c>
      <c r="S106" s="158">
        <v>0</v>
      </c>
      <c r="T106" s="159">
        <f t="shared" si="3"/>
        <v>0</v>
      </c>
      <c r="AR106" s="21" t="s">
        <v>224</v>
      </c>
      <c r="AT106" s="21" t="s">
        <v>167</v>
      </c>
      <c r="AU106" s="21" t="s">
        <v>77</v>
      </c>
      <c r="AY106" s="21" t="s">
        <v>165</v>
      </c>
      <c r="BE106" s="160">
        <f t="shared" si="4"/>
        <v>0</v>
      </c>
      <c r="BF106" s="160">
        <f t="shared" si="5"/>
        <v>0</v>
      </c>
      <c r="BG106" s="160">
        <f t="shared" si="6"/>
        <v>0</v>
      </c>
      <c r="BH106" s="160">
        <f t="shared" si="7"/>
        <v>0</v>
      </c>
      <c r="BI106" s="160">
        <f t="shared" si="8"/>
        <v>0</v>
      </c>
      <c r="BJ106" s="21" t="s">
        <v>16</v>
      </c>
      <c r="BK106" s="160">
        <f t="shared" si="9"/>
        <v>0</v>
      </c>
      <c r="BL106" s="21" t="s">
        <v>224</v>
      </c>
      <c r="BM106" s="21" t="s">
        <v>3672</v>
      </c>
    </row>
    <row r="107" spans="2:65" s="1" customFormat="1" ht="16.5" customHeight="1">
      <c r="B107" s="149"/>
      <c r="C107" s="150" t="s">
        <v>263</v>
      </c>
      <c r="D107" s="150" t="s">
        <v>167</v>
      </c>
      <c r="E107" s="151" t="s">
        <v>3673</v>
      </c>
      <c r="F107" s="152" t="s">
        <v>3674</v>
      </c>
      <c r="G107" s="153" t="s">
        <v>175</v>
      </c>
      <c r="H107" s="154">
        <v>11</v>
      </c>
      <c r="I107" s="155"/>
      <c r="J107" s="155">
        <f t="shared" si="0"/>
        <v>0</v>
      </c>
      <c r="K107" s="152" t="s">
        <v>5</v>
      </c>
      <c r="L107" s="35"/>
      <c r="M107" s="156" t="s">
        <v>5</v>
      </c>
      <c r="N107" s="157" t="s">
        <v>40</v>
      </c>
      <c r="O107" s="158">
        <v>0</v>
      </c>
      <c r="P107" s="158">
        <f t="shared" si="1"/>
        <v>0</v>
      </c>
      <c r="Q107" s="158">
        <v>0</v>
      </c>
      <c r="R107" s="158">
        <f t="shared" si="2"/>
        <v>0</v>
      </c>
      <c r="S107" s="158">
        <v>0</v>
      </c>
      <c r="T107" s="159">
        <f t="shared" si="3"/>
        <v>0</v>
      </c>
      <c r="AR107" s="21" t="s">
        <v>224</v>
      </c>
      <c r="AT107" s="21" t="s">
        <v>167</v>
      </c>
      <c r="AU107" s="21" t="s">
        <v>77</v>
      </c>
      <c r="AY107" s="21" t="s">
        <v>165</v>
      </c>
      <c r="BE107" s="160">
        <f t="shared" si="4"/>
        <v>0</v>
      </c>
      <c r="BF107" s="160">
        <f t="shared" si="5"/>
        <v>0</v>
      </c>
      <c r="BG107" s="160">
        <f t="shared" si="6"/>
        <v>0</v>
      </c>
      <c r="BH107" s="160">
        <f t="shared" si="7"/>
        <v>0</v>
      </c>
      <c r="BI107" s="160">
        <f t="shared" si="8"/>
        <v>0</v>
      </c>
      <c r="BJ107" s="21" t="s">
        <v>16</v>
      </c>
      <c r="BK107" s="160">
        <f t="shared" si="9"/>
        <v>0</v>
      </c>
      <c r="BL107" s="21" t="s">
        <v>224</v>
      </c>
      <c r="BM107" s="21" t="s">
        <v>3675</v>
      </c>
    </row>
    <row r="108" spans="2:65" s="1" customFormat="1" ht="16.5" customHeight="1">
      <c r="B108" s="149"/>
      <c r="C108" s="150" t="s">
        <v>267</v>
      </c>
      <c r="D108" s="150" t="s">
        <v>167</v>
      </c>
      <c r="E108" s="151" t="s">
        <v>3676</v>
      </c>
      <c r="F108" s="152" t="s">
        <v>3677</v>
      </c>
      <c r="G108" s="153" t="s">
        <v>175</v>
      </c>
      <c r="H108" s="154">
        <v>1</v>
      </c>
      <c r="I108" s="155"/>
      <c r="J108" s="155">
        <f t="shared" si="0"/>
        <v>0</v>
      </c>
      <c r="K108" s="152" t="s">
        <v>5</v>
      </c>
      <c r="L108" s="35"/>
      <c r="M108" s="156" t="s">
        <v>5</v>
      </c>
      <c r="N108" s="157" t="s">
        <v>40</v>
      </c>
      <c r="O108" s="158">
        <v>0</v>
      </c>
      <c r="P108" s="158">
        <f t="shared" si="1"/>
        <v>0</v>
      </c>
      <c r="Q108" s="158">
        <v>0</v>
      </c>
      <c r="R108" s="158">
        <f t="shared" si="2"/>
        <v>0</v>
      </c>
      <c r="S108" s="158">
        <v>0</v>
      </c>
      <c r="T108" s="159">
        <f t="shared" si="3"/>
        <v>0</v>
      </c>
      <c r="AR108" s="21" t="s">
        <v>224</v>
      </c>
      <c r="AT108" s="21" t="s">
        <v>167</v>
      </c>
      <c r="AU108" s="21" t="s">
        <v>77</v>
      </c>
      <c r="AY108" s="21" t="s">
        <v>165</v>
      </c>
      <c r="BE108" s="160">
        <f t="shared" si="4"/>
        <v>0</v>
      </c>
      <c r="BF108" s="160">
        <f t="shared" si="5"/>
        <v>0</v>
      </c>
      <c r="BG108" s="160">
        <f t="shared" si="6"/>
        <v>0</v>
      </c>
      <c r="BH108" s="160">
        <f t="shared" si="7"/>
        <v>0</v>
      </c>
      <c r="BI108" s="160">
        <f t="shared" si="8"/>
        <v>0</v>
      </c>
      <c r="BJ108" s="21" t="s">
        <v>16</v>
      </c>
      <c r="BK108" s="160">
        <f t="shared" si="9"/>
        <v>0</v>
      </c>
      <c r="BL108" s="21" t="s">
        <v>224</v>
      </c>
      <c r="BM108" s="21" t="s">
        <v>3678</v>
      </c>
    </row>
    <row r="109" spans="2:65" s="1" customFormat="1" ht="16.5" customHeight="1">
      <c r="B109" s="149"/>
      <c r="C109" s="150" t="s">
        <v>271</v>
      </c>
      <c r="D109" s="150" t="s">
        <v>167</v>
      </c>
      <c r="E109" s="151" t="s">
        <v>3679</v>
      </c>
      <c r="F109" s="152" t="s">
        <v>3680</v>
      </c>
      <c r="G109" s="153" t="s">
        <v>185</v>
      </c>
      <c r="H109" s="154">
        <v>268</v>
      </c>
      <c r="I109" s="155"/>
      <c r="J109" s="155">
        <f t="shared" si="0"/>
        <v>0</v>
      </c>
      <c r="K109" s="152" t="s">
        <v>5</v>
      </c>
      <c r="L109" s="35"/>
      <c r="M109" s="156" t="s">
        <v>5</v>
      </c>
      <c r="N109" s="157" t="s">
        <v>40</v>
      </c>
      <c r="O109" s="158">
        <v>0</v>
      </c>
      <c r="P109" s="158">
        <f t="shared" si="1"/>
        <v>0</v>
      </c>
      <c r="Q109" s="158">
        <v>0</v>
      </c>
      <c r="R109" s="158">
        <f t="shared" si="2"/>
        <v>0</v>
      </c>
      <c r="S109" s="158">
        <v>0</v>
      </c>
      <c r="T109" s="159">
        <f t="shared" si="3"/>
        <v>0</v>
      </c>
      <c r="AR109" s="21" t="s">
        <v>224</v>
      </c>
      <c r="AT109" s="21" t="s">
        <v>167</v>
      </c>
      <c r="AU109" s="21" t="s">
        <v>77</v>
      </c>
      <c r="AY109" s="21" t="s">
        <v>165</v>
      </c>
      <c r="BE109" s="160">
        <f t="shared" si="4"/>
        <v>0</v>
      </c>
      <c r="BF109" s="160">
        <f t="shared" si="5"/>
        <v>0</v>
      </c>
      <c r="BG109" s="160">
        <f t="shared" si="6"/>
        <v>0</v>
      </c>
      <c r="BH109" s="160">
        <f t="shared" si="7"/>
        <v>0</v>
      </c>
      <c r="BI109" s="160">
        <f t="shared" si="8"/>
        <v>0</v>
      </c>
      <c r="BJ109" s="21" t="s">
        <v>16</v>
      </c>
      <c r="BK109" s="160">
        <f t="shared" si="9"/>
        <v>0</v>
      </c>
      <c r="BL109" s="21" t="s">
        <v>224</v>
      </c>
      <c r="BM109" s="21" t="s">
        <v>3681</v>
      </c>
    </row>
    <row r="110" spans="2:65" s="1" customFormat="1" ht="16.5" customHeight="1">
      <c r="B110" s="149"/>
      <c r="C110" s="150" t="s">
        <v>275</v>
      </c>
      <c r="D110" s="150" t="s">
        <v>167</v>
      </c>
      <c r="E110" s="151" t="s">
        <v>3682</v>
      </c>
      <c r="F110" s="152" t="s">
        <v>3683</v>
      </c>
      <c r="G110" s="153" t="s">
        <v>185</v>
      </c>
      <c r="H110" s="154">
        <v>268</v>
      </c>
      <c r="I110" s="155"/>
      <c r="J110" s="155">
        <f t="shared" si="0"/>
        <v>0</v>
      </c>
      <c r="K110" s="152" t="s">
        <v>5</v>
      </c>
      <c r="L110" s="35"/>
      <c r="M110" s="156" t="s">
        <v>5</v>
      </c>
      <c r="N110" s="157" t="s">
        <v>40</v>
      </c>
      <c r="O110" s="158">
        <v>0</v>
      </c>
      <c r="P110" s="158">
        <f t="shared" si="1"/>
        <v>0</v>
      </c>
      <c r="Q110" s="158">
        <v>0</v>
      </c>
      <c r="R110" s="158">
        <f t="shared" si="2"/>
        <v>0</v>
      </c>
      <c r="S110" s="158">
        <v>0</v>
      </c>
      <c r="T110" s="159">
        <f t="shared" si="3"/>
        <v>0</v>
      </c>
      <c r="AR110" s="21" t="s">
        <v>224</v>
      </c>
      <c r="AT110" s="21" t="s">
        <v>167</v>
      </c>
      <c r="AU110" s="21" t="s">
        <v>77</v>
      </c>
      <c r="AY110" s="21" t="s">
        <v>165</v>
      </c>
      <c r="BE110" s="160">
        <f t="shared" si="4"/>
        <v>0</v>
      </c>
      <c r="BF110" s="160">
        <f t="shared" si="5"/>
        <v>0</v>
      </c>
      <c r="BG110" s="160">
        <f t="shared" si="6"/>
        <v>0</v>
      </c>
      <c r="BH110" s="160">
        <f t="shared" si="7"/>
        <v>0</v>
      </c>
      <c r="BI110" s="160">
        <f t="shared" si="8"/>
        <v>0</v>
      </c>
      <c r="BJ110" s="21" t="s">
        <v>16</v>
      </c>
      <c r="BK110" s="160">
        <f t="shared" si="9"/>
        <v>0</v>
      </c>
      <c r="BL110" s="21" t="s">
        <v>224</v>
      </c>
      <c r="BM110" s="21" t="s">
        <v>3684</v>
      </c>
    </row>
    <row r="111" spans="2:65" s="1" customFormat="1" ht="16.5" customHeight="1">
      <c r="B111" s="149"/>
      <c r="C111" s="150" t="s">
        <v>279</v>
      </c>
      <c r="D111" s="150" t="s">
        <v>167</v>
      </c>
      <c r="E111" s="151" t="s">
        <v>3685</v>
      </c>
      <c r="F111" s="152" t="s">
        <v>3686</v>
      </c>
      <c r="G111" s="153" t="s">
        <v>175</v>
      </c>
      <c r="H111" s="154">
        <v>1</v>
      </c>
      <c r="I111" s="155"/>
      <c r="J111" s="155">
        <f t="shared" si="0"/>
        <v>0</v>
      </c>
      <c r="K111" s="152" t="s">
        <v>5</v>
      </c>
      <c r="L111" s="35"/>
      <c r="M111" s="156" t="s">
        <v>5</v>
      </c>
      <c r="N111" s="157" t="s">
        <v>40</v>
      </c>
      <c r="O111" s="158">
        <v>0</v>
      </c>
      <c r="P111" s="158">
        <f t="shared" si="1"/>
        <v>0</v>
      </c>
      <c r="Q111" s="158">
        <v>0</v>
      </c>
      <c r="R111" s="158">
        <f t="shared" si="2"/>
        <v>0</v>
      </c>
      <c r="S111" s="158">
        <v>0</v>
      </c>
      <c r="T111" s="159">
        <f t="shared" si="3"/>
        <v>0</v>
      </c>
      <c r="AR111" s="21" t="s">
        <v>224</v>
      </c>
      <c r="AT111" s="21" t="s">
        <v>167</v>
      </c>
      <c r="AU111" s="21" t="s">
        <v>77</v>
      </c>
      <c r="AY111" s="21" t="s">
        <v>165</v>
      </c>
      <c r="BE111" s="160">
        <f t="shared" si="4"/>
        <v>0</v>
      </c>
      <c r="BF111" s="160">
        <f t="shared" si="5"/>
        <v>0</v>
      </c>
      <c r="BG111" s="160">
        <f t="shared" si="6"/>
        <v>0</v>
      </c>
      <c r="BH111" s="160">
        <f t="shared" si="7"/>
        <v>0</v>
      </c>
      <c r="BI111" s="160">
        <f t="shared" si="8"/>
        <v>0</v>
      </c>
      <c r="BJ111" s="21" t="s">
        <v>16</v>
      </c>
      <c r="BK111" s="160">
        <f t="shared" si="9"/>
        <v>0</v>
      </c>
      <c r="BL111" s="21" t="s">
        <v>224</v>
      </c>
      <c r="BM111" s="21" t="s">
        <v>3687</v>
      </c>
    </row>
    <row r="112" spans="2:65" s="1" customFormat="1" ht="16.5" customHeight="1">
      <c r="B112" s="149"/>
      <c r="C112" s="150" t="s">
        <v>283</v>
      </c>
      <c r="D112" s="150" t="s">
        <v>167</v>
      </c>
      <c r="E112" s="151" t="s">
        <v>3688</v>
      </c>
      <c r="F112" s="152" t="s">
        <v>3689</v>
      </c>
      <c r="G112" s="153" t="s">
        <v>175</v>
      </c>
      <c r="H112" s="154">
        <v>1</v>
      </c>
      <c r="I112" s="155"/>
      <c r="J112" s="155">
        <f t="shared" si="0"/>
        <v>0</v>
      </c>
      <c r="K112" s="152" t="s">
        <v>5</v>
      </c>
      <c r="L112" s="35"/>
      <c r="M112" s="156" t="s">
        <v>5</v>
      </c>
      <c r="N112" s="157" t="s">
        <v>40</v>
      </c>
      <c r="O112" s="158">
        <v>0</v>
      </c>
      <c r="P112" s="158">
        <f t="shared" si="1"/>
        <v>0</v>
      </c>
      <c r="Q112" s="158">
        <v>0</v>
      </c>
      <c r="R112" s="158">
        <f t="shared" si="2"/>
        <v>0</v>
      </c>
      <c r="S112" s="158">
        <v>0</v>
      </c>
      <c r="T112" s="159">
        <f t="shared" si="3"/>
        <v>0</v>
      </c>
      <c r="AR112" s="21" t="s">
        <v>224</v>
      </c>
      <c r="AT112" s="21" t="s">
        <v>167</v>
      </c>
      <c r="AU112" s="21" t="s">
        <v>77</v>
      </c>
      <c r="AY112" s="21" t="s">
        <v>165</v>
      </c>
      <c r="BE112" s="160">
        <f t="shared" si="4"/>
        <v>0</v>
      </c>
      <c r="BF112" s="160">
        <f t="shared" si="5"/>
        <v>0</v>
      </c>
      <c r="BG112" s="160">
        <f t="shared" si="6"/>
        <v>0</v>
      </c>
      <c r="BH112" s="160">
        <f t="shared" si="7"/>
        <v>0</v>
      </c>
      <c r="BI112" s="160">
        <f t="shared" si="8"/>
        <v>0</v>
      </c>
      <c r="BJ112" s="21" t="s">
        <v>16</v>
      </c>
      <c r="BK112" s="160">
        <f t="shared" si="9"/>
        <v>0</v>
      </c>
      <c r="BL112" s="21" t="s">
        <v>224</v>
      </c>
      <c r="BM112" s="21" t="s">
        <v>3690</v>
      </c>
    </row>
    <row r="113" spans="2:65" s="10" customFormat="1" ht="29.85" customHeight="1">
      <c r="B113" s="137"/>
      <c r="D113" s="138" t="s">
        <v>68</v>
      </c>
      <c r="E113" s="147" t="s">
        <v>1993</v>
      </c>
      <c r="F113" s="147" t="s">
        <v>3691</v>
      </c>
      <c r="J113" s="148">
        <f>BK113</f>
        <v>0</v>
      </c>
      <c r="L113" s="137"/>
      <c r="M113" s="141"/>
      <c r="N113" s="142"/>
      <c r="O113" s="142"/>
      <c r="P113" s="143">
        <f>P114</f>
        <v>0</v>
      </c>
      <c r="Q113" s="142"/>
      <c r="R113" s="143">
        <f>R114</f>
        <v>0</v>
      </c>
      <c r="S113" s="142"/>
      <c r="T113" s="144">
        <f>T114</f>
        <v>0</v>
      </c>
      <c r="AR113" s="138" t="s">
        <v>77</v>
      </c>
      <c r="AT113" s="145" t="s">
        <v>68</v>
      </c>
      <c r="AU113" s="145" t="s">
        <v>16</v>
      </c>
      <c r="AY113" s="138" t="s">
        <v>165</v>
      </c>
      <c r="BK113" s="146">
        <f>BK114</f>
        <v>0</v>
      </c>
    </row>
    <row r="114" spans="2:65" s="1" customFormat="1" ht="16.5" customHeight="1">
      <c r="B114" s="149"/>
      <c r="C114" s="150" t="s">
        <v>288</v>
      </c>
      <c r="D114" s="150" t="s">
        <v>167</v>
      </c>
      <c r="E114" s="151" t="s">
        <v>3692</v>
      </c>
      <c r="F114" s="152" t="s">
        <v>3693</v>
      </c>
      <c r="G114" s="153" t="s">
        <v>175</v>
      </c>
      <c r="H114" s="154">
        <v>23</v>
      </c>
      <c r="I114" s="155"/>
      <c r="J114" s="155">
        <f>ROUND(I114*H114,2)</f>
        <v>0</v>
      </c>
      <c r="K114" s="152" t="s">
        <v>5</v>
      </c>
      <c r="L114" s="35"/>
      <c r="M114" s="156" t="s">
        <v>5</v>
      </c>
      <c r="N114" s="157" t="s">
        <v>40</v>
      </c>
      <c r="O114" s="158">
        <v>0</v>
      </c>
      <c r="P114" s="158">
        <f>O114*H114</f>
        <v>0</v>
      </c>
      <c r="Q114" s="158">
        <v>0</v>
      </c>
      <c r="R114" s="158">
        <f>Q114*H114</f>
        <v>0</v>
      </c>
      <c r="S114" s="158">
        <v>0</v>
      </c>
      <c r="T114" s="159">
        <f>S114*H114</f>
        <v>0</v>
      </c>
      <c r="AR114" s="21" t="s">
        <v>224</v>
      </c>
      <c r="AT114" s="21" t="s">
        <v>167</v>
      </c>
      <c r="AU114" s="21" t="s">
        <v>77</v>
      </c>
      <c r="AY114" s="21" t="s">
        <v>165</v>
      </c>
      <c r="BE114" s="160">
        <f>IF(N114="základní",J114,0)</f>
        <v>0</v>
      </c>
      <c r="BF114" s="160">
        <f>IF(N114="snížená",J114,0)</f>
        <v>0</v>
      </c>
      <c r="BG114" s="160">
        <f>IF(N114="zákl. přenesená",J114,0)</f>
        <v>0</v>
      </c>
      <c r="BH114" s="160">
        <f>IF(N114="sníž. přenesená",J114,0)</f>
        <v>0</v>
      </c>
      <c r="BI114" s="160">
        <f>IF(N114="nulová",J114,0)</f>
        <v>0</v>
      </c>
      <c r="BJ114" s="21" t="s">
        <v>16</v>
      </c>
      <c r="BK114" s="160">
        <f>ROUND(I114*H114,2)</f>
        <v>0</v>
      </c>
      <c r="BL114" s="21" t="s">
        <v>224</v>
      </c>
      <c r="BM114" s="21" t="s">
        <v>3694</v>
      </c>
    </row>
    <row r="115" spans="2:65" s="10" customFormat="1" ht="29.85" customHeight="1">
      <c r="B115" s="137"/>
      <c r="D115" s="138" t="s">
        <v>68</v>
      </c>
      <c r="E115" s="147" t="s">
        <v>2012</v>
      </c>
      <c r="F115" s="147" t="s">
        <v>3695</v>
      </c>
      <c r="J115" s="148">
        <f>BK115</f>
        <v>0</v>
      </c>
      <c r="L115" s="137"/>
      <c r="M115" s="141"/>
      <c r="N115" s="142"/>
      <c r="O115" s="142"/>
      <c r="P115" s="143">
        <f>SUM(P116:P121)</f>
        <v>0</v>
      </c>
      <c r="Q115" s="142"/>
      <c r="R115" s="143">
        <f>SUM(R116:R121)</f>
        <v>0</v>
      </c>
      <c r="S115" s="142"/>
      <c r="T115" s="144">
        <f>SUM(T116:T121)</f>
        <v>0</v>
      </c>
      <c r="AR115" s="138" t="s">
        <v>77</v>
      </c>
      <c r="AT115" s="145" t="s">
        <v>68</v>
      </c>
      <c r="AU115" s="145" t="s">
        <v>16</v>
      </c>
      <c r="AY115" s="138" t="s">
        <v>165</v>
      </c>
      <c r="BK115" s="146">
        <f>SUM(BK116:BK121)</f>
        <v>0</v>
      </c>
    </row>
    <row r="116" spans="2:65" s="1" customFormat="1" ht="16.5" customHeight="1">
      <c r="B116" s="149"/>
      <c r="C116" s="150" t="s">
        <v>292</v>
      </c>
      <c r="D116" s="150" t="s">
        <v>167</v>
      </c>
      <c r="E116" s="151" t="s">
        <v>3696</v>
      </c>
      <c r="F116" s="152" t="s">
        <v>3697</v>
      </c>
      <c r="G116" s="153" t="s">
        <v>175</v>
      </c>
      <c r="H116" s="154">
        <v>1</v>
      </c>
      <c r="I116" s="155"/>
      <c r="J116" s="155">
        <f t="shared" ref="J116:J121" si="10">ROUND(I116*H116,2)</f>
        <v>0</v>
      </c>
      <c r="K116" s="152" t="s">
        <v>5</v>
      </c>
      <c r="L116" s="35"/>
      <c r="M116" s="156" t="s">
        <v>5</v>
      </c>
      <c r="N116" s="157" t="s">
        <v>40</v>
      </c>
      <c r="O116" s="158">
        <v>0</v>
      </c>
      <c r="P116" s="158">
        <f t="shared" ref="P116:P121" si="11">O116*H116</f>
        <v>0</v>
      </c>
      <c r="Q116" s="158">
        <v>0</v>
      </c>
      <c r="R116" s="158">
        <f t="shared" ref="R116:R121" si="12">Q116*H116</f>
        <v>0</v>
      </c>
      <c r="S116" s="158">
        <v>0</v>
      </c>
      <c r="T116" s="159">
        <f t="shared" ref="T116:T121" si="13">S116*H116</f>
        <v>0</v>
      </c>
      <c r="AR116" s="21" t="s">
        <v>224</v>
      </c>
      <c r="AT116" s="21" t="s">
        <v>167</v>
      </c>
      <c r="AU116" s="21" t="s">
        <v>77</v>
      </c>
      <c r="AY116" s="21" t="s">
        <v>165</v>
      </c>
      <c r="BE116" s="160">
        <f t="shared" ref="BE116:BE121" si="14">IF(N116="základní",J116,0)</f>
        <v>0</v>
      </c>
      <c r="BF116" s="160">
        <f t="shared" ref="BF116:BF121" si="15">IF(N116="snížená",J116,0)</f>
        <v>0</v>
      </c>
      <c r="BG116" s="160">
        <f t="shared" ref="BG116:BG121" si="16">IF(N116="zákl. přenesená",J116,0)</f>
        <v>0</v>
      </c>
      <c r="BH116" s="160">
        <f t="shared" ref="BH116:BH121" si="17">IF(N116="sníž. přenesená",J116,0)</f>
        <v>0</v>
      </c>
      <c r="BI116" s="160">
        <f t="shared" ref="BI116:BI121" si="18">IF(N116="nulová",J116,0)</f>
        <v>0</v>
      </c>
      <c r="BJ116" s="21" t="s">
        <v>16</v>
      </c>
      <c r="BK116" s="160">
        <f t="shared" ref="BK116:BK121" si="19">ROUND(I116*H116,2)</f>
        <v>0</v>
      </c>
      <c r="BL116" s="21" t="s">
        <v>224</v>
      </c>
      <c r="BM116" s="21" t="s">
        <v>3698</v>
      </c>
    </row>
    <row r="117" spans="2:65" s="1" customFormat="1" ht="16.5" customHeight="1">
      <c r="B117" s="149"/>
      <c r="C117" s="150" t="s">
        <v>296</v>
      </c>
      <c r="D117" s="150" t="s">
        <v>167</v>
      </c>
      <c r="E117" s="151" t="s">
        <v>3699</v>
      </c>
      <c r="F117" s="152" t="s">
        <v>3700</v>
      </c>
      <c r="G117" s="153" t="s">
        <v>175</v>
      </c>
      <c r="H117" s="154">
        <v>1</v>
      </c>
      <c r="I117" s="155"/>
      <c r="J117" s="155">
        <f t="shared" si="10"/>
        <v>0</v>
      </c>
      <c r="K117" s="152" t="s">
        <v>5</v>
      </c>
      <c r="L117" s="35"/>
      <c r="M117" s="156" t="s">
        <v>5</v>
      </c>
      <c r="N117" s="157" t="s">
        <v>40</v>
      </c>
      <c r="O117" s="158">
        <v>0</v>
      </c>
      <c r="P117" s="158">
        <f t="shared" si="11"/>
        <v>0</v>
      </c>
      <c r="Q117" s="158">
        <v>0</v>
      </c>
      <c r="R117" s="158">
        <f t="shared" si="12"/>
        <v>0</v>
      </c>
      <c r="S117" s="158">
        <v>0</v>
      </c>
      <c r="T117" s="159">
        <f t="shared" si="13"/>
        <v>0</v>
      </c>
      <c r="AR117" s="21" t="s">
        <v>224</v>
      </c>
      <c r="AT117" s="21" t="s">
        <v>167</v>
      </c>
      <c r="AU117" s="21" t="s">
        <v>77</v>
      </c>
      <c r="AY117" s="21" t="s">
        <v>165</v>
      </c>
      <c r="BE117" s="160">
        <f t="shared" si="14"/>
        <v>0</v>
      </c>
      <c r="BF117" s="160">
        <f t="shared" si="15"/>
        <v>0</v>
      </c>
      <c r="BG117" s="160">
        <f t="shared" si="16"/>
        <v>0</v>
      </c>
      <c r="BH117" s="160">
        <f t="shared" si="17"/>
        <v>0</v>
      </c>
      <c r="BI117" s="160">
        <f t="shared" si="18"/>
        <v>0</v>
      </c>
      <c r="BJ117" s="21" t="s">
        <v>16</v>
      </c>
      <c r="BK117" s="160">
        <f t="shared" si="19"/>
        <v>0</v>
      </c>
      <c r="BL117" s="21" t="s">
        <v>224</v>
      </c>
      <c r="BM117" s="21" t="s">
        <v>3701</v>
      </c>
    </row>
    <row r="118" spans="2:65" s="1" customFormat="1" ht="16.5" customHeight="1">
      <c r="B118" s="149"/>
      <c r="C118" s="150" t="s">
        <v>303</v>
      </c>
      <c r="D118" s="150" t="s">
        <v>167</v>
      </c>
      <c r="E118" s="151" t="s">
        <v>3702</v>
      </c>
      <c r="F118" s="152" t="s">
        <v>3703</v>
      </c>
      <c r="G118" s="153" t="s">
        <v>175</v>
      </c>
      <c r="H118" s="154">
        <v>1</v>
      </c>
      <c r="I118" s="155"/>
      <c r="J118" s="155">
        <f t="shared" si="10"/>
        <v>0</v>
      </c>
      <c r="K118" s="152" t="s">
        <v>5</v>
      </c>
      <c r="L118" s="35"/>
      <c r="M118" s="156" t="s">
        <v>5</v>
      </c>
      <c r="N118" s="157" t="s">
        <v>40</v>
      </c>
      <c r="O118" s="158">
        <v>0</v>
      </c>
      <c r="P118" s="158">
        <f t="shared" si="11"/>
        <v>0</v>
      </c>
      <c r="Q118" s="158">
        <v>0</v>
      </c>
      <c r="R118" s="158">
        <f t="shared" si="12"/>
        <v>0</v>
      </c>
      <c r="S118" s="158">
        <v>0</v>
      </c>
      <c r="T118" s="159">
        <f t="shared" si="13"/>
        <v>0</v>
      </c>
      <c r="AR118" s="21" t="s">
        <v>224</v>
      </c>
      <c r="AT118" s="21" t="s">
        <v>167</v>
      </c>
      <c r="AU118" s="21" t="s">
        <v>77</v>
      </c>
      <c r="AY118" s="21" t="s">
        <v>165</v>
      </c>
      <c r="BE118" s="160">
        <f t="shared" si="14"/>
        <v>0</v>
      </c>
      <c r="BF118" s="160">
        <f t="shared" si="15"/>
        <v>0</v>
      </c>
      <c r="BG118" s="160">
        <f t="shared" si="16"/>
        <v>0</v>
      </c>
      <c r="BH118" s="160">
        <f t="shared" si="17"/>
        <v>0</v>
      </c>
      <c r="BI118" s="160">
        <f t="shared" si="18"/>
        <v>0</v>
      </c>
      <c r="BJ118" s="21" t="s">
        <v>16</v>
      </c>
      <c r="BK118" s="160">
        <f t="shared" si="19"/>
        <v>0</v>
      </c>
      <c r="BL118" s="21" t="s">
        <v>224</v>
      </c>
      <c r="BM118" s="21" t="s">
        <v>3704</v>
      </c>
    </row>
    <row r="119" spans="2:65" s="1" customFormat="1" ht="16.5" customHeight="1">
      <c r="B119" s="149"/>
      <c r="C119" s="150" t="s">
        <v>307</v>
      </c>
      <c r="D119" s="150" t="s">
        <v>167</v>
      </c>
      <c r="E119" s="151" t="s">
        <v>3705</v>
      </c>
      <c r="F119" s="152" t="s">
        <v>3706</v>
      </c>
      <c r="G119" s="153" t="s">
        <v>175</v>
      </c>
      <c r="H119" s="154">
        <v>1</v>
      </c>
      <c r="I119" s="155"/>
      <c r="J119" s="155">
        <f t="shared" si="10"/>
        <v>0</v>
      </c>
      <c r="K119" s="152" t="s">
        <v>5</v>
      </c>
      <c r="L119" s="35"/>
      <c r="M119" s="156" t="s">
        <v>5</v>
      </c>
      <c r="N119" s="157" t="s">
        <v>40</v>
      </c>
      <c r="O119" s="158">
        <v>0</v>
      </c>
      <c r="P119" s="158">
        <f t="shared" si="11"/>
        <v>0</v>
      </c>
      <c r="Q119" s="158">
        <v>0</v>
      </c>
      <c r="R119" s="158">
        <f t="shared" si="12"/>
        <v>0</v>
      </c>
      <c r="S119" s="158">
        <v>0</v>
      </c>
      <c r="T119" s="159">
        <f t="shared" si="13"/>
        <v>0</v>
      </c>
      <c r="AR119" s="21" t="s">
        <v>224</v>
      </c>
      <c r="AT119" s="21" t="s">
        <v>167</v>
      </c>
      <c r="AU119" s="21" t="s">
        <v>77</v>
      </c>
      <c r="AY119" s="21" t="s">
        <v>165</v>
      </c>
      <c r="BE119" s="160">
        <f t="shared" si="14"/>
        <v>0</v>
      </c>
      <c r="BF119" s="160">
        <f t="shared" si="15"/>
        <v>0</v>
      </c>
      <c r="BG119" s="160">
        <f t="shared" si="16"/>
        <v>0</v>
      </c>
      <c r="BH119" s="160">
        <f t="shared" si="17"/>
        <v>0</v>
      </c>
      <c r="BI119" s="160">
        <f t="shared" si="18"/>
        <v>0</v>
      </c>
      <c r="BJ119" s="21" t="s">
        <v>16</v>
      </c>
      <c r="BK119" s="160">
        <f t="shared" si="19"/>
        <v>0</v>
      </c>
      <c r="BL119" s="21" t="s">
        <v>224</v>
      </c>
      <c r="BM119" s="21" t="s">
        <v>3707</v>
      </c>
    </row>
    <row r="120" spans="2:65" s="1" customFormat="1" ht="16.5" customHeight="1">
      <c r="B120" s="149"/>
      <c r="C120" s="150" t="s">
        <v>312</v>
      </c>
      <c r="D120" s="150" t="s">
        <v>167</v>
      </c>
      <c r="E120" s="151" t="s">
        <v>3708</v>
      </c>
      <c r="F120" s="152" t="s">
        <v>3709</v>
      </c>
      <c r="G120" s="153" t="s">
        <v>175</v>
      </c>
      <c r="H120" s="154">
        <v>1</v>
      </c>
      <c r="I120" s="155"/>
      <c r="J120" s="155">
        <f t="shared" si="10"/>
        <v>0</v>
      </c>
      <c r="K120" s="152" t="s">
        <v>5</v>
      </c>
      <c r="L120" s="35"/>
      <c r="M120" s="156" t="s">
        <v>5</v>
      </c>
      <c r="N120" s="157" t="s">
        <v>40</v>
      </c>
      <c r="O120" s="158">
        <v>0</v>
      </c>
      <c r="P120" s="158">
        <f t="shared" si="11"/>
        <v>0</v>
      </c>
      <c r="Q120" s="158">
        <v>0</v>
      </c>
      <c r="R120" s="158">
        <f t="shared" si="12"/>
        <v>0</v>
      </c>
      <c r="S120" s="158">
        <v>0</v>
      </c>
      <c r="T120" s="159">
        <f t="shared" si="13"/>
        <v>0</v>
      </c>
      <c r="AR120" s="21" t="s">
        <v>224</v>
      </c>
      <c r="AT120" s="21" t="s">
        <v>167</v>
      </c>
      <c r="AU120" s="21" t="s">
        <v>77</v>
      </c>
      <c r="AY120" s="21" t="s">
        <v>165</v>
      </c>
      <c r="BE120" s="160">
        <f t="shared" si="14"/>
        <v>0</v>
      </c>
      <c r="BF120" s="160">
        <f t="shared" si="15"/>
        <v>0</v>
      </c>
      <c r="BG120" s="160">
        <f t="shared" si="16"/>
        <v>0</v>
      </c>
      <c r="BH120" s="160">
        <f t="shared" si="17"/>
        <v>0</v>
      </c>
      <c r="BI120" s="160">
        <f t="shared" si="18"/>
        <v>0</v>
      </c>
      <c r="BJ120" s="21" t="s">
        <v>16</v>
      </c>
      <c r="BK120" s="160">
        <f t="shared" si="19"/>
        <v>0</v>
      </c>
      <c r="BL120" s="21" t="s">
        <v>224</v>
      </c>
      <c r="BM120" s="21" t="s">
        <v>3710</v>
      </c>
    </row>
    <row r="121" spans="2:65" s="1" customFormat="1" ht="16.5" customHeight="1">
      <c r="B121" s="149"/>
      <c r="C121" s="150" t="s">
        <v>316</v>
      </c>
      <c r="D121" s="150" t="s">
        <v>167</v>
      </c>
      <c r="E121" s="151" t="s">
        <v>3711</v>
      </c>
      <c r="F121" s="152" t="s">
        <v>3712</v>
      </c>
      <c r="G121" s="153" t="s">
        <v>175</v>
      </c>
      <c r="H121" s="154">
        <v>1</v>
      </c>
      <c r="I121" s="155"/>
      <c r="J121" s="155">
        <f t="shared" si="10"/>
        <v>0</v>
      </c>
      <c r="K121" s="152" t="s">
        <v>5</v>
      </c>
      <c r="L121" s="35"/>
      <c r="M121" s="156" t="s">
        <v>5</v>
      </c>
      <c r="N121" s="178" t="s">
        <v>40</v>
      </c>
      <c r="O121" s="179">
        <v>0</v>
      </c>
      <c r="P121" s="179">
        <f t="shared" si="11"/>
        <v>0</v>
      </c>
      <c r="Q121" s="179">
        <v>0</v>
      </c>
      <c r="R121" s="179">
        <f t="shared" si="12"/>
        <v>0</v>
      </c>
      <c r="S121" s="179">
        <v>0</v>
      </c>
      <c r="T121" s="180">
        <f t="shared" si="13"/>
        <v>0</v>
      </c>
      <c r="AR121" s="21" t="s">
        <v>224</v>
      </c>
      <c r="AT121" s="21" t="s">
        <v>167</v>
      </c>
      <c r="AU121" s="21" t="s">
        <v>77</v>
      </c>
      <c r="AY121" s="21" t="s">
        <v>165</v>
      </c>
      <c r="BE121" s="160">
        <f t="shared" si="14"/>
        <v>0</v>
      </c>
      <c r="BF121" s="160">
        <f t="shared" si="15"/>
        <v>0</v>
      </c>
      <c r="BG121" s="160">
        <f t="shared" si="16"/>
        <v>0</v>
      </c>
      <c r="BH121" s="160">
        <f t="shared" si="17"/>
        <v>0</v>
      </c>
      <c r="BI121" s="160">
        <f t="shared" si="18"/>
        <v>0</v>
      </c>
      <c r="BJ121" s="21" t="s">
        <v>16</v>
      </c>
      <c r="BK121" s="160">
        <f t="shared" si="19"/>
        <v>0</v>
      </c>
      <c r="BL121" s="21" t="s">
        <v>224</v>
      </c>
      <c r="BM121" s="21" t="s">
        <v>3713</v>
      </c>
    </row>
    <row r="122" spans="2:65" s="1" customFormat="1" ht="6.95" customHeight="1">
      <c r="B122" s="50"/>
      <c r="C122" s="51"/>
      <c r="D122" s="51"/>
      <c r="E122" s="51"/>
      <c r="F122" s="51"/>
      <c r="G122" s="51"/>
      <c r="H122" s="51"/>
      <c r="I122" s="51"/>
      <c r="J122" s="51"/>
      <c r="K122" s="51"/>
      <c r="L122" s="35"/>
    </row>
  </sheetData>
  <autoFilter ref="C79:K121"/>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21</vt:i4>
      </vt:variant>
    </vt:vector>
  </HeadingPairs>
  <TitlesOfParts>
    <vt:vector size="32" baseType="lpstr">
      <vt:lpstr>Rekapitulace stavby</vt:lpstr>
      <vt:lpstr>1 - Stavební část</vt:lpstr>
      <vt:lpstr>2 - Vytápění</vt:lpstr>
      <vt:lpstr>3 - Vzduchotechnika</vt:lpstr>
      <vt:lpstr>4 - Měření a regulace</vt:lpstr>
      <vt:lpstr>5 - Zdravotní instalace</vt:lpstr>
      <vt:lpstr>6 - Silnoproudá elektrote...</vt:lpstr>
      <vt:lpstr>7 - Slaboproudá elektrote...</vt:lpstr>
      <vt:lpstr>8 - Medicinální plyny</vt:lpstr>
      <vt:lpstr>VRN - Ostatní a vedlejší ...</vt:lpstr>
      <vt:lpstr>Pokyny pro vyplnění</vt:lpstr>
      <vt:lpstr>'1 - Stavební část'!Názvy_tisku</vt:lpstr>
      <vt:lpstr>'2 - Vytápění'!Názvy_tisku</vt:lpstr>
      <vt:lpstr>'3 - Vzduchotechnika'!Názvy_tisku</vt:lpstr>
      <vt:lpstr>'4 - Měření a regulace'!Názvy_tisku</vt:lpstr>
      <vt:lpstr>'5 - Zdravotní instalace'!Názvy_tisku</vt:lpstr>
      <vt:lpstr>'6 - Silnoproudá elektrote...'!Názvy_tisku</vt:lpstr>
      <vt:lpstr>'7 - Slaboproudá elektrote...'!Názvy_tisku</vt:lpstr>
      <vt:lpstr>'8 - Medicinální plyny'!Názvy_tisku</vt:lpstr>
      <vt:lpstr>'Rekapitulace stavby'!Názvy_tisku</vt:lpstr>
      <vt:lpstr>'VRN - Ostatní a vedlejší ...'!Názvy_tisku</vt:lpstr>
      <vt:lpstr>'1 - Stavební část'!Oblast_tisku</vt:lpstr>
      <vt:lpstr>'2 - Vytápění'!Oblast_tisku</vt:lpstr>
      <vt:lpstr>'3 - Vzduchotechnika'!Oblast_tisku</vt:lpstr>
      <vt:lpstr>'4 - Měření a regulace'!Oblast_tisku</vt:lpstr>
      <vt:lpstr>'5 - Zdravotní instalace'!Oblast_tisku</vt:lpstr>
      <vt:lpstr>'6 - Silnoproudá elektrote...'!Oblast_tisku</vt:lpstr>
      <vt:lpstr>'7 - Slaboproudá elektrote...'!Oblast_tisku</vt:lpstr>
      <vt:lpstr>'8 - Medicinální plyny'!Oblast_tisku</vt:lpstr>
      <vt:lpstr>'Pokyny pro vyplnění'!Oblast_tisku</vt:lpstr>
      <vt:lpstr>'Rekapitulace stavby'!Oblast_tisku</vt:lpstr>
      <vt:lpstr>'VRN - Ostatní a vedlejší ...'!Oblast_tisku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Pc-Petra\Petra</dc:creator>
  <cp:lastModifiedBy>Petr</cp:lastModifiedBy>
  <dcterms:created xsi:type="dcterms:W3CDTF">2018-10-19T14:25:55Z</dcterms:created>
  <dcterms:modified xsi:type="dcterms:W3CDTF">2018-10-31T11:35:21Z</dcterms:modified>
</cp:coreProperties>
</file>