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53" yWindow="611" windowWidth="15297" windowHeight="10297"/>
  </bookViews>
  <sheets>
    <sheet name="Rekapitulace stavby" sheetId="1" r:id="rId1"/>
    <sheet name="IO01 - Měření a dispečers..." sheetId="2" r:id="rId2"/>
    <sheet name="SO01 - Budova T" sheetId="3" r:id="rId3"/>
    <sheet name="SO02 - Budova O" sheetId="4" r:id="rId4"/>
    <sheet name="SO03 - Budova L" sheetId="5" r:id="rId5"/>
    <sheet name="SO04 - Budova Prádelna" sheetId="6" r:id="rId6"/>
  </sheets>
  <definedNames>
    <definedName name="_xlnm._FilterDatabase" localSheetId="1" hidden="1">'IO01 - Měření a dispečers...'!$C$121:$K$151</definedName>
    <definedName name="_xlnm._FilterDatabase" localSheetId="2" hidden="1">'SO01 - Budova T'!$C$136:$K$327</definedName>
    <definedName name="_xlnm._FilterDatabase" localSheetId="3" hidden="1">'SO02 - Budova O'!$C$136:$K$330</definedName>
    <definedName name="_xlnm._FilterDatabase" localSheetId="4" hidden="1">'SO03 - Budova L'!$C$136:$K$327</definedName>
    <definedName name="_xlnm._FilterDatabase" localSheetId="5" hidden="1">'SO04 - Budova Prádelna'!$C$132:$K$330</definedName>
    <definedName name="_xlnm.Print_Titles" localSheetId="1">'IO01 - Měření a dispečers...'!$121:$121</definedName>
    <definedName name="_xlnm.Print_Titles" localSheetId="0">'Rekapitulace stavby'!$92:$92</definedName>
    <definedName name="_xlnm.Print_Titles" localSheetId="2">'SO01 - Budova T'!$136:$136</definedName>
    <definedName name="_xlnm.Print_Titles" localSheetId="3">'SO02 - Budova O'!$136:$136</definedName>
    <definedName name="_xlnm.Print_Titles" localSheetId="4">'SO03 - Budova L'!$136:$136</definedName>
    <definedName name="_xlnm.Print_Titles" localSheetId="5">'SO04 - Budova Prádelna'!$132:$132</definedName>
    <definedName name="_xlnm.Print_Area" localSheetId="1">'IO01 - Měření a dispečers...'!$C$4:$J$76,'IO01 - Měření a dispečers...'!$C$82:$J$103,'IO01 - Měření a dispečers...'!$C$109:$K$151</definedName>
    <definedName name="_xlnm.Print_Area" localSheetId="0">'Rekapitulace stavby'!$D$4:$AO$76,'Rekapitulace stavby'!$C$82:$AQ$100</definedName>
    <definedName name="_xlnm.Print_Area" localSheetId="2">'SO01 - Budova T'!$C$4:$J$76,'SO01 - Budova T'!$C$82:$J$118,'SO01 - Budova T'!$C$124:$K$327</definedName>
    <definedName name="_xlnm.Print_Area" localSheetId="3">'SO02 - Budova O'!$C$4:$J$76,'SO02 - Budova O'!$C$82:$J$118,'SO02 - Budova O'!$C$124:$K$330</definedName>
    <definedName name="_xlnm.Print_Area" localSheetId="4">'SO03 - Budova L'!$C$4:$J$76,'SO03 - Budova L'!$C$82:$J$118,'SO03 - Budova L'!$C$124:$K$327</definedName>
    <definedName name="_xlnm.Print_Area" localSheetId="5">'SO04 - Budova Prádelna'!$C$4:$J$76,'SO04 - Budova Prádelna'!$C$82:$J$114,'SO04 - Budova Prádelna'!$C$120:$K$330</definedName>
  </definedNames>
  <calcPr calcId="145621"/>
</workbook>
</file>

<file path=xl/calcChain.xml><?xml version="1.0" encoding="utf-8"?>
<calcChain xmlns="http://schemas.openxmlformats.org/spreadsheetml/2006/main">
  <c r="J155" i="6" l="1"/>
  <c r="J37" i="6"/>
  <c r="J36" i="6"/>
  <c r="AY99" i="1" s="1"/>
  <c r="J35" i="6"/>
  <c r="AX99" i="1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T326" i="6" s="1"/>
  <c r="R327" i="6"/>
  <c r="R326" i="6" s="1"/>
  <c r="P327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J101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T135" i="6" s="1"/>
  <c r="T134" i="6" s="1"/>
  <c r="R136" i="6"/>
  <c r="R135" i="6" s="1"/>
  <c r="R134" i="6" s="1"/>
  <c r="P136" i="6"/>
  <c r="P135" i="6" s="1"/>
  <c r="P134" i="6" s="1"/>
  <c r="F127" i="6"/>
  <c r="E125" i="6"/>
  <c r="F89" i="6"/>
  <c r="E87" i="6"/>
  <c r="J24" i="6"/>
  <c r="E24" i="6"/>
  <c r="J130" i="6" s="1"/>
  <c r="J23" i="6"/>
  <c r="J21" i="6"/>
  <c r="E21" i="6"/>
  <c r="J129" i="6" s="1"/>
  <c r="J20" i="6"/>
  <c r="J18" i="6"/>
  <c r="E18" i="6"/>
  <c r="F92" i="6" s="1"/>
  <c r="J17" i="6"/>
  <c r="J15" i="6"/>
  <c r="E15" i="6"/>
  <c r="F129" i="6" s="1"/>
  <c r="J14" i="6"/>
  <c r="J12" i="6"/>
  <c r="J127" i="6"/>
  <c r="E7" i="6"/>
  <c r="E123" i="6"/>
  <c r="J164" i="5"/>
  <c r="J37" i="5"/>
  <c r="J36" i="5"/>
  <c r="AY98" i="1"/>
  <c r="J35" i="5"/>
  <c r="AX98" i="1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T201" i="5" s="1"/>
  <c r="R202" i="5"/>
  <c r="R201" i="5" s="1"/>
  <c r="P202" i="5"/>
  <c r="P201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T191" i="5" s="1"/>
  <c r="R192" i="5"/>
  <c r="R191" i="5" s="1"/>
  <c r="P192" i="5"/>
  <c r="P191" i="5" s="1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J101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T138" i="5"/>
  <c r="R140" i="5"/>
  <c r="R139" i="5"/>
  <c r="R138" i="5"/>
  <c r="P140" i="5"/>
  <c r="P139" i="5" s="1"/>
  <c r="P138" i="5" s="1"/>
  <c r="F131" i="5"/>
  <c r="E129" i="5"/>
  <c r="F89" i="5"/>
  <c r="E87" i="5"/>
  <c r="J24" i="5"/>
  <c r="E24" i="5"/>
  <c r="J92" i="5" s="1"/>
  <c r="J23" i="5"/>
  <c r="J21" i="5"/>
  <c r="E21" i="5"/>
  <c r="J133" i="5" s="1"/>
  <c r="J20" i="5"/>
  <c r="J18" i="5"/>
  <c r="E18" i="5"/>
  <c r="F134" i="5" s="1"/>
  <c r="J17" i="5"/>
  <c r="J15" i="5"/>
  <c r="E15" i="5"/>
  <c r="F133" i="5" s="1"/>
  <c r="J14" i="5"/>
  <c r="J12" i="5"/>
  <c r="J89" i="5"/>
  <c r="E7" i="5"/>
  <c r="E127" i="5"/>
  <c r="J166" i="4"/>
  <c r="J37" i="4"/>
  <c r="J36" i="4"/>
  <c r="AY97" i="1"/>
  <c r="J35" i="4"/>
  <c r="AX97" i="1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T204" i="4" s="1"/>
  <c r="R205" i="4"/>
  <c r="R204" i="4" s="1"/>
  <c r="P205" i="4"/>
  <c r="P204" i="4" s="1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T194" i="4"/>
  <c r="R195" i="4"/>
  <c r="R194" i="4"/>
  <c r="P195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J101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T138" i="4" s="1"/>
  <c r="R140" i="4"/>
  <c r="R139" i="4" s="1"/>
  <c r="R138" i="4" s="1"/>
  <c r="P140" i="4"/>
  <c r="P139" i="4" s="1"/>
  <c r="P138" i="4" s="1"/>
  <c r="F131" i="4"/>
  <c r="E129" i="4"/>
  <c r="F89" i="4"/>
  <c r="E87" i="4"/>
  <c r="J24" i="4"/>
  <c r="E24" i="4"/>
  <c r="J134" i="4" s="1"/>
  <c r="J23" i="4"/>
  <c r="J21" i="4"/>
  <c r="E21" i="4"/>
  <c r="J133" i="4" s="1"/>
  <c r="J20" i="4"/>
  <c r="J18" i="4"/>
  <c r="E18" i="4"/>
  <c r="F92" i="4" s="1"/>
  <c r="J17" i="4"/>
  <c r="J15" i="4"/>
  <c r="E15" i="4"/>
  <c r="F133" i="4" s="1"/>
  <c r="J14" i="4"/>
  <c r="J12" i="4"/>
  <c r="J89" i="4"/>
  <c r="E7" i="4"/>
  <c r="E127" i="4"/>
  <c r="J164" i="3"/>
  <c r="J37" i="3"/>
  <c r="J36" i="3"/>
  <c r="AY96" i="1"/>
  <c r="J35" i="3"/>
  <c r="AX96" i="1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T201" i="3"/>
  <c r="R202" i="3"/>
  <c r="R201" i="3" s="1"/>
  <c r="P202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T191" i="3" s="1"/>
  <c r="R192" i="3"/>
  <c r="R191" i="3" s="1"/>
  <c r="P192" i="3"/>
  <c r="P191" i="3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J101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T139" i="3"/>
  <c r="T138" i="3"/>
  <c r="R140" i="3"/>
  <c r="R139" i="3" s="1"/>
  <c r="R138" i="3" s="1"/>
  <c r="P140" i="3"/>
  <c r="P139" i="3" s="1"/>
  <c r="P138" i="3" s="1"/>
  <c r="F131" i="3"/>
  <c r="E129" i="3"/>
  <c r="F89" i="3"/>
  <c r="E87" i="3"/>
  <c r="J24" i="3"/>
  <c r="E24" i="3"/>
  <c r="J92" i="3" s="1"/>
  <c r="J23" i="3"/>
  <c r="J21" i="3"/>
  <c r="E21" i="3"/>
  <c r="J133" i="3" s="1"/>
  <c r="J20" i="3"/>
  <c r="J18" i="3"/>
  <c r="E18" i="3"/>
  <c r="F92" i="3" s="1"/>
  <c r="J17" i="3"/>
  <c r="J15" i="3"/>
  <c r="E15" i="3"/>
  <c r="F133" i="3" s="1"/>
  <c r="J14" i="3"/>
  <c r="J12" i="3"/>
  <c r="J131" i="3"/>
  <c r="E7" i="3"/>
  <c r="E85" i="3"/>
  <c r="J37" i="2"/>
  <c r="J36" i="2"/>
  <c r="AY95" i="1" s="1"/>
  <c r="J35" i="2"/>
  <c r="AX95" i="1"/>
  <c r="BI151" i="2"/>
  <c r="BH151" i="2"/>
  <c r="BG151" i="2"/>
  <c r="BF151" i="2"/>
  <c r="T151" i="2"/>
  <c r="T150" i="2" s="1"/>
  <c r="R151" i="2"/>
  <c r="R150" i="2" s="1"/>
  <c r="P151" i="2"/>
  <c r="P150" i="2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T144" i="2"/>
  <c r="R145" i="2"/>
  <c r="R144" i="2" s="1"/>
  <c r="P145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91" i="2" s="1"/>
  <c r="J14" i="2"/>
  <c r="J12" i="2"/>
  <c r="J116" i="2"/>
  <c r="E7" i="2"/>
  <c r="E112" i="2"/>
  <c r="L90" i="1"/>
  <c r="AM90" i="1"/>
  <c r="AM89" i="1"/>
  <c r="L89" i="1"/>
  <c r="AM87" i="1"/>
  <c r="L87" i="1"/>
  <c r="L85" i="1"/>
  <c r="L84" i="1"/>
  <c r="J148" i="2"/>
  <c r="BK141" i="2"/>
  <c r="BK139" i="2"/>
  <c r="J125" i="2"/>
  <c r="BK134" i="2"/>
  <c r="J137" i="2"/>
  <c r="BK133" i="2"/>
  <c r="BK130" i="2"/>
  <c r="BK125" i="2"/>
  <c r="BK142" i="2"/>
  <c r="BK140" i="2"/>
  <c r="BK137" i="2"/>
  <c r="J134" i="2"/>
  <c r="J130" i="2"/>
  <c r="BK127" i="2"/>
  <c r="BK323" i="3"/>
  <c r="BK316" i="3"/>
  <c r="J312" i="3"/>
  <c r="J295" i="3"/>
  <c r="BK284" i="3"/>
  <c r="J276" i="3"/>
  <c r="BK261" i="3"/>
  <c r="BK248" i="3"/>
  <c r="BK243" i="3"/>
  <c r="J240" i="3"/>
  <c r="BK232" i="3"/>
  <c r="BK221" i="3"/>
  <c r="J211" i="3"/>
  <c r="BK207" i="3"/>
  <c r="BK199" i="3"/>
  <c r="J195" i="3"/>
  <c r="J176" i="3"/>
  <c r="J174" i="3"/>
  <c r="BK154" i="3"/>
  <c r="J149" i="3"/>
  <c r="BK146" i="3"/>
  <c r="J143" i="3"/>
  <c r="J327" i="3"/>
  <c r="J323" i="3"/>
  <c r="J317" i="3"/>
  <c r="BK303" i="3"/>
  <c r="J298" i="3"/>
  <c r="BK292" i="3"/>
  <c r="J283" i="3"/>
  <c r="BK273" i="3"/>
  <c r="J263" i="3"/>
  <c r="BK257" i="3"/>
  <c r="BK250" i="3"/>
  <c r="J244" i="3"/>
  <c r="BK236" i="3"/>
  <c r="BK229" i="3"/>
  <c r="BK220" i="3"/>
  <c r="BK200" i="3"/>
  <c r="J189" i="3"/>
  <c r="BK181" i="3"/>
  <c r="BK176" i="3"/>
  <c r="J168" i="3"/>
  <c r="BK163" i="3"/>
  <c r="BK151" i="3"/>
  <c r="BK315" i="3"/>
  <c r="BK311" i="3"/>
  <c r="J303" i="3"/>
  <c r="BK297" i="3"/>
  <c r="J289" i="3"/>
  <c r="BK280" i="3"/>
  <c r="J274" i="3"/>
  <c r="BK256" i="3"/>
  <c r="BK252" i="3"/>
  <c r="BK245" i="3"/>
  <c r="BK240" i="3"/>
  <c r="J233" i="3"/>
  <c r="BK227" i="3"/>
  <c r="J220" i="3"/>
  <c r="J207" i="3"/>
  <c r="BK197" i="3"/>
  <c r="BK187" i="3"/>
  <c r="BK184" i="3"/>
  <c r="J179" i="3"/>
  <c r="BK174" i="3"/>
  <c r="BK168" i="3"/>
  <c r="J154" i="3"/>
  <c r="BK150" i="3"/>
  <c r="J326" i="3"/>
  <c r="BK317" i="3"/>
  <c r="J306" i="3"/>
  <c r="J300" i="3"/>
  <c r="BK295" i="3"/>
  <c r="J290" i="3"/>
  <c r="BK285" i="3"/>
  <c r="BK281" i="3"/>
  <c r="BK276" i="3"/>
  <c r="BK270" i="3"/>
  <c r="BK266" i="3"/>
  <c r="J260" i="3"/>
  <c r="BK255" i="3"/>
  <c r="J252" i="3"/>
  <c r="J245" i="3"/>
  <c r="BK238" i="3"/>
  <c r="J229" i="3"/>
  <c r="J226" i="3"/>
  <c r="BK219" i="3"/>
  <c r="BK215" i="3"/>
  <c r="J205" i="3"/>
  <c r="J200" i="3"/>
  <c r="J194" i="3"/>
  <c r="BK189" i="3"/>
  <c r="J184" i="3"/>
  <c r="J181" i="3"/>
  <c r="BK159" i="3"/>
  <c r="BK153" i="3"/>
  <c r="J147" i="3"/>
  <c r="J330" i="4"/>
  <c r="BK324" i="4"/>
  <c r="BK309" i="4"/>
  <c r="BK305" i="4"/>
  <c r="J298" i="4"/>
  <c r="J292" i="4"/>
  <c r="J280" i="4"/>
  <c r="BK266" i="4"/>
  <c r="BK261" i="4"/>
  <c r="J258" i="4"/>
  <c r="BK251" i="4"/>
  <c r="J245" i="4"/>
  <c r="J241" i="4"/>
  <c r="J232" i="4"/>
  <c r="BK218" i="4"/>
  <c r="J217" i="4"/>
  <c r="J214" i="4"/>
  <c r="J213" i="4"/>
  <c r="BK208" i="4"/>
  <c r="BK205" i="4"/>
  <c r="BK203" i="4"/>
  <c r="BK202" i="4"/>
  <c r="BK201" i="4"/>
  <c r="BK198" i="4"/>
  <c r="J197" i="4"/>
  <c r="BK191" i="4"/>
  <c r="J187" i="4"/>
  <c r="J179" i="4"/>
  <c r="J176" i="4"/>
  <c r="J162" i="4"/>
  <c r="J149" i="4"/>
  <c r="J144" i="4"/>
  <c r="BK317" i="4"/>
  <c r="BK303" i="4"/>
  <c r="BK297" i="4"/>
  <c r="BK292" i="4"/>
  <c r="BK286" i="4"/>
  <c r="BK276" i="4"/>
  <c r="J265" i="4"/>
  <c r="BK258" i="4"/>
  <c r="BK253" i="4"/>
  <c r="BK249" i="4"/>
  <c r="J244" i="4"/>
  <c r="BK236" i="4"/>
  <c r="BK229" i="4"/>
  <c r="BK223" i="4"/>
  <c r="BK221" i="4"/>
  <c r="J207" i="4"/>
  <c r="J200" i="4"/>
  <c r="BK192" i="4"/>
  <c r="BK188" i="4"/>
  <c r="J170" i="4"/>
  <c r="BK155" i="4"/>
  <c r="J150" i="4"/>
  <c r="BK145" i="4"/>
  <c r="J140" i="4"/>
  <c r="J327" i="4"/>
  <c r="BK322" i="4"/>
  <c r="J309" i="4"/>
  <c r="BK306" i="4"/>
  <c r="BK298" i="4"/>
  <c r="J294" i="4"/>
  <c r="BK285" i="4"/>
  <c r="BK281" i="4"/>
  <c r="J274" i="4"/>
  <c r="J269" i="4"/>
  <c r="BK257" i="4"/>
  <c r="BK254" i="4"/>
  <c r="J247" i="4"/>
  <c r="J233" i="4"/>
  <c r="BK213" i="4"/>
  <c r="J209" i="4"/>
  <c r="J205" i="4"/>
  <c r="J188" i="4"/>
  <c r="J185" i="4"/>
  <c r="J182" i="4"/>
  <c r="BK179" i="4"/>
  <c r="BK170" i="4"/>
  <c r="BK165" i="4"/>
  <c r="BK154" i="4"/>
  <c r="J151" i="4"/>
  <c r="BK149" i="4"/>
  <c r="J326" i="4"/>
  <c r="J317" i="4"/>
  <c r="BK302" i="4"/>
  <c r="BK300" i="4"/>
  <c r="J285" i="4"/>
  <c r="BK280" i="4"/>
  <c r="J275" i="4"/>
  <c r="J261" i="4"/>
  <c r="J259" i="4"/>
  <c r="J248" i="4"/>
  <c r="BK244" i="4"/>
  <c r="J239" i="4"/>
  <c r="BK234" i="4"/>
  <c r="J228" i="4"/>
  <c r="J223" i="4"/>
  <c r="BK214" i="4"/>
  <c r="BK197" i="4"/>
  <c r="J191" i="4"/>
  <c r="BK181" i="4"/>
  <c r="J172" i="4"/>
  <c r="J161" i="4"/>
  <c r="BK156" i="4"/>
  <c r="J154" i="4"/>
  <c r="BK147" i="4"/>
  <c r="BK143" i="4"/>
  <c r="J327" i="5"/>
  <c r="J321" i="5"/>
  <c r="J304" i="5"/>
  <c r="BK298" i="5"/>
  <c r="BK296" i="5"/>
  <c r="J285" i="5"/>
  <c r="BK283" i="5"/>
  <c r="BK278" i="5"/>
  <c r="J269" i="5"/>
  <c r="J260" i="5"/>
  <c r="BK252" i="5"/>
  <c r="J247" i="5"/>
  <c r="J239" i="5"/>
  <c r="BK229" i="5"/>
  <c r="J226" i="5"/>
  <c r="BK221" i="5"/>
  <c r="BK211" i="5"/>
  <c r="J198" i="5"/>
  <c r="J187" i="5"/>
  <c r="BK181" i="5"/>
  <c r="J177" i="5"/>
  <c r="BK169" i="5"/>
  <c r="BK163" i="5"/>
  <c r="BK155" i="5"/>
  <c r="BK152" i="5"/>
  <c r="J149" i="5"/>
  <c r="J146" i="5"/>
  <c r="J324" i="5"/>
  <c r="J319" i="5"/>
  <c r="J311" i="5"/>
  <c r="BK300" i="5"/>
  <c r="J296" i="5"/>
  <c r="J294" i="5"/>
  <c r="J290" i="5"/>
  <c r="J284" i="5"/>
  <c r="BK281" i="5"/>
  <c r="BK277" i="5"/>
  <c r="BK271" i="5"/>
  <c r="J263" i="5"/>
  <c r="BK256" i="5"/>
  <c r="J249" i="5"/>
  <c r="BK247" i="5"/>
  <c r="BK236" i="5"/>
  <c r="BK220" i="5"/>
  <c r="J215" i="5"/>
  <c r="BK206" i="5"/>
  <c r="BK199" i="5"/>
  <c r="BK190" i="5"/>
  <c r="J180" i="5"/>
  <c r="BK177" i="5"/>
  <c r="J169" i="5"/>
  <c r="BK160" i="5"/>
  <c r="BK154" i="5"/>
  <c r="BK144" i="5"/>
  <c r="BK140" i="5"/>
  <c r="J320" i="5"/>
  <c r="BK311" i="5"/>
  <c r="BK299" i="5"/>
  <c r="J289" i="5"/>
  <c r="J281" i="5"/>
  <c r="J276" i="5"/>
  <c r="J270" i="5"/>
  <c r="BK258" i="5"/>
  <c r="J255" i="5"/>
  <c r="BK250" i="5"/>
  <c r="BK244" i="5"/>
  <c r="J241" i="5"/>
  <c r="BK233" i="5"/>
  <c r="J228" i="5"/>
  <c r="J220" i="5"/>
  <c r="J214" i="5"/>
  <c r="BK204" i="5"/>
  <c r="J199" i="5"/>
  <c r="BK195" i="5"/>
  <c r="J188" i="5"/>
  <c r="BK186" i="5"/>
  <c r="J183" i="5"/>
  <c r="BK176" i="5"/>
  <c r="BK167" i="5"/>
  <c r="J145" i="5"/>
  <c r="BK319" i="5"/>
  <c r="J312" i="5"/>
  <c r="J302" i="5"/>
  <c r="BK292" i="5"/>
  <c r="J280" i="5"/>
  <c r="BK274" i="5"/>
  <c r="J254" i="5"/>
  <c r="J248" i="5"/>
  <c r="J242" i="5"/>
  <c r="J236" i="5"/>
  <c r="J230" i="5"/>
  <c r="BK225" i="5"/>
  <c r="J202" i="5"/>
  <c r="J200" i="5"/>
  <c r="J197" i="5"/>
  <c r="J184" i="5"/>
  <c r="BK183" i="5"/>
  <c r="J181" i="5"/>
  <c r="BK180" i="5"/>
  <c r="J176" i="5"/>
  <c r="BK156" i="5"/>
  <c r="J152" i="5"/>
  <c r="J148" i="5"/>
  <c r="BK329" i="6"/>
  <c r="J318" i="6"/>
  <c r="BK309" i="6"/>
  <c r="J292" i="6"/>
  <c r="J288" i="6"/>
  <c r="BK284" i="6"/>
  <c r="BK274" i="6"/>
  <c r="J257" i="6"/>
  <c r="BK251" i="6"/>
  <c r="J248" i="6"/>
  <c r="BK242" i="6"/>
  <c r="J233" i="6"/>
  <c r="J230" i="6"/>
  <c r="J224" i="6"/>
  <c r="BK198" i="6"/>
  <c r="J193" i="6"/>
  <c r="J185" i="6"/>
  <c r="BK180" i="6"/>
  <c r="J173" i="6"/>
  <c r="J165" i="6"/>
  <c r="BK152" i="6"/>
  <c r="J148" i="6"/>
  <c r="J142" i="6"/>
  <c r="BK139" i="6"/>
  <c r="J321" i="6"/>
  <c r="BK319" i="6"/>
  <c r="J308" i="6"/>
  <c r="J304" i="6"/>
  <c r="BK299" i="6"/>
  <c r="BK295" i="6"/>
  <c r="J283" i="6"/>
  <c r="BK279" i="6"/>
  <c r="J274" i="6"/>
  <c r="J265" i="6"/>
  <c r="J254" i="6"/>
  <c r="BK243" i="6"/>
  <c r="BK228" i="6"/>
  <c r="BK224" i="6"/>
  <c r="BK219" i="6"/>
  <c r="BK210" i="6"/>
  <c r="BK202" i="6"/>
  <c r="J200" i="6"/>
  <c r="J197" i="6"/>
  <c r="BK194" i="6"/>
  <c r="BK182" i="6"/>
  <c r="BK173" i="6"/>
  <c r="BK160" i="6"/>
  <c r="J153" i="6"/>
  <c r="J144" i="6"/>
  <c r="J286" i="6"/>
  <c r="J276" i="6"/>
  <c r="J266" i="6"/>
  <c r="BK257" i="6"/>
  <c r="BK250" i="6"/>
  <c r="BK244" i="6"/>
  <c r="BK237" i="6"/>
  <c r="J225" i="6"/>
  <c r="BK215" i="6"/>
  <c r="BK206" i="6"/>
  <c r="J189" i="6"/>
  <c r="J184" i="6"/>
  <c r="BK179" i="6"/>
  <c r="BK159" i="6"/>
  <c r="BK151" i="6"/>
  <c r="BK147" i="6"/>
  <c r="BK136" i="6"/>
  <c r="J330" i="6"/>
  <c r="J324" i="6"/>
  <c r="J316" i="6"/>
  <c r="J307" i="6"/>
  <c r="BK292" i="6"/>
  <c r="J285" i="6"/>
  <c r="BK276" i="6"/>
  <c r="J267" i="6"/>
  <c r="BK258" i="6"/>
  <c r="BK254" i="6"/>
  <c r="J249" i="6"/>
  <c r="BK245" i="6"/>
  <c r="BK241" i="6"/>
  <c r="J236" i="6"/>
  <c r="BK230" i="6"/>
  <c r="J226" i="6"/>
  <c r="J214" i="6"/>
  <c r="J206" i="6"/>
  <c r="J194" i="6"/>
  <c r="BK191" i="6"/>
  <c r="BK187" i="6"/>
  <c r="BK183" i="6"/>
  <c r="BK178" i="6"/>
  <c r="J174" i="6"/>
  <c r="J161" i="6"/>
  <c r="J152" i="6"/>
  <c r="J146" i="6"/>
  <c r="J140" i="6"/>
  <c r="J149" i="2"/>
  <c r="BK147" i="2"/>
  <c r="J141" i="2"/>
  <c r="J126" i="2"/>
  <c r="BK145" i="2"/>
  <c r="BK151" i="2"/>
  <c r="BK136" i="2"/>
  <c r="J132" i="2"/>
  <c r="J129" i="2"/>
  <c r="J127" i="2"/>
  <c r="J142" i="2"/>
  <c r="BK138" i="2"/>
  <c r="J135" i="2"/>
  <c r="BK132" i="2"/>
  <c r="BK129" i="2"/>
  <c r="BK126" i="2"/>
  <c r="J321" i="3"/>
  <c r="J314" i="3"/>
  <c r="J302" i="3"/>
  <c r="BK291" i="3"/>
  <c r="J280" i="3"/>
  <c r="BK271" i="3"/>
  <c r="BK251" i="3"/>
  <c r="BK247" i="3"/>
  <c r="BK242" i="3"/>
  <c r="J237" i="3"/>
  <c r="BK224" i="3"/>
  <c r="J214" i="3"/>
  <c r="BK205" i="3"/>
  <c r="J197" i="3"/>
  <c r="BK188" i="3"/>
  <c r="J175" i="3"/>
  <c r="BK166" i="3"/>
  <c r="J150" i="3"/>
  <c r="BK147" i="3"/>
  <c r="J144" i="3"/>
  <c r="BK327" i="3"/>
  <c r="J324" i="3"/>
  <c r="BK320" i="3"/>
  <c r="J315" i="3"/>
  <c r="J299" i="3"/>
  <c r="J294" i="3"/>
  <c r="J285" i="3"/>
  <c r="BK279" i="3"/>
  <c r="J271" i="3"/>
  <c r="BK262" i="3"/>
  <c r="J258" i="3"/>
  <c r="J253" i="3"/>
  <c r="J247" i="3"/>
  <c r="BK239" i="3"/>
  <c r="J230" i="3"/>
  <c r="BK225" i="3"/>
  <c r="J206" i="3"/>
  <c r="BK194" i="3"/>
  <c r="J186" i="3"/>
  <c r="BK180" i="3"/>
  <c r="J178" i="3"/>
  <c r="BK169" i="3"/>
  <c r="J166" i="3"/>
  <c r="BK155" i="3"/>
  <c r="J140" i="3"/>
  <c r="BK314" i="3"/>
  <c r="J305" i="3"/>
  <c r="BK300" i="3"/>
  <c r="BK294" i="3"/>
  <c r="BK283" i="3"/>
  <c r="J278" i="3"/>
  <c r="BK269" i="3"/>
  <c r="J257" i="3"/>
  <c r="BK254" i="3"/>
  <c r="BK246" i="3"/>
  <c r="J243" i="3"/>
  <c r="J232" i="3"/>
  <c r="BK228" i="3"/>
  <c r="J215" i="3"/>
  <c r="BK204" i="3"/>
  <c r="J188" i="3"/>
  <c r="J185" i="3"/>
  <c r="J183" i="3"/>
  <c r="BK177" i="3"/>
  <c r="J169" i="3"/>
  <c r="J156" i="3"/>
  <c r="J151" i="3"/>
  <c r="J146" i="3"/>
  <c r="J320" i="3"/>
  <c r="J316" i="3"/>
  <c r="BK305" i="3"/>
  <c r="BK299" i="3"/>
  <c r="J292" i="3"/>
  <c r="BK289" i="3"/>
  <c r="BK282" i="3"/>
  <c r="J279" i="3"/>
  <c r="BK274" i="3"/>
  <c r="J272" i="3"/>
  <c r="BK263" i="3"/>
  <c r="J261" i="3"/>
  <c r="J256" i="3"/>
  <c r="J251" i="3"/>
  <c r="BK241" i="3"/>
  <c r="BK237" i="3"/>
  <c r="J228" i="3"/>
  <c r="J225" i="3"/>
  <c r="J218" i="3"/>
  <c r="BK211" i="3"/>
  <c r="J202" i="3"/>
  <c r="BK198" i="3"/>
  <c r="J190" i="3"/>
  <c r="BK183" i="3"/>
  <c r="J177" i="3"/>
  <c r="BK160" i="3"/>
  <c r="J155" i="3"/>
  <c r="BK148" i="3"/>
  <c r="BK144" i="3"/>
  <c r="BK326" i="4"/>
  <c r="J320" i="4"/>
  <c r="BK307" i="4"/>
  <c r="J300" i="4"/>
  <c r="BK293" i="4"/>
  <c r="BK288" i="4"/>
  <c r="BK274" i="4"/>
  <c r="J263" i="4"/>
  <c r="BK259" i="4"/>
  <c r="J257" i="4"/>
  <c r="J250" i="4"/>
  <c r="BK243" i="4"/>
  <c r="BK239" i="4"/>
  <c r="BK228" i="4"/>
  <c r="J192" i="4"/>
  <c r="J189" i="4"/>
  <c r="J180" i="4"/>
  <c r="BK177" i="4"/>
  <c r="BK168" i="4"/>
  <c r="BK150" i="4"/>
  <c r="J146" i="4"/>
  <c r="BK320" i="4"/>
  <c r="BK315" i="4"/>
  <c r="J302" i="4"/>
  <c r="BK294" i="4"/>
  <c r="BK291" i="4"/>
  <c r="J283" i="4"/>
  <c r="BK273" i="4"/>
  <c r="BK264" i="4"/>
  <c r="J254" i="4"/>
  <c r="J251" i="4"/>
  <c r="BK247" i="4"/>
  <c r="BK240" i="4"/>
  <c r="BK231" i="4"/>
  <c r="BK227" i="4"/>
  <c r="J222" i="4"/>
  <c r="BK209" i="4"/>
  <c r="J201" i="4"/>
  <c r="BK195" i="4"/>
  <c r="BK190" i="4"/>
  <c r="J184" i="4"/>
  <c r="J177" i="4"/>
  <c r="J165" i="4"/>
  <c r="J152" i="4"/>
  <c r="J147" i="4"/>
  <c r="BK144" i="4"/>
  <c r="BK330" i="4"/>
  <c r="J324" i="4"/>
  <c r="BK314" i="4"/>
  <c r="BK308" i="4"/>
  <c r="J303" i="4"/>
  <c r="J295" i="4"/>
  <c r="J286" i="4"/>
  <c r="J279" i="4"/>
  <c r="J276" i="4"/>
  <c r="BK272" i="4"/>
  <c r="BK263" i="4"/>
  <c r="J255" i="4"/>
  <c r="J249" i="4"/>
  <c r="J234" i="4"/>
  <c r="BK217" i="4"/>
  <c r="BK210" i="4"/>
  <c r="BK207" i="4"/>
  <c r="BK193" i="4"/>
  <c r="J186" i="4"/>
  <c r="BK180" i="4"/>
  <c r="J171" i="4"/>
  <c r="BK169" i="4"/>
  <c r="BK162" i="4"/>
  <c r="J153" i="4"/>
  <c r="BK327" i="4"/>
  <c r="BK319" i="4"/>
  <c r="J308" i="4"/>
  <c r="J301" i="4"/>
  <c r="J287" i="4"/>
  <c r="BK283" i="4"/>
  <c r="J281" i="4"/>
  <c r="J277" i="4"/>
  <c r="J266" i="4"/>
  <c r="J253" i="4"/>
  <c r="J246" i="4"/>
  <c r="BK242" i="4"/>
  <c r="J236" i="4"/>
  <c r="BK233" i="4"/>
  <c r="J229" i="4"/>
  <c r="J218" i="4"/>
  <c r="J203" i="4"/>
  <c r="J193" i="4"/>
  <c r="BK182" i="4"/>
  <c r="BK176" i="4"/>
  <c r="BK161" i="4"/>
  <c r="J158" i="4"/>
  <c r="BK327" i="5"/>
  <c r="J316" i="5"/>
  <c r="J314" i="5"/>
  <c r="J303" i="5"/>
  <c r="BK297" i="5"/>
  <c r="BK284" i="5"/>
  <c r="J272" i="5"/>
  <c r="J266" i="5"/>
  <c r="BK254" i="5"/>
  <c r="BK249" i="5"/>
  <c r="BK240" i="5"/>
  <c r="J237" i="5"/>
  <c r="J227" i="5"/>
  <c r="J218" i="5"/>
  <c r="J210" i="5"/>
  <c r="BK194" i="5"/>
  <c r="J186" i="5"/>
  <c r="J178" i="5"/>
  <c r="BK170" i="5"/>
  <c r="J166" i="5"/>
  <c r="J154" i="5"/>
  <c r="BK151" i="5"/>
  <c r="BK148" i="5"/>
  <c r="J144" i="5"/>
  <c r="BK321" i="5"/>
  <c r="J317" i="5"/>
  <c r="BK306" i="5"/>
  <c r="J297" i="5"/>
  <c r="BK295" i="5"/>
  <c r="BK291" i="5"/>
  <c r="BK285" i="5"/>
  <c r="BK282" i="5"/>
  <c r="J273" i="5"/>
  <c r="BK266" i="5"/>
  <c r="BK261" i="5"/>
  <c r="BK255" i="5"/>
  <c r="BK248" i="5"/>
  <c r="BK243" i="5"/>
  <c r="J232" i="5"/>
  <c r="J219" i="5"/>
  <c r="BK210" i="5"/>
  <c r="J204" i="5"/>
  <c r="J195" i="5"/>
  <c r="J189" i="5"/>
  <c r="BK182" i="5"/>
  <c r="J175" i="5"/>
  <c r="J167" i="5"/>
  <c r="BK159" i="5"/>
  <c r="BK149" i="5"/>
  <c r="J143" i="5"/>
  <c r="BK324" i="5"/>
  <c r="J315" i="5"/>
  <c r="BK304" i="5"/>
  <c r="BK294" i="5"/>
  <c r="J282" i="5"/>
  <c r="J277" i="5"/>
  <c r="J271" i="5"/>
  <c r="BK262" i="5"/>
  <c r="J256" i="5"/>
  <c r="J252" i="5"/>
  <c r="BK245" i="5"/>
  <c r="BK242" i="5"/>
  <c r="BK237" i="5"/>
  <c r="BK231" i="5"/>
  <c r="J225" i="5"/>
  <c r="BK215" i="5"/>
  <c r="J205" i="5"/>
  <c r="BK198" i="5"/>
  <c r="J192" i="5"/>
  <c r="J190" i="5"/>
  <c r="BK187" i="5"/>
  <c r="BK184" i="5"/>
  <c r="BK179" i="5"/>
  <c r="BK168" i="5"/>
  <c r="BK146" i="5"/>
  <c r="J323" i="5"/>
  <c r="BK316" i="5"/>
  <c r="BK303" i="5"/>
  <c r="J298" i="5"/>
  <c r="BK288" i="5"/>
  <c r="BK276" i="5"/>
  <c r="BK260" i="5"/>
  <c r="J251" i="5"/>
  <c r="J246" i="5"/>
  <c r="BK238" i="5"/>
  <c r="J231" i="5"/>
  <c r="BK227" i="5"/>
  <c r="J211" i="5"/>
  <c r="BK178" i="5"/>
  <c r="BK175" i="5"/>
  <c r="J155" i="5"/>
  <c r="J151" i="5"/>
  <c r="BK145" i="5"/>
  <c r="J325" i="6"/>
  <c r="BK316" i="6"/>
  <c r="J299" i="6"/>
  <c r="BK290" i="6"/>
  <c r="BK281" i="6"/>
  <c r="BK264" i="6"/>
  <c r="J258" i="6"/>
  <c r="J252" i="6"/>
  <c r="BK249" i="6"/>
  <c r="J247" i="6"/>
  <c r="BK238" i="6"/>
  <c r="J231" i="6"/>
  <c r="BK225" i="6"/>
  <c r="BK200" i="6"/>
  <c r="BK197" i="6"/>
  <c r="J191" i="6"/>
  <c r="J183" i="6"/>
  <c r="BK177" i="6"/>
  <c r="J172" i="6"/>
  <c r="BK161" i="6"/>
  <c r="BK149" i="6"/>
  <c r="BK145" i="6"/>
  <c r="BK140" i="6"/>
  <c r="BK324" i="6"/>
  <c r="J310" i="6"/>
  <c r="BK307" i="6"/>
  <c r="BK303" i="6"/>
  <c r="BK297" i="6"/>
  <c r="BK287" i="6"/>
  <c r="BK286" i="6"/>
  <c r="J280" i="6"/>
  <c r="BK275" i="6"/>
  <c r="BK266" i="6"/>
  <c r="J244" i="6"/>
  <c r="BK239" i="6"/>
  <c r="BK226" i="6"/>
  <c r="J220" i="6"/>
  <c r="J215" i="6"/>
  <c r="BK203" i="6"/>
  <c r="J201" i="6"/>
  <c r="BK196" i="6"/>
  <c r="J192" i="6"/>
  <c r="BK186" i="6"/>
  <c r="J175" i="6"/>
  <c r="BK158" i="6"/>
  <c r="J154" i="6"/>
  <c r="BK148" i="6"/>
  <c r="BK141" i="6"/>
  <c r="BK327" i="6"/>
  <c r="J319" i="6"/>
  <c r="J306" i="6"/>
  <c r="J303" i="6"/>
  <c r="J301" i="6"/>
  <c r="BK298" i="6"/>
  <c r="J296" i="6"/>
  <c r="J290" i="6"/>
  <c r="BK283" i="6"/>
  <c r="J277" i="6"/>
  <c r="BK267" i="6"/>
  <c r="BK259" i="6"/>
  <c r="J256" i="6"/>
  <c r="J245" i="6"/>
  <c r="J239" i="6"/>
  <c r="J232" i="6"/>
  <c r="J221" i="6"/>
  <c r="BK214" i="6"/>
  <c r="J203" i="6"/>
  <c r="J187" i="6"/>
  <c r="J181" i="6"/>
  <c r="J177" i="6"/>
  <c r="BK154" i="6"/>
  <c r="BK144" i="6"/>
  <c r="BK143" i="6"/>
  <c r="J329" i="6"/>
  <c r="BK325" i="6"/>
  <c r="BK321" i="6"/>
  <c r="J302" i="6"/>
  <c r="BK291" i="6"/>
  <c r="BK280" i="6"/>
  <c r="J275" i="6"/>
  <c r="J270" i="6"/>
  <c r="J264" i="6"/>
  <c r="BK255" i="6"/>
  <c r="BK252" i="6"/>
  <c r="BK248" i="6"/>
  <c r="J243" i="6"/>
  <c r="J238" i="6"/>
  <c r="BK231" i="6"/>
  <c r="J227" i="6"/>
  <c r="J218" i="6"/>
  <c r="J210" i="6"/>
  <c r="J196" i="6"/>
  <c r="BK193" i="6"/>
  <c r="BK189" i="6"/>
  <c r="BK184" i="6"/>
  <c r="J179" i="6"/>
  <c r="BK175" i="6"/>
  <c r="BK165" i="6"/>
  <c r="J157" i="6"/>
  <c r="J147" i="6"/>
  <c r="J143" i="6"/>
  <c r="BK148" i="2"/>
  <c r="J147" i="2"/>
  <c r="J140" i="2"/>
  <c r="J138" i="2"/>
  <c r="J145" i="2"/>
  <c r="BK149" i="2"/>
  <c r="BK135" i="2"/>
  <c r="BK131" i="2"/>
  <c r="J128" i="2"/>
  <c r="J151" i="2"/>
  <c r="J139" i="2"/>
  <c r="J136" i="2"/>
  <c r="J133" i="2"/>
  <c r="J131" i="2"/>
  <c r="BK128" i="2"/>
  <c r="AS94" i="1"/>
  <c r="BK296" i="3"/>
  <c r="BK278" i="3"/>
  <c r="J270" i="3"/>
  <c r="J250" i="3"/>
  <c r="J246" i="3"/>
  <c r="J241" i="3"/>
  <c r="J236" i="3"/>
  <c r="BK231" i="3"/>
  <c r="BK218" i="3"/>
  <c r="BK210" i="3"/>
  <c r="BK206" i="3"/>
  <c r="J198" i="3"/>
  <c r="J182" i="3"/>
  <c r="J167" i="3"/>
  <c r="J159" i="3"/>
  <c r="J153" i="3"/>
  <c r="J148" i="3"/>
  <c r="BK145" i="3"/>
  <c r="BK140" i="3"/>
  <c r="BK326" i="3"/>
  <c r="BK321" i="3"/>
  <c r="J319" i="3"/>
  <c r="J304" i="3"/>
  <c r="J297" i="3"/>
  <c r="BK290" i="3"/>
  <c r="J282" i="3"/>
  <c r="BK272" i="3"/>
  <c r="BK260" i="3"/>
  <c r="J254" i="3"/>
  <c r="J248" i="3"/>
  <c r="J242" i="3"/>
  <c r="J231" i="3"/>
  <c r="BK226" i="3"/>
  <c r="J219" i="3"/>
  <c r="BK202" i="3"/>
  <c r="BK190" i="3"/>
  <c r="BK185" i="3"/>
  <c r="BK179" i="3"/>
  <c r="BK175" i="3"/>
  <c r="BK167" i="3"/>
  <c r="J160" i="3"/>
  <c r="BK143" i="3"/>
  <c r="BK312" i="3"/>
  <c r="BK306" i="3"/>
  <c r="BK302" i="3"/>
  <c r="J296" i="3"/>
  <c r="J288" i="3"/>
  <c r="J281" i="3"/>
  <c r="BK277" i="3"/>
  <c r="J266" i="3"/>
  <c r="J255" i="3"/>
  <c r="J249" i="3"/>
  <c r="BK244" i="3"/>
  <c r="J238" i="3"/>
  <c r="BK230" i="3"/>
  <c r="J224" i="3"/>
  <c r="J210" i="3"/>
  <c r="J199" i="3"/>
  <c r="BK192" i="3"/>
  <c r="BK186" i="3"/>
  <c r="J180" i="3"/>
  <c r="BK178" i="3"/>
  <c r="J170" i="3"/>
  <c r="J163" i="3"/>
  <c r="BK152" i="3"/>
  <c r="BK149" i="3"/>
  <c r="BK324" i="3"/>
  <c r="BK319" i="3"/>
  <c r="J311" i="3"/>
  <c r="BK304" i="3"/>
  <c r="BK298" i="3"/>
  <c r="J291" i="3"/>
  <c r="BK288" i="3"/>
  <c r="J284" i="3"/>
  <c r="J277" i="3"/>
  <c r="J273" i="3"/>
  <c r="J269" i="3"/>
  <c r="J262" i="3"/>
  <c r="BK258" i="3"/>
  <c r="BK253" i="3"/>
  <c r="BK249" i="3"/>
  <c r="J239" i="3"/>
  <c r="BK233" i="3"/>
  <c r="J227" i="3"/>
  <c r="J221" i="3"/>
  <c r="BK214" i="3"/>
  <c r="J204" i="3"/>
  <c r="BK195" i="3"/>
  <c r="J192" i="3"/>
  <c r="J187" i="3"/>
  <c r="BK182" i="3"/>
  <c r="BK170" i="3"/>
  <c r="BK156" i="3"/>
  <c r="J152" i="3"/>
  <c r="J145" i="3"/>
  <c r="BK329" i="4"/>
  <c r="J322" i="4"/>
  <c r="J319" i="4"/>
  <c r="BK301" i="4"/>
  <c r="BK295" i="4"/>
  <c r="J291" i="4"/>
  <c r="BK275" i="4"/>
  <c r="J264" i="4"/>
  <c r="J260" i="4"/>
  <c r="BK255" i="4"/>
  <c r="BK246" i="4"/>
  <c r="J242" i="4"/>
  <c r="BK235" i="4"/>
  <c r="J221" i="4"/>
  <c r="J190" i="4"/>
  <c r="BK184" i="4"/>
  <c r="BK178" i="4"/>
  <c r="BK171" i="4"/>
  <c r="J156" i="4"/>
  <c r="J148" i="4"/>
  <c r="J145" i="4"/>
  <c r="J318" i="4"/>
  <c r="J314" i="4"/>
  <c r="BK299" i="4"/>
  <c r="J293" i="4"/>
  <c r="J288" i="4"/>
  <c r="J282" i="4"/>
  <c r="J272" i="4"/>
  <c r="BK256" i="4"/>
  <c r="BK252" i="4"/>
  <c r="BK248" i="4"/>
  <c r="BK241" i="4"/>
  <c r="BK232" i="4"/>
  <c r="J230" i="4"/>
  <c r="J224" i="4"/>
  <c r="J210" i="4"/>
  <c r="J202" i="4"/>
  <c r="J198" i="4"/>
  <c r="BK189" i="4"/>
  <c r="BK185" i="4"/>
  <c r="BK183" i="4"/>
  <c r="BK157" i="4"/>
  <c r="BK151" i="4"/>
  <c r="BK146" i="4"/>
  <c r="J143" i="4"/>
  <c r="J329" i="4"/>
  <c r="J323" i="4"/>
  <c r="J315" i="4"/>
  <c r="J307" i="4"/>
  <c r="J305" i="4"/>
  <c r="J297" i="4"/>
  <c r="BK287" i="4"/>
  <c r="BK284" i="4"/>
  <c r="BK277" i="4"/>
  <c r="J273" i="4"/>
  <c r="BK265" i="4"/>
  <c r="J256" i="4"/>
  <c r="BK250" i="4"/>
  <c r="J243" i="4"/>
  <c r="BK230" i="4"/>
  <c r="BK224" i="4"/>
  <c r="J208" i="4"/>
  <c r="BK200" i="4"/>
  <c r="BK187" i="4"/>
  <c r="J183" i="4"/>
  <c r="J181" i="4"/>
  <c r="BK172" i="4"/>
  <c r="J168" i="4"/>
  <c r="J155" i="4"/>
  <c r="BK152" i="4"/>
  <c r="BK148" i="4"/>
  <c r="BK323" i="4"/>
  <c r="BK318" i="4"/>
  <c r="J306" i="4"/>
  <c r="J299" i="4"/>
  <c r="J284" i="4"/>
  <c r="BK282" i="4"/>
  <c r="BK279" i="4"/>
  <c r="BK269" i="4"/>
  <c r="BK260" i="4"/>
  <c r="J252" i="4"/>
  <c r="BK245" i="4"/>
  <c r="J240" i="4"/>
  <c r="J235" i="4"/>
  <c r="J231" i="4"/>
  <c r="J227" i="4"/>
  <c r="BK222" i="4"/>
  <c r="J195" i="4"/>
  <c r="BK186" i="4"/>
  <c r="J178" i="4"/>
  <c r="J169" i="4"/>
  <c r="BK158" i="4"/>
  <c r="J157" i="4"/>
  <c r="BK153" i="4"/>
  <c r="BK140" i="4"/>
  <c r="BK326" i="5"/>
  <c r="BK315" i="5"/>
  <c r="J306" i="5"/>
  <c r="BK302" i="5"/>
  <c r="BK290" i="5"/>
  <c r="J279" i="5"/>
  <c r="BK270" i="5"/>
  <c r="BK263" i="5"/>
  <c r="J258" i="5"/>
  <c r="BK251" i="5"/>
  <c r="BK241" i="5"/>
  <c r="J238" i="5"/>
  <c r="BK228" i="5"/>
  <c r="BK224" i="5"/>
  <c r="BK214" i="5"/>
  <c r="BK207" i="5"/>
  <c r="BK192" i="5"/>
  <c r="BK185" i="5"/>
  <c r="J174" i="5"/>
  <c r="J168" i="5"/>
  <c r="J160" i="5"/>
  <c r="BK153" i="5"/>
  <c r="BK150" i="5"/>
  <c r="J147" i="5"/>
  <c r="J140" i="5"/>
  <c r="BK320" i="5"/>
  <c r="BK314" i="5"/>
  <c r="J305" i="5"/>
  <c r="J299" i="5"/>
  <c r="J292" i="5"/>
  <c r="BK289" i="5"/>
  <c r="J283" i="5"/>
  <c r="BK280" i="5"/>
  <c r="BK272" i="5"/>
  <c r="BK269" i="5"/>
  <c r="J262" i="5"/>
  <c r="J253" i="5"/>
  <c r="J244" i="5"/>
  <c r="J233" i="5"/>
  <c r="BK226" i="5"/>
  <c r="BK218" i="5"/>
  <c r="J207" i="5"/>
  <c r="BK200" i="5"/>
  <c r="J194" i="5"/>
  <c r="BK188" i="5"/>
  <c r="J179" i="5"/>
  <c r="J170" i="5"/>
  <c r="BK166" i="5"/>
  <c r="J156" i="5"/>
  <c r="BK147" i="5"/>
  <c r="J326" i="5"/>
  <c r="BK323" i="5"/>
  <c r="BK312" i="5"/>
  <c r="J295" i="5"/>
  <c r="J288" i="5"/>
  <c r="BK279" i="5"/>
  <c r="J274" i="5"/>
  <c r="J261" i="5"/>
  <c r="J257" i="5"/>
  <c r="BK253" i="5"/>
  <c r="BK246" i="5"/>
  <c r="J243" i="5"/>
  <c r="J240" i="5"/>
  <c r="BK230" i="5"/>
  <c r="J224" i="5"/>
  <c r="BK219" i="5"/>
  <c r="J206" i="5"/>
  <c r="BK202" i="5"/>
  <c r="BK197" i="5"/>
  <c r="BK189" i="5"/>
  <c r="J185" i="5"/>
  <c r="J182" i="5"/>
  <c r="BK174" i="5"/>
  <c r="J159" i="5"/>
  <c r="BK143" i="5"/>
  <c r="BK317" i="5"/>
  <c r="BK305" i="5"/>
  <c r="J300" i="5"/>
  <c r="J291" i="5"/>
  <c r="J278" i="5"/>
  <c r="BK273" i="5"/>
  <c r="BK257" i="5"/>
  <c r="J250" i="5"/>
  <c r="J245" i="5"/>
  <c r="BK239" i="5"/>
  <c r="BK232" i="5"/>
  <c r="J229" i="5"/>
  <c r="J221" i="5"/>
  <c r="BK205" i="5"/>
  <c r="J163" i="5"/>
  <c r="J153" i="5"/>
  <c r="J150" i="5"/>
  <c r="BK320" i="6"/>
  <c r="BK315" i="6"/>
  <c r="J298" i="6"/>
  <c r="BK289" i="6"/>
  <c r="BK285" i="6"/>
  <c r="J279" i="6"/>
  <c r="J259" i="6"/>
  <c r="BK253" i="6"/>
  <c r="J250" i="6"/>
  <c r="J246" i="6"/>
  <c r="J240" i="6"/>
  <c r="BK232" i="6"/>
  <c r="J229" i="6"/>
  <c r="BK211" i="6"/>
  <c r="J195" i="6"/>
  <c r="J190" i="6"/>
  <c r="BK181" i="6"/>
  <c r="BK174" i="6"/>
  <c r="J169" i="6"/>
  <c r="BK153" i="6"/>
  <c r="BK146" i="6"/>
  <c r="J141" i="6"/>
  <c r="J320" i="6"/>
  <c r="BK318" i="6"/>
  <c r="J309" i="6"/>
  <c r="BK306" i="6"/>
  <c r="BK301" i="6"/>
  <c r="J291" i="6"/>
  <c r="J284" i="6"/>
  <c r="J281" i="6"/>
  <c r="J278" i="6"/>
  <c r="J273" i="6"/>
  <c r="J255" i="6"/>
  <c r="J251" i="6"/>
  <c r="BK240" i="6"/>
  <c r="BK227" i="6"/>
  <c r="BK221" i="6"/>
  <c r="BK218" i="6"/>
  <c r="J207" i="6"/>
  <c r="BK201" i="6"/>
  <c r="J198" i="6"/>
  <c r="BK195" i="6"/>
  <c r="J188" i="6"/>
  <c r="J176" i="6"/>
  <c r="BK172" i="6"/>
  <c r="J159" i="6"/>
  <c r="BK157" i="6"/>
  <c r="BK150" i="6"/>
  <c r="J139" i="6"/>
  <c r="J323" i="6"/>
  <c r="J315" i="6"/>
  <c r="BK310" i="6"/>
  <c r="BK304" i="6"/>
  <c r="BK302" i="6"/>
  <c r="J297" i="6"/>
  <c r="J295" i="6"/>
  <c r="J289" i="6"/>
  <c r="BK288" i="6"/>
  <c r="BK278" i="6"/>
  <c r="BK270" i="6"/>
  <c r="BK262" i="6"/>
  <c r="BK246" i="6"/>
  <c r="J241" i="6"/>
  <c r="BK236" i="6"/>
  <c r="J228" i="6"/>
  <c r="BK220" i="6"/>
  <c r="BK207" i="6"/>
  <c r="BK190" i="6"/>
  <c r="J186" i="6"/>
  <c r="J180" i="6"/>
  <c r="J178" i="6"/>
  <c r="J158" i="6"/>
  <c r="J150" i="6"/>
  <c r="J149" i="6"/>
  <c r="BK142" i="6"/>
  <c r="BK330" i="6"/>
  <c r="J327" i="6"/>
  <c r="BK323" i="6"/>
  <c r="BK308" i="6"/>
  <c r="BK296" i="6"/>
  <c r="J287" i="6"/>
  <c r="BK277" i="6"/>
  <c r="BK273" i="6"/>
  <c r="BK265" i="6"/>
  <c r="J262" i="6"/>
  <c r="BK256" i="6"/>
  <c r="J253" i="6"/>
  <c r="BK247" i="6"/>
  <c r="J242" i="6"/>
  <c r="J237" i="6"/>
  <c r="BK233" i="6"/>
  <c r="BK229" i="6"/>
  <c r="J219" i="6"/>
  <c r="J211" i="6"/>
  <c r="J202" i="6"/>
  <c r="BK192" i="6"/>
  <c r="BK188" i="6"/>
  <c r="BK185" i="6"/>
  <c r="J182" i="6"/>
  <c r="BK176" i="6"/>
  <c r="BK169" i="6"/>
  <c r="J160" i="6"/>
  <c r="J151" i="6"/>
  <c r="J145" i="6"/>
  <c r="J136" i="6"/>
  <c r="P142" i="4" l="1"/>
  <c r="P167" i="4"/>
  <c r="T196" i="4"/>
  <c r="T199" i="4"/>
  <c r="P206" i="4"/>
  <c r="R262" i="4"/>
  <c r="P278" i="4"/>
  <c r="P296" i="4"/>
  <c r="P304" i="4"/>
  <c r="BK316" i="4"/>
  <c r="J316" i="4" s="1"/>
  <c r="J114" i="4" s="1"/>
  <c r="R316" i="4"/>
  <c r="P321" i="4"/>
  <c r="BK325" i="4"/>
  <c r="J325" i="4"/>
  <c r="J116" i="4" s="1"/>
  <c r="T328" i="4"/>
  <c r="BK165" i="5"/>
  <c r="J165" i="5"/>
  <c r="J102" i="5" s="1"/>
  <c r="P156" i="6"/>
  <c r="P199" i="6"/>
  <c r="T263" i="6"/>
  <c r="T137" i="6" s="1"/>
  <c r="R282" i="6"/>
  <c r="T300" i="6"/>
  <c r="R305" i="6"/>
  <c r="R314" i="6"/>
  <c r="P317" i="6"/>
  <c r="T322" i="6"/>
  <c r="BK124" i="2"/>
  <c r="BK123" i="2"/>
  <c r="J123" i="2" s="1"/>
  <c r="J97" i="2" s="1"/>
  <c r="P124" i="2"/>
  <c r="P123" i="2"/>
  <c r="R146" i="2"/>
  <c r="R143" i="2"/>
  <c r="BK142" i="3"/>
  <c r="J142" i="3" s="1"/>
  <c r="J100" i="3" s="1"/>
  <c r="T142" i="3"/>
  <c r="P165" i="3"/>
  <c r="BK193" i="3"/>
  <c r="J193" i="3"/>
  <c r="J104" i="3"/>
  <c r="R193" i="3"/>
  <c r="BK196" i="3"/>
  <c r="J196" i="3"/>
  <c r="J105" i="3"/>
  <c r="R196" i="3"/>
  <c r="P203" i="3"/>
  <c r="BK259" i="3"/>
  <c r="J259" i="3"/>
  <c r="J108" i="3"/>
  <c r="T259" i="3"/>
  <c r="R275" i="3"/>
  <c r="P293" i="3"/>
  <c r="BK301" i="3"/>
  <c r="J301" i="3" s="1"/>
  <c r="J111" i="3" s="1"/>
  <c r="R301" i="3"/>
  <c r="P310" i="3"/>
  <c r="BK313" i="3"/>
  <c r="J313" i="3"/>
  <c r="J114" i="3"/>
  <c r="R313" i="3"/>
  <c r="P318" i="3"/>
  <c r="BK322" i="3"/>
  <c r="J322" i="3"/>
  <c r="J116" i="3"/>
  <c r="T322" i="3"/>
  <c r="R325" i="3"/>
  <c r="BK142" i="4"/>
  <c r="J142" i="4"/>
  <c r="J100" i="4" s="1"/>
  <c r="T167" i="4"/>
  <c r="BK196" i="4"/>
  <c r="J196" i="4"/>
  <c r="J104" i="4" s="1"/>
  <c r="BK199" i="4"/>
  <c r="J199" i="4"/>
  <c r="J105" i="4"/>
  <c r="T206" i="4"/>
  <c r="T262" i="4"/>
  <c r="T278" i="4"/>
  <c r="T296" i="4"/>
  <c r="T304" i="4"/>
  <c r="BK313" i="4"/>
  <c r="J313" i="4"/>
  <c r="J113" i="4"/>
  <c r="R313" i="4"/>
  <c r="P316" i="4"/>
  <c r="BK321" i="4"/>
  <c r="J321" i="4"/>
  <c r="J115" i="4" s="1"/>
  <c r="R325" i="4"/>
  <c r="BK328" i="4"/>
  <c r="J328" i="4"/>
  <c r="J117" i="4" s="1"/>
  <c r="T142" i="5"/>
  <c r="R165" i="5"/>
  <c r="BK193" i="5"/>
  <c r="J193" i="5" s="1"/>
  <c r="J104" i="5" s="1"/>
  <c r="P193" i="5"/>
  <c r="BK196" i="5"/>
  <c r="J196" i="5" s="1"/>
  <c r="J105" i="5" s="1"/>
  <c r="T196" i="5"/>
  <c r="P203" i="5"/>
  <c r="R203" i="5"/>
  <c r="BK259" i="5"/>
  <c r="J259" i="5"/>
  <c r="J108" i="5"/>
  <c r="R259" i="5"/>
  <c r="BK275" i="5"/>
  <c r="J275" i="5"/>
  <c r="J109" i="5"/>
  <c r="R275" i="5"/>
  <c r="BK293" i="5"/>
  <c r="J293" i="5"/>
  <c r="J110" i="5"/>
  <c r="T293" i="5"/>
  <c r="BK301" i="5"/>
  <c r="J301" i="5" s="1"/>
  <c r="J111" i="5" s="1"/>
  <c r="R301" i="5"/>
  <c r="BK310" i="5"/>
  <c r="J310" i="5" s="1"/>
  <c r="J113" i="5" s="1"/>
  <c r="R310" i="5"/>
  <c r="BK313" i="5"/>
  <c r="J313" i="5" s="1"/>
  <c r="J114" i="5" s="1"/>
  <c r="R313" i="5"/>
  <c r="BK318" i="5"/>
  <c r="J318" i="5" s="1"/>
  <c r="J115" i="5" s="1"/>
  <c r="R318" i="5"/>
  <c r="BK322" i="5"/>
  <c r="J322" i="5" s="1"/>
  <c r="J116" i="5" s="1"/>
  <c r="R322" i="5"/>
  <c r="BK325" i="5"/>
  <c r="J325" i="5" s="1"/>
  <c r="J117" i="5" s="1"/>
  <c r="R325" i="5"/>
  <c r="T156" i="6"/>
  <c r="T199" i="6"/>
  <c r="R263" i="6"/>
  <c r="P282" i="6"/>
  <c r="P300" i="6"/>
  <c r="T305" i="6"/>
  <c r="BK317" i="6"/>
  <c r="J317" i="6" s="1"/>
  <c r="J110" i="6" s="1"/>
  <c r="BK322" i="6"/>
  <c r="J322" i="6"/>
  <c r="J111" i="6" s="1"/>
  <c r="P328" i="6"/>
  <c r="R124" i="2"/>
  <c r="R123" i="2"/>
  <c r="R122" i="2" s="1"/>
  <c r="T146" i="2"/>
  <c r="T143" i="2"/>
  <c r="P142" i="3"/>
  <c r="BK165" i="3"/>
  <c r="J165" i="3" s="1"/>
  <c r="J102" i="3" s="1"/>
  <c r="R165" i="3"/>
  <c r="BK203" i="3"/>
  <c r="J203" i="3" s="1"/>
  <c r="J107" i="3" s="1"/>
  <c r="T203" i="3"/>
  <c r="R259" i="3"/>
  <c r="P275" i="3"/>
  <c r="BK293" i="3"/>
  <c r="J293" i="3"/>
  <c r="J110" i="3"/>
  <c r="R293" i="3"/>
  <c r="T301" i="3"/>
  <c r="BK310" i="3"/>
  <c r="T310" i="3"/>
  <c r="T313" i="3"/>
  <c r="R318" i="3"/>
  <c r="P322" i="3"/>
  <c r="R322" i="3"/>
  <c r="P325" i="3"/>
  <c r="R142" i="4"/>
  <c r="BK167" i="4"/>
  <c r="J167" i="4"/>
  <c r="J102" i="4" s="1"/>
  <c r="R196" i="4"/>
  <c r="R199" i="4"/>
  <c r="R206" i="4"/>
  <c r="P262" i="4"/>
  <c r="BK278" i="4"/>
  <c r="J278" i="4"/>
  <c r="J109" i="4"/>
  <c r="BK296" i="4"/>
  <c r="J296" i="4"/>
  <c r="J110" i="4"/>
  <c r="BK304" i="4"/>
  <c r="J304" i="4" s="1"/>
  <c r="J111" i="4" s="1"/>
  <c r="T313" i="4"/>
  <c r="R321" i="4"/>
  <c r="P325" i="4"/>
  <c r="P328" i="4"/>
  <c r="R142" i="5"/>
  <c r="T165" i="5"/>
  <c r="T193" i="5"/>
  <c r="BK138" i="6"/>
  <c r="R138" i="6"/>
  <c r="R156" i="6"/>
  <c r="R199" i="6"/>
  <c r="P263" i="6"/>
  <c r="T282" i="6"/>
  <c r="R300" i="6"/>
  <c r="P305" i="6"/>
  <c r="P314" i="6"/>
  <c r="R317" i="6"/>
  <c r="P322" i="6"/>
  <c r="BK328" i="6"/>
  <c r="J328" i="6"/>
  <c r="J113" i="6"/>
  <c r="R328" i="6"/>
  <c r="T124" i="2"/>
  <c r="T123" i="2"/>
  <c r="BK146" i="2"/>
  <c r="J146" i="2"/>
  <c r="J101" i="2" s="1"/>
  <c r="P146" i="2"/>
  <c r="P143" i="2"/>
  <c r="P122" i="2"/>
  <c r="AU95" i="1" s="1"/>
  <c r="R142" i="3"/>
  <c r="T165" i="3"/>
  <c r="P193" i="3"/>
  <c r="T193" i="3"/>
  <c r="P196" i="3"/>
  <c r="T196" i="3"/>
  <c r="R203" i="3"/>
  <c r="P259" i="3"/>
  <c r="BK275" i="3"/>
  <c r="J275" i="3"/>
  <c r="J109" i="3"/>
  <c r="T275" i="3"/>
  <c r="T293" i="3"/>
  <c r="P301" i="3"/>
  <c r="R310" i="3"/>
  <c r="R309" i="3" s="1"/>
  <c r="P313" i="3"/>
  <c r="BK318" i="3"/>
  <c r="J318" i="3"/>
  <c r="J115" i="3" s="1"/>
  <c r="T318" i="3"/>
  <c r="BK325" i="3"/>
  <c r="J325" i="3"/>
  <c r="J117" i="3" s="1"/>
  <c r="T325" i="3"/>
  <c r="T142" i="4"/>
  <c r="T141" i="4"/>
  <c r="R167" i="4"/>
  <c r="P196" i="4"/>
  <c r="P199" i="4"/>
  <c r="BK206" i="4"/>
  <c r="J206" i="4" s="1"/>
  <c r="J107" i="4" s="1"/>
  <c r="BK262" i="4"/>
  <c r="J262" i="4"/>
  <c r="J108" i="4" s="1"/>
  <c r="R278" i="4"/>
  <c r="R296" i="4"/>
  <c r="R304" i="4"/>
  <c r="P313" i="4"/>
  <c r="P312" i="4"/>
  <c r="T316" i="4"/>
  <c r="T321" i="4"/>
  <c r="T325" i="4"/>
  <c r="R328" i="4"/>
  <c r="BK142" i="5"/>
  <c r="P142" i="5"/>
  <c r="P165" i="5"/>
  <c r="R193" i="5"/>
  <c r="P196" i="5"/>
  <c r="R196" i="5"/>
  <c r="BK203" i="5"/>
  <c r="J203" i="5"/>
  <c r="J107" i="5"/>
  <c r="T203" i="5"/>
  <c r="P259" i="5"/>
  <c r="T259" i="5"/>
  <c r="P275" i="5"/>
  <c r="T275" i="5"/>
  <c r="P293" i="5"/>
  <c r="R293" i="5"/>
  <c r="P301" i="5"/>
  <c r="T301" i="5"/>
  <c r="P310" i="5"/>
  <c r="T310" i="5"/>
  <c r="P313" i="5"/>
  <c r="T313" i="5"/>
  <c r="P318" i="5"/>
  <c r="T318" i="5"/>
  <c r="P322" i="5"/>
  <c r="T322" i="5"/>
  <c r="P325" i="5"/>
  <c r="T325" i="5"/>
  <c r="P138" i="6"/>
  <c r="P137" i="6"/>
  <c r="T138" i="6"/>
  <c r="BK156" i="6"/>
  <c r="J156" i="6"/>
  <c r="J102" i="6" s="1"/>
  <c r="BK199" i="6"/>
  <c r="J199" i="6"/>
  <c r="J103" i="6"/>
  <c r="BK263" i="6"/>
  <c r="J263" i="6"/>
  <c r="J104" i="6"/>
  <c r="BK282" i="6"/>
  <c r="J282" i="6" s="1"/>
  <c r="J105" i="6" s="1"/>
  <c r="BK300" i="6"/>
  <c r="J300" i="6"/>
  <c r="J106" i="6" s="1"/>
  <c r="BK305" i="6"/>
  <c r="J305" i="6"/>
  <c r="J107" i="6"/>
  <c r="BK314" i="6"/>
  <c r="T314" i="6"/>
  <c r="T317" i="6"/>
  <c r="R322" i="6"/>
  <c r="T328" i="6"/>
  <c r="BK144" i="2"/>
  <c r="J144" i="2"/>
  <c r="J100" i="2"/>
  <c r="BK150" i="2"/>
  <c r="J150" i="2"/>
  <c r="J102" i="2"/>
  <c r="BK191" i="3"/>
  <c r="J191" i="3" s="1"/>
  <c r="J103" i="3" s="1"/>
  <c r="BK201" i="3"/>
  <c r="J201" i="3"/>
  <c r="J106" i="3" s="1"/>
  <c r="BK194" i="4"/>
  <c r="J194" i="4"/>
  <c r="J103" i="4"/>
  <c r="BK326" i="6"/>
  <c r="J326" i="6"/>
  <c r="J112" i="6"/>
  <c r="BK139" i="4"/>
  <c r="J139" i="4" s="1"/>
  <c r="J98" i="4" s="1"/>
  <c r="BK204" i="4"/>
  <c r="J204" i="4"/>
  <c r="J106" i="4" s="1"/>
  <c r="BK139" i="5"/>
  <c r="J139" i="5"/>
  <c r="J98" i="5"/>
  <c r="BK135" i="6"/>
  <c r="J135" i="6"/>
  <c r="J98" i="6"/>
  <c r="BK139" i="3"/>
  <c r="J139" i="3" s="1"/>
  <c r="J98" i="3" s="1"/>
  <c r="BK191" i="5"/>
  <c r="J191" i="5"/>
  <c r="J103" i="5" s="1"/>
  <c r="BK201" i="5"/>
  <c r="J201" i="5"/>
  <c r="J106" i="5"/>
  <c r="J91" i="6"/>
  <c r="BE141" i="6"/>
  <c r="BE148" i="6"/>
  <c r="BE149" i="6"/>
  <c r="BE153" i="6"/>
  <c r="BE158" i="6"/>
  <c r="BE172" i="6"/>
  <c r="BE181" i="6"/>
  <c r="BE201" i="6"/>
  <c r="BE210" i="6"/>
  <c r="BE215" i="6"/>
  <c r="BE219" i="6"/>
  <c r="BE221" i="6"/>
  <c r="BE225" i="6"/>
  <c r="BE239" i="6"/>
  <c r="BE250" i="6"/>
  <c r="BE276" i="6"/>
  <c r="BE278" i="6"/>
  <c r="BE281" i="6"/>
  <c r="BE283" i="6"/>
  <c r="BE290" i="6"/>
  <c r="BE295" i="6"/>
  <c r="BE298" i="6"/>
  <c r="BE303" i="6"/>
  <c r="BE309" i="6"/>
  <c r="BE329" i="6"/>
  <c r="BE330" i="6"/>
  <c r="E85" i="6"/>
  <c r="J89" i="6"/>
  <c r="J92" i="6"/>
  <c r="F130" i="6"/>
  <c r="BE139" i="6"/>
  <c r="BE145" i="6"/>
  <c r="BE147" i="6"/>
  <c r="BE152" i="6"/>
  <c r="BE160" i="6"/>
  <c r="BE169" i="6"/>
  <c r="BE173" i="6"/>
  <c r="BE174" i="6"/>
  <c r="BE175" i="6"/>
  <c r="BE176" i="6"/>
  <c r="BE182" i="6"/>
  <c r="BE185" i="6"/>
  <c r="BE218" i="6"/>
  <c r="BE226" i="6"/>
  <c r="BE229" i="6"/>
  <c r="BE231" i="6"/>
  <c r="BE240" i="6"/>
  <c r="BE242" i="6"/>
  <c r="BE247" i="6"/>
  <c r="BE251" i="6"/>
  <c r="BE254" i="6"/>
  <c r="BE274" i="6"/>
  <c r="BE279" i="6"/>
  <c r="BE280" i="6"/>
  <c r="BE284" i="6"/>
  <c r="BE287" i="6"/>
  <c r="BE292" i="6"/>
  <c r="BE308" i="6"/>
  <c r="BE316" i="6"/>
  <c r="BE319" i="6"/>
  <c r="BE320" i="6"/>
  <c r="BE324" i="6"/>
  <c r="J142" i="5"/>
  <c r="J100" i="5" s="1"/>
  <c r="F91" i="6"/>
  <c r="BE140" i="6"/>
  <c r="BE142" i="6"/>
  <c r="BE144" i="6"/>
  <c r="BE146" i="6"/>
  <c r="BE151" i="6"/>
  <c r="BE161" i="6"/>
  <c r="BE165" i="6"/>
  <c r="BE177" i="6"/>
  <c r="BE179" i="6"/>
  <c r="BE180" i="6"/>
  <c r="BE183" i="6"/>
  <c r="BE184" i="6"/>
  <c r="BE186" i="6"/>
  <c r="BE189" i="6"/>
  <c r="BE190" i="6"/>
  <c r="BE191" i="6"/>
  <c r="BE193" i="6"/>
  <c r="BE195" i="6"/>
  <c r="BE197" i="6"/>
  <c r="BE200" i="6"/>
  <c r="BE202" i="6"/>
  <c r="BE203" i="6"/>
  <c r="BE211" i="6"/>
  <c r="BE224" i="6"/>
  <c r="BE230" i="6"/>
  <c r="BE232" i="6"/>
  <c r="BE233" i="6"/>
  <c r="BE236" i="6"/>
  <c r="BE237" i="6"/>
  <c r="BE245" i="6"/>
  <c r="BE246" i="6"/>
  <c r="BE248" i="6"/>
  <c r="BE249" i="6"/>
  <c r="BE252" i="6"/>
  <c r="BE253" i="6"/>
  <c r="BE256" i="6"/>
  <c r="BE257" i="6"/>
  <c r="BE258" i="6"/>
  <c r="BE262" i="6"/>
  <c r="BE264" i="6"/>
  <c r="BE267" i="6"/>
  <c r="BE270" i="6"/>
  <c r="BE275" i="6"/>
  <c r="BE285" i="6"/>
  <c r="BE288" i="6"/>
  <c r="BE289" i="6"/>
  <c r="BE291" i="6"/>
  <c r="BE297" i="6"/>
  <c r="BE315" i="6"/>
  <c r="BE325" i="6"/>
  <c r="BE327" i="6"/>
  <c r="BE136" i="6"/>
  <c r="BE143" i="6"/>
  <c r="BE150" i="6"/>
  <c r="BE154" i="6"/>
  <c r="BE157" i="6"/>
  <c r="BE159" i="6"/>
  <c r="BE178" i="6"/>
  <c r="BE187" i="6"/>
  <c r="BE188" i="6"/>
  <c r="BE192" i="6"/>
  <c r="BE194" i="6"/>
  <c r="BE196" i="6"/>
  <c r="BE198" i="6"/>
  <c r="BE206" i="6"/>
  <c r="BE207" i="6"/>
  <c r="BE214" i="6"/>
  <c r="BE220" i="6"/>
  <c r="BE227" i="6"/>
  <c r="BE228" i="6"/>
  <c r="BE238" i="6"/>
  <c r="BE241" i="6"/>
  <c r="BE243" i="6"/>
  <c r="BE244" i="6"/>
  <c r="BE255" i="6"/>
  <c r="BE259" i="6"/>
  <c r="BE265" i="6"/>
  <c r="BE266" i="6"/>
  <c r="BE273" i="6"/>
  <c r="BE277" i="6"/>
  <c r="BE286" i="6"/>
  <c r="BE296" i="6"/>
  <c r="BE299" i="6"/>
  <c r="BE301" i="6"/>
  <c r="BE302" i="6"/>
  <c r="BE304" i="6"/>
  <c r="BE306" i="6"/>
  <c r="BE307" i="6"/>
  <c r="BE310" i="6"/>
  <c r="BE318" i="6"/>
  <c r="BE321" i="6"/>
  <c r="BE323" i="6"/>
  <c r="E85" i="5"/>
  <c r="F91" i="5"/>
  <c r="BE140" i="5"/>
  <c r="BE146" i="5"/>
  <c r="BE159" i="5"/>
  <c r="BE166" i="5"/>
  <c r="BE167" i="5"/>
  <c r="BE168" i="5"/>
  <c r="BE170" i="5"/>
  <c r="BE176" i="5"/>
  <c r="BE181" i="5"/>
  <c r="BE185" i="5"/>
  <c r="BE187" i="5"/>
  <c r="BE189" i="5"/>
  <c r="BE190" i="5"/>
  <c r="BE192" i="5"/>
  <c r="BE194" i="5"/>
  <c r="BE198" i="5"/>
  <c r="BE202" i="5"/>
  <c r="BE206" i="5"/>
  <c r="BE214" i="5"/>
  <c r="BE215" i="5"/>
  <c r="BE218" i="5"/>
  <c r="BE220" i="5"/>
  <c r="BE221" i="5"/>
  <c r="BE230" i="5"/>
  <c r="BE233" i="5"/>
  <c r="BE236" i="5"/>
  <c r="BE243" i="5"/>
  <c r="BE246" i="5"/>
  <c r="BE248" i="5"/>
  <c r="BE250" i="5"/>
  <c r="BE251" i="5"/>
  <c r="BE252" i="5"/>
  <c r="BE253" i="5"/>
  <c r="BE254" i="5"/>
  <c r="BE260" i="5"/>
  <c r="BE262" i="5"/>
  <c r="BE263" i="5"/>
  <c r="BE269" i="5"/>
  <c r="BE271" i="5"/>
  <c r="BE277" i="5"/>
  <c r="BE279" i="5"/>
  <c r="BE282" i="5"/>
  <c r="BE283" i="5"/>
  <c r="BE289" i="5"/>
  <c r="BE292" i="5"/>
  <c r="BE295" i="5"/>
  <c r="BE296" i="5"/>
  <c r="BE306" i="5"/>
  <c r="BE314" i="5"/>
  <c r="BE320" i="5"/>
  <c r="J91" i="5"/>
  <c r="J131" i="5"/>
  <c r="J134" i="5"/>
  <c r="BE144" i="5"/>
  <c r="BE147" i="5"/>
  <c r="BE149" i="5"/>
  <c r="BE151" i="5"/>
  <c r="BE153" i="5"/>
  <c r="BE154" i="5"/>
  <c r="BE156" i="5"/>
  <c r="BE160" i="5"/>
  <c r="BE163" i="5"/>
  <c r="BE169" i="5"/>
  <c r="BE177" i="5"/>
  <c r="BE180" i="5"/>
  <c r="BE207" i="5"/>
  <c r="BE210" i="5"/>
  <c r="BE226" i="5"/>
  <c r="BE232" i="5"/>
  <c r="BE238" i="5"/>
  <c r="BE247" i="5"/>
  <c r="BE266" i="5"/>
  <c r="BE270" i="5"/>
  <c r="BE272" i="5"/>
  <c r="BE273" i="5"/>
  <c r="BE280" i="5"/>
  <c r="BE284" i="5"/>
  <c r="BE285" i="5"/>
  <c r="BE290" i="5"/>
  <c r="BE297" i="5"/>
  <c r="BE298" i="5"/>
  <c r="BE300" i="5"/>
  <c r="BE303" i="5"/>
  <c r="BE305" i="5"/>
  <c r="BE315" i="5"/>
  <c r="BE317" i="5"/>
  <c r="BE321" i="5"/>
  <c r="BE324" i="5"/>
  <c r="F92" i="5"/>
  <c r="BE145" i="5"/>
  <c r="BE148" i="5"/>
  <c r="BE150" i="5"/>
  <c r="BE152" i="5"/>
  <c r="BE155" i="5"/>
  <c r="BE178" i="5"/>
  <c r="BE184" i="5"/>
  <c r="BE186" i="5"/>
  <c r="BE197" i="5"/>
  <c r="BE211" i="5"/>
  <c r="BE225" i="5"/>
  <c r="BE227" i="5"/>
  <c r="BE228" i="5"/>
  <c r="BE229" i="5"/>
  <c r="BE237" i="5"/>
  <c r="BE239" i="5"/>
  <c r="BE240" i="5"/>
  <c r="BE241" i="5"/>
  <c r="BE244" i="5"/>
  <c r="BE249" i="5"/>
  <c r="BE257" i="5"/>
  <c r="BE258" i="5"/>
  <c r="BE278" i="5"/>
  <c r="BE288" i="5"/>
  <c r="BE302" i="5"/>
  <c r="BE312" i="5"/>
  <c r="BE316" i="5"/>
  <c r="BE143" i="5"/>
  <c r="BE174" i="5"/>
  <c r="BE175" i="5"/>
  <c r="BE179" i="5"/>
  <c r="BE182" i="5"/>
  <c r="BE183" i="5"/>
  <c r="BE188" i="5"/>
  <c r="BE195" i="5"/>
  <c r="BE199" i="5"/>
  <c r="BE200" i="5"/>
  <c r="BE204" i="5"/>
  <c r="BE205" i="5"/>
  <c r="BE219" i="5"/>
  <c r="BE224" i="5"/>
  <c r="BE231" i="5"/>
  <c r="BE242" i="5"/>
  <c r="BE245" i="5"/>
  <c r="BE255" i="5"/>
  <c r="BE256" i="5"/>
  <c r="BE261" i="5"/>
  <c r="BE274" i="5"/>
  <c r="BE276" i="5"/>
  <c r="BE281" i="5"/>
  <c r="BE291" i="5"/>
  <c r="BE294" i="5"/>
  <c r="BE299" i="5"/>
  <c r="BE304" i="5"/>
  <c r="BE311" i="5"/>
  <c r="BE319" i="5"/>
  <c r="BE323" i="5"/>
  <c r="BE326" i="5"/>
  <c r="BE327" i="5"/>
  <c r="J310" i="3"/>
  <c r="J113" i="3"/>
  <c r="J91" i="4"/>
  <c r="J131" i="4"/>
  <c r="F134" i="4"/>
  <c r="BE144" i="4"/>
  <c r="BE149" i="4"/>
  <c r="BE150" i="4"/>
  <c r="BE151" i="4"/>
  <c r="BE155" i="4"/>
  <c r="BE161" i="4"/>
  <c r="BE165" i="4"/>
  <c r="BE170" i="4"/>
  <c r="BE177" i="4"/>
  <c r="BE178" i="4"/>
  <c r="BE179" i="4"/>
  <c r="BE183" i="4"/>
  <c r="BE184" i="4"/>
  <c r="BE187" i="4"/>
  <c r="BE188" i="4"/>
  <c r="BE189" i="4"/>
  <c r="BE192" i="4"/>
  <c r="BE198" i="4"/>
  <c r="BE200" i="4"/>
  <c r="BE201" i="4"/>
  <c r="BE205" i="4"/>
  <c r="BE207" i="4"/>
  <c r="BE209" i="4"/>
  <c r="BE210" i="4"/>
  <c r="BE217" i="4"/>
  <c r="BE218" i="4"/>
  <c r="BE246" i="4"/>
  <c r="BE249" i="4"/>
  <c r="BE254" i="4"/>
  <c r="BE255" i="4"/>
  <c r="BE264" i="4"/>
  <c r="BE266" i="4"/>
  <c r="BE272" i="4"/>
  <c r="BE273" i="4"/>
  <c r="BE287" i="4"/>
  <c r="BE294" i="4"/>
  <c r="BE295" i="4"/>
  <c r="BE303" i="4"/>
  <c r="BE305" i="4"/>
  <c r="BE306" i="4"/>
  <c r="BE309" i="4"/>
  <c r="BE320" i="4"/>
  <c r="BE327" i="4"/>
  <c r="E85" i="4"/>
  <c r="BE143" i="4"/>
  <c r="BE146" i="4"/>
  <c r="BE157" i="4"/>
  <c r="BE158" i="4"/>
  <c r="BE176" i="4"/>
  <c r="BE190" i="4"/>
  <c r="BE191" i="4"/>
  <c r="BE195" i="4"/>
  <c r="BE221" i="4"/>
  <c r="BE222" i="4"/>
  <c r="BE227" i="4"/>
  <c r="BE228" i="4"/>
  <c r="BE231" i="4"/>
  <c r="BE235" i="4"/>
  <c r="BE236" i="4"/>
  <c r="BE239" i="4"/>
  <c r="BE240" i="4"/>
  <c r="BE241" i="4"/>
  <c r="BE244" i="4"/>
  <c r="BE251" i="4"/>
  <c r="BE259" i="4"/>
  <c r="BE261" i="4"/>
  <c r="BE263" i="4"/>
  <c r="BE279" i="4"/>
  <c r="BE282" i="4"/>
  <c r="BE288" i="4"/>
  <c r="BE291" i="4"/>
  <c r="BE292" i="4"/>
  <c r="BE293" i="4"/>
  <c r="BE299" i="4"/>
  <c r="BE300" i="4"/>
  <c r="BE317" i="4"/>
  <c r="BE318" i="4"/>
  <c r="BE324" i="4"/>
  <c r="BE326" i="4"/>
  <c r="BE329" i="4"/>
  <c r="F91" i="4"/>
  <c r="J92" i="4"/>
  <c r="BE148" i="4"/>
  <c r="BE153" i="4"/>
  <c r="BE156" i="4"/>
  <c r="BE168" i="4"/>
  <c r="BE171" i="4"/>
  <c r="BE172" i="4"/>
  <c r="BE180" i="4"/>
  <c r="BE181" i="4"/>
  <c r="BE186" i="4"/>
  <c r="BE197" i="4"/>
  <c r="BE202" i="4"/>
  <c r="BE203" i="4"/>
  <c r="BE208" i="4"/>
  <c r="BE213" i="4"/>
  <c r="BE214" i="4"/>
  <c r="BE233" i="4"/>
  <c r="BE234" i="4"/>
  <c r="BE242" i="4"/>
  <c r="BE243" i="4"/>
  <c r="BE245" i="4"/>
  <c r="BE250" i="4"/>
  <c r="BE257" i="4"/>
  <c r="BE258" i="4"/>
  <c r="BE260" i="4"/>
  <c r="BE265" i="4"/>
  <c r="BE269" i="4"/>
  <c r="BE274" i="4"/>
  <c r="BE275" i="4"/>
  <c r="BE284" i="4"/>
  <c r="BE301" i="4"/>
  <c r="BE307" i="4"/>
  <c r="BE308" i="4"/>
  <c r="BE319" i="4"/>
  <c r="BE322" i="4"/>
  <c r="BE140" i="4"/>
  <c r="BE145" i="4"/>
  <c r="BE147" i="4"/>
  <c r="BE152" i="4"/>
  <c r="BE154" i="4"/>
  <c r="BE162" i="4"/>
  <c r="BE169" i="4"/>
  <c r="BE182" i="4"/>
  <c r="BE185" i="4"/>
  <c r="BE193" i="4"/>
  <c r="BE223" i="4"/>
  <c r="BE224" i="4"/>
  <c r="BE229" i="4"/>
  <c r="BE230" i="4"/>
  <c r="BE232" i="4"/>
  <c r="BE247" i="4"/>
  <c r="BE248" i="4"/>
  <c r="BE252" i="4"/>
  <c r="BE253" i="4"/>
  <c r="BE256" i="4"/>
  <c r="BE276" i="4"/>
  <c r="BE277" i="4"/>
  <c r="BE280" i="4"/>
  <c r="BE281" i="4"/>
  <c r="BE283" i="4"/>
  <c r="BE285" i="4"/>
  <c r="BE286" i="4"/>
  <c r="BE297" i="4"/>
  <c r="BE298" i="4"/>
  <c r="BE302" i="4"/>
  <c r="BE314" i="4"/>
  <c r="BE315" i="4"/>
  <c r="BE323" i="4"/>
  <c r="BE330" i="4"/>
  <c r="J124" i="2"/>
  <c r="J98" i="2" s="1"/>
  <c r="J89" i="3"/>
  <c r="E127" i="3"/>
  <c r="F134" i="3"/>
  <c r="BE140" i="3"/>
  <c r="BE150" i="3"/>
  <c r="BE160" i="3"/>
  <c r="BE167" i="3"/>
  <c r="BE168" i="3"/>
  <c r="BE174" i="3"/>
  <c r="BE175" i="3"/>
  <c r="BE178" i="3"/>
  <c r="BE185" i="3"/>
  <c r="BE206" i="3"/>
  <c r="BE225" i="3"/>
  <c r="BE229" i="3"/>
  <c r="BE231" i="3"/>
  <c r="BE243" i="3"/>
  <c r="BE246" i="3"/>
  <c r="BE247" i="3"/>
  <c r="BE251" i="3"/>
  <c r="BE253" i="3"/>
  <c r="BE257" i="3"/>
  <c r="BE258" i="3"/>
  <c r="BE261" i="3"/>
  <c r="BE271" i="3"/>
  <c r="BE276" i="3"/>
  <c r="BE279" i="3"/>
  <c r="BE283" i="3"/>
  <c r="BE295" i="3"/>
  <c r="BE296" i="3"/>
  <c r="BE302" i="3"/>
  <c r="BE314" i="3"/>
  <c r="BE315" i="3"/>
  <c r="J91" i="3"/>
  <c r="J134" i="3"/>
  <c r="BE143" i="3"/>
  <c r="BE144" i="3"/>
  <c r="BE147" i="3"/>
  <c r="BE153" i="3"/>
  <c r="BE154" i="3"/>
  <c r="BE159" i="3"/>
  <c r="BE166" i="3"/>
  <c r="BE181" i="3"/>
  <c r="BE188" i="3"/>
  <c r="BE189" i="3"/>
  <c r="BE194" i="3"/>
  <c r="BE199" i="3"/>
  <c r="BE205" i="3"/>
  <c r="BE211" i="3"/>
  <c r="BE218" i="3"/>
  <c r="BE220" i="3"/>
  <c r="BE224" i="3"/>
  <c r="BE233" i="3"/>
  <c r="BE236" i="3"/>
  <c r="BE241" i="3"/>
  <c r="BE242" i="3"/>
  <c r="BE248" i="3"/>
  <c r="BE249" i="3"/>
  <c r="BE250" i="3"/>
  <c r="BE260" i="3"/>
  <c r="BE262" i="3"/>
  <c r="BE263" i="3"/>
  <c r="BE270" i="3"/>
  <c r="BE272" i="3"/>
  <c r="BE278" i="3"/>
  <c r="BE281" i="3"/>
  <c r="BE284" i="3"/>
  <c r="BE285" i="3"/>
  <c r="BE290" i="3"/>
  <c r="BE298" i="3"/>
  <c r="BE316" i="3"/>
  <c r="BE317" i="3"/>
  <c r="BE319" i="3"/>
  <c r="BE320" i="3"/>
  <c r="BE321" i="3"/>
  <c r="BE323" i="3"/>
  <c r="BE145" i="3"/>
  <c r="BE146" i="3"/>
  <c r="BE148" i="3"/>
  <c r="BE149" i="3"/>
  <c r="BE152" i="3"/>
  <c r="BE156" i="3"/>
  <c r="BE170" i="3"/>
  <c r="BE177" i="3"/>
  <c r="BE182" i="3"/>
  <c r="BE187" i="3"/>
  <c r="BE195" i="3"/>
  <c r="BE197" i="3"/>
  <c r="BE198" i="3"/>
  <c r="BE204" i="3"/>
  <c r="BE207" i="3"/>
  <c r="BE210" i="3"/>
  <c r="BE214" i="3"/>
  <c r="BE215" i="3"/>
  <c r="BE221" i="3"/>
  <c r="BE232" i="3"/>
  <c r="BE237" i="3"/>
  <c r="BE240" i="3"/>
  <c r="BE245" i="3"/>
  <c r="BE254" i="3"/>
  <c r="BE266" i="3"/>
  <c r="BE269" i="3"/>
  <c r="BE274" i="3"/>
  <c r="BE277" i="3"/>
  <c r="BE280" i="3"/>
  <c r="BE288" i="3"/>
  <c r="BE291" i="3"/>
  <c r="BE294" i="3"/>
  <c r="BE300" i="3"/>
  <c r="BE304" i="3"/>
  <c r="BE306" i="3"/>
  <c r="BE311" i="3"/>
  <c r="BE312" i="3"/>
  <c r="BE324" i="3"/>
  <c r="BE326" i="3"/>
  <c r="BE327" i="3"/>
  <c r="F91" i="3"/>
  <c r="BE151" i="3"/>
  <c r="BE155" i="3"/>
  <c r="BE163" i="3"/>
  <c r="BE169" i="3"/>
  <c r="BE176" i="3"/>
  <c r="BE179" i="3"/>
  <c r="BE180" i="3"/>
  <c r="BE183" i="3"/>
  <c r="BE184" i="3"/>
  <c r="BE186" i="3"/>
  <c r="BE190" i="3"/>
  <c r="BE192" i="3"/>
  <c r="BE200" i="3"/>
  <c r="BE202" i="3"/>
  <c r="BE219" i="3"/>
  <c r="BE226" i="3"/>
  <c r="BE227" i="3"/>
  <c r="BE228" i="3"/>
  <c r="BE230" i="3"/>
  <c r="BE238" i="3"/>
  <c r="BE239" i="3"/>
  <c r="BE244" i="3"/>
  <c r="BE252" i="3"/>
  <c r="BE255" i="3"/>
  <c r="BE256" i="3"/>
  <c r="BE273" i="3"/>
  <c r="BE282" i="3"/>
  <c r="BE289" i="3"/>
  <c r="BE292" i="3"/>
  <c r="BE297" i="3"/>
  <c r="BE299" i="3"/>
  <c r="BE303" i="3"/>
  <c r="BE305" i="3"/>
  <c r="E85" i="2"/>
  <c r="J91" i="2"/>
  <c r="J92" i="2"/>
  <c r="F119" i="2"/>
  <c r="BE125" i="2"/>
  <c r="BE128" i="2"/>
  <c r="BE131" i="2"/>
  <c r="BE134" i="2"/>
  <c r="BE139" i="2"/>
  <c r="BE142" i="2"/>
  <c r="J89" i="2"/>
  <c r="F118" i="2"/>
  <c r="BE126" i="2"/>
  <c r="BE127" i="2"/>
  <c r="BE129" i="2"/>
  <c r="BE130" i="2"/>
  <c r="BE132" i="2"/>
  <c r="BE136" i="2"/>
  <c r="BE141" i="2"/>
  <c r="BE151" i="2"/>
  <c r="BE133" i="2"/>
  <c r="BE135" i="2"/>
  <c r="BE137" i="2"/>
  <c r="BE138" i="2"/>
  <c r="BE140" i="2"/>
  <c r="BE145" i="2"/>
  <c r="BE147" i="2"/>
  <c r="BE148" i="2"/>
  <c r="BE149" i="2"/>
  <c r="F35" i="2"/>
  <c r="BB95" i="1"/>
  <c r="F37" i="3"/>
  <c r="BD96" i="1" s="1"/>
  <c r="J34" i="4"/>
  <c r="AW97" i="1"/>
  <c r="J34" i="5"/>
  <c r="AW98" i="1"/>
  <c r="J34" i="6"/>
  <c r="AW99" i="1"/>
  <c r="F34" i="6"/>
  <c r="BA99" i="1"/>
  <c r="F34" i="2"/>
  <c r="BA95" i="1"/>
  <c r="J34" i="2"/>
  <c r="AW95" i="1"/>
  <c r="J34" i="3"/>
  <c r="AW96" i="1" s="1"/>
  <c r="F34" i="4"/>
  <c r="BA97" i="1"/>
  <c r="F37" i="4"/>
  <c r="BD97" i="1"/>
  <c r="F37" i="5"/>
  <c r="BD98" i="1"/>
  <c r="F35" i="6"/>
  <c r="BB99" i="1"/>
  <c r="F36" i="2"/>
  <c r="BC95" i="1"/>
  <c r="F36" i="3"/>
  <c r="BC96" i="1" s="1"/>
  <c r="F35" i="4"/>
  <c r="BB97" i="1"/>
  <c r="F34" i="5"/>
  <c r="BA98" i="1"/>
  <c r="F36" i="5"/>
  <c r="BC98" i="1"/>
  <c r="F36" i="6"/>
  <c r="BC99" i="1"/>
  <c r="F37" i="2"/>
  <c r="BD95" i="1"/>
  <c r="F34" i="3"/>
  <c r="BA96" i="1" s="1"/>
  <c r="F35" i="3"/>
  <c r="BB96" i="1" s="1"/>
  <c r="F36" i="4"/>
  <c r="BC97" i="1"/>
  <c r="F35" i="5"/>
  <c r="BB98" i="1"/>
  <c r="F37" i="6"/>
  <c r="BD99" i="1"/>
  <c r="T309" i="5" l="1"/>
  <c r="P141" i="5"/>
  <c r="R141" i="5"/>
  <c r="R312" i="4"/>
  <c r="R137" i="4" s="1"/>
  <c r="R313" i="6"/>
  <c r="BK141" i="5"/>
  <c r="R141" i="3"/>
  <c r="R137" i="3" s="1"/>
  <c r="BK137" i="6"/>
  <c r="J137" i="6"/>
  <c r="J99" i="6"/>
  <c r="T312" i="4"/>
  <c r="T137" i="4" s="1"/>
  <c r="R141" i="4"/>
  <c r="P141" i="3"/>
  <c r="R309" i="5"/>
  <c r="T313" i="6"/>
  <c r="T133" i="6"/>
  <c r="P309" i="5"/>
  <c r="T122" i="2"/>
  <c r="R137" i="6"/>
  <c r="R133" i="6"/>
  <c r="T309" i="3"/>
  <c r="T141" i="5"/>
  <c r="T137" i="5"/>
  <c r="P309" i="3"/>
  <c r="T141" i="3"/>
  <c r="T137" i="3" s="1"/>
  <c r="P141" i="4"/>
  <c r="P137" i="4"/>
  <c r="AU97" i="1"/>
  <c r="BK313" i="6"/>
  <c r="J313" i="6"/>
  <c r="J108" i="6"/>
  <c r="P313" i="6"/>
  <c r="P133" i="6" s="1"/>
  <c r="AU99" i="1" s="1"/>
  <c r="BK309" i="3"/>
  <c r="J309" i="3"/>
  <c r="J112" i="3" s="1"/>
  <c r="BK138" i="4"/>
  <c r="J138" i="4"/>
  <c r="J97" i="4"/>
  <c r="BK312" i="4"/>
  <c r="J312" i="4" s="1"/>
  <c r="J112" i="4" s="1"/>
  <c r="BK138" i="5"/>
  <c r="J138" i="5" s="1"/>
  <c r="J97" i="5" s="1"/>
  <c r="BK134" i="6"/>
  <c r="J134" i="6"/>
  <c r="J97" i="6" s="1"/>
  <c r="BK143" i="2"/>
  <c r="J143" i="2" s="1"/>
  <c r="J99" i="2" s="1"/>
  <c r="J314" i="6"/>
  <c r="J109" i="6"/>
  <c r="J138" i="6"/>
  <c r="J100" i="6"/>
  <c r="BK138" i="3"/>
  <c r="J138" i="3" s="1"/>
  <c r="J97" i="3" s="1"/>
  <c r="BK141" i="3"/>
  <c r="J141" i="3" s="1"/>
  <c r="J99" i="3" s="1"/>
  <c r="BK141" i="4"/>
  <c r="J141" i="4"/>
  <c r="J99" i="4" s="1"/>
  <c r="BK309" i="5"/>
  <c r="J309" i="5"/>
  <c r="J112" i="5"/>
  <c r="J33" i="2"/>
  <c r="AV95" i="1" s="1"/>
  <c r="AT95" i="1" s="1"/>
  <c r="J33" i="4"/>
  <c r="AV97" i="1" s="1"/>
  <c r="AT97" i="1" s="1"/>
  <c r="F33" i="6"/>
  <c r="AZ99" i="1"/>
  <c r="BC94" i="1"/>
  <c r="AY94" i="1" s="1"/>
  <c r="F33" i="2"/>
  <c r="AZ95" i="1"/>
  <c r="J33" i="3"/>
  <c r="AV96" i="1" s="1"/>
  <c r="AT96" i="1" s="1"/>
  <c r="F33" i="4"/>
  <c r="AZ97" i="1" s="1"/>
  <c r="F33" i="5"/>
  <c r="AZ98" i="1"/>
  <c r="J33" i="6"/>
  <c r="AV99" i="1" s="1"/>
  <c r="AT99" i="1" s="1"/>
  <c r="BD94" i="1"/>
  <c r="W33" i="1" s="1"/>
  <c r="F33" i="3"/>
  <c r="AZ96" i="1" s="1"/>
  <c r="J33" i="5"/>
  <c r="AV98" i="1"/>
  <c r="AT98" i="1" s="1"/>
  <c r="BB94" i="1"/>
  <c r="AX94" i="1" s="1"/>
  <c r="BA94" i="1"/>
  <c r="W30" i="1" s="1"/>
  <c r="R137" i="5" l="1"/>
  <c r="P137" i="3"/>
  <c r="AU96" i="1"/>
  <c r="BK137" i="5"/>
  <c r="J137" i="5" s="1"/>
  <c r="J96" i="5" s="1"/>
  <c r="P137" i="5"/>
  <c r="AU98" i="1"/>
  <c r="BK137" i="3"/>
  <c r="J137" i="3" s="1"/>
  <c r="J96" i="3" s="1"/>
  <c r="BK137" i="4"/>
  <c r="J137" i="4" s="1"/>
  <c r="J30" i="4" s="1"/>
  <c r="AG97" i="1" s="1"/>
  <c r="BK122" i="2"/>
  <c r="J122" i="2"/>
  <c r="J96" i="2"/>
  <c r="BK133" i="6"/>
  <c r="J133" i="6"/>
  <c r="J96" i="6"/>
  <c r="J141" i="5"/>
  <c r="J99" i="5" s="1"/>
  <c r="AZ94" i="1"/>
  <c r="AV94" i="1" s="1"/>
  <c r="AK29" i="1" s="1"/>
  <c r="AW94" i="1"/>
  <c r="AK30" i="1" s="1"/>
  <c r="W32" i="1"/>
  <c r="W31" i="1"/>
  <c r="J39" i="4" l="1"/>
  <c r="J96" i="4"/>
  <c r="AN97" i="1"/>
  <c r="J30" i="6"/>
  <c r="AG99" i="1" s="1"/>
  <c r="J30" i="3"/>
  <c r="AG96" i="1" s="1"/>
  <c r="AN96" i="1" s="1"/>
  <c r="J30" i="2"/>
  <c r="AG95" i="1" s="1"/>
  <c r="AN95" i="1" s="1"/>
  <c r="J30" i="5"/>
  <c r="AG98" i="1" s="1"/>
  <c r="AU94" i="1"/>
  <c r="W29" i="1"/>
  <c r="AT94" i="1"/>
  <c r="J39" i="5" l="1"/>
  <c r="J39" i="3"/>
  <c r="J39" i="2"/>
  <c r="J39" i="6"/>
  <c r="AN99" i="1"/>
  <c r="AN98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<sst xmlns="http://schemas.openxmlformats.org/spreadsheetml/2006/main" count="11414" uniqueCount="852">
  <si>
    <t>Export Komplet</t>
  </si>
  <si>
    <t/>
  </si>
  <si>
    <t>2.0</t>
  </si>
  <si>
    <t>ZAMOK</t>
  </si>
  <si>
    <t>False</t>
  </si>
  <si>
    <t>{e3e3bc31-d3b8-4165-a7a0-9c7729846a4b}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</si>
  <si>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</si>
  <si>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</si>
  <si>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</si>
  <si>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</si>
  <si>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</si>
  <si>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</si>
  <si>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</si>
  <si>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</si>
  <si>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</si>
  <si>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</si>
  <si>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</si>
  <si>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FV230404(1) - FVE Nemocnice České Budějovice</t>
  </si>
  <si>
    <t>KSO:</t>
  </si>
  <si>
    <t>CC-CZ:</t>
  </si>
  <si>
    <t>Místo:</t>
  </si>
  <si>
    <t xml:space="preserve"> </t>
  </si>
  <si>
    <t>Datum:</t>
  </si>
  <si>
    <t>2. 10. 2023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</si>
  <si>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</si>
  <si>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</si>
  <si>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</si>
  <si>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</si>
  <si>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</si>
  <si>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</si>
  <si>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</si>
  <si>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</si>
  <si>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</si>
  <si>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</si>
  <si>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</si>
  <si>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</si>
  <si>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</si>
  <si>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</si>
  <si>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</si>
  <si>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</si>
  <si>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</si>
  <si>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</si>
  <si>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</si>
  <si>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</si>
  <si>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</si>
  <si>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</si>
  <si>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</si>
  <si>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</si>
  <si>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</si>
  <si>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</si>
  <si>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</si>
  <si>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</si>
  <si>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</si>
  <si>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</si>
  <si>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</si>
  <si>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</si>
  <si>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</si>
  <si>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</si>
  <si>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</si>
  <si>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</si>
  <si>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</si>
  <si>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</si>
  <si>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</si>
  <si>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</si>
  <si>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</si>
  <si>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</si>
  <si>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</si>
  <si>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</si>
  <si>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</si>
  <si>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</si>
  <si>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</si>
  <si>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</si>
  <si>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</si>
  <si>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</si>
  <si>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</si>
  <si>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</si>
  <si>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</si>
  <si>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IO01</t>
  </si>
  <si>
    <t>Měření a dispečers...</t>
  </si>
  <si>
    <t>STA</t>
  </si>
  <si>
    <t>1</t>
  </si>
  <si>
    <t>{2c921415-8d28-4f13-8308-e1f828285252}</t>
  </si>
  <si>
    <t>2</t>
  </si>
  <si>
    <t>SO01</t>
  </si>
  <si>
    <t>Budova T</t>
  </si>
  <si>
    <t>{cd623e0e-5f9e-4dd9-b109-140cb9d198a5}</t>
  </si>
  <si>
    <t>SO02</t>
  </si>
  <si>
    <t>Budova O</t>
  </si>
  <si>
    <t>{d9d5578c-4b35-4303-9924-2d2211d962e5}</t>
  </si>
  <si>
    <t>SO03</t>
  </si>
  <si>
    <t>Budova L</t>
  </si>
  <si>
    <t>{47b541e0-fb49-4dd7-a18e-ef9d2dc4d0be}</t>
  </si>
  <si>
    <t>SO04</t>
  </si>
  <si>
    <t>Budova Prádelna</t>
  </si>
  <si>
    <t>{005906be-a61d-48d8-a4d3-a7c69c96216b}</t>
  </si>
  <si>
    <t>KRYCÍ LIST SOUPISU PRACÍ</t>
  </si>
  <si>
    <t>Objekt:</t>
  </si>
  <si>
    <t>IO01 - Měření a dispečers...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</si>
  <si>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</si>
  <si>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</si>
  <si>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</si>
  <si>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</si>
  <si>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</si>
  <si>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</si>
  <si>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</si>
  <si>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</si>
  <si>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</si>
  <si>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</si>
  <si>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</si>
  <si>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</si>
  <si>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</si>
  <si>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</si>
  <si>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</si>
  <si>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</si>
  <si>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</si>
  <si>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</si>
  <si>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</si>
  <si>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</si>
  <si>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</si>
  <si>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</si>
  <si>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</si>
  <si>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</si>
  <si>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</si>
  <si>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</si>
  <si>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</si>
  <si>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</si>
  <si>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</si>
  <si>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</si>
  <si>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741130001</t>
  </si>
  <si>
    <t>Ukončení vodičů izolovaných s označením a zapojením v rozváděči nebo na přístroji, průřezu žíly do 2,5 mm2</t>
  </si>
  <si>
    <t>kus</t>
  </si>
  <si>
    <t>16</t>
  </si>
  <si>
    <t>741210004</t>
  </si>
  <si>
    <t>Montáž rozvodnic oceloplechových nebo plastových bez zapojení vodičů běžných, hmotnosti do 150 kg</t>
  </si>
  <si>
    <t>4</t>
  </si>
  <si>
    <t>3</t>
  </si>
  <si>
    <t>M</t>
  </si>
  <si>
    <t>M011</t>
  </si>
  <si>
    <t>skříň AXIS</t>
  </si>
  <si>
    <t>kpl</t>
  </si>
  <si>
    <t>32</t>
  </si>
  <si>
    <t>6</t>
  </si>
  <si>
    <t>M012</t>
  </si>
  <si>
    <t>skříň RX01</t>
  </si>
  <si>
    <t>8</t>
  </si>
  <si>
    <t>5</t>
  </si>
  <si>
    <t>741350202R</t>
  </si>
  <si>
    <t>Montáž měřicích transformátorů se zapojením vodičů proudových, vn s připojovacími praporci</t>
  </si>
  <si>
    <t>10</t>
  </si>
  <si>
    <t>M015</t>
  </si>
  <si>
    <t>MTP budou specifikovány dle SoP</t>
  </si>
  <si>
    <t>12</t>
  </si>
  <si>
    <t>7</t>
  </si>
  <si>
    <t>741350211R</t>
  </si>
  <si>
    <t>Montáž měřicích transformátorů se zapojením vodičů napěťových vn</t>
  </si>
  <si>
    <t>14</t>
  </si>
  <si>
    <t>M016</t>
  </si>
  <si>
    <t>MTN budou specifikovány dle SoP</t>
  </si>
  <si>
    <t>9</t>
  </si>
  <si>
    <t>741761008</t>
  </si>
  <si>
    <t>Montáž monitorovacího zařízení fotovoltaických systémů sběrnice hlavní jednotky pro připojení dalších modulů</t>
  </si>
  <si>
    <t>18</t>
  </si>
  <si>
    <t>M014</t>
  </si>
  <si>
    <t>převodník RS485-ethernet</t>
  </si>
  <si>
    <t>20</t>
  </si>
  <si>
    <t>11</t>
  </si>
  <si>
    <t>741761013</t>
  </si>
  <si>
    <t>Montáž monitorovacího zařízení fotovoltaických systémů rozšiřujícího modulu pro připojení dalších vstupních a výstupních zařízení</t>
  </si>
  <si>
    <t>22</t>
  </si>
  <si>
    <t>M013</t>
  </si>
  <si>
    <t>sestava PLC do RX01</t>
  </si>
  <si>
    <t>24</t>
  </si>
  <si>
    <t>13</t>
  </si>
  <si>
    <t>741761072</t>
  </si>
  <si>
    <t>Montáž monitorovacího zařízení fotovoltaických systémů instalačního materiálu kabelu pro venkovní rozvod RS-485 a ethernetu</t>
  </si>
  <si>
    <t>m</t>
  </si>
  <si>
    <t>26</t>
  </si>
  <si>
    <t>34121270</t>
  </si>
  <si>
    <t>kabel datový bezhalogenový celkově stíněný Al fólií třída reakce na oheň B2cas1d1a1 jádro Cu plné (F/UTP) kategorie 5e</t>
  </si>
  <si>
    <t>28</t>
  </si>
  <si>
    <t>741761076</t>
  </si>
  <si>
    <t>Montáž monitorovacího zařízení fotovoltaických systémů instalačního materiálu kabelu propojovacího</t>
  </si>
  <si>
    <t>30</t>
  </si>
  <si>
    <t>34113151</t>
  </si>
  <si>
    <t>kabel ovládací průmyslový stíněný laminovanou Al fólií s příložným Cu drátem jádro Cu plné izolace PVC plášť PVC 250V (JYTY) 7x1,00mm2</t>
  </si>
  <si>
    <t>17</t>
  </si>
  <si>
    <t>741810002</t>
  </si>
  <si>
    <t>Zkoušky a prohlídky elektrických rozvodů a zařízení celková prohlídka a vyhotovení revizní zprávy pro objem montážních prací přes 100 do 500 tis. Kč</t>
  </si>
  <si>
    <t>34</t>
  </si>
  <si>
    <t>998741204</t>
  </si>
  <si>
    <t>Přesun hmot pro silnoproud stanovený procentní sazbou (%) z ceny vodorovná dopravní vzdálenost do 50 m v objektech výšky přes 24 do 36 m</t>
  </si>
  <si>
    <t>%</t>
  </si>
  <si>
    <t>36</t>
  </si>
  <si>
    <t>VRN</t>
  </si>
  <si>
    <t>Vedlejší rozpočtové náklady</t>
  </si>
  <si>
    <t>VRN1</t>
  </si>
  <si>
    <t>Průzkumné, geodetické a projektové práce</t>
  </si>
  <si>
    <t>19</t>
  </si>
  <si>
    <t>013002000</t>
  </si>
  <si>
    <t>Projektové práce</t>
  </si>
  <si>
    <t>38</t>
  </si>
  <si>
    <t>VRN4</t>
  </si>
  <si>
    <t>Inženýrská činnost</t>
  </si>
  <si>
    <t>044002000</t>
  </si>
  <si>
    <t>Revize</t>
  </si>
  <si>
    <t>hod</t>
  </si>
  <si>
    <t>40</t>
  </si>
  <si>
    <t>045002000</t>
  </si>
  <si>
    <t>Kompletační a koordinační činnost</t>
  </si>
  <si>
    <t>42</t>
  </si>
  <si>
    <t>049002000</t>
  </si>
  <si>
    <t>Ostatní inženýrská činnost</t>
  </si>
  <si>
    <t>44</t>
  </si>
  <si>
    <t>VRN6</t>
  </si>
  <si>
    <t>Územní vlivy</t>
  </si>
  <si>
    <t>23</t>
  </si>
  <si>
    <t>065002000</t>
  </si>
  <si>
    <t>Mimostaveništní doprava materiálů</t>
  </si>
  <si>
    <t>46</t>
  </si>
  <si>
    <t>SO01 - Budova T</t>
  </si>
  <si>
    <t>HSV - Práce a dodávky HSV</t>
  </si>
  <si>
    <t xml:space="preserve">    9 - Ostatní konstrukce a práce, bourání</t>
  </si>
  <si>
    <t xml:space="preserve">    FVD1 - Technologie FVE</t>
  </si>
  <si>
    <t xml:space="preserve">    FVD2 - Kabeláž DC</t>
  </si>
  <si>
    <t xml:space="preserve">    763 - Konstrukce suché výstavby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</si>
  <si>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</si>
  <si>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</si>
  <si>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</si>
  <si>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FVD3 - Kabeláž AC</t>
  </si>
  <si>
    <t xml:space="preserve">    FVD4 - Úprava stávajícího hromosvodu</t>
  </si>
  <si>
    <t xml:space="preserve">    FVD5 - Vyvedení výkonu FVE do rozvodny</t>
  </si>
  <si>
    <t xml:space="preserve">    FVD6 - Ostatní materiál</t>
  </si>
  <si>
    <t xml:space="preserve">    FVD7 - Služby</t>
  </si>
  <si>
    <t xml:space="preserve">    VRN3 - Zařízení staveniště</t>
  </si>
  <si>
    <t xml:space="preserve">    VRN9 - Ostatní náklady</t>
  </si>
  <si>
    <t>HSV</t>
  </si>
  <si>
    <t>Práce a dodávky HSV</t>
  </si>
  <si>
    <t>Ostatní konstrukce a práce, bourání</t>
  </si>
  <si>
    <t>977151118</t>
  </si>
  <si>
    <t>Jádrové vrty diamantovými korunkami do stavebních materiálů (železobetonu, betonu, cihel, obkladů, dlažeb, kamene) průměru přes 90 do 100 mm</t>
  </si>
  <si>
    <t>FVD1</t>
  </si>
  <si>
    <t>Technologie FVE</t>
  </si>
  <si>
    <t>741711001</t>
  </si>
  <si>
    <t>Montáž nosné konstrukce fotovoltaických panelů umístěné na šikmé střeše kotvené přes střešní krytinu do nosné konstrukce</t>
  </si>
  <si>
    <t>42412401</t>
  </si>
  <si>
    <t>konstrukce nosná háková pro fotovoltaický panel na šikmé střechy s taškovou střešní krytinou pro vertikálně orientovaný panel, set pro 1 panel</t>
  </si>
  <si>
    <t>741721201</t>
  </si>
  <si>
    <t>Montáž fotovoltaických panelů výkonu přes 300 Wp, umístěných na šikmé střeše krystalických</t>
  </si>
  <si>
    <t>35001006R</t>
  </si>
  <si>
    <t>panel fotovoltaický monokrystalický, výkon 460Wp, rozměr 1038x2094x35mm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</si>
  <si>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</si>
  <si>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</si>
  <si>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35673004R</t>
  </si>
  <si>
    <t>měnič fotovoltaický třífázový beztransformátorový maximální vstupní výkon 30000W, maximální výstupní výkon 30000W</t>
  </si>
  <si>
    <t>741761002</t>
  </si>
  <si>
    <t>Montáž monitorovacího zařízení fotovoltaických systémů hlavní jednotky přes 1 do 6 střídačů</t>
  </si>
  <si>
    <t>40561082</t>
  </si>
  <si>
    <t>hlavní jednotka monitoringu až pro 6 střídačů, pro menší instalace, lze připojit kromě střídače nebo elektroměru i senzory a zařízení na výstupu</t>
  </si>
  <si>
    <t>40561086</t>
  </si>
  <si>
    <t>rozšířující modul monitoringu pro řízení výkonu elektrárny</t>
  </si>
  <si>
    <t>741732063</t>
  </si>
  <si>
    <t>Montáž stejnosměrného měniče napětí DC/DC fotovoltaických systémů výkonového optimizéru, výstupní výkon přes 650 W</t>
  </si>
  <si>
    <t>35671256</t>
  </si>
  <si>
    <t>optimizér přídavný na panel jemnovitý DC výkon 700W</t>
  </si>
  <si>
    <t>35671257R</t>
  </si>
  <si>
    <t>optimizér přídavný na panel jemnovitý DC výkon 850W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</si>
  <si>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</si>
  <si>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</si>
  <si>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59244057</t>
  </si>
  <si>
    <t>taška betonová větrací velmi hladká s povrchovou úpravou se zvýšenou ochranou</t>
  </si>
  <si>
    <t>VV</t>
  </si>
  <si>
    <t>24*1,03 "Přepočtené koeficientem množství</t>
  </si>
  <si>
    <t>Součet</t>
  </si>
  <si>
    <t>765125402</t>
  </si>
  <si>
    <t>Montáž střešních doplňků krytiny betonové protisněhové zábrany držáku (mříže sněholamu, kulatiny)</t>
  </si>
  <si>
    <t>59660033</t>
  </si>
  <si>
    <t>komplet protisněhový (4x držák mříže, sněhová mříž d 3000mm, 2x spojka mříže)</t>
  </si>
  <si>
    <t>sada</t>
  </si>
  <si>
    <t>60*0,33 "Přepočtené koeficientem množství</t>
  </si>
  <si>
    <t>998741104</t>
  </si>
  <si>
    <t>Přesun hmot pro silnoproud stanovený z hmotnosti přesunovaného materiálu vodorovná dopravní vzdálenost do 50 m v objektech výšky přes 24 do 36 m</t>
  </si>
  <si>
    <t>t</t>
  </si>
  <si>
    <t>FVD2</t>
  </si>
  <si>
    <t>Kabeláž DC</t>
  </si>
  <si>
    <t>741110042</t>
  </si>
  <si>
    <t>Montáž trubek elektroinstalačních s nasunutím nebo našroubováním do krabic plastových ohebných, uložených pevně, vnější Ø přes 23 do 35 mm</t>
  </si>
  <si>
    <t>34571800</t>
  </si>
  <si>
    <t>chránička optického kabelu HDPE jednoplášťová bezhalogenová D 25/20mm</t>
  </si>
  <si>
    <t>34572000</t>
  </si>
  <si>
    <t>příchytka distanční z PH k upevňování kabelů, 30x39x40mm, D 13-26mm</t>
  </si>
  <si>
    <t>741120224</t>
  </si>
  <si>
    <t>Montáž fotovoltaických kabelů bez ukončení, uložených volně, průměru přes 4 do 6 mm</t>
  </si>
  <si>
    <t>34111851</t>
  </si>
  <si>
    <t>kabel fotovoltaický černý nebo červený průměr 6mm</t>
  </si>
  <si>
    <t>"černý" 1800</t>
  </si>
  <si>
    <t>"červený" 1800</t>
  </si>
  <si>
    <t>741130420</t>
  </si>
  <si>
    <t>Montáž fotovoltaických kabelů nalisování konektoru na fotovoltaický kabel</t>
  </si>
  <si>
    <t>48</t>
  </si>
  <si>
    <t>25</t>
  </si>
  <si>
    <t>34111853</t>
  </si>
  <si>
    <t>konektor kabelový pár (samec-samice) pro fotovoltaiku</t>
  </si>
  <si>
    <t>50</t>
  </si>
  <si>
    <t>34111807</t>
  </si>
  <si>
    <t>kabel fotovoltaický 6 mm² s předem smontovanými zástrčkovými a zásuvkovými konektory MC4 délky 1m</t>
  </si>
  <si>
    <t>52</t>
  </si>
  <si>
    <t>27</t>
  </si>
  <si>
    <t>741732004</t>
  </si>
  <si>
    <t>Montáž stejnosměrného boxu DC pro 2 stringy fotovoltaického systému</t>
  </si>
  <si>
    <t>54</t>
  </si>
  <si>
    <t>DC-BOX-2</t>
  </si>
  <si>
    <t>Rozvaděč DC - 2 stringy LPZ0/1</t>
  </si>
  <si>
    <t>56</t>
  </si>
  <si>
    <t>29</t>
  </si>
  <si>
    <t>DC-BOX-4</t>
  </si>
  <si>
    <t>Rozvaděč DC - 4 stringy + transmitter</t>
  </si>
  <si>
    <t>58</t>
  </si>
  <si>
    <t>741910413</t>
  </si>
  <si>
    <t>Montáž žlabů bez stojiny a výložníků kovových s podpěrkami a příslušenstvím bez víka, šířky do 125 mm</t>
  </si>
  <si>
    <t>60</t>
  </si>
  <si>
    <t>31</t>
  </si>
  <si>
    <t>34575492</t>
  </si>
  <si>
    <t>žlab kabelový pozinkovaný 2m/ks 50X125</t>
  </si>
  <si>
    <t>62</t>
  </si>
  <si>
    <t>34575546</t>
  </si>
  <si>
    <t>spojka pozinkovaná žlabu kabelového v 50mm</t>
  </si>
  <si>
    <t>64</t>
  </si>
  <si>
    <t>33</t>
  </si>
  <si>
    <t>34575377</t>
  </si>
  <si>
    <t>výložník žlabu/lávky kabelové ocelové děrované ŽZ protipožární P-90R šířky 150mm</t>
  </si>
  <si>
    <t>66</t>
  </si>
  <si>
    <t>34575534</t>
  </si>
  <si>
    <t>tvarovka T-kus pozinkovaný 50X125</t>
  </si>
  <si>
    <t>68</t>
  </si>
  <si>
    <t>35</t>
  </si>
  <si>
    <t>34575505</t>
  </si>
  <si>
    <t>víko pro T-kus pozinkované 125mm</t>
  </si>
  <si>
    <t>70</t>
  </si>
  <si>
    <t>35442044</t>
  </si>
  <si>
    <t>svorka uzemnění bez pásky nerez</t>
  </si>
  <si>
    <t>72</t>
  </si>
  <si>
    <t>37</t>
  </si>
  <si>
    <t>741910421</t>
  </si>
  <si>
    <t>Montáž žlabů bez stojiny a výložníků kovových s podpěrkami a příslušenstvím uzavření víkem</t>
  </si>
  <si>
    <t>74</t>
  </si>
  <si>
    <t>34575003</t>
  </si>
  <si>
    <t>víko žlabu pozinkované 2m/ks š 125mm</t>
  </si>
  <si>
    <t>76</t>
  </si>
  <si>
    <t>39</t>
  </si>
  <si>
    <t>741920341</t>
  </si>
  <si>
    <t>Protipožární ucpávky svazků kabelů prostup stěnou tloušťky 100 mm manžetou, požární odolnost EI 90 při 85% zaplnění prostupu kabely průměr prostupu 108 mm</t>
  </si>
  <si>
    <t>78</t>
  </si>
  <si>
    <t>80</t>
  </si>
  <si>
    <t>763</t>
  </si>
  <si>
    <t>Konstrukce suché výstavby</t>
  </si>
  <si>
    <t>41</t>
  </si>
  <si>
    <t>763113355</t>
  </si>
  <si>
    <t>Příčka instalační ze sádrokartonových desek s nosnou konstrukcí ze zdvojených ocelových profilů UW, CW s mezerou, CW profily navzájem spojeny páskem sádry dvojitě opláštěná deskami vysokopevnostními protipožárními impregnovanými DFRIH2 tl. 2 x 12,5 mm s izolací, EI 90, Rw do 62 dB, příčka tl. 255 - 750 mm, profil 100</t>
  </si>
  <si>
    <t>m2</t>
  </si>
  <si>
    <t>82</t>
  </si>
  <si>
    <t>767</t>
  </si>
  <si>
    <t>Konstrukce zámečnické</t>
  </si>
  <si>
    <t>767881135</t>
  </si>
  <si>
    <t>Montáž záchytného systému proti pádu bodů samostatných nebo v systému s poddajným kotvícím vedením volně ložené zátěžové kotvící body</t>
  </si>
  <si>
    <t>84</t>
  </si>
  <si>
    <t>43</t>
  </si>
  <si>
    <t>70921405</t>
  </si>
  <si>
    <t>kotvicí bod určený speciálně ke kotvení na konstrukce pro solární panely</t>
  </si>
  <si>
    <t>86</t>
  </si>
  <si>
    <t>783</t>
  </si>
  <si>
    <t>Dokončovací práce - nátěry</t>
  </si>
  <si>
    <t>783801201</t>
  </si>
  <si>
    <t>Příprava podkladu omítek před provedením nátěru obroušení</t>
  </si>
  <si>
    <t>88</t>
  </si>
  <si>
    <t>45</t>
  </si>
  <si>
    <t>783801403</t>
  </si>
  <si>
    <t>Příprava podkladu omítek před provedením nátěru oprášení</t>
  </si>
  <si>
    <t>90</t>
  </si>
  <si>
    <t>783813131</t>
  </si>
  <si>
    <t>Penetrační nátěr omítek hladkých omítek hladkých, zrnitých tenkovrstvých nebo štukových stupně členitosti 1 a 2 syntetický</t>
  </si>
  <si>
    <t>92</t>
  </si>
  <si>
    <t>47</t>
  </si>
  <si>
    <t>783817421</t>
  </si>
  <si>
    <t>Krycí (ochranný ) nátěr omítek dvojnásobný hladkých omítek hladkých, zrnitých tenkovrstvých nebo štukových stupně členitosti 1 a 2 syntetický</t>
  </si>
  <si>
    <t>94</t>
  </si>
  <si>
    <t>784</t>
  </si>
  <si>
    <t>Dokončovací práce - malby a tapety</t>
  </si>
  <si>
    <t>784211103</t>
  </si>
  <si>
    <t>Malby z malířských směsí oděruvzdorných za mokra dvojnásobné, bílé za mokra oděruvzdorné výborně v místnostech výšky přes 3,80 do 5,00 m</t>
  </si>
  <si>
    <t>96</t>
  </si>
  <si>
    <t>FVD3</t>
  </si>
  <si>
    <t>Kabeláž AC</t>
  </si>
  <si>
    <t>49</t>
  </si>
  <si>
    <t>741112132</t>
  </si>
  <si>
    <t>Montáž krabic elektroinstalačních bez napojení na trubky a lišty, demontáže a montáže víčka a přístroje rozvodek se zapojením vodičů na svorkovnici nástěnných kovových čtyřhranných, vel. 120x120 mm</t>
  </si>
  <si>
    <t>98</t>
  </si>
  <si>
    <t>M001</t>
  </si>
  <si>
    <t>Krabice se svorkou MET</t>
  </si>
  <si>
    <t>100</t>
  </si>
  <si>
    <t>51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</si>
  <si>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</si>
  <si>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</si>
  <si>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102</t>
  </si>
  <si>
    <t>34141029</t>
  </si>
  <si>
    <t>vodič propojovací flexibilní jádro Cu lanované izolace PVC 450/750V (H07V-K) 1x16mm2</t>
  </si>
  <si>
    <t>104</t>
  </si>
  <si>
    <t>360*1,15 "Přepočtené koeficientem množství</t>
  </si>
  <si>
    <t>53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</si>
  <si>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</si>
  <si>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</si>
  <si>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106</t>
  </si>
  <si>
    <t>34141031</t>
  </si>
  <si>
    <t>vodič propojovací flexibilní jádro Cu lanované izolace PVC 450/750V (H07V-K) 1x35mm2</t>
  </si>
  <si>
    <t>108</t>
  </si>
  <si>
    <t>75*1,15 "Přepočtené koeficientem množství</t>
  </si>
  <si>
    <t>55</t>
  </si>
  <si>
    <t>741122211</t>
  </si>
  <si>
    <t>Montáž kabelů měděných bez ukončení uložených volně nebo v liště plných kulatých (např. CYKY) počtu a průřezu žil 3x1,5 až 6 mm2</t>
  </si>
  <si>
    <t>110</t>
  </si>
  <si>
    <t>34111036</t>
  </si>
  <si>
    <t>kabel instalační jádro Cu plné izolace PVC plášť PVC 450/750V (CYKY) 3x2,5mm2</t>
  </si>
  <si>
    <t>112</t>
  </si>
  <si>
    <t>12*1,15 "Přepočtené koeficientem množství</t>
  </si>
  <si>
    <t>57</t>
  </si>
  <si>
    <t>741122226</t>
  </si>
  <si>
    <t>Montáž kabelů měděných bez ukončení uložených volně nebo v liště plných kulatých (např. CYKY) počtu a průřezu žil 3x50+35 až 95+50 mm2</t>
  </si>
  <si>
    <t>114</t>
  </si>
  <si>
    <t>34111594</t>
  </si>
  <si>
    <t>kabel silový oheň retardující bezhalogenový s funkčností při požáru 180min a P60-R reakce na oheň B2cas1d1a1 jádro Cu 0,6/1kV (1-CSKH-V) 5x95mm2</t>
  </si>
  <si>
    <t>116</t>
  </si>
  <si>
    <t>59</t>
  </si>
  <si>
    <t>741122234</t>
  </si>
  <si>
    <t>Montáž kabelů měděných bez ukončení uložených volně nebo v liště plných kulatých (např. CYKY) počtu a průřezu žil 5x16 mm2</t>
  </si>
  <si>
    <t>118</t>
  </si>
  <si>
    <t>34113035</t>
  </si>
  <si>
    <t>kabel instalační jádro Cu plné izolace PVC plášť PVC 450/750V (CYKY) 5x16mm2</t>
  </si>
  <si>
    <t>120</t>
  </si>
  <si>
    <t>18*1,15 "Přepočtené koeficientem množství</t>
  </si>
  <si>
    <t>61</t>
  </si>
  <si>
    <t>741130005</t>
  </si>
  <si>
    <t>Ukončení vodičů izolovaných s označením a zapojením v rozváděči nebo na přístroji, průřezu žíly do 10 mm2</t>
  </si>
  <si>
    <t>122</t>
  </si>
  <si>
    <t>741130006</t>
  </si>
  <si>
    <t>Ukončení vodičů izolovaných s označením a zapojením v rozváděči nebo na přístroji, průřezu žíly do 16 mm2</t>
  </si>
  <si>
    <t>124</t>
  </si>
  <si>
    <t>63</t>
  </si>
  <si>
    <t>741130008</t>
  </si>
  <si>
    <t>Ukončení vodičů izolovaných s označením a zapojením v rozváděči nebo na přístroji, průřezu žíly do 35 mm2</t>
  </si>
  <si>
    <t>126</t>
  </si>
  <si>
    <t>741130013</t>
  </si>
  <si>
    <t>Ukončení vodičů izolovaných s označením a zapojením v rozváděči nebo na přístroji, průřezu žíly do 95 mm2</t>
  </si>
  <si>
    <t>128</t>
  </si>
  <si>
    <t>65</t>
  </si>
  <si>
    <t>741210106</t>
  </si>
  <si>
    <t>Montáž rozváděčů litinových, hliníkových nebo plastových bez zapojení vodičů sestavy hmotnosti do 1000 kg</t>
  </si>
  <si>
    <t>130</t>
  </si>
  <si>
    <t>M002</t>
  </si>
  <si>
    <t>Rozvaděč AC 200A pro 3 měniče 30kw, podr.specifikace viz. projektová dokumentace</t>
  </si>
  <si>
    <t>132</t>
  </si>
  <si>
    <t>67</t>
  </si>
  <si>
    <t>741313082</t>
  </si>
  <si>
    <t>Montáž zásuvek domovních se zapojením vodičů šroubové připojení venkovní nebo mokré, provedení 2P + PE</t>
  </si>
  <si>
    <t>134</t>
  </si>
  <si>
    <t>34555229</t>
  </si>
  <si>
    <t>zásuvka nástěnná jednonásobná s víčkem, IP44, šroubové svorky</t>
  </si>
  <si>
    <t>136</t>
  </si>
  <si>
    <t>69</t>
  </si>
  <si>
    <t>138</t>
  </si>
  <si>
    <t>35671244</t>
  </si>
  <si>
    <t>kabel UTP pro venkovní rozvod RS-485 a ethernetu</t>
  </si>
  <si>
    <t>140</t>
  </si>
  <si>
    <t>300*1,05 "Přepočtené koeficientem množství</t>
  </si>
  <si>
    <t>71</t>
  </si>
  <si>
    <t>741910412</t>
  </si>
  <si>
    <t>Montáž žlabů bez stojiny a výložníků kovových s podpěrkami a příslušenstvím bez víka, šířky do 100 mm</t>
  </si>
  <si>
    <t>142</t>
  </si>
  <si>
    <t>10.936.668</t>
  </si>
  <si>
    <t>MERKUR Žlab 100/100-G M2 žárový zinek, délka 2m</t>
  </si>
  <si>
    <t>144</t>
  </si>
  <si>
    <t>73</t>
  </si>
  <si>
    <t>10.883.249</t>
  </si>
  <si>
    <t>MERKUR Spojka SZM 1 M2 žárový zinek, A2</t>
  </si>
  <si>
    <t>146</t>
  </si>
  <si>
    <t>10.936.675</t>
  </si>
  <si>
    <t>ARKYS Nosník NPZM 250 ŽZ</t>
  </si>
  <si>
    <t>148</t>
  </si>
  <si>
    <t>75</t>
  </si>
  <si>
    <t>150</t>
  </si>
  <si>
    <t>741910502</t>
  </si>
  <si>
    <t>Montáž kovových nosných a doplňkových konstrukcí se zhotovením pro rozvodny z profilů ocelových tenkostěnných</t>
  </si>
  <si>
    <t>kg</t>
  </si>
  <si>
    <t>152</t>
  </si>
  <si>
    <t>77</t>
  </si>
  <si>
    <t>M003</t>
  </si>
  <si>
    <t>Samostatně stojící konstrukce pro uchycení měničů a rozvaděčů - žárový zinek</t>
  </si>
  <si>
    <t>154</t>
  </si>
  <si>
    <t>M004</t>
  </si>
  <si>
    <t>Kotevní materiál ke skříním a rozvaděčům</t>
  </si>
  <si>
    <t>156</t>
  </si>
  <si>
    <t>79</t>
  </si>
  <si>
    <t>742330001</t>
  </si>
  <si>
    <t>Montáž strukturované kabeláže rozvaděče nástěnného</t>
  </si>
  <si>
    <t>158</t>
  </si>
  <si>
    <t>35712002</t>
  </si>
  <si>
    <t>rozvaděč nástěnný jednodílný 19" celoskleněné dveře 9U/400mm</t>
  </si>
  <si>
    <t>160</t>
  </si>
  <si>
    <t>81</t>
  </si>
  <si>
    <t>742330012</t>
  </si>
  <si>
    <t>Montáž strukturované kabeláže zařízení do rozvaděče switche, UPS, DVR, server bez nastavení</t>
  </si>
  <si>
    <t>162</t>
  </si>
  <si>
    <t>35712095</t>
  </si>
  <si>
    <t>switch 24 portů 10/100Mbps (24x PoE, 2x bez PoE) 8,8Gbps 230W</t>
  </si>
  <si>
    <t>164</t>
  </si>
  <si>
    <t>83</t>
  </si>
  <si>
    <t>742330021</t>
  </si>
  <si>
    <t>Montáž strukturované kabeláže příslušenství a ostatní práce k rozvaděčům police</t>
  </si>
  <si>
    <t>166</t>
  </si>
  <si>
    <t>35712068</t>
  </si>
  <si>
    <t>police rozvaděče 19" perforovaná 1U/350mm nosnost 40kg</t>
  </si>
  <si>
    <t>168</t>
  </si>
  <si>
    <t>85</t>
  </si>
  <si>
    <t>742330022</t>
  </si>
  <si>
    <t>Montáž strukturované kabeláže příslušenství a ostatní práce k rozvaděčům napájecího panelu</t>
  </si>
  <si>
    <t>170</t>
  </si>
  <si>
    <t>35712106</t>
  </si>
  <si>
    <t>panel rozvodný 19" 8x zásuvka dle ČSN max 16A kabel 3x1,5mm 2m</t>
  </si>
  <si>
    <t>172</t>
  </si>
  <si>
    <t>87</t>
  </si>
  <si>
    <t>742330023</t>
  </si>
  <si>
    <t>Montáž strukturované kabeláže příslušenství a ostatní práce k rozvaděčům vyvazovacíhoho panelu 1U</t>
  </si>
  <si>
    <t>174</t>
  </si>
  <si>
    <t>37451145</t>
  </si>
  <si>
    <t>panel vyvazovací 5x plastové oko s průchody 1U 19"</t>
  </si>
  <si>
    <t>176</t>
  </si>
  <si>
    <t>89</t>
  </si>
  <si>
    <t>742330024</t>
  </si>
  <si>
    <t>Montáž strukturované kabeláže příslušenství a ostatní práce k rozvaděčům patch panelu 24 portů</t>
  </si>
  <si>
    <t>178</t>
  </si>
  <si>
    <t>37451100</t>
  </si>
  <si>
    <t>patch panel Cat5E PCB 1U 24 portů 19" l UTP</t>
  </si>
  <si>
    <t>180</t>
  </si>
  <si>
    <t>91</t>
  </si>
  <si>
    <t>742330052</t>
  </si>
  <si>
    <t>Montáž strukturované kabeláže zásuvek datových popis portů patchpanelu</t>
  </si>
  <si>
    <t>182</t>
  </si>
  <si>
    <t>742330101</t>
  </si>
  <si>
    <t>Montáž strukturované kabeláže měření segmentu metalického s vyhotovením protokolu</t>
  </si>
  <si>
    <t>184</t>
  </si>
  <si>
    <t>93</t>
  </si>
  <si>
    <t>186</t>
  </si>
  <si>
    <t>FVD4</t>
  </si>
  <si>
    <t>Úprava stávajícího hromosvodu</t>
  </si>
  <si>
    <t>741110041</t>
  </si>
  <si>
    <t>Montáž trubek elektroinstalačních s nasunutím nebo našroubováním do krabic plastových ohebných, uložených pevně, vnější Ø přes 11 do 23 mm</t>
  </si>
  <si>
    <t>188</t>
  </si>
  <si>
    <t>95</t>
  </si>
  <si>
    <t>M009</t>
  </si>
  <si>
    <t>trubka ohebná UV odolná např. FFKu-EM-F-UV 20 750N Highspeed černá</t>
  </si>
  <si>
    <t>190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</si>
  <si>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</si>
  <si>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</si>
  <si>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192</t>
  </si>
  <si>
    <t>97</t>
  </si>
  <si>
    <t>194</t>
  </si>
  <si>
    <t>750*1,15 "Přepočtené koeficientem množství</t>
  </si>
  <si>
    <t>741420001</t>
  </si>
  <si>
    <t>Montáž hromosvodného vedení svodových drátů nebo lan s podpěrami, Ø do 10 mm</t>
  </si>
  <si>
    <t>196</t>
  </si>
  <si>
    <t>18*7 "Přepočtené koeficientem množství</t>
  </si>
  <si>
    <t>99</t>
  </si>
  <si>
    <t>1214554</t>
  </si>
  <si>
    <t>ZEMNICI DRAT 8 ALMGSI T/2 POLOTVRDY Z414</t>
  </si>
  <si>
    <t>198</t>
  </si>
  <si>
    <t>354415600</t>
  </si>
  <si>
    <t>podpěra vedení FeZn na plechové střechy 110 mm</t>
  </si>
  <si>
    <t>200</t>
  </si>
  <si>
    <t>101</t>
  </si>
  <si>
    <t>741420021</t>
  </si>
  <si>
    <t>Montáž hromosvodného vedení svorek se 2 šrouby</t>
  </si>
  <si>
    <t>202</t>
  </si>
  <si>
    <t>10.046.769</t>
  </si>
  <si>
    <t>Svorka SS</t>
  </si>
  <si>
    <t>204</t>
  </si>
  <si>
    <t>103</t>
  </si>
  <si>
    <t>741420054</t>
  </si>
  <si>
    <t>Montáž hromosvodného vedení ochranných prvků tvarování prvků</t>
  </si>
  <si>
    <t>206</t>
  </si>
  <si>
    <t>208</t>
  </si>
  <si>
    <t>FVD5</t>
  </si>
  <si>
    <t>Vyvedení výkonu FVE do rozvodny</t>
  </si>
  <si>
    <t>105</t>
  </si>
  <si>
    <t>741122601</t>
  </si>
  <si>
    <t>Montáž kabelů měděných bez ukončení uložených pevně plných kulatých nebo bezhalogenových (např. CYKY) počtu a průřezu žil 2x1,5 až 6 mm2</t>
  </si>
  <si>
    <t>210</t>
  </si>
  <si>
    <t>34111524</t>
  </si>
  <si>
    <t>kabel silový oheň retardující bezhalogenový s funkčností při požáru 180min a P60-R reakce na oheň B2cas1d1a1 jádro Cu 0,6/1kV (1-CSKH-V) 2x1,5mm2</t>
  </si>
  <si>
    <t>212</t>
  </si>
  <si>
    <t>107</t>
  </si>
  <si>
    <t>741220105</t>
  </si>
  <si>
    <t>Montáž skříní ostatních bez zapojení vodičů ovládacích</t>
  </si>
  <si>
    <t>214</t>
  </si>
  <si>
    <t>M007</t>
  </si>
  <si>
    <t>Měření (Analizátor, anologový modul, MTP, pojistka 3P, zdroj 230/24V DC, sestava plc)</t>
  </si>
  <si>
    <t>216</t>
  </si>
  <si>
    <t>109</t>
  </si>
  <si>
    <t>741311033</t>
  </si>
  <si>
    <t>Montáž spínačů speciálních se zapojením vodičů koncových, řazení 1/1; 0/2; 2/0</t>
  </si>
  <si>
    <t>218</t>
  </si>
  <si>
    <t>M006</t>
  </si>
  <si>
    <t>Tlačítko totalstop ve skříňce pod sklem</t>
  </si>
  <si>
    <t>220</t>
  </si>
  <si>
    <t>111</t>
  </si>
  <si>
    <t>741320302</t>
  </si>
  <si>
    <t>Montáž jističů se zapojením vodičů čtyřpólových nn deionových vestavných s elektrickou spouští do 300 A</t>
  </si>
  <si>
    <t>222</t>
  </si>
  <si>
    <t>M005</t>
  </si>
  <si>
    <t>Jistič  4-pólový, 25kA, 250A, se spouští MX,</t>
  </si>
  <si>
    <t>224</t>
  </si>
  <si>
    <t>113</t>
  </si>
  <si>
    <t>742110041</t>
  </si>
  <si>
    <t>Montáž lišt elektroinstalačních vkládacích</t>
  </si>
  <si>
    <t>226</t>
  </si>
  <si>
    <t>34571007</t>
  </si>
  <si>
    <t>lišta elektroinstalační hranatá PVC 40x20mm</t>
  </si>
  <si>
    <t>228</t>
  </si>
  <si>
    <t>150*1,05 "Přepočtené koeficientem množství</t>
  </si>
  <si>
    <t>115</t>
  </si>
  <si>
    <t>742111001</t>
  </si>
  <si>
    <t>Montáž příchytek pro kabely samostatné ohniodolné včetně šroubu a hmoždinky</t>
  </si>
  <si>
    <t>230</t>
  </si>
  <si>
    <t>34571742</t>
  </si>
  <si>
    <t>příchytka kovová jednostranná s dírou, požárně odolná, průměr vodiče 8mm</t>
  </si>
  <si>
    <t>232</t>
  </si>
  <si>
    <t>117</t>
  </si>
  <si>
    <t>30930021</t>
  </si>
  <si>
    <t>šroub do betonu, požárně odolný, 6,3x45mm</t>
  </si>
  <si>
    <t>100 kus</t>
  </si>
  <si>
    <t>234</t>
  </si>
  <si>
    <t>K001</t>
  </si>
  <si>
    <t>úprava pole rozvaděče , vyvedení výkonu pro FVE, central/totalstop</t>
  </si>
  <si>
    <t>236</t>
  </si>
  <si>
    <t>119</t>
  </si>
  <si>
    <t>K003</t>
  </si>
  <si>
    <t>Úprava stávajícího pole rozvaděče, kusová zkouška,ověření funkce</t>
  </si>
  <si>
    <t>238</t>
  </si>
  <si>
    <t>FVD6</t>
  </si>
  <si>
    <t>Ostatní materiál</t>
  </si>
  <si>
    <t>741210702</t>
  </si>
  <si>
    <t>Montáž rozváděčů řídících a ovládacích pro rozvodny bez zapojení vodičů a utěsnění vnitřních a venkovních, hmotnosti do 200 kg</t>
  </si>
  <si>
    <t>240</t>
  </si>
  <si>
    <t>121</t>
  </si>
  <si>
    <t>M008</t>
  </si>
  <si>
    <t>Podružný rozvaděč pro klimu, zásuvku</t>
  </si>
  <si>
    <t>242</t>
  </si>
  <si>
    <t>K002</t>
  </si>
  <si>
    <t>Ostatní výše neuvedený materiál a práce nutný pro bezvadnou funkci díla</t>
  </si>
  <si>
    <t>244</t>
  </si>
  <si>
    <t>123</t>
  </si>
  <si>
    <t>K009</t>
  </si>
  <si>
    <t>Wifi router + kabeláž</t>
  </si>
  <si>
    <t>246</t>
  </si>
  <si>
    <t>K004</t>
  </si>
  <si>
    <t>Datový rozvod - kabelář vodičem UTP cat. 6A LSOH, aktivní prvky, převodníky, nastavení, zapojení, zprovoznění, zaškolení obsluhy</t>
  </si>
  <si>
    <t>248</t>
  </si>
  <si>
    <t>125</t>
  </si>
  <si>
    <t>K006</t>
  </si>
  <si>
    <t>Příprava datové komunikace oddělené od sítě nemocnice - koordinace s IT oddělením investora, vystavení žádosti o přidělení přístupu před firewall, příprava trasy přes jednotlivé RACKy a switche</t>
  </si>
  <si>
    <t>250</t>
  </si>
  <si>
    <t>K010</t>
  </si>
  <si>
    <t>Klimatizace - dodávka včetně instalace a zapojení</t>
  </si>
  <si>
    <t>252</t>
  </si>
  <si>
    <t>FVD7</t>
  </si>
  <si>
    <t>Služby</t>
  </si>
  <si>
    <t>127</t>
  </si>
  <si>
    <t>741810003</t>
  </si>
  <si>
    <t>Zkoušky a prohlídky elektrických rozvodů a zařízení celková prohlídka a vyhotovení revizní zprávy pro objem montážních prací přes 500 do 1000 tis. Kč</t>
  </si>
  <si>
    <t>254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</si>
  <si>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</si>
  <si>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</si>
  <si>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256</t>
  </si>
  <si>
    <t>129</t>
  </si>
  <si>
    <t>741811011</t>
  </si>
  <si>
    <t>Zkoušky a prohlídky rozvodných zařízení kontrola rozváděčů nn, (1 pole) silových, hmotnosti do 200 kg</t>
  </si>
  <si>
    <t>258</t>
  </si>
  <si>
    <t>741811021</t>
  </si>
  <si>
    <t>Zkoušky a prohlídky rozvodných zařízení oživení jednoho pole rozváděče zhotoveného subdodavatelem v podmínkách externí montáže se složitou výstrojí</t>
  </si>
  <si>
    <t>260</t>
  </si>
  <si>
    <t>131</t>
  </si>
  <si>
    <t>K005</t>
  </si>
  <si>
    <t>Oživení a uvedení FVE do provozu</t>
  </si>
  <si>
    <t>kWp</t>
  </si>
  <si>
    <t>262</t>
  </si>
  <si>
    <t>187*460/1000</t>
  </si>
  <si>
    <t>011514000</t>
  </si>
  <si>
    <t>Stavebně-statický průzkum</t>
  </si>
  <si>
    <t>264</t>
  </si>
  <si>
    <t>133</t>
  </si>
  <si>
    <t>013244000</t>
  </si>
  <si>
    <t>Průzkumné, geodetické a projektové práce projektové práce dokumentace stavby (výkresová a textová) pro provádění stavby</t>
  </si>
  <si>
    <t>266</t>
  </si>
  <si>
    <t>VRN3</t>
  </si>
  <si>
    <t>Zařízení staveniště</t>
  </si>
  <si>
    <t>143</t>
  </si>
  <si>
    <t>032103000</t>
  </si>
  <si>
    <t>Náklady na stavební buňky</t>
  </si>
  <si>
    <t>ks</t>
  </si>
  <si>
    <t>268</t>
  </si>
  <si>
    <t>032503000</t>
  </si>
  <si>
    <t>Skládky na staveništi</t>
  </si>
  <si>
    <t>270</t>
  </si>
  <si>
    <t>145</t>
  </si>
  <si>
    <t>034103000</t>
  </si>
  <si>
    <t>Oplocení staveniště</t>
  </si>
  <si>
    <t>272</t>
  </si>
  <si>
    <t>034503000</t>
  </si>
  <si>
    <t>Informační tabule na staveništi</t>
  </si>
  <si>
    <t>274</t>
  </si>
  <si>
    <t>151</t>
  </si>
  <si>
    <t>276</t>
  </si>
  <si>
    <t>135</t>
  </si>
  <si>
    <t>278</t>
  </si>
  <si>
    <t>280</t>
  </si>
  <si>
    <t>137</t>
  </si>
  <si>
    <t>063002000</t>
  </si>
  <si>
    <t>Práce na těžce přístupných místech</t>
  </si>
  <si>
    <t>282</t>
  </si>
  <si>
    <t>284</t>
  </si>
  <si>
    <t>VRN9</t>
  </si>
  <si>
    <t>Ostatní náklady</t>
  </si>
  <si>
    <t>141</t>
  </si>
  <si>
    <t>091002000</t>
  </si>
  <si>
    <t>Ostatní náklady související s objektem</t>
  </si>
  <si>
    <t>286</t>
  </si>
  <si>
    <t>094002000</t>
  </si>
  <si>
    <t>Ostatní náklady související s výstavbou</t>
  </si>
  <si>
    <t>288</t>
  </si>
  <si>
    <t>SO02 - Budova O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</si>
  <si>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</si>
  <si>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</si>
  <si>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35673003</t>
  </si>
  <si>
    <t>měnič fotovoltaický třífázový beztransformátorový maximální vstupní výkon 20000W, maximální výstupní výkon 20000W</t>
  </si>
  <si>
    <t>12*1,03 "Přepočtené koeficientem množství</t>
  </si>
  <si>
    <t>40*0,33 "Přepočtené koeficientem množství</t>
  </si>
  <si>
    <t>"černý" 1500</t>
  </si>
  <si>
    <t>"červený" 1500</t>
  </si>
  <si>
    <t>DC-BOX-2-lpz</t>
  </si>
  <si>
    <t>300*1,15 "Přepočtené koeficientem množství</t>
  </si>
  <si>
    <t>34111592</t>
  </si>
  <si>
    <t>kabel silový oheň retardující bezhalogenový s funkčností při požáru 180min a P60-R reakce na oheň B2cas1d1a1 jádro Cu 0,6/1kV (1-CSKH-V) 5x50mm2</t>
  </si>
  <si>
    <t>M002a</t>
  </si>
  <si>
    <t>Rozvaděč AC  125A pro 2 měniče 30+20kw</t>
  </si>
  <si>
    <t>70*1,05 "Přepočtené koeficientem množství</t>
  </si>
  <si>
    <t>105*460/1000</t>
  </si>
  <si>
    <t>147</t>
  </si>
  <si>
    <t>149</t>
  </si>
  <si>
    <t>139</t>
  </si>
  <si>
    <t>290</t>
  </si>
  <si>
    <t>292</t>
  </si>
  <si>
    <t>294</t>
  </si>
  <si>
    <t>SO03 - Budova L</t>
  </si>
  <si>
    <t>80*0,33 "Přepočtené koeficientem množství</t>
  </si>
  <si>
    <t>"černý" 2400</t>
  </si>
  <si>
    <t>"červený" 2400</t>
  </si>
  <si>
    <t>228*460/1000</t>
  </si>
  <si>
    <t>SO04 - Budova Prádelna</t>
  </si>
  <si>
    <t>741711011</t>
  </si>
  <si>
    <t>Montáž nosné konstrukce fotovoltaických panelů umístěné na ploché střeše</t>
  </si>
  <si>
    <t>42412422</t>
  </si>
  <si>
    <t>konstrukce nosná pro fotovoltaické panely pro ploché střechy, set pro 8 panelů</t>
  </si>
  <si>
    <t>741721211</t>
  </si>
  <si>
    <t>Montáž fotovoltaických panelů výkonu přes 300 Wp, umístěných na ploché střeše krystalických</t>
  </si>
  <si>
    <t>741730022</t>
  </si>
  <si>
    <t>Montáž střídače napětí DC/AC fotovoltaických systémů včetně osazení a připojení síťového DC/AC (On - grid) třífázového, maximální výstupní výkon přes 75 000 W</t>
  </si>
  <si>
    <t>35674002</t>
  </si>
  <si>
    <t>měnič fotovoltaický třífázový s transformátorem maximální výstupní výkon 100000W, 1100x1884x700mm</t>
  </si>
  <si>
    <t>M010</t>
  </si>
  <si>
    <t>Prodloužení záruky střídačů na 20 let</t>
  </si>
  <si>
    <t>"černý" 2250</t>
  </si>
  <si>
    <t>"červený" 2250</t>
  </si>
  <si>
    <t>34111852</t>
  </si>
  <si>
    <t>kabel fotovoltaický černý nebo červený průměr 10mm</t>
  </si>
  <si>
    <t>"černý" 6000</t>
  </si>
  <si>
    <t>"červený" 6000</t>
  </si>
  <si>
    <t>275*2 "Přepočtené koeficientem množství</t>
  </si>
  <si>
    <t>34111853R</t>
  </si>
  <si>
    <t>DC-BOX-4A2</t>
  </si>
  <si>
    <t>DC-BOX-10A2</t>
  </si>
  <si>
    <t>741910415</t>
  </si>
  <si>
    <t>Montáž žlabů bez stojiny a výložníků kovových s podpěrkami a příslušenstvím bez víka, šířky do 500 mm</t>
  </si>
  <si>
    <t>34575605</t>
  </si>
  <si>
    <t>žlab kabelový drátěný žárově zinkovaný 500/100mm</t>
  </si>
  <si>
    <t>34575547</t>
  </si>
  <si>
    <t>spojka pozinkovaná žlabu kabelového v 100mm</t>
  </si>
  <si>
    <t>34575392</t>
  </si>
  <si>
    <t>nosník kabelového žlabu drátěného žárově zinkovaný 500mm</t>
  </si>
  <si>
    <t>1030122356</t>
  </si>
  <si>
    <t>TrayFix-16-L Podpěra na ploché střechy</t>
  </si>
  <si>
    <t>34575005</t>
  </si>
  <si>
    <t>víko žlabu pozinkované 2m/ks š 500mm</t>
  </si>
  <si>
    <t>34575004</t>
  </si>
  <si>
    <t>víko žlabu pozinkované 2m/ks š 250mm</t>
  </si>
  <si>
    <t>34575502</t>
  </si>
  <si>
    <t>víko pro koleno pozinkované 90X250mm</t>
  </si>
  <si>
    <t>741910414</t>
  </si>
  <si>
    <t>Montáž žlabů bez stojiny a výložníků kovových s podpěrkami a příslušenstvím bez víka, šířky do 250 mm</t>
  </si>
  <si>
    <t>34575495</t>
  </si>
  <si>
    <t>žlab kabelový pozinkovaný 2m/ks 100X250</t>
  </si>
  <si>
    <t>34575521</t>
  </si>
  <si>
    <t>koleno žlabu pozinkované 90X100X250</t>
  </si>
  <si>
    <t>34575531</t>
  </si>
  <si>
    <t>oblouk stoupající 90° pozinkovaný 90X100X250</t>
  </si>
  <si>
    <t>34575342</t>
  </si>
  <si>
    <t>profil podpěrný žlabu/lávky ocelové děrované SZ protipožární P-90R 41,5x41mm</t>
  </si>
  <si>
    <t>34575379</t>
  </si>
  <si>
    <t>výložník žlabu/lávky kabelové ocelové děrované ŽZ protipožární P-90R šířky 300mm</t>
  </si>
  <si>
    <t>34575343</t>
  </si>
  <si>
    <t>profil podpěrný žlabu/lávky ocelové děrované ŽZ protipožární P-90R 41,5x21mm</t>
  </si>
  <si>
    <t>34575346</t>
  </si>
  <si>
    <t>tyč závitová pro kabelové trasy protipožární P-90R M8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</si>
  <si>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</si>
  <si>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</si>
  <si>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34141121</t>
  </si>
  <si>
    <t>vodič propojovací se zvýšenou odolností jádro Cu lanované izolace pryž plášť pryž chloroprenová 0,6/1kV (1-CHBU) 1x240mm2</t>
  </si>
  <si>
    <t>150*1,15 "Přepočtené koeficientem množství</t>
  </si>
  <si>
    <t>90*1,15 "Přepočtené koeficientem množství</t>
  </si>
  <si>
    <t>34113137</t>
  </si>
  <si>
    <t>kabel silový jádro Cu izolace PVC plášť PVC 0,6/1kV (1-CYKY) 5x70mm2</t>
  </si>
  <si>
    <t>M002b</t>
  </si>
  <si>
    <t>Rozvaděč AC 500A pro 4 měniče 100+30kW, podr.specifikace viz. projektová dokumentace</t>
  </si>
  <si>
    <t>348401156</t>
  </si>
  <si>
    <t>Montáž oplocení z pletiva svařovaného přes 2,0 do 2,5 m</t>
  </si>
  <si>
    <t>31324814</t>
  </si>
  <si>
    <t>svařované plotové pletivo v rolích 25m výšky 2,50m průměr drátu 3mm rozměr oka 38x76mm povrchová úprava Pz a komaxit</t>
  </si>
  <si>
    <t>35*1,05 "Přepočtené koeficientem množství</t>
  </si>
  <si>
    <t>900*1,15 "Přepočtené koeficientem množství</t>
  </si>
  <si>
    <t>60*7 "Přepočtené koeficientem množství</t>
  </si>
  <si>
    <t>741430005</t>
  </si>
  <si>
    <t>Montáž jímacích tyčí délky do 3 m, na stojan</t>
  </si>
  <si>
    <t>35442151</t>
  </si>
  <si>
    <t>tyč jímací s rovným koncem 16/10 1500 (500/1000)mm AlMgSi</t>
  </si>
  <si>
    <t>35442265</t>
  </si>
  <si>
    <t>podstavec betonový s kloubem pro jímací tyč s rovným koncem, s PVC podložkou 20 kg</t>
  </si>
  <si>
    <t>741320304</t>
  </si>
  <si>
    <t>Montáž jističů se zapojením vodičů čtyřpólových nn deionových vestavných s elektrickou spouští do 600 A</t>
  </si>
  <si>
    <t>Jistič  4-pólový, 25kA, 630A, se spouští MX,</t>
  </si>
  <si>
    <t>724*460/1000</t>
  </si>
  <si>
    <t>153</t>
  </si>
  <si>
    <t>155</t>
  </si>
  <si>
    <t>296</t>
  </si>
  <si>
    <t>298</t>
  </si>
  <si>
    <t>159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</si>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</sst>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46" workbookViewId="0">
      <selection activeCell="AN14" sqref="AN14"/>
    </sheetView>
  </sheetViews>
  <sheetFormatPr defaultRowHeight="10.9"/>
  <cols>
    <col min="1" max="1" width="7.85546875" style="1" customWidth="1"/>
    <col min="2" max="2" width="1.5703125" style="1" customWidth="1"/>
    <col min="3" max="3" width="4" style="1" customWidth="1"/>
    <col min="4" max="33" width="2.5703125" style="1" customWidth="1"/>
    <col min="34" max="34" width="3.140625" style="1" customWidth="1"/>
    <col min="35" max="35" width="33.140625" style="1" customWidth="1"/>
    <col min="36" max="37" width="2.28515625" style="1" customWidth="1"/>
    <col min="38" max="38" width="7.85546875" style="1" customWidth="1"/>
    <col min="39" max="39" width="3.140625" style="1" customWidth="1"/>
    <col min="40" max="40" width="12.5703125" style="1" customWidth="1"/>
    <col min="41" max="41" width="7" style="1" customWidth="1"/>
    <col min="42" max="42" width="4" style="1" customWidth="1"/>
    <col min="43" max="43" width="14.85546875" style="1" hidden="1" customWidth="1"/>
    <col min="44" max="44" width="12.85546875" style="1" customWidth="1"/>
    <col min="45" max="47" width="24.42578125" style="1" hidden="1" customWidth="1"/>
    <col min="48" max="49" width="20.42578125" style="1" hidden="1" customWidth="1"/>
    <col min="50" max="51" width="23.5703125" style="1" hidden="1" customWidth="1"/>
    <col min="52" max="52" width="20.42578125" style="1" hidden="1" customWidth="1"/>
    <col min="53" max="53" width="18.140625" style="1" hidden="1" customWidth="1"/>
    <col min="54" max="54" width="23.5703125" style="1" hidden="1" customWidth="1"/>
    <col min="55" max="55" width="20.42578125" style="1" hidden="1" customWidth="1"/>
    <col min="56" max="56" width="18.140625" style="1" hidden="1" customWidth="1"/>
    <col min="57" max="57" width="62.85546875" style="1" customWidth="1"/>
    <col min="71" max="91" width="9.1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7.049999999999997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6" t="s">
        <v>6</v>
      </c>
      <c r="BT2" s="16" t="s">
        <v>7</v>
      </c>
    </row>
    <row r="3" spans="1:74" s="1" customFormat="1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.1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1"/>
      <c r="AL5" s="21"/>
      <c r="AM5" s="21"/>
      <c r="AN5" s="21"/>
      <c r="AO5" s="21"/>
      <c r="AP5" s="21"/>
      <c r="AQ5" s="21"/>
      <c r="AR5" s="19"/>
      <c r="BE5" s="247" t="s">
        <v>15</v>
      </c>
      <c r="BS5" s="16" t="s">
        <v>6</v>
      </c>
    </row>
    <row r="6" spans="1:74" s="1" customFormat="1" ht="37.049999999999997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1"/>
      <c r="AL6" s="21"/>
      <c r="AM6" s="21"/>
      <c r="AN6" s="21"/>
      <c r="AO6" s="21"/>
      <c r="AP6" s="21"/>
      <c r="AQ6" s="21"/>
      <c r="AR6" s="19"/>
      <c r="BE6" s="248"/>
      <c r="BS6" s="16" t="s">
        <v>6</v>
      </c>
    </row>
    <row r="7" spans="1:74" s="1" customFormat="1" ht="12.1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8"/>
      <c r="BS7" s="16" t="s">
        <v>6</v>
      </c>
    </row>
    <row r="8" spans="1:74" s="1" customFormat="1" ht="12.1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8"/>
      <c r="BS9" s="16" t="s">
        <v>6</v>
      </c>
    </row>
    <row r="10" spans="1:74" s="1" customFormat="1" ht="12.1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8"/>
      <c r="BS10" s="16" t="s">
        <v>6</v>
      </c>
    </row>
    <row r="11" spans="1:74" s="1" customFormat="1" ht="18.55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48"/>
      <c r="BS11" s="16" t="s">
        <v>6</v>
      </c>
    </row>
    <row r="12" spans="1:74" s="1" customFormat="1" ht="7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8"/>
      <c r="BS12" s="16" t="s">
        <v>6</v>
      </c>
    </row>
    <row r="13" spans="1:74" s="1" customFormat="1" ht="12.1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48"/>
      <c r="BS13" s="16" t="s">
        <v>6</v>
      </c>
    </row>
    <row r="14" spans="1:74" ht="12.9">
      <c r="B14" s="20"/>
      <c r="C14" s="21"/>
      <c r="D14" s="21"/>
      <c r="E14" s="253" t="s">
        <v>28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48"/>
      <c r="BS14" s="16" t="s">
        <v>6</v>
      </c>
    </row>
    <row r="15" spans="1:74" s="1" customFormat="1" ht="7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8"/>
      <c r="BS15" s="16" t="s">
        <v>4</v>
      </c>
    </row>
    <row r="16" spans="1:74" s="1" customFormat="1" ht="12.1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8"/>
      <c r="BS16" s="16" t="s">
        <v>4</v>
      </c>
    </row>
    <row r="17" spans="1:71" s="1" customFormat="1" ht="18.5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8"/>
      <c r="BS17" s="16" t="s">
        <v>30</v>
      </c>
    </row>
    <row r="18" spans="1:71" s="1" customFormat="1" ht="7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8"/>
      <c r="BS18" s="16" t="s">
        <v>6</v>
      </c>
    </row>
    <row r="19" spans="1:71" s="1" customFormat="1" ht="12.1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8"/>
      <c r="BS19" s="16" t="s">
        <v>6</v>
      </c>
    </row>
    <row r="20" spans="1:71" s="1" customFormat="1" ht="18.5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8"/>
      <c r="BS20" s="16" t="s">
        <v>4</v>
      </c>
    </row>
    <row r="21" spans="1:71" s="1" customFormat="1" ht="7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8"/>
    </row>
    <row r="22" spans="1:71" s="1" customFormat="1" ht="12.1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8"/>
    </row>
    <row r="23" spans="1:71" s="1" customFormat="1" ht="16.3" customHeight="1">
      <c r="B23" s="20"/>
      <c r="C23" s="21"/>
      <c r="D23" s="21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1"/>
      <c r="AP23" s="21"/>
      <c r="AQ23" s="21"/>
      <c r="AR23" s="19"/>
      <c r="BE23" s="248"/>
    </row>
    <row r="24" spans="1:71" s="1" customFormat="1" ht="7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8"/>
    </row>
    <row r="25" spans="1:71" s="1" customFormat="1" ht="7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8"/>
    </row>
    <row r="26" spans="1:71" s="2" customFormat="1" ht="26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6">
        <f>ROUND(AG94,2)</f>
        <v>0</v>
      </c>
      <c r="AL26" s="257"/>
      <c r="AM26" s="257"/>
      <c r="AN26" s="257"/>
      <c r="AO26" s="257"/>
      <c r="AP26" s="35"/>
      <c r="AQ26" s="35"/>
      <c r="AR26" s="38"/>
      <c r="BE26" s="248"/>
    </row>
    <row r="27" spans="1:71" s="2" customFormat="1" ht="7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8"/>
    </row>
    <row r="28" spans="1:71" s="2" customFormat="1" ht="12.9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8" t="s">
        <v>34</v>
      </c>
      <c r="M28" s="258"/>
      <c r="N28" s="258"/>
      <c r="O28" s="258"/>
      <c r="P28" s="258"/>
      <c r="Q28" s="35"/>
      <c r="R28" s="35"/>
      <c r="S28" s="35"/>
      <c r="T28" s="35"/>
      <c r="U28" s="35"/>
      <c r="V28" s="35"/>
      <c r="W28" s="258" t="s">
        <v>35</v>
      </c>
      <c r="X28" s="258"/>
      <c r="Y28" s="258"/>
      <c r="Z28" s="258"/>
      <c r="AA28" s="258"/>
      <c r="AB28" s="258"/>
      <c r="AC28" s="258"/>
      <c r="AD28" s="258"/>
      <c r="AE28" s="258"/>
      <c r="AF28" s="35"/>
      <c r="AG28" s="35"/>
      <c r="AH28" s="35"/>
      <c r="AI28" s="35"/>
      <c r="AJ28" s="35"/>
      <c r="AK28" s="258" t="s">
        <v>36</v>
      </c>
      <c r="AL28" s="258"/>
      <c r="AM28" s="258"/>
      <c r="AN28" s="258"/>
      <c r="AO28" s="258"/>
      <c r="AP28" s="35"/>
      <c r="AQ28" s="35"/>
      <c r="AR28" s="38"/>
      <c r="BE28" s="248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2">
        <v>0.21</v>
      </c>
      <c r="M29" s="241"/>
      <c r="N29" s="241"/>
      <c r="O29" s="241"/>
      <c r="P29" s="241"/>
      <c r="Q29" s="40"/>
      <c r="R29" s="40"/>
      <c r="S29" s="40"/>
      <c r="T29" s="40"/>
      <c r="U29" s="40"/>
      <c r="V29" s="40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40"/>
      <c r="AG29" s="40"/>
      <c r="AH29" s="40"/>
      <c r="AI29" s="40"/>
      <c r="AJ29" s="40"/>
      <c r="AK29" s="240">
        <f>ROUND(AV94, 2)</f>
        <v>0</v>
      </c>
      <c r="AL29" s="241"/>
      <c r="AM29" s="241"/>
      <c r="AN29" s="241"/>
      <c r="AO29" s="241"/>
      <c r="AP29" s="40"/>
      <c r="AQ29" s="40"/>
      <c r="AR29" s="41"/>
      <c r="BE29" s="249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2">
        <v>0.15</v>
      </c>
      <c r="M30" s="241"/>
      <c r="N30" s="241"/>
      <c r="O30" s="241"/>
      <c r="P30" s="241"/>
      <c r="Q30" s="40"/>
      <c r="R30" s="40"/>
      <c r="S30" s="40"/>
      <c r="T30" s="40"/>
      <c r="U30" s="40"/>
      <c r="V30" s="40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40"/>
      <c r="AG30" s="40"/>
      <c r="AH30" s="40"/>
      <c r="AI30" s="40"/>
      <c r="AJ30" s="40"/>
      <c r="AK30" s="240">
        <f>ROUND(AW94, 2)</f>
        <v>0</v>
      </c>
      <c r="AL30" s="241"/>
      <c r="AM30" s="241"/>
      <c r="AN30" s="241"/>
      <c r="AO30" s="241"/>
      <c r="AP30" s="40"/>
      <c r="AQ30" s="40"/>
      <c r="AR30" s="41"/>
      <c r="BE30" s="249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2">
        <v>0.21</v>
      </c>
      <c r="M31" s="241"/>
      <c r="N31" s="241"/>
      <c r="O31" s="241"/>
      <c r="P31" s="241"/>
      <c r="Q31" s="40"/>
      <c r="R31" s="40"/>
      <c r="S31" s="40"/>
      <c r="T31" s="40"/>
      <c r="U31" s="40"/>
      <c r="V31" s="40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40"/>
      <c r="AG31" s="40"/>
      <c r="AH31" s="40"/>
      <c r="AI31" s="40"/>
      <c r="AJ31" s="40"/>
      <c r="AK31" s="240">
        <v>0</v>
      </c>
      <c r="AL31" s="241"/>
      <c r="AM31" s="241"/>
      <c r="AN31" s="241"/>
      <c r="AO31" s="241"/>
      <c r="AP31" s="40"/>
      <c r="AQ31" s="40"/>
      <c r="AR31" s="41"/>
      <c r="BE31" s="249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2">
        <v>0.15</v>
      </c>
      <c r="M32" s="241"/>
      <c r="N32" s="241"/>
      <c r="O32" s="241"/>
      <c r="P32" s="241"/>
      <c r="Q32" s="40"/>
      <c r="R32" s="40"/>
      <c r="S32" s="40"/>
      <c r="T32" s="40"/>
      <c r="U32" s="40"/>
      <c r="V32" s="40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40"/>
      <c r="AG32" s="40"/>
      <c r="AH32" s="40"/>
      <c r="AI32" s="40"/>
      <c r="AJ32" s="40"/>
      <c r="AK32" s="240">
        <v>0</v>
      </c>
      <c r="AL32" s="241"/>
      <c r="AM32" s="241"/>
      <c r="AN32" s="241"/>
      <c r="AO32" s="241"/>
      <c r="AP32" s="40"/>
      <c r="AQ32" s="40"/>
      <c r="AR32" s="41"/>
      <c r="BE32" s="249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2">
        <v>0</v>
      </c>
      <c r="M33" s="241"/>
      <c r="N33" s="241"/>
      <c r="O33" s="241"/>
      <c r="P33" s="241"/>
      <c r="Q33" s="40"/>
      <c r="R33" s="40"/>
      <c r="S33" s="40"/>
      <c r="T33" s="40"/>
      <c r="U33" s="40"/>
      <c r="V33" s="40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40"/>
      <c r="AG33" s="40"/>
      <c r="AH33" s="40"/>
      <c r="AI33" s="40"/>
      <c r="AJ33" s="40"/>
      <c r="AK33" s="240">
        <v>0</v>
      </c>
      <c r="AL33" s="241"/>
      <c r="AM33" s="241"/>
      <c r="AN33" s="241"/>
      <c r="AO33" s="241"/>
      <c r="AP33" s="40"/>
      <c r="AQ33" s="40"/>
      <c r="AR33" s="41"/>
      <c r="BE33" s="249"/>
    </row>
    <row r="34" spans="1:57" s="2" customFormat="1" ht="7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8"/>
    </row>
    <row r="35" spans="1:57" s="2" customFormat="1" ht="26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46" t="s">
        <v>45</v>
      </c>
      <c r="Y35" s="244"/>
      <c r="Z35" s="244"/>
      <c r="AA35" s="244"/>
      <c r="AB35" s="244"/>
      <c r="AC35" s="44"/>
      <c r="AD35" s="44"/>
      <c r="AE35" s="44"/>
      <c r="AF35" s="44"/>
      <c r="AG35" s="44"/>
      <c r="AH35" s="44"/>
      <c r="AI35" s="44"/>
      <c r="AJ35" s="44"/>
      <c r="AK35" s="243">
        <f>SUM(AK26:AK33)</f>
        <v>0</v>
      </c>
      <c r="AL35" s="244"/>
      <c r="AM35" s="244"/>
      <c r="AN35" s="244"/>
      <c r="AO35" s="245"/>
      <c r="AP35" s="42"/>
      <c r="AQ35" s="42"/>
      <c r="AR35" s="38"/>
      <c r="BE35" s="33"/>
    </row>
    <row r="36" spans="1:57" s="2" customFormat="1" ht="7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9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6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9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7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7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.1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IMPORT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7.049999999999997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9" t="str">
        <f>K6</f>
        <v>FV230404(1) - FVE Nemocnice České Budějovice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7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.1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1" t="str">
        <f>IF(AN8= "","",AN8)</f>
        <v>2. 10. 2023</v>
      </c>
      <c r="AN87" s="271"/>
      <c r="AO87" s="35"/>
      <c r="AP87" s="35"/>
      <c r="AQ87" s="35"/>
      <c r="AR87" s="38"/>
      <c r="BE87" s="33"/>
    </row>
    <row r="88" spans="1:91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3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72" t="str">
        <f>IF(E17="","",E17)</f>
        <v xml:space="preserve"> </v>
      </c>
      <c r="AN89" s="273"/>
      <c r="AO89" s="273"/>
      <c r="AP89" s="273"/>
      <c r="AQ89" s="35"/>
      <c r="AR89" s="38"/>
      <c r="AS89" s="274" t="s">
        <v>53</v>
      </c>
      <c r="AT89" s="27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3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72" t="str">
        <f>IF(E20="","",E20)</f>
        <v xml:space="preserve"> </v>
      </c>
      <c r="AN90" s="273"/>
      <c r="AO90" s="273"/>
      <c r="AP90" s="273"/>
      <c r="AQ90" s="35"/>
      <c r="AR90" s="38"/>
      <c r="AS90" s="276"/>
      <c r="AT90" s="27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8"/>
      <c r="AT91" s="27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2" t="s">
        <v>54</v>
      </c>
      <c r="D92" s="263"/>
      <c r="E92" s="263"/>
      <c r="F92" s="263"/>
      <c r="G92" s="263"/>
      <c r="H92" s="72"/>
      <c r="I92" s="265" t="s">
        <v>55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4" t="s">
        <v>56</v>
      </c>
      <c r="AH92" s="263"/>
      <c r="AI92" s="263"/>
      <c r="AJ92" s="263"/>
      <c r="AK92" s="263"/>
      <c r="AL92" s="263"/>
      <c r="AM92" s="263"/>
      <c r="AN92" s="265" t="s">
        <v>57</v>
      </c>
      <c r="AO92" s="263"/>
      <c r="AP92" s="266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7">
        <f>ROUND(SUM(AG95:AG99),2)</f>
        <v>0</v>
      </c>
      <c r="AH94" s="267"/>
      <c r="AI94" s="267"/>
      <c r="AJ94" s="267"/>
      <c r="AK94" s="267"/>
      <c r="AL94" s="267"/>
      <c r="AM94" s="267"/>
      <c r="AN94" s="268">
        <f t="shared" ref="AN94:AN99" si="0">SUM(AG94,AT94)</f>
        <v>0</v>
      </c>
      <c r="AO94" s="268"/>
      <c r="AP94" s="268"/>
      <c r="AQ94" s="84" t="s">
        <v>1</v>
      </c>
      <c r="AR94" s="85"/>
      <c r="AS94" s="86">
        <f>ROUND(SUM(AS95:AS99),2)</f>
        <v>0</v>
      </c>
      <c r="AT94" s="87">
        <f t="shared" ref="AT94:AT99" si="1">ROUND(SUM(AV94:AW94),2)</f>
        <v>0</v>
      </c>
      <c r="AU94" s="88">
        <f>ROUND(SUM(AU95:AU99),5)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ROUND(SUM(AZ95:AZ99),2)</f>
        <v>0</v>
      </c>
      <c r="BA94" s="87">
        <f>ROUND(SUM(BA95:BA99),2)</f>
        <v>0</v>
      </c>
      <c r="BB94" s="87">
        <f>ROUND(SUM(BB95:BB99),2)</f>
        <v>0</v>
      </c>
      <c r="BC94" s="87">
        <f>ROUND(SUM(BC95:BC99),2)</f>
        <v>0</v>
      </c>
      <c r="BD94" s="89">
        <f>ROUND(SUM(BD95:BD99),2)</f>
        <v>0</v>
      </c>
      <c r="BS94" s="90" t="s">
        <v>72</v>
      </c>
      <c r="BT94" s="90" t="s">
        <v>73</v>
      </c>
      <c r="BU94" s="91" t="s">
        <v>74</v>
      </c>
      <c r="BV94" s="90" t="s">
        <v>14</v>
      </c>
      <c r="BW94" s="90" t="s">
        <v>5</v>
      </c>
      <c r="BX94" s="90" t="s">
        <v>75</v>
      </c>
      <c r="CL94" s="90" t="s">
        <v>1</v>
      </c>
    </row>
    <row r="95" spans="1:91" s="7" customFormat="1" ht="16.3" customHeight="1">
      <c r="A95" s="92" t="s">
        <v>76</v>
      </c>
      <c r="B95" s="93"/>
      <c r="C95" s="94"/>
      <c r="D95" s="261" t="s">
        <v>77</v>
      </c>
      <c r="E95" s="261"/>
      <c r="F95" s="261"/>
      <c r="G95" s="261"/>
      <c r="H95" s="261"/>
      <c r="I95" s="95"/>
      <c r="J95" s="261" t="s">
        <v>78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'IO01 - Měření a dispečers...'!J30</f>
        <v>0</v>
      </c>
      <c r="AH95" s="260"/>
      <c r="AI95" s="260"/>
      <c r="AJ95" s="260"/>
      <c r="AK95" s="260"/>
      <c r="AL95" s="260"/>
      <c r="AM95" s="260"/>
      <c r="AN95" s="259">
        <f t="shared" si="0"/>
        <v>0</v>
      </c>
      <c r="AO95" s="260"/>
      <c r="AP95" s="260"/>
      <c r="AQ95" s="96" t="s">
        <v>79</v>
      </c>
      <c r="AR95" s="97"/>
      <c r="AS95" s="98">
        <v>0</v>
      </c>
      <c r="AT95" s="99">
        <f t="shared" si="1"/>
        <v>0</v>
      </c>
      <c r="AU95" s="100">
        <f>'IO01 - Měření a dispečers...'!P122</f>
        <v>0</v>
      </c>
      <c r="AV95" s="99">
        <f>'IO01 - Měření a dispečers...'!J33</f>
        <v>0</v>
      </c>
      <c r="AW95" s="99">
        <f>'IO01 - Měření a dispečers...'!J34</f>
        <v>0</v>
      </c>
      <c r="AX95" s="99">
        <f>'IO01 - Měření a dispečers...'!J35</f>
        <v>0</v>
      </c>
      <c r="AY95" s="99">
        <f>'IO01 - Měření a dispečers...'!J36</f>
        <v>0</v>
      </c>
      <c r="AZ95" s="99">
        <f>'IO01 - Měření a dispečers...'!F33</f>
        <v>0</v>
      </c>
      <c r="BA95" s="99">
        <f>'IO01 - Měření a dispečers...'!F34</f>
        <v>0</v>
      </c>
      <c r="BB95" s="99">
        <f>'IO01 - Měření a dispečers...'!F35</f>
        <v>0</v>
      </c>
      <c r="BC95" s="99">
        <f>'IO01 - Měření a dispečers...'!F36</f>
        <v>0</v>
      </c>
      <c r="BD95" s="101">
        <f>'IO01 - Měření a dispečers...'!F37</f>
        <v>0</v>
      </c>
      <c r="BT95" s="102" t="s">
        <v>80</v>
      </c>
      <c r="BV95" s="102" t="s">
        <v>14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7" customFormat="1" ht="16.3" customHeight="1">
      <c r="A96" s="92" t="s">
        <v>76</v>
      </c>
      <c r="B96" s="93"/>
      <c r="C96" s="94"/>
      <c r="D96" s="261" t="s">
        <v>83</v>
      </c>
      <c r="E96" s="261"/>
      <c r="F96" s="261"/>
      <c r="G96" s="261"/>
      <c r="H96" s="261"/>
      <c r="I96" s="95"/>
      <c r="J96" s="261" t="s">
        <v>84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'SO01 - Budova T'!J30</f>
        <v>0</v>
      </c>
      <c r="AH96" s="260"/>
      <c r="AI96" s="260"/>
      <c r="AJ96" s="260"/>
      <c r="AK96" s="260"/>
      <c r="AL96" s="260"/>
      <c r="AM96" s="260"/>
      <c r="AN96" s="259">
        <f t="shared" si="0"/>
        <v>0</v>
      </c>
      <c r="AO96" s="260"/>
      <c r="AP96" s="260"/>
      <c r="AQ96" s="96" t="s">
        <v>79</v>
      </c>
      <c r="AR96" s="97"/>
      <c r="AS96" s="98">
        <v>0</v>
      </c>
      <c r="AT96" s="99">
        <f t="shared" si="1"/>
        <v>0</v>
      </c>
      <c r="AU96" s="100">
        <f>'SO01 - Budova T'!P137</f>
        <v>0</v>
      </c>
      <c r="AV96" s="99">
        <f>'SO01 - Budova T'!J33</f>
        <v>0</v>
      </c>
      <c r="AW96" s="99">
        <f>'SO01 - Budova T'!J34</f>
        <v>0</v>
      </c>
      <c r="AX96" s="99">
        <f>'SO01 - Budova T'!J35</f>
        <v>0</v>
      </c>
      <c r="AY96" s="99">
        <f>'SO01 - Budova T'!J36</f>
        <v>0</v>
      </c>
      <c r="AZ96" s="99">
        <f>'SO01 - Budova T'!F33</f>
        <v>0</v>
      </c>
      <c r="BA96" s="99">
        <f>'SO01 - Budova T'!F34</f>
        <v>0</v>
      </c>
      <c r="BB96" s="99">
        <f>'SO01 - Budova T'!F35</f>
        <v>0</v>
      </c>
      <c r="BC96" s="99">
        <f>'SO01 - Budova T'!F36</f>
        <v>0</v>
      </c>
      <c r="BD96" s="101">
        <f>'SO01 - Budova T'!F37</f>
        <v>0</v>
      </c>
      <c r="BT96" s="102" t="s">
        <v>80</v>
      </c>
      <c r="BV96" s="102" t="s">
        <v>14</v>
      </c>
      <c r="BW96" s="102" t="s">
        <v>85</v>
      </c>
      <c r="BX96" s="102" t="s">
        <v>5</v>
      </c>
      <c r="CL96" s="102" t="s">
        <v>1</v>
      </c>
      <c r="CM96" s="102" t="s">
        <v>82</v>
      </c>
    </row>
    <row r="97" spans="1:91" s="7" customFormat="1" ht="16.3" customHeight="1">
      <c r="A97" s="92" t="s">
        <v>76</v>
      </c>
      <c r="B97" s="93"/>
      <c r="C97" s="94"/>
      <c r="D97" s="261" t="s">
        <v>86</v>
      </c>
      <c r="E97" s="261"/>
      <c r="F97" s="261"/>
      <c r="G97" s="261"/>
      <c r="H97" s="261"/>
      <c r="I97" s="95"/>
      <c r="J97" s="261" t="s">
        <v>87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59">
        <f>'SO02 - Budova O'!J30</f>
        <v>0</v>
      </c>
      <c r="AH97" s="260"/>
      <c r="AI97" s="260"/>
      <c r="AJ97" s="260"/>
      <c r="AK97" s="260"/>
      <c r="AL97" s="260"/>
      <c r="AM97" s="260"/>
      <c r="AN97" s="259">
        <f t="shared" si="0"/>
        <v>0</v>
      </c>
      <c r="AO97" s="260"/>
      <c r="AP97" s="260"/>
      <c r="AQ97" s="96" t="s">
        <v>79</v>
      </c>
      <c r="AR97" s="97"/>
      <c r="AS97" s="98">
        <v>0</v>
      </c>
      <c r="AT97" s="99">
        <f t="shared" si="1"/>
        <v>0</v>
      </c>
      <c r="AU97" s="100">
        <f>'SO02 - Budova O'!P137</f>
        <v>0</v>
      </c>
      <c r="AV97" s="99">
        <f>'SO02 - Budova O'!J33</f>
        <v>0</v>
      </c>
      <c r="AW97" s="99">
        <f>'SO02 - Budova O'!J34</f>
        <v>0</v>
      </c>
      <c r="AX97" s="99">
        <f>'SO02 - Budova O'!J35</f>
        <v>0</v>
      </c>
      <c r="AY97" s="99">
        <f>'SO02 - Budova O'!J36</f>
        <v>0</v>
      </c>
      <c r="AZ97" s="99">
        <f>'SO02 - Budova O'!F33</f>
        <v>0</v>
      </c>
      <c r="BA97" s="99">
        <f>'SO02 - Budova O'!F34</f>
        <v>0</v>
      </c>
      <c r="BB97" s="99">
        <f>'SO02 - Budova O'!F35</f>
        <v>0</v>
      </c>
      <c r="BC97" s="99">
        <f>'SO02 - Budova O'!F36</f>
        <v>0</v>
      </c>
      <c r="BD97" s="101">
        <f>'SO02 - Budova O'!F37</f>
        <v>0</v>
      </c>
      <c r="BT97" s="102" t="s">
        <v>80</v>
      </c>
      <c r="BV97" s="102" t="s">
        <v>14</v>
      </c>
      <c r="BW97" s="102" t="s">
        <v>88</v>
      </c>
      <c r="BX97" s="102" t="s">
        <v>5</v>
      </c>
      <c r="CL97" s="102" t="s">
        <v>1</v>
      </c>
      <c r="CM97" s="102" t="s">
        <v>82</v>
      </c>
    </row>
    <row r="98" spans="1:91" s="7" customFormat="1" ht="16.3" customHeight="1">
      <c r="A98" s="92" t="s">
        <v>76</v>
      </c>
      <c r="B98" s="93"/>
      <c r="C98" s="94"/>
      <c r="D98" s="261" t="s">
        <v>89</v>
      </c>
      <c r="E98" s="261"/>
      <c r="F98" s="261"/>
      <c r="G98" s="261"/>
      <c r="H98" s="261"/>
      <c r="I98" s="95"/>
      <c r="J98" s="261" t="s">
        <v>90</v>
      </c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59">
        <f>'SO03 - Budova L'!J30</f>
        <v>0</v>
      </c>
      <c r="AH98" s="260"/>
      <c r="AI98" s="260"/>
      <c r="AJ98" s="260"/>
      <c r="AK98" s="260"/>
      <c r="AL98" s="260"/>
      <c r="AM98" s="260"/>
      <c r="AN98" s="259">
        <f t="shared" si="0"/>
        <v>0</v>
      </c>
      <c r="AO98" s="260"/>
      <c r="AP98" s="260"/>
      <c r="AQ98" s="96" t="s">
        <v>79</v>
      </c>
      <c r="AR98" s="97"/>
      <c r="AS98" s="98">
        <v>0</v>
      </c>
      <c r="AT98" s="99">
        <f t="shared" si="1"/>
        <v>0</v>
      </c>
      <c r="AU98" s="100">
        <f>'SO03 - Budova L'!P137</f>
        <v>0</v>
      </c>
      <c r="AV98" s="99">
        <f>'SO03 - Budova L'!J33</f>
        <v>0</v>
      </c>
      <c r="AW98" s="99">
        <f>'SO03 - Budova L'!J34</f>
        <v>0</v>
      </c>
      <c r="AX98" s="99">
        <f>'SO03 - Budova L'!J35</f>
        <v>0</v>
      </c>
      <c r="AY98" s="99">
        <f>'SO03 - Budova L'!J36</f>
        <v>0</v>
      </c>
      <c r="AZ98" s="99">
        <f>'SO03 - Budova L'!F33</f>
        <v>0</v>
      </c>
      <c r="BA98" s="99">
        <f>'SO03 - Budova L'!F34</f>
        <v>0</v>
      </c>
      <c r="BB98" s="99">
        <f>'SO03 - Budova L'!F35</f>
        <v>0</v>
      </c>
      <c r="BC98" s="99">
        <f>'SO03 - Budova L'!F36</f>
        <v>0</v>
      </c>
      <c r="BD98" s="101">
        <f>'SO03 - Budova L'!F37</f>
        <v>0</v>
      </c>
      <c r="BT98" s="102" t="s">
        <v>80</v>
      </c>
      <c r="BV98" s="102" t="s">
        <v>14</v>
      </c>
      <c r="BW98" s="102" t="s">
        <v>91</v>
      </c>
      <c r="BX98" s="102" t="s">
        <v>5</v>
      </c>
      <c r="CL98" s="102" t="s">
        <v>1</v>
      </c>
      <c r="CM98" s="102" t="s">
        <v>82</v>
      </c>
    </row>
    <row r="99" spans="1:91" s="7" customFormat="1" ht="16.3" customHeight="1">
      <c r="A99" s="92" t="s">
        <v>76</v>
      </c>
      <c r="B99" s="93"/>
      <c r="C99" s="94"/>
      <c r="D99" s="261" t="s">
        <v>92</v>
      </c>
      <c r="E99" s="261"/>
      <c r="F99" s="261"/>
      <c r="G99" s="261"/>
      <c r="H99" s="261"/>
      <c r="I99" s="95"/>
      <c r="J99" s="261" t="s">
        <v>93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59">
        <f>'SO04 - Budova Prádelna'!J30</f>
        <v>0</v>
      </c>
      <c r="AH99" s="260"/>
      <c r="AI99" s="260"/>
      <c r="AJ99" s="260"/>
      <c r="AK99" s="260"/>
      <c r="AL99" s="260"/>
      <c r="AM99" s="260"/>
      <c r="AN99" s="259">
        <f t="shared" si="0"/>
        <v>0</v>
      </c>
      <c r="AO99" s="260"/>
      <c r="AP99" s="260"/>
      <c r="AQ99" s="96" t="s">
        <v>79</v>
      </c>
      <c r="AR99" s="97"/>
      <c r="AS99" s="103">
        <v>0</v>
      </c>
      <c r="AT99" s="104">
        <f t="shared" si="1"/>
        <v>0</v>
      </c>
      <c r="AU99" s="105">
        <f>'SO04 - Budova Prádelna'!P133</f>
        <v>0</v>
      </c>
      <c r="AV99" s="104">
        <f>'SO04 - Budova Prádelna'!J33</f>
        <v>0</v>
      </c>
      <c r="AW99" s="104">
        <f>'SO04 - Budova Prádelna'!J34</f>
        <v>0</v>
      </c>
      <c r="AX99" s="104">
        <f>'SO04 - Budova Prádelna'!J35</f>
        <v>0</v>
      </c>
      <c r="AY99" s="104">
        <f>'SO04 - Budova Prádelna'!J36</f>
        <v>0</v>
      </c>
      <c r="AZ99" s="104">
        <f>'SO04 - Budova Prádelna'!F33</f>
        <v>0</v>
      </c>
      <c r="BA99" s="104">
        <f>'SO04 - Budova Prádelna'!F34</f>
        <v>0</v>
      </c>
      <c r="BB99" s="104">
        <f>'SO04 - Budova Prádelna'!F35</f>
        <v>0</v>
      </c>
      <c r="BC99" s="104">
        <f>'SO04 - Budova Prádelna'!F36</f>
        <v>0</v>
      </c>
      <c r="BD99" s="106">
        <f>'SO04 - Budova Prádelna'!F37</f>
        <v>0</v>
      </c>
      <c r="BT99" s="102" t="s">
        <v>80</v>
      </c>
      <c r="BV99" s="102" t="s">
        <v>14</v>
      </c>
      <c r="BW99" s="102" t="s">
        <v>94</v>
      </c>
      <c r="BX99" s="102" t="s">
        <v>5</v>
      </c>
      <c r="CL99" s="102" t="s">
        <v>1</v>
      </c>
      <c r="CM99" s="102" t="s">
        <v>82</v>
      </c>
    </row>
    <row r="100" spans="1:91" s="2" customFormat="1" ht="30.1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7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sheetProtection algorithmName="SHA-512" hashValue="qxPatfM68cAi1eriXCR6ZqpOKAjWpYUpZI6xgNsA6vhEyOB98+coETfDxzGEW17vlbhjayimYePXJ2hno22xgg==" saltValue="CjqPfyeiMe2ljijb89JDstDe/ptVLrycoevGhHxmr+oP4olS+ZTNoBJpBrj5rQLNiea/imSrNV5s9yFWxDBbiw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IO01 - Měření a dispečers...'!C2" display="/"/>
    <hyperlink ref="A96" location="'SO01 - Budova T'!C2" display="/"/>
    <hyperlink ref="A97" location="'SO02 - Budova O'!C2" display="/"/>
    <hyperlink ref="A98" location="'SO03 - Budova L'!C2" display="/"/>
    <hyperlink ref="A99" location="'SO04 - Budova Prádeln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0.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1" width="21.140625" style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2" spans="1:46" s="1" customFormat="1" ht="37.049999999999997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81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.1" customHeight="1">
      <c r="B6" s="19"/>
      <c r="D6" s="111" t="s">
        <v>16</v>
      </c>
      <c r="L6" s="19"/>
    </row>
    <row r="7" spans="1:46" s="1" customFormat="1" ht="16.3" customHeight="1">
      <c r="B7" s="19"/>
      <c r="E7" s="283" t="str">
        <f>'Rekapitulace stavby'!K6</f>
        <v>FV230404(1) - FVE Nemocnice České Budějovice</v>
      </c>
      <c r="F7" s="284"/>
      <c r="G7" s="284"/>
      <c r="H7" s="284"/>
      <c r="L7" s="19"/>
    </row>
    <row r="8" spans="1:46" s="2" customFormat="1" ht="12.1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3" customHeight="1">
      <c r="A9" s="33"/>
      <c r="B9" s="38"/>
      <c r="C9" s="33"/>
      <c r="D9" s="33"/>
      <c r="E9" s="285" t="s">
        <v>97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3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ROUND((SUM(BE122:BE151)),  2)</f>
        <v>0</v>
      </c>
      <c r="G33" s="33"/>
      <c r="H33" s="33"/>
      <c r="I33" s="123">
        <v>0.21</v>
      </c>
      <c r="J33" s="122">
        <f>ROUND(((SUM(BE122:BE151))*I33),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ROUND((SUM(BF122:BF151)),  2)</f>
        <v>0</v>
      </c>
      <c r="G34" s="33"/>
      <c r="H34" s="33"/>
      <c r="I34" s="123">
        <v>0.15</v>
      </c>
      <c r="J34" s="122">
        <f>ROUND(((SUM(BF122:BF151))*I34),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ROUND((SUM(BG122:BG151)),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ROUND((SUM(BH122:BH151)),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ROUND((SUM(BI122:BI151)),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9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6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9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3" customHeight="1">
      <c r="A85" s="33"/>
      <c r="B85" s="34"/>
      <c r="C85" s="35"/>
      <c r="D85" s="35"/>
      <c r="E85" s="281" t="str">
        <f>E7</f>
        <v>FV230404(1) - FVE Nemocnice České Budějovice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3" customHeight="1">
      <c r="A87" s="33"/>
      <c r="B87" s="34"/>
      <c r="C87" s="35"/>
      <c r="D87" s="35"/>
      <c r="E87" s="269" t="str">
        <f>E9</f>
        <v>IO01 - Měření a dispečers...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3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3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5" customHeight="1">
      <c r="B97" s="146"/>
      <c r="C97" s="147"/>
      <c r="D97" s="148" t="s">
        <v>103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5"/>
      <c r="J98" s="156">
        <f>J124</f>
        <v>0</v>
      </c>
      <c r="K98" s="153"/>
      <c r="L98" s="157"/>
    </row>
    <row r="99" spans="1:31" s="9" customFormat="1" ht="25" customHeight="1">
      <c r="B99" s="146"/>
      <c r="C99" s="147"/>
      <c r="D99" s="148" t="s">
        <v>105</v>
      </c>
      <c r="E99" s="149"/>
      <c r="F99" s="149"/>
      <c r="G99" s="149"/>
      <c r="H99" s="149"/>
      <c r="I99" s="149"/>
      <c r="J99" s="150">
        <f>J143</f>
        <v>0</v>
      </c>
      <c r="K99" s="147"/>
      <c r="L99" s="151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5"/>
      <c r="J100" s="156">
        <f>J144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5"/>
      <c r="J101" s="156">
        <f>J146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108</v>
      </c>
      <c r="E102" s="155"/>
      <c r="F102" s="155"/>
      <c r="G102" s="155"/>
      <c r="H102" s="155"/>
      <c r="I102" s="155"/>
      <c r="J102" s="156">
        <f>J150</f>
        <v>0</v>
      </c>
      <c r="K102" s="153"/>
      <c r="L102" s="157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7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7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5" customHeight="1">
      <c r="A109" s="33"/>
      <c r="B109" s="34"/>
      <c r="C109" s="22" t="s">
        <v>109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.1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3" customHeight="1">
      <c r="A112" s="33"/>
      <c r="B112" s="34"/>
      <c r="C112" s="35"/>
      <c r="D112" s="35"/>
      <c r="E112" s="281" t="str">
        <f>E7</f>
        <v>FV230404(1) - FVE Nemocnice České Budějovice</v>
      </c>
      <c r="F112" s="282"/>
      <c r="G112" s="282"/>
      <c r="H112" s="282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.1" customHeight="1">
      <c r="A113" s="33"/>
      <c r="B113" s="34"/>
      <c r="C113" s="28" t="s">
        <v>96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3" customHeight="1">
      <c r="A114" s="33"/>
      <c r="B114" s="34"/>
      <c r="C114" s="35"/>
      <c r="D114" s="35"/>
      <c r="E114" s="269" t="str">
        <f>E9</f>
        <v>IO01 - Měření a dispečers...</v>
      </c>
      <c r="F114" s="280"/>
      <c r="G114" s="280"/>
      <c r="H114" s="280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.1" customHeight="1">
      <c r="A116" s="33"/>
      <c r="B116" s="34"/>
      <c r="C116" s="28" t="s">
        <v>20</v>
      </c>
      <c r="D116" s="35"/>
      <c r="E116" s="35"/>
      <c r="F116" s="26" t="str">
        <f>F12</f>
        <v xml:space="preserve"> </v>
      </c>
      <c r="G116" s="35"/>
      <c r="H116" s="35"/>
      <c r="I116" s="28" t="s">
        <v>22</v>
      </c>
      <c r="J116" s="65" t="str">
        <f>IF(J12="","",J12)</f>
        <v>2. 10. 2023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3" customHeight="1">
      <c r="A118" s="33"/>
      <c r="B118" s="34"/>
      <c r="C118" s="28" t="s">
        <v>24</v>
      </c>
      <c r="D118" s="35"/>
      <c r="E118" s="35"/>
      <c r="F118" s="26" t="str">
        <f>E15</f>
        <v xml:space="preserve"> </v>
      </c>
      <c r="G118" s="35"/>
      <c r="H118" s="35"/>
      <c r="I118" s="28" t="s">
        <v>29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3" customHeight="1">
      <c r="A119" s="33"/>
      <c r="B119" s="34"/>
      <c r="C119" s="28" t="s">
        <v>27</v>
      </c>
      <c r="D119" s="35"/>
      <c r="E119" s="35"/>
      <c r="F119" s="26" t="str">
        <f>IF(E18="","",E18)</f>
        <v>Vyplň údaj</v>
      </c>
      <c r="G119" s="35"/>
      <c r="H119" s="35"/>
      <c r="I119" s="28" t="s">
        <v>31</v>
      </c>
      <c r="J119" s="31" t="str">
        <f>E24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4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110</v>
      </c>
      <c r="D121" s="161" t="s">
        <v>58</v>
      </c>
      <c r="E121" s="161" t="s">
        <v>54</v>
      </c>
      <c r="F121" s="161" t="s">
        <v>55</v>
      </c>
      <c r="G121" s="161" t="s">
        <v>111</v>
      </c>
      <c r="H121" s="161" t="s">
        <v>112</v>
      </c>
      <c r="I121" s="161" t="s">
        <v>113</v>
      </c>
      <c r="J121" s="161" t="s">
        <v>100</v>
      </c>
      <c r="K121" s="162" t="s">
        <v>114</v>
      </c>
      <c r="L121" s="163"/>
      <c r="M121" s="74" t="s">
        <v>1</v>
      </c>
      <c r="N121" s="75" t="s">
        <v>37</v>
      </c>
      <c r="O121" s="75" t="s">
        <v>115</v>
      </c>
      <c r="P121" s="75" t="s">
        <v>116</v>
      </c>
      <c r="Q121" s="75" t="s">
        <v>117</v>
      </c>
      <c r="R121" s="75" t="s">
        <v>118</v>
      </c>
      <c r="S121" s="75" t="s">
        <v>119</v>
      </c>
      <c r="T121" s="76" t="s">
        <v>120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75" customHeight="1">
      <c r="A122" s="33"/>
      <c r="B122" s="34"/>
      <c r="C122" s="81" t="s">
        <v>121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P123+P143</f>
        <v>0</v>
      </c>
      <c r="Q122" s="78"/>
      <c r="R122" s="166">
        <f>R123+R143</f>
        <v>0</v>
      </c>
      <c r="S122" s="78"/>
      <c r="T122" s="167">
        <f>T123+T143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72</v>
      </c>
      <c r="AU122" s="16" t="s">
        <v>102</v>
      </c>
      <c r="BK122" s="168">
        <f>BK123+BK143</f>
        <v>0</v>
      </c>
    </row>
    <row r="123" spans="1:65" s="12" customFormat="1" ht="26" customHeight="1">
      <c r="B123" s="169"/>
      <c r="C123" s="170"/>
      <c r="D123" s="171" t="s">
        <v>72</v>
      </c>
      <c r="E123" s="172" t="s">
        <v>122</v>
      </c>
      <c r="F123" s="172" t="s">
        <v>123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</f>
        <v>0</v>
      </c>
      <c r="Q123" s="177"/>
      <c r="R123" s="178">
        <f>R124</f>
        <v>0</v>
      </c>
      <c r="S123" s="177"/>
      <c r="T123" s="179">
        <f>T124</f>
        <v>0</v>
      </c>
      <c r="AR123" s="180" t="s">
        <v>82</v>
      </c>
      <c r="AT123" s="181" t="s">
        <v>72</v>
      </c>
      <c r="AU123" s="181" t="s">
        <v>73</v>
      </c>
      <c r="AY123" s="180" t="s">
        <v>124</v>
      </c>
      <c r="BK123" s="182">
        <f>BK124</f>
        <v>0</v>
      </c>
    </row>
    <row r="124" spans="1:65" s="12" customFormat="1" ht="22.75" customHeight="1">
      <c r="B124" s="169"/>
      <c r="C124" s="170"/>
      <c r="D124" s="171" t="s">
        <v>72</v>
      </c>
      <c r="E124" s="183" t="s">
        <v>125</v>
      </c>
      <c r="F124" s="183" t="s">
        <v>126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SUM(P125:P142)</f>
        <v>0</v>
      </c>
      <c r="Q124" s="177"/>
      <c r="R124" s="178">
        <f>SUM(R125:R142)</f>
        <v>0</v>
      </c>
      <c r="S124" s="177"/>
      <c r="T124" s="179">
        <f>SUM(T125:T142)</f>
        <v>0</v>
      </c>
      <c r="AR124" s="180" t="s">
        <v>82</v>
      </c>
      <c r="AT124" s="181" t="s">
        <v>72</v>
      </c>
      <c r="AU124" s="181" t="s">
        <v>80</v>
      </c>
      <c r="AY124" s="180" t="s">
        <v>124</v>
      </c>
      <c r="BK124" s="182">
        <f>SUM(BK125:BK142)</f>
        <v>0</v>
      </c>
    </row>
    <row r="125" spans="1:65" s="2" customFormat="1" ht="31.95" customHeight="1">
      <c r="A125" s="33"/>
      <c r="B125" s="34"/>
      <c r="C125" s="185" t="s">
        <v>80</v>
      </c>
      <c r="D125" s="185" t="s">
        <v>127</v>
      </c>
      <c r="E125" s="186" t="s">
        <v>128</v>
      </c>
      <c r="F125" s="187" t="s">
        <v>129</v>
      </c>
      <c r="G125" s="188" t="s">
        <v>130</v>
      </c>
      <c r="H125" s="189">
        <v>70</v>
      </c>
      <c r="I125" s="190"/>
      <c r="J125" s="191">
        <f t="shared" ref="J125:J142" si="0">ROUND(I125*H125,2)</f>
        <v>0</v>
      </c>
      <c r="K125" s="187" t="s">
        <v>1</v>
      </c>
      <c r="L125" s="38"/>
      <c r="M125" s="192" t="s">
        <v>1</v>
      </c>
      <c r="N125" s="193" t="s">
        <v>38</v>
      </c>
      <c r="O125" s="70"/>
      <c r="P125" s="194">
        <f t="shared" ref="P125:P142" si="1">O125*H125</f>
        <v>0</v>
      </c>
      <c r="Q125" s="194">
        <v>0</v>
      </c>
      <c r="R125" s="194">
        <f t="shared" ref="R125:R142" si="2">Q125*H125</f>
        <v>0</v>
      </c>
      <c r="S125" s="194">
        <v>0</v>
      </c>
      <c r="T125" s="195">
        <f t="shared" ref="T125:T142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131</v>
      </c>
      <c r="AT125" s="196" t="s">
        <v>127</v>
      </c>
      <c r="AU125" s="196" t="s">
        <v>82</v>
      </c>
      <c r="AY125" s="16" t="s">
        <v>124</v>
      </c>
      <c r="BE125" s="197">
        <f t="shared" ref="BE125:BE142" si="4">IF(N125="základní",J125,0)</f>
        <v>0</v>
      </c>
      <c r="BF125" s="197">
        <f t="shared" ref="BF125:BF142" si="5">IF(N125="snížená",J125,0)</f>
        <v>0</v>
      </c>
      <c r="BG125" s="197">
        <f t="shared" ref="BG125:BG142" si="6">IF(N125="zákl. přenesená",J125,0)</f>
        <v>0</v>
      </c>
      <c r="BH125" s="197">
        <f t="shared" ref="BH125:BH142" si="7">IF(N125="sníž. přenesená",J125,0)</f>
        <v>0</v>
      </c>
      <c r="BI125" s="197">
        <f t="shared" ref="BI125:BI142" si="8">IF(N125="nulová",J125,0)</f>
        <v>0</v>
      </c>
      <c r="BJ125" s="16" t="s">
        <v>80</v>
      </c>
      <c r="BK125" s="197">
        <f t="shared" ref="BK125:BK142" si="9">ROUND(I125*H125,2)</f>
        <v>0</v>
      </c>
      <c r="BL125" s="16" t="s">
        <v>131</v>
      </c>
      <c r="BM125" s="196" t="s">
        <v>82</v>
      </c>
    </row>
    <row r="126" spans="1:65" s="2" customFormat="1" ht="31.95" customHeight="1">
      <c r="A126" s="33"/>
      <c r="B126" s="34"/>
      <c r="C126" s="185" t="s">
        <v>82</v>
      </c>
      <c r="D126" s="185" t="s">
        <v>127</v>
      </c>
      <c r="E126" s="186" t="s">
        <v>132</v>
      </c>
      <c r="F126" s="187" t="s">
        <v>133</v>
      </c>
      <c r="G126" s="188" t="s">
        <v>130</v>
      </c>
      <c r="H126" s="189">
        <v>2</v>
      </c>
      <c r="I126" s="190"/>
      <c r="J126" s="191">
        <f t="shared" si="0"/>
        <v>0</v>
      </c>
      <c r="K126" s="187" t="s">
        <v>1</v>
      </c>
      <c r="L126" s="38"/>
      <c r="M126" s="192" t="s">
        <v>1</v>
      </c>
      <c r="N126" s="193" t="s">
        <v>38</v>
      </c>
      <c r="O126" s="70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131</v>
      </c>
      <c r="AT126" s="196" t="s">
        <v>127</v>
      </c>
      <c r="AU126" s="196" t="s">
        <v>82</v>
      </c>
      <c r="AY126" s="16" t="s">
        <v>124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6" t="s">
        <v>80</v>
      </c>
      <c r="BK126" s="197">
        <f t="shared" si="9"/>
        <v>0</v>
      </c>
      <c r="BL126" s="16" t="s">
        <v>131</v>
      </c>
      <c r="BM126" s="196" t="s">
        <v>134</v>
      </c>
    </row>
    <row r="127" spans="1:65" s="2" customFormat="1" ht="16.3" customHeight="1">
      <c r="A127" s="33"/>
      <c r="B127" s="34"/>
      <c r="C127" s="198" t="s">
        <v>135</v>
      </c>
      <c r="D127" s="198" t="s">
        <v>136</v>
      </c>
      <c r="E127" s="199" t="s">
        <v>137</v>
      </c>
      <c r="F127" s="200" t="s">
        <v>138</v>
      </c>
      <c r="G127" s="201" t="s">
        <v>139</v>
      </c>
      <c r="H127" s="202">
        <v>1</v>
      </c>
      <c r="I127" s="203"/>
      <c r="J127" s="204">
        <f t="shared" si="0"/>
        <v>0</v>
      </c>
      <c r="K127" s="200" t="s">
        <v>1</v>
      </c>
      <c r="L127" s="205"/>
      <c r="M127" s="206" t="s">
        <v>1</v>
      </c>
      <c r="N127" s="207" t="s">
        <v>38</v>
      </c>
      <c r="O127" s="70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140</v>
      </c>
      <c r="AT127" s="196" t="s">
        <v>136</v>
      </c>
      <c r="AU127" s="196" t="s">
        <v>82</v>
      </c>
      <c r="AY127" s="16" t="s">
        <v>124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80</v>
      </c>
      <c r="BK127" s="197">
        <f t="shared" si="9"/>
        <v>0</v>
      </c>
      <c r="BL127" s="16" t="s">
        <v>131</v>
      </c>
      <c r="BM127" s="196" t="s">
        <v>141</v>
      </c>
    </row>
    <row r="128" spans="1:65" s="2" customFormat="1" ht="16.3" customHeight="1">
      <c r="A128" s="33"/>
      <c r="B128" s="34"/>
      <c r="C128" s="198" t="s">
        <v>134</v>
      </c>
      <c r="D128" s="198" t="s">
        <v>136</v>
      </c>
      <c r="E128" s="199" t="s">
        <v>142</v>
      </c>
      <c r="F128" s="200" t="s">
        <v>143</v>
      </c>
      <c r="G128" s="201" t="s">
        <v>139</v>
      </c>
      <c r="H128" s="202">
        <v>1</v>
      </c>
      <c r="I128" s="203"/>
      <c r="J128" s="204">
        <f t="shared" si="0"/>
        <v>0</v>
      </c>
      <c r="K128" s="200" t="s">
        <v>1</v>
      </c>
      <c r="L128" s="205"/>
      <c r="M128" s="206" t="s">
        <v>1</v>
      </c>
      <c r="N128" s="207" t="s">
        <v>38</v>
      </c>
      <c r="O128" s="70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140</v>
      </c>
      <c r="AT128" s="196" t="s">
        <v>136</v>
      </c>
      <c r="AU128" s="196" t="s">
        <v>82</v>
      </c>
      <c r="AY128" s="16" t="s">
        <v>124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80</v>
      </c>
      <c r="BK128" s="197">
        <f t="shared" si="9"/>
        <v>0</v>
      </c>
      <c r="BL128" s="16" t="s">
        <v>131</v>
      </c>
      <c r="BM128" s="196" t="s">
        <v>144</v>
      </c>
    </row>
    <row r="129" spans="1:65" s="2" customFormat="1" ht="23.45" customHeight="1">
      <c r="A129" s="33"/>
      <c r="B129" s="34"/>
      <c r="C129" s="185" t="s">
        <v>145</v>
      </c>
      <c r="D129" s="185" t="s">
        <v>127</v>
      </c>
      <c r="E129" s="186" t="s">
        <v>146</v>
      </c>
      <c r="F129" s="187" t="s">
        <v>147</v>
      </c>
      <c r="G129" s="188" t="s">
        <v>130</v>
      </c>
      <c r="H129" s="189">
        <v>3</v>
      </c>
      <c r="I129" s="190"/>
      <c r="J129" s="191">
        <f t="shared" si="0"/>
        <v>0</v>
      </c>
      <c r="K129" s="187" t="s">
        <v>1</v>
      </c>
      <c r="L129" s="38"/>
      <c r="M129" s="192" t="s">
        <v>1</v>
      </c>
      <c r="N129" s="193" t="s">
        <v>38</v>
      </c>
      <c r="O129" s="70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131</v>
      </c>
      <c r="AT129" s="196" t="s">
        <v>127</v>
      </c>
      <c r="AU129" s="196" t="s">
        <v>82</v>
      </c>
      <c r="AY129" s="16" t="s">
        <v>124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6" t="s">
        <v>80</v>
      </c>
      <c r="BK129" s="197">
        <f t="shared" si="9"/>
        <v>0</v>
      </c>
      <c r="BL129" s="16" t="s">
        <v>131</v>
      </c>
      <c r="BM129" s="196" t="s">
        <v>148</v>
      </c>
    </row>
    <row r="130" spans="1:65" s="2" customFormat="1" ht="16.3" customHeight="1">
      <c r="A130" s="33"/>
      <c r="B130" s="34"/>
      <c r="C130" s="198" t="s">
        <v>141</v>
      </c>
      <c r="D130" s="198" t="s">
        <v>136</v>
      </c>
      <c r="E130" s="199" t="s">
        <v>149</v>
      </c>
      <c r="F130" s="200" t="s">
        <v>150</v>
      </c>
      <c r="G130" s="201" t="s">
        <v>130</v>
      </c>
      <c r="H130" s="202">
        <v>3</v>
      </c>
      <c r="I130" s="203"/>
      <c r="J130" s="204">
        <f t="shared" si="0"/>
        <v>0</v>
      </c>
      <c r="K130" s="200" t="s">
        <v>1</v>
      </c>
      <c r="L130" s="205"/>
      <c r="M130" s="206" t="s">
        <v>1</v>
      </c>
      <c r="N130" s="207" t="s">
        <v>38</v>
      </c>
      <c r="O130" s="70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140</v>
      </c>
      <c r="AT130" s="196" t="s">
        <v>136</v>
      </c>
      <c r="AU130" s="196" t="s">
        <v>82</v>
      </c>
      <c r="AY130" s="16" t="s">
        <v>124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6" t="s">
        <v>80</v>
      </c>
      <c r="BK130" s="197">
        <f t="shared" si="9"/>
        <v>0</v>
      </c>
      <c r="BL130" s="16" t="s">
        <v>131</v>
      </c>
      <c r="BM130" s="196" t="s">
        <v>151</v>
      </c>
    </row>
    <row r="131" spans="1:65" s="2" customFormat="1" ht="23.45" customHeight="1">
      <c r="A131" s="33"/>
      <c r="B131" s="34"/>
      <c r="C131" s="185" t="s">
        <v>152</v>
      </c>
      <c r="D131" s="185" t="s">
        <v>127</v>
      </c>
      <c r="E131" s="186" t="s">
        <v>153</v>
      </c>
      <c r="F131" s="187" t="s">
        <v>154</v>
      </c>
      <c r="G131" s="188" t="s">
        <v>130</v>
      </c>
      <c r="H131" s="189">
        <v>3</v>
      </c>
      <c r="I131" s="190"/>
      <c r="J131" s="191">
        <f t="shared" si="0"/>
        <v>0</v>
      </c>
      <c r="K131" s="187" t="s">
        <v>1</v>
      </c>
      <c r="L131" s="38"/>
      <c r="M131" s="192" t="s">
        <v>1</v>
      </c>
      <c r="N131" s="193" t="s">
        <v>38</v>
      </c>
      <c r="O131" s="70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131</v>
      </c>
      <c r="AT131" s="196" t="s">
        <v>127</v>
      </c>
      <c r="AU131" s="196" t="s">
        <v>82</v>
      </c>
      <c r="AY131" s="16" t="s">
        <v>124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6" t="s">
        <v>80</v>
      </c>
      <c r="BK131" s="197">
        <f t="shared" si="9"/>
        <v>0</v>
      </c>
      <c r="BL131" s="16" t="s">
        <v>131</v>
      </c>
      <c r="BM131" s="196" t="s">
        <v>155</v>
      </c>
    </row>
    <row r="132" spans="1:65" s="2" customFormat="1" ht="16.3" customHeight="1">
      <c r="A132" s="33"/>
      <c r="B132" s="34"/>
      <c r="C132" s="198" t="s">
        <v>144</v>
      </c>
      <c r="D132" s="198" t="s">
        <v>136</v>
      </c>
      <c r="E132" s="199" t="s">
        <v>156</v>
      </c>
      <c r="F132" s="200" t="s">
        <v>157</v>
      </c>
      <c r="G132" s="201" t="s">
        <v>130</v>
      </c>
      <c r="H132" s="202">
        <v>3</v>
      </c>
      <c r="I132" s="203"/>
      <c r="J132" s="204">
        <f t="shared" si="0"/>
        <v>0</v>
      </c>
      <c r="K132" s="200" t="s">
        <v>1</v>
      </c>
      <c r="L132" s="205"/>
      <c r="M132" s="206" t="s">
        <v>1</v>
      </c>
      <c r="N132" s="207" t="s">
        <v>38</v>
      </c>
      <c r="O132" s="70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140</v>
      </c>
      <c r="AT132" s="196" t="s">
        <v>136</v>
      </c>
      <c r="AU132" s="196" t="s">
        <v>82</v>
      </c>
      <c r="AY132" s="16" t="s">
        <v>124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6" t="s">
        <v>80</v>
      </c>
      <c r="BK132" s="197">
        <f t="shared" si="9"/>
        <v>0</v>
      </c>
      <c r="BL132" s="16" t="s">
        <v>131</v>
      </c>
      <c r="BM132" s="196" t="s">
        <v>131</v>
      </c>
    </row>
    <row r="133" spans="1:65" s="2" customFormat="1" ht="31.95" customHeight="1">
      <c r="A133" s="33"/>
      <c r="B133" s="34"/>
      <c r="C133" s="185" t="s">
        <v>158</v>
      </c>
      <c r="D133" s="185" t="s">
        <v>127</v>
      </c>
      <c r="E133" s="186" t="s">
        <v>159</v>
      </c>
      <c r="F133" s="187" t="s">
        <v>160</v>
      </c>
      <c r="G133" s="188" t="s">
        <v>130</v>
      </c>
      <c r="H133" s="189">
        <v>1</v>
      </c>
      <c r="I133" s="190"/>
      <c r="J133" s="191">
        <f t="shared" si="0"/>
        <v>0</v>
      </c>
      <c r="K133" s="187" t="s">
        <v>1</v>
      </c>
      <c r="L133" s="38"/>
      <c r="M133" s="192" t="s">
        <v>1</v>
      </c>
      <c r="N133" s="193" t="s">
        <v>38</v>
      </c>
      <c r="O133" s="70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131</v>
      </c>
      <c r="AT133" s="196" t="s">
        <v>127</v>
      </c>
      <c r="AU133" s="196" t="s">
        <v>82</v>
      </c>
      <c r="AY133" s="16" t="s">
        <v>124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6" t="s">
        <v>80</v>
      </c>
      <c r="BK133" s="197">
        <f t="shared" si="9"/>
        <v>0</v>
      </c>
      <c r="BL133" s="16" t="s">
        <v>131</v>
      </c>
      <c r="BM133" s="196" t="s">
        <v>161</v>
      </c>
    </row>
    <row r="134" spans="1:65" s="2" customFormat="1" ht="16.3" customHeight="1">
      <c r="A134" s="33"/>
      <c r="B134" s="34"/>
      <c r="C134" s="198" t="s">
        <v>148</v>
      </c>
      <c r="D134" s="198" t="s">
        <v>136</v>
      </c>
      <c r="E134" s="199" t="s">
        <v>162</v>
      </c>
      <c r="F134" s="200" t="s">
        <v>163</v>
      </c>
      <c r="G134" s="201" t="s">
        <v>130</v>
      </c>
      <c r="H134" s="202">
        <v>1</v>
      </c>
      <c r="I134" s="203"/>
      <c r="J134" s="204">
        <f t="shared" si="0"/>
        <v>0</v>
      </c>
      <c r="K134" s="200" t="s">
        <v>1</v>
      </c>
      <c r="L134" s="205"/>
      <c r="M134" s="206" t="s">
        <v>1</v>
      </c>
      <c r="N134" s="207" t="s">
        <v>38</v>
      </c>
      <c r="O134" s="70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140</v>
      </c>
      <c r="AT134" s="196" t="s">
        <v>136</v>
      </c>
      <c r="AU134" s="196" t="s">
        <v>82</v>
      </c>
      <c r="AY134" s="16" t="s">
        <v>124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6" t="s">
        <v>80</v>
      </c>
      <c r="BK134" s="197">
        <f t="shared" si="9"/>
        <v>0</v>
      </c>
      <c r="BL134" s="16" t="s">
        <v>131</v>
      </c>
      <c r="BM134" s="196" t="s">
        <v>164</v>
      </c>
    </row>
    <row r="135" spans="1:65" s="2" customFormat="1" ht="36.700000000000003" customHeight="1">
      <c r="A135" s="33"/>
      <c r="B135" s="34"/>
      <c r="C135" s="185" t="s">
        <v>165</v>
      </c>
      <c r="D135" s="185" t="s">
        <v>127</v>
      </c>
      <c r="E135" s="186" t="s">
        <v>166</v>
      </c>
      <c r="F135" s="187" t="s">
        <v>167</v>
      </c>
      <c r="G135" s="188" t="s">
        <v>130</v>
      </c>
      <c r="H135" s="189">
        <v>1</v>
      </c>
      <c r="I135" s="190"/>
      <c r="J135" s="191">
        <f t="shared" si="0"/>
        <v>0</v>
      </c>
      <c r="K135" s="187" t="s">
        <v>1</v>
      </c>
      <c r="L135" s="38"/>
      <c r="M135" s="192" t="s">
        <v>1</v>
      </c>
      <c r="N135" s="193" t="s">
        <v>38</v>
      </c>
      <c r="O135" s="70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131</v>
      </c>
      <c r="AT135" s="196" t="s">
        <v>127</v>
      </c>
      <c r="AU135" s="196" t="s">
        <v>82</v>
      </c>
      <c r="AY135" s="16" t="s">
        <v>124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6" t="s">
        <v>80</v>
      </c>
      <c r="BK135" s="197">
        <f t="shared" si="9"/>
        <v>0</v>
      </c>
      <c r="BL135" s="16" t="s">
        <v>131</v>
      </c>
      <c r="BM135" s="196" t="s">
        <v>168</v>
      </c>
    </row>
    <row r="136" spans="1:65" s="2" customFormat="1" ht="16.3" customHeight="1">
      <c r="A136" s="33"/>
      <c r="B136" s="34"/>
      <c r="C136" s="198" t="s">
        <v>151</v>
      </c>
      <c r="D136" s="198" t="s">
        <v>136</v>
      </c>
      <c r="E136" s="199" t="s">
        <v>169</v>
      </c>
      <c r="F136" s="200" t="s">
        <v>170</v>
      </c>
      <c r="G136" s="201" t="s">
        <v>139</v>
      </c>
      <c r="H136" s="202">
        <v>1</v>
      </c>
      <c r="I136" s="203"/>
      <c r="J136" s="204">
        <f t="shared" si="0"/>
        <v>0</v>
      </c>
      <c r="K136" s="200" t="s">
        <v>1</v>
      </c>
      <c r="L136" s="205"/>
      <c r="M136" s="206" t="s">
        <v>1</v>
      </c>
      <c r="N136" s="207" t="s">
        <v>38</v>
      </c>
      <c r="O136" s="70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140</v>
      </c>
      <c r="AT136" s="196" t="s">
        <v>136</v>
      </c>
      <c r="AU136" s="196" t="s">
        <v>82</v>
      </c>
      <c r="AY136" s="16" t="s">
        <v>124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6" t="s">
        <v>80</v>
      </c>
      <c r="BK136" s="197">
        <f t="shared" si="9"/>
        <v>0</v>
      </c>
      <c r="BL136" s="16" t="s">
        <v>131</v>
      </c>
      <c r="BM136" s="196" t="s">
        <v>171</v>
      </c>
    </row>
    <row r="137" spans="1:65" s="2" customFormat="1" ht="36.700000000000003" customHeight="1">
      <c r="A137" s="33"/>
      <c r="B137" s="34"/>
      <c r="C137" s="185" t="s">
        <v>172</v>
      </c>
      <c r="D137" s="185" t="s">
        <v>127</v>
      </c>
      <c r="E137" s="186" t="s">
        <v>173</v>
      </c>
      <c r="F137" s="187" t="s">
        <v>174</v>
      </c>
      <c r="G137" s="188" t="s">
        <v>175</v>
      </c>
      <c r="H137" s="189">
        <v>50</v>
      </c>
      <c r="I137" s="190"/>
      <c r="J137" s="191">
        <f t="shared" si="0"/>
        <v>0</v>
      </c>
      <c r="K137" s="187" t="s">
        <v>1</v>
      </c>
      <c r="L137" s="38"/>
      <c r="M137" s="192" t="s">
        <v>1</v>
      </c>
      <c r="N137" s="193" t="s">
        <v>38</v>
      </c>
      <c r="O137" s="70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131</v>
      </c>
      <c r="AT137" s="196" t="s">
        <v>127</v>
      </c>
      <c r="AU137" s="196" t="s">
        <v>82</v>
      </c>
      <c r="AY137" s="16" t="s">
        <v>124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6" t="s">
        <v>80</v>
      </c>
      <c r="BK137" s="197">
        <f t="shared" si="9"/>
        <v>0</v>
      </c>
      <c r="BL137" s="16" t="s">
        <v>131</v>
      </c>
      <c r="BM137" s="196" t="s">
        <v>176</v>
      </c>
    </row>
    <row r="138" spans="1:65" s="2" customFormat="1" ht="36.700000000000003" customHeight="1">
      <c r="A138" s="33"/>
      <c r="B138" s="34"/>
      <c r="C138" s="198" t="s">
        <v>155</v>
      </c>
      <c r="D138" s="198" t="s">
        <v>136</v>
      </c>
      <c r="E138" s="199" t="s">
        <v>177</v>
      </c>
      <c r="F138" s="200" t="s">
        <v>178</v>
      </c>
      <c r="G138" s="201" t="s">
        <v>175</v>
      </c>
      <c r="H138" s="202">
        <v>50</v>
      </c>
      <c r="I138" s="203"/>
      <c r="J138" s="204">
        <f t="shared" si="0"/>
        <v>0</v>
      </c>
      <c r="K138" s="200" t="s">
        <v>1</v>
      </c>
      <c r="L138" s="205"/>
      <c r="M138" s="206" t="s">
        <v>1</v>
      </c>
      <c r="N138" s="207" t="s">
        <v>38</v>
      </c>
      <c r="O138" s="70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140</v>
      </c>
      <c r="AT138" s="196" t="s">
        <v>136</v>
      </c>
      <c r="AU138" s="196" t="s">
        <v>82</v>
      </c>
      <c r="AY138" s="16" t="s">
        <v>124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6" t="s">
        <v>80</v>
      </c>
      <c r="BK138" s="197">
        <f t="shared" si="9"/>
        <v>0</v>
      </c>
      <c r="BL138" s="16" t="s">
        <v>131</v>
      </c>
      <c r="BM138" s="196" t="s">
        <v>179</v>
      </c>
    </row>
    <row r="139" spans="1:65" s="2" customFormat="1" ht="31.95" customHeight="1">
      <c r="A139" s="33"/>
      <c r="B139" s="34"/>
      <c r="C139" s="185" t="s">
        <v>8</v>
      </c>
      <c r="D139" s="185" t="s">
        <v>127</v>
      </c>
      <c r="E139" s="186" t="s">
        <v>180</v>
      </c>
      <c r="F139" s="187" t="s">
        <v>181</v>
      </c>
      <c r="G139" s="188" t="s">
        <v>130</v>
      </c>
      <c r="H139" s="189">
        <v>30</v>
      </c>
      <c r="I139" s="190"/>
      <c r="J139" s="191">
        <f t="shared" si="0"/>
        <v>0</v>
      </c>
      <c r="K139" s="187" t="s">
        <v>1</v>
      </c>
      <c r="L139" s="38"/>
      <c r="M139" s="192" t="s">
        <v>1</v>
      </c>
      <c r="N139" s="193" t="s">
        <v>38</v>
      </c>
      <c r="O139" s="70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131</v>
      </c>
      <c r="AT139" s="196" t="s">
        <v>127</v>
      </c>
      <c r="AU139" s="196" t="s">
        <v>82</v>
      </c>
      <c r="AY139" s="16" t="s">
        <v>124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6" t="s">
        <v>80</v>
      </c>
      <c r="BK139" s="197">
        <f t="shared" si="9"/>
        <v>0</v>
      </c>
      <c r="BL139" s="16" t="s">
        <v>131</v>
      </c>
      <c r="BM139" s="196" t="s">
        <v>182</v>
      </c>
    </row>
    <row r="140" spans="1:65" s="2" customFormat="1" ht="36.700000000000003" customHeight="1">
      <c r="A140" s="33"/>
      <c r="B140" s="34"/>
      <c r="C140" s="198" t="s">
        <v>131</v>
      </c>
      <c r="D140" s="198" t="s">
        <v>136</v>
      </c>
      <c r="E140" s="199" t="s">
        <v>183</v>
      </c>
      <c r="F140" s="200" t="s">
        <v>184</v>
      </c>
      <c r="G140" s="201" t="s">
        <v>175</v>
      </c>
      <c r="H140" s="202">
        <v>30</v>
      </c>
      <c r="I140" s="203"/>
      <c r="J140" s="204">
        <f t="shared" si="0"/>
        <v>0</v>
      </c>
      <c r="K140" s="200" t="s">
        <v>1</v>
      </c>
      <c r="L140" s="205"/>
      <c r="M140" s="206" t="s">
        <v>1</v>
      </c>
      <c r="N140" s="207" t="s">
        <v>38</v>
      </c>
      <c r="O140" s="70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140</v>
      </c>
      <c r="AT140" s="196" t="s">
        <v>136</v>
      </c>
      <c r="AU140" s="196" t="s">
        <v>82</v>
      </c>
      <c r="AY140" s="16" t="s">
        <v>124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6" t="s">
        <v>80</v>
      </c>
      <c r="BK140" s="197">
        <f t="shared" si="9"/>
        <v>0</v>
      </c>
      <c r="BL140" s="16" t="s">
        <v>131</v>
      </c>
      <c r="BM140" s="196" t="s">
        <v>140</v>
      </c>
    </row>
    <row r="141" spans="1:65" s="2" customFormat="1" ht="42.8" customHeight="1">
      <c r="A141" s="33"/>
      <c r="B141" s="34"/>
      <c r="C141" s="185" t="s">
        <v>185</v>
      </c>
      <c r="D141" s="185" t="s">
        <v>127</v>
      </c>
      <c r="E141" s="186" t="s">
        <v>186</v>
      </c>
      <c r="F141" s="187" t="s">
        <v>187</v>
      </c>
      <c r="G141" s="188" t="s">
        <v>130</v>
      </c>
      <c r="H141" s="189">
        <v>1</v>
      </c>
      <c r="I141" s="190"/>
      <c r="J141" s="191">
        <f t="shared" si="0"/>
        <v>0</v>
      </c>
      <c r="K141" s="187" t="s">
        <v>1</v>
      </c>
      <c r="L141" s="38"/>
      <c r="M141" s="192" t="s">
        <v>1</v>
      </c>
      <c r="N141" s="193" t="s">
        <v>38</v>
      </c>
      <c r="O141" s="70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131</v>
      </c>
      <c r="AT141" s="196" t="s">
        <v>127</v>
      </c>
      <c r="AU141" s="196" t="s">
        <v>82</v>
      </c>
      <c r="AY141" s="16" t="s">
        <v>124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6" t="s">
        <v>80</v>
      </c>
      <c r="BK141" s="197">
        <f t="shared" si="9"/>
        <v>0</v>
      </c>
      <c r="BL141" s="16" t="s">
        <v>131</v>
      </c>
      <c r="BM141" s="196" t="s">
        <v>188</v>
      </c>
    </row>
    <row r="142" spans="1:65" s="2" customFormat="1" ht="42.8" customHeight="1">
      <c r="A142" s="33"/>
      <c r="B142" s="34"/>
      <c r="C142" s="185" t="s">
        <v>161</v>
      </c>
      <c r="D142" s="185" t="s">
        <v>127</v>
      </c>
      <c r="E142" s="186" t="s">
        <v>189</v>
      </c>
      <c r="F142" s="187" t="s">
        <v>190</v>
      </c>
      <c r="G142" s="188" t="s">
        <v>191</v>
      </c>
      <c r="H142" s="208"/>
      <c r="I142" s="190"/>
      <c r="J142" s="191">
        <f t="shared" si="0"/>
        <v>0</v>
      </c>
      <c r="K142" s="187" t="s">
        <v>1</v>
      </c>
      <c r="L142" s="38"/>
      <c r="M142" s="192" t="s">
        <v>1</v>
      </c>
      <c r="N142" s="193" t="s">
        <v>38</v>
      </c>
      <c r="O142" s="70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127</v>
      </c>
      <c r="AU142" s="196" t="s">
        <v>82</v>
      </c>
      <c r="AY142" s="16" t="s">
        <v>124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6" t="s">
        <v>80</v>
      </c>
      <c r="BK142" s="197">
        <f t="shared" si="9"/>
        <v>0</v>
      </c>
      <c r="BL142" s="16" t="s">
        <v>131</v>
      </c>
      <c r="BM142" s="196" t="s">
        <v>192</v>
      </c>
    </row>
    <row r="143" spans="1:65" s="12" customFormat="1" ht="26" customHeight="1">
      <c r="B143" s="169"/>
      <c r="C143" s="170"/>
      <c r="D143" s="171" t="s">
        <v>72</v>
      </c>
      <c r="E143" s="172" t="s">
        <v>193</v>
      </c>
      <c r="F143" s="172" t="s">
        <v>194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P144+P146+P150</f>
        <v>0</v>
      </c>
      <c r="Q143" s="177"/>
      <c r="R143" s="178">
        <f>R144+R146+R150</f>
        <v>0</v>
      </c>
      <c r="S143" s="177"/>
      <c r="T143" s="179">
        <f>T144+T146+T150</f>
        <v>0</v>
      </c>
      <c r="AR143" s="180" t="s">
        <v>145</v>
      </c>
      <c r="AT143" s="181" t="s">
        <v>72</v>
      </c>
      <c r="AU143" s="181" t="s">
        <v>73</v>
      </c>
      <c r="AY143" s="180" t="s">
        <v>124</v>
      </c>
      <c r="BK143" s="182">
        <f>BK144+BK146+BK150</f>
        <v>0</v>
      </c>
    </row>
    <row r="144" spans="1:65" s="12" customFormat="1" ht="22.75" customHeight="1">
      <c r="B144" s="169"/>
      <c r="C144" s="170"/>
      <c r="D144" s="171" t="s">
        <v>72</v>
      </c>
      <c r="E144" s="183" t="s">
        <v>195</v>
      </c>
      <c r="F144" s="183" t="s">
        <v>196</v>
      </c>
      <c r="G144" s="170"/>
      <c r="H144" s="170"/>
      <c r="I144" s="173"/>
      <c r="J144" s="184">
        <f>BK144</f>
        <v>0</v>
      </c>
      <c r="K144" s="170"/>
      <c r="L144" s="175"/>
      <c r="M144" s="176"/>
      <c r="N144" s="177"/>
      <c r="O144" s="177"/>
      <c r="P144" s="178">
        <f>P145</f>
        <v>0</v>
      </c>
      <c r="Q144" s="177"/>
      <c r="R144" s="178">
        <f>R145</f>
        <v>0</v>
      </c>
      <c r="S144" s="177"/>
      <c r="T144" s="179">
        <f>T145</f>
        <v>0</v>
      </c>
      <c r="AR144" s="180" t="s">
        <v>145</v>
      </c>
      <c r="AT144" s="181" t="s">
        <v>72</v>
      </c>
      <c r="AU144" s="181" t="s">
        <v>80</v>
      </c>
      <c r="AY144" s="180" t="s">
        <v>124</v>
      </c>
      <c r="BK144" s="182">
        <f>BK145</f>
        <v>0</v>
      </c>
    </row>
    <row r="145" spans="1:65" s="2" customFormat="1" ht="16.3" customHeight="1">
      <c r="A145" s="33"/>
      <c r="B145" s="34"/>
      <c r="C145" s="185" t="s">
        <v>197</v>
      </c>
      <c r="D145" s="185" t="s">
        <v>127</v>
      </c>
      <c r="E145" s="186" t="s">
        <v>198</v>
      </c>
      <c r="F145" s="187" t="s">
        <v>199</v>
      </c>
      <c r="G145" s="188" t="s">
        <v>191</v>
      </c>
      <c r="H145" s="208"/>
      <c r="I145" s="190"/>
      <c r="J145" s="191">
        <f>ROUND(I145*H145,2)</f>
        <v>0</v>
      </c>
      <c r="K145" s="187" t="s">
        <v>1</v>
      </c>
      <c r="L145" s="38"/>
      <c r="M145" s="192" t="s">
        <v>1</v>
      </c>
      <c r="N145" s="193" t="s">
        <v>38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134</v>
      </c>
      <c r="AT145" s="196" t="s">
        <v>127</v>
      </c>
      <c r="AU145" s="196" t="s">
        <v>82</v>
      </c>
      <c r="AY145" s="16" t="s">
        <v>124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80</v>
      </c>
      <c r="BK145" s="197">
        <f>ROUND(I145*H145,2)</f>
        <v>0</v>
      </c>
      <c r="BL145" s="16" t="s">
        <v>134</v>
      </c>
      <c r="BM145" s="196" t="s">
        <v>200</v>
      </c>
    </row>
    <row r="146" spans="1:65" s="12" customFormat="1" ht="22.75" customHeight="1">
      <c r="B146" s="169"/>
      <c r="C146" s="170"/>
      <c r="D146" s="171" t="s">
        <v>72</v>
      </c>
      <c r="E146" s="183" t="s">
        <v>201</v>
      </c>
      <c r="F146" s="183" t="s">
        <v>202</v>
      </c>
      <c r="G146" s="170"/>
      <c r="H146" s="170"/>
      <c r="I146" s="173"/>
      <c r="J146" s="184">
        <f>BK146</f>
        <v>0</v>
      </c>
      <c r="K146" s="170"/>
      <c r="L146" s="175"/>
      <c r="M146" s="176"/>
      <c r="N146" s="177"/>
      <c r="O146" s="177"/>
      <c r="P146" s="178">
        <f>SUM(P147:P149)</f>
        <v>0</v>
      </c>
      <c r="Q146" s="177"/>
      <c r="R146" s="178">
        <f>SUM(R147:R149)</f>
        <v>0</v>
      </c>
      <c r="S146" s="177"/>
      <c r="T146" s="179">
        <f>SUM(T147:T149)</f>
        <v>0</v>
      </c>
      <c r="AR146" s="180" t="s">
        <v>145</v>
      </c>
      <c r="AT146" s="181" t="s">
        <v>72</v>
      </c>
      <c r="AU146" s="181" t="s">
        <v>80</v>
      </c>
      <c r="AY146" s="180" t="s">
        <v>124</v>
      </c>
      <c r="BK146" s="182">
        <f>SUM(BK147:BK149)</f>
        <v>0</v>
      </c>
    </row>
    <row r="147" spans="1:65" s="2" customFormat="1" ht="16.3" customHeight="1">
      <c r="A147" s="33"/>
      <c r="B147" s="34"/>
      <c r="C147" s="185" t="s">
        <v>164</v>
      </c>
      <c r="D147" s="185" t="s">
        <v>127</v>
      </c>
      <c r="E147" s="186" t="s">
        <v>203</v>
      </c>
      <c r="F147" s="187" t="s">
        <v>204</v>
      </c>
      <c r="G147" s="188" t="s">
        <v>205</v>
      </c>
      <c r="H147" s="189">
        <v>25</v>
      </c>
      <c r="I147" s="190"/>
      <c r="J147" s="191">
        <f>ROUND(I147*H147,2)</f>
        <v>0</v>
      </c>
      <c r="K147" s="187" t="s">
        <v>1</v>
      </c>
      <c r="L147" s="38"/>
      <c r="M147" s="192" t="s">
        <v>1</v>
      </c>
      <c r="N147" s="193" t="s">
        <v>38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134</v>
      </c>
      <c r="AT147" s="196" t="s">
        <v>127</v>
      </c>
      <c r="AU147" s="196" t="s">
        <v>82</v>
      </c>
      <c r="AY147" s="16" t="s">
        <v>124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80</v>
      </c>
      <c r="BK147" s="197">
        <f>ROUND(I147*H147,2)</f>
        <v>0</v>
      </c>
      <c r="BL147" s="16" t="s">
        <v>134</v>
      </c>
      <c r="BM147" s="196" t="s">
        <v>206</v>
      </c>
    </row>
    <row r="148" spans="1:65" s="2" customFormat="1" ht="16.3" customHeight="1">
      <c r="A148" s="33"/>
      <c r="B148" s="34"/>
      <c r="C148" s="185" t="s">
        <v>7</v>
      </c>
      <c r="D148" s="185" t="s">
        <v>127</v>
      </c>
      <c r="E148" s="186" t="s">
        <v>207</v>
      </c>
      <c r="F148" s="187" t="s">
        <v>208</v>
      </c>
      <c r="G148" s="188" t="s">
        <v>205</v>
      </c>
      <c r="H148" s="189">
        <v>80</v>
      </c>
      <c r="I148" s="190"/>
      <c r="J148" s="191">
        <f>ROUND(I148*H148,2)</f>
        <v>0</v>
      </c>
      <c r="K148" s="187" t="s">
        <v>1</v>
      </c>
      <c r="L148" s="38"/>
      <c r="M148" s="192" t="s">
        <v>1</v>
      </c>
      <c r="N148" s="193" t="s">
        <v>38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134</v>
      </c>
      <c r="AT148" s="196" t="s">
        <v>127</v>
      </c>
      <c r="AU148" s="196" t="s">
        <v>82</v>
      </c>
      <c r="AY148" s="16" t="s">
        <v>124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6" t="s">
        <v>80</v>
      </c>
      <c r="BK148" s="197">
        <f>ROUND(I148*H148,2)</f>
        <v>0</v>
      </c>
      <c r="BL148" s="16" t="s">
        <v>134</v>
      </c>
      <c r="BM148" s="196" t="s">
        <v>209</v>
      </c>
    </row>
    <row r="149" spans="1:65" s="2" customFormat="1" ht="16.3" customHeight="1">
      <c r="A149" s="33"/>
      <c r="B149" s="34"/>
      <c r="C149" s="185" t="s">
        <v>168</v>
      </c>
      <c r="D149" s="185" t="s">
        <v>127</v>
      </c>
      <c r="E149" s="186" t="s">
        <v>210</v>
      </c>
      <c r="F149" s="187" t="s">
        <v>211</v>
      </c>
      <c r="G149" s="188" t="s">
        <v>205</v>
      </c>
      <c r="H149" s="189">
        <v>30</v>
      </c>
      <c r="I149" s="190"/>
      <c r="J149" s="191">
        <f>ROUND(I149*H149,2)</f>
        <v>0</v>
      </c>
      <c r="K149" s="187" t="s">
        <v>1</v>
      </c>
      <c r="L149" s="38"/>
      <c r="M149" s="192" t="s">
        <v>1</v>
      </c>
      <c r="N149" s="193" t="s">
        <v>38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134</v>
      </c>
      <c r="AT149" s="196" t="s">
        <v>127</v>
      </c>
      <c r="AU149" s="196" t="s">
        <v>82</v>
      </c>
      <c r="AY149" s="16" t="s">
        <v>124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80</v>
      </c>
      <c r="BK149" s="197">
        <f>ROUND(I149*H149,2)</f>
        <v>0</v>
      </c>
      <c r="BL149" s="16" t="s">
        <v>134</v>
      </c>
      <c r="BM149" s="196" t="s">
        <v>212</v>
      </c>
    </row>
    <row r="150" spans="1:65" s="12" customFormat="1" ht="22.75" customHeight="1">
      <c r="B150" s="169"/>
      <c r="C150" s="170"/>
      <c r="D150" s="171" t="s">
        <v>72</v>
      </c>
      <c r="E150" s="183" t="s">
        <v>213</v>
      </c>
      <c r="F150" s="183" t="s">
        <v>214</v>
      </c>
      <c r="G150" s="170"/>
      <c r="H150" s="170"/>
      <c r="I150" s="173"/>
      <c r="J150" s="184">
        <f>BK150</f>
        <v>0</v>
      </c>
      <c r="K150" s="170"/>
      <c r="L150" s="175"/>
      <c r="M150" s="176"/>
      <c r="N150" s="177"/>
      <c r="O150" s="177"/>
      <c r="P150" s="178">
        <f>P151</f>
        <v>0</v>
      </c>
      <c r="Q150" s="177"/>
      <c r="R150" s="178">
        <f>R151</f>
        <v>0</v>
      </c>
      <c r="S150" s="177"/>
      <c r="T150" s="179">
        <f>T151</f>
        <v>0</v>
      </c>
      <c r="AR150" s="180" t="s">
        <v>145</v>
      </c>
      <c r="AT150" s="181" t="s">
        <v>72</v>
      </c>
      <c r="AU150" s="181" t="s">
        <v>80</v>
      </c>
      <c r="AY150" s="180" t="s">
        <v>124</v>
      </c>
      <c r="BK150" s="182">
        <f>BK151</f>
        <v>0</v>
      </c>
    </row>
    <row r="151" spans="1:65" s="2" customFormat="1" ht="16.3" customHeight="1">
      <c r="A151" s="33"/>
      <c r="B151" s="34"/>
      <c r="C151" s="185" t="s">
        <v>215</v>
      </c>
      <c r="D151" s="185" t="s">
        <v>127</v>
      </c>
      <c r="E151" s="186" t="s">
        <v>216</v>
      </c>
      <c r="F151" s="187" t="s">
        <v>217</v>
      </c>
      <c r="G151" s="188" t="s">
        <v>191</v>
      </c>
      <c r="H151" s="208"/>
      <c r="I151" s="190"/>
      <c r="J151" s="191">
        <f>ROUND(I151*H151,2)</f>
        <v>0</v>
      </c>
      <c r="K151" s="187" t="s">
        <v>1</v>
      </c>
      <c r="L151" s="38"/>
      <c r="M151" s="209" t="s">
        <v>1</v>
      </c>
      <c r="N151" s="210" t="s">
        <v>38</v>
      </c>
      <c r="O151" s="211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134</v>
      </c>
      <c r="AT151" s="196" t="s">
        <v>127</v>
      </c>
      <c r="AU151" s="196" t="s">
        <v>82</v>
      </c>
      <c r="AY151" s="16" t="s">
        <v>124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80</v>
      </c>
      <c r="BK151" s="197">
        <f>ROUND(I151*H151,2)</f>
        <v>0</v>
      </c>
      <c r="BL151" s="16" t="s">
        <v>134</v>
      </c>
      <c r="BM151" s="196" t="s">
        <v>218</v>
      </c>
    </row>
    <row r="152" spans="1:65" s="2" customFormat="1" ht="7" customHeight="1">
      <c r="A152" s="33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38"/>
      <c r="M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</sheetData>
  <sheetProtection algorithmName="SHA-512" hashValue="Bscw3089/CbyRvaVtsItyoN3xRuTVpwMv4YTA33z5rgLafTTjZfGVjpamIWKkGYmz3hwbwyU5dh6bpmKrume4w==" saltValue="4MLzAY28girb84Nxi73lYN3qUlOub1dhykq2GsSL2fRO2fhUbkGTi7gTR6OcphctK9ZcwoySO7HutTwdiDe+fw==" spinCount="100000" sheet="1" objects="1" scenarios="1" formatColumns="0" formatRows="0" autoFilter="0"/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opLeftCell="A140" workbookViewId="0">
      <selection activeCell="V147" sqref="V147"/>
    </sheetView>
  </sheetViews>
  <sheetFormatPr defaultRowHeight="10.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1" width="21.140625" style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2" spans="1:46" s="1" customFormat="1" ht="37.049999999999997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85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.1" customHeight="1">
      <c r="B6" s="19"/>
      <c r="D6" s="111" t="s">
        <v>16</v>
      </c>
      <c r="L6" s="19"/>
    </row>
    <row r="7" spans="1:46" s="1" customFormat="1" ht="16.3" customHeight="1">
      <c r="B7" s="19"/>
      <c r="E7" s="283" t="str">
        <f>'Rekapitulace stavby'!K6</f>
        <v>FV230404(1) - FVE Nemocnice České Budějovice</v>
      </c>
      <c r="F7" s="284"/>
      <c r="G7" s="284"/>
      <c r="H7" s="284"/>
      <c r="L7" s="19"/>
    </row>
    <row r="8" spans="1:46" s="2" customFormat="1" ht="12.1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3" customHeight="1">
      <c r="A9" s="33"/>
      <c r="B9" s="38"/>
      <c r="C9" s="33"/>
      <c r="D9" s="33"/>
      <c r="E9" s="285" t="s">
        <v>219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3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ROUND((SUM(BE137:BE327)),  2)</f>
        <v>0</v>
      </c>
      <c r="G33" s="33"/>
      <c r="H33" s="33"/>
      <c r="I33" s="123">
        <v>0.21</v>
      </c>
      <c r="J33" s="122">
        <f>ROUND(((SUM(BE137:BE327))*I33),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ROUND((SUM(BF137:BF327)),  2)</f>
        <v>0</v>
      </c>
      <c r="G34" s="33"/>
      <c r="H34" s="33"/>
      <c r="I34" s="123">
        <v>0.15</v>
      </c>
      <c r="J34" s="122">
        <f>ROUND(((SUM(BF137:BF327))*I34),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ROUND((SUM(BG137:BG327)),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ROUND((SUM(BH137:BH327)),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ROUND((SUM(BI137:BI327)),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9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6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9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3" customHeight="1">
      <c r="A85" s="33"/>
      <c r="B85" s="34"/>
      <c r="C85" s="35"/>
      <c r="D85" s="35"/>
      <c r="E85" s="281" t="str">
        <f>E7</f>
        <v>FV230404(1) - FVE Nemocnice České Budějovice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3" customHeight="1">
      <c r="A87" s="33"/>
      <c r="B87" s="34"/>
      <c r="C87" s="35"/>
      <c r="D87" s="35"/>
      <c r="E87" s="269" t="str">
        <f>E9</f>
        <v>SO01 - Budova T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3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3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J137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5" customHeight="1">
      <c r="B97" s="146"/>
      <c r="C97" s="147"/>
      <c r="D97" s="148" t="s">
        <v>220</v>
      </c>
      <c r="E97" s="149"/>
      <c r="F97" s="149"/>
      <c r="G97" s="149"/>
      <c r="H97" s="149"/>
      <c r="I97" s="149"/>
      <c r="J97" s="150">
        <f>J138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221</v>
      </c>
      <c r="E98" s="155"/>
      <c r="F98" s="155"/>
      <c r="G98" s="155"/>
      <c r="H98" s="155"/>
      <c r="I98" s="155"/>
      <c r="J98" s="156">
        <f>J139</f>
        <v>0</v>
      </c>
      <c r="K98" s="153"/>
      <c r="L98" s="157"/>
    </row>
    <row r="99" spans="2:12" s="9" customFormat="1" ht="25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J141</f>
        <v>0</v>
      </c>
      <c r="K99" s="147"/>
      <c r="L99" s="151"/>
    </row>
    <row r="100" spans="2:12" s="10" customFormat="1" ht="19.899999999999999" customHeight="1">
      <c r="B100" s="152"/>
      <c r="C100" s="153"/>
      <c r="D100" s="154" t="s">
        <v>222</v>
      </c>
      <c r="E100" s="155"/>
      <c r="F100" s="155"/>
      <c r="G100" s="155"/>
      <c r="H100" s="155"/>
      <c r="I100" s="155"/>
      <c r="J100" s="156">
        <f>J142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223</v>
      </c>
      <c r="E101" s="155"/>
      <c r="F101" s="155"/>
      <c r="G101" s="155"/>
      <c r="H101" s="155"/>
      <c r="I101" s="155"/>
      <c r="J101" s="156">
        <f>J164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J165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224</v>
      </c>
      <c r="E103" s="155"/>
      <c r="F103" s="155"/>
      <c r="G103" s="155"/>
      <c r="H103" s="155"/>
      <c r="I103" s="155"/>
      <c r="J103" s="156">
        <f>J191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225</v>
      </c>
      <c r="E104" s="155"/>
      <c r="F104" s="155"/>
      <c r="G104" s="155"/>
      <c r="H104" s="155"/>
      <c r="I104" s="155"/>
      <c r="J104" s="156">
        <f>J193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226</v>
      </c>
      <c r="E105" s="155"/>
      <c r="F105" s="155"/>
      <c r="G105" s="155"/>
      <c r="H105" s="155"/>
      <c r="I105" s="155"/>
      <c r="J105" s="156">
        <f>J196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227</v>
      </c>
      <c r="E106" s="155"/>
      <c r="F106" s="155"/>
      <c r="G106" s="155"/>
      <c r="H106" s="155"/>
      <c r="I106" s="155"/>
      <c r="J106" s="156">
        <f>J201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228</v>
      </c>
      <c r="E107" s="155"/>
      <c r="F107" s="155"/>
      <c r="G107" s="155"/>
      <c r="H107" s="155"/>
      <c r="I107" s="155"/>
      <c r="J107" s="156">
        <f>J203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229</v>
      </c>
      <c r="E108" s="155"/>
      <c r="F108" s="155"/>
      <c r="G108" s="155"/>
      <c r="H108" s="155"/>
      <c r="I108" s="155"/>
      <c r="J108" s="156">
        <f>J259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230</v>
      </c>
      <c r="E109" s="155"/>
      <c r="F109" s="155"/>
      <c r="G109" s="155"/>
      <c r="H109" s="155"/>
      <c r="I109" s="155"/>
      <c r="J109" s="156">
        <f>J275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231</v>
      </c>
      <c r="E110" s="155"/>
      <c r="F110" s="155"/>
      <c r="G110" s="155"/>
      <c r="H110" s="155"/>
      <c r="I110" s="155"/>
      <c r="J110" s="156">
        <f>J293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232</v>
      </c>
      <c r="E111" s="155"/>
      <c r="F111" s="155"/>
      <c r="G111" s="155"/>
      <c r="H111" s="155"/>
      <c r="I111" s="155"/>
      <c r="J111" s="156">
        <f>J301</f>
        <v>0</v>
      </c>
      <c r="K111" s="153"/>
      <c r="L111" s="157"/>
    </row>
    <row r="112" spans="2:12" s="9" customFormat="1" ht="25" customHeight="1">
      <c r="B112" s="146"/>
      <c r="C112" s="147"/>
      <c r="D112" s="148" t="s">
        <v>105</v>
      </c>
      <c r="E112" s="149"/>
      <c r="F112" s="149"/>
      <c r="G112" s="149"/>
      <c r="H112" s="149"/>
      <c r="I112" s="149"/>
      <c r="J112" s="150">
        <f>J309</f>
        <v>0</v>
      </c>
      <c r="K112" s="147"/>
      <c r="L112" s="151"/>
    </row>
    <row r="113" spans="1:31" s="10" customFormat="1" ht="19.899999999999999" customHeight="1">
      <c r="B113" s="152"/>
      <c r="C113" s="153"/>
      <c r="D113" s="154" t="s">
        <v>106</v>
      </c>
      <c r="E113" s="155"/>
      <c r="F113" s="155"/>
      <c r="G113" s="155"/>
      <c r="H113" s="155"/>
      <c r="I113" s="155"/>
      <c r="J113" s="156">
        <f>J310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233</v>
      </c>
      <c r="E114" s="155"/>
      <c r="F114" s="155"/>
      <c r="G114" s="155"/>
      <c r="H114" s="155"/>
      <c r="I114" s="155"/>
      <c r="J114" s="156">
        <f>J313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107</v>
      </c>
      <c r="E115" s="155"/>
      <c r="F115" s="155"/>
      <c r="G115" s="155"/>
      <c r="H115" s="155"/>
      <c r="I115" s="155"/>
      <c r="J115" s="156">
        <f>J318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108</v>
      </c>
      <c r="E116" s="155"/>
      <c r="F116" s="155"/>
      <c r="G116" s="155"/>
      <c r="H116" s="155"/>
      <c r="I116" s="155"/>
      <c r="J116" s="156">
        <f>J322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234</v>
      </c>
      <c r="E117" s="155"/>
      <c r="F117" s="155"/>
      <c r="G117" s="155"/>
      <c r="H117" s="155"/>
      <c r="I117" s="155"/>
      <c r="J117" s="156">
        <f>J325</f>
        <v>0</v>
      </c>
      <c r="K117" s="153"/>
      <c r="L117" s="157"/>
    </row>
    <row r="118" spans="1:31" s="2" customFormat="1" ht="21.7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7" customHeight="1">
      <c r="A119" s="3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7" customHeight="1">
      <c r="A123" s="33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5" customHeight="1">
      <c r="A124" s="33"/>
      <c r="B124" s="34"/>
      <c r="C124" s="22" t="s">
        <v>109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7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.1" customHeight="1">
      <c r="A126" s="33"/>
      <c r="B126" s="34"/>
      <c r="C126" s="28" t="s">
        <v>16</v>
      </c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3" customHeight="1">
      <c r="A127" s="33"/>
      <c r="B127" s="34"/>
      <c r="C127" s="35"/>
      <c r="D127" s="35"/>
      <c r="E127" s="281" t="str">
        <f>E7</f>
        <v>FV230404(1) - FVE Nemocnice České Budějovice</v>
      </c>
      <c r="F127" s="282"/>
      <c r="G127" s="282"/>
      <c r="H127" s="282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.1" customHeight="1">
      <c r="A128" s="33"/>
      <c r="B128" s="34"/>
      <c r="C128" s="28" t="s">
        <v>96</v>
      </c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3" customHeight="1">
      <c r="A129" s="33"/>
      <c r="B129" s="34"/>
      <c r="C129" s="35"/>
      <c r="D129" s="35"/>
      <c r="E129" s="269" t="str">
        <f>E9</f>
        <v>SO01 - Budova T</v>
      </c>
      <c r="F129" s="280"/>
      <c r="G129" s="280"/>
      <c r="H129" s="280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7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.1" customHeight="1">
      <c r="A131" s="33"/>
      <c r="B131" s="34"/>
      <c r="C131" s="28" t="s">
        <v>20</v>
      </c>
      <c r="D131" s="35"/>
      <c r="E131" s="35"/>
      <c r="F131" s="26" t="str">
        <f>F12</f>
        <v xml:space="preserve"> </v>
      </c>
      <c r="G131" s="35"/>
      <c r="H131" s="35"/>
      <c r="I131" s="28" t="s">
        <v>22</v>
      </c>
      <c r="J131" s="65" t="str">
        <f>IF(J12="","",J12)</f>
        <v>2. 10. 2023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7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3" customHeight="1">
      <c r="A133" s="33"/>
      <c r="B133" s="34"/>
      <c r="C133" s="28" t="s">
        <v>24</v>
      </c>
      <c r="D133" s="35"/>
      <c r="E133" s="35"/>
      <c r="F133" s="26" t="str">
        <f>E15</f>
        <v xml:space="preserve"> </v>
      </c>
      <c r="G133" s="35"/>
      <c r="H133" s="35"/>
      <c r="I133" s="28" t="s">
        <v>29</v>
      </c>
      <c r="J133" s="31" t="str">
        <f>E21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3" customHeight="1">
      <c r="A134" s="33"/>
      <c r="B134" s="34"/>
      <c r="C134" s="28" t="s">
        <v>27</v>
      </c>
      <c r="D134" s="35"/>
      <c r="E134" s="35"/>
      <c r="F134" s="26" t="str">
        <f>IF(E18="","",E18)</f>
        <v>Vyplň údaj</v>
      </c>
      <c r="G134" s="35"/>
      <c r="H134" s="35"/>
      <c r="I134" s="28" t="s">
        <v>31</v>
      </c>
      <c r="J134" s="31" t="str">
        <f>E24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4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58"/>
      <c r="B136" s="159"/>
      <c r="C136" s="160" t="s">
        <v>110</v>
      </c>
      <c r="D136" s="161" t="s">
        <v>58</v>
      </c>
      <c r="E136" s="161" t="s">
        <v>54</v>
      </c>
      <c r="F136" s="161" t="s">
        <v>55</v>
      </c>
      <c r="G136" s="161" t="s">
        <v>111</v>
      </c>
      <c r="H136" s="161" t="s">
        <v>112</v>
      </c>
      <c r="I136" s="161" t="s">
        <v>113</v>
      </c>
      <c r="J136" s="161" t="s">
        <v>100</v>
      </c>
      <c r="K136" s="162" t="s">
        <v>114</v>
      </c>
      <c r="L136" s="163"/>
      <c r="M136" s="74" t="s">
        <v>1</v>
      </c>
      <c r="N136" s="75" t="s">
        <v>37</v>
      </c>
      <c r="O136" s="75" t="s">
        <v>115</v>
      </c>
      <c r="P136" s="75" t="s">
        <v>116</v>
      </c>
      <c r="Q136" s="75" t="s">
        <v>117</v>
      </c>
      <c r="R136" s="75" t="s">
        <v>118</v>
      </c>
      <c r="S136" s="75" t="s">
        <v>119</v>
      </c>
      <c r="T136" s="76" t="s">
        <v>120</v>
      </c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</row>
    <row r="137" spans="1:65" s="2" customFormat="1" ht="22.75" customHeight="1">
      <c r="A137" s="33"/>
      <c r="B137" s="34"/>
      <c r="C137" s="81" t="s">
        <v>121</v>
      </c>
      <c r="D137" s="35"/>
      <c r="E137" s="35"/>
      <c r="F137" s="35"/>
      <c r="G137" s="35"/>
      <c r="H137" s="35"/>
      <c r="I137" s="35"/>
      <c r="J137" s="164">
        <f>BK137</f>
        <v>0</v>
      </c>
      <c r="K137" s="35"/>
      <c r="L137" s="38"/>
      <c r="M137" s="77"/>
      <c r="N137" s="165"/>
      <c r="O137" s="78"/>
      <c r="P137" s="166">
        <f>P138+P141+P309</f>
        <v>0</v>
      </c>
      <c r="Q137" s="78"/>
      <c r="R137" s="166">
        <f>R138+R141+R309</f>
        <v>0</v>
      </c>
      <c r="S137" s="78"/>
      <c r="T137" s="167">
        <f>T138+T141+T309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72</v>
      </c>
      <c r="AU137" s="16" t="s">
        <v>102</v>
      </c>
      <c r="BK137" s="168">
        <f>BK138+BK141+BK309</f>
        <v>0</v>
      </c>
    </row>
    <row r="138" spans="1:65" s="12" customFormat="1" ht="26" customHeight="1">
      <c r="B138" s="169"/>
      <c r="C138" s="170"/>
      <c r="D138" s="171" t="s">
        <v>72</v>
      </c>
      <c r="E138" s="172" t="s">
        <v>235</v>
      </c>
      <c r="F138" s="172" t="s">
        <v>236</v>
      </c>
      <c r="G138" s="170"/>
      <c r="H138" s="170"/>
      <c r="I138" s="173"/>
      <c r="J138" s="174">
        <f>BK138</f>
        <v>0</v>
      </c>
      <c r="K138" s="170"/>
      <c r="L138" s="175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AR138" s="180" t="s">
        <v>80</v>
      </c>
      <c r="AT138" s="181" t="s">
        <v>72</v>
      </c>
      <c r="AU138" s="181" t="s">
        <v>73</v>
      </c>
      <c r="AY138" s="180" t="s">
        <v>124</v>
      </c>
      <c r="BK138" s="182">
        <f>BK139</f>
        <v>0</v>
      </c>
    </row>
    <row r="139" spans="1:65" s="12" customFormat="1" ht="22.75" customHeight="1">
      <c r="B139" s="169"/>
      <c r="C139" s="170"/>
      <c r="D139" s="171" t="s">
        <v>72</v>
      </c>
      <c r="E139" s="183" t="s">
        <v>158</v>
      </c>
      <c r="F139" s="183" t="s">
        <v>237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P140</f>
        <v>0</v>
      </c>
      <c r="Q139" s="177"/>
      <c r="R139" s="178">
        <f>R140</f>
        <v>0</v>
      </c>
      <c r="S139" s="177"/>
      <c r="T139" s="179">
        <f>T140</f>
        <v>0</v>
      </c>
      <c r="AR139" s="180" t="s">
        <v>80</v>
      </c>
      <c r="AT139" s="181" t="s">
        <v>72</v>
      </c>
      <c r="AU139" s="181" t="s">
        <v>80</v>
      </c>
      <c r="AY139" s="180" t="s">
        <v>124</v>
      </c>
      <c r="BK139" s="182">
        <f>BK140</f>
        <v>0</v>
      </c>
    </row>
    <row r="140" spans="1:65" s="2" customFormat="1" ht="42.8" customHeight="1">
      <c r="A140" s="33"/>
      <c r="B140" s="34"/>
      <c r="C140" s="185" t="s">
        <v>80</v>
      </c>
      <c r="D140" s="185" t="s">
        <v>127</v>
      </c>
      <c r="E140" s="186" t="s">
        <v>238</v>
      </c>
      <c r="F140" s="187" t="s">
        <v>239</v>
      </c>
      <c r="G140" s="188" t="s">
        <v>175</v>
      </c>
      <c r="H140" s="189">
        <v>1</v>
      </c>
      <c r="I140" s="190"/>
      <c r="J140" s="191">
        <f>ROUND(I140*H140,2)</f>
        <v>0</v>
      </c>
      <c r="K140" s="187" t="s">
        <v>1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134</v>
      </c>
      <c r="AT140" s="196" t="s">
        <v>127</v>
      </c>
      <c r="AU140" s="196" t="s">
        <v>82</v>
      </c>
      <c r="AY140" s="16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80</v>
      </c>
      <c r="BK140" s="197">
        <f>ROUND(I140*H140,2)</f>
        <v>0</v>
      </c>
      <c r="BL140" s="16" t="s">
        <v>134</v>
      </c>
      <c r="BM140" s="196" t="s">
        <v>82</v>
      </c>
    </row>
    <row r="141" spans="1:65" s="12" customFormat="1" ht="26" customHeight="1">
      <c r="B141" s="169"/>
      <c r="C141" s="170"/>
      <c r="D141" s="171" t="s">
        <v>72</v>
      </c>
      <c r="E141" s="172" t="s">
        <v>122</v>
      </c>
      <c r="F141" s="172" t="s">
        <v>123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P142+P164+P165+P191+P193+P196+P201+P203+P259+P275+P293+P301</f>
        <v>0</v>
      </c>
      <c r="Q141" s="177"/>
      <c r="R141" s="178">
        <f>R142+R164+R165+R191+R193+R196+R201+R203+R259+R275+R293+R301</f>
        <v>0</v>
      </c>
      <c r="S141" s="177"/>
      <c r="T141" s="179">
        <f>T142+T164+T165+T191+T193+T196+T201+T203+T259+T275+T293+T301</f>
        <v>0</v>
      </c>
      <c r="AR141" s="180" t="s">
        <v>82</v>
      </c>
      <c r="AT141" s="181" t="s">
        <v>72</v>
      </c>
      <c r="AU141" s="181" t="s">
        <v>73</v>
      </c>
      <c r="AY141" s="180" t="s">
        <v>124</v>
      </c>
      <c r="BK141" s="182">
        <f>BK142+BK164+BK165+BK191+BK193+BK196+BK201+BK203+BK259+BK275+BK293+BK301</f>
        <v>0</v>
      </c>
    </row>
    <row r="142" spans="1:65" s="12" customFormat="1" ht="22.75" customHeight="1">
      <c r="B142" s="169"/>
      <c r="C142" s="170"/>
      <c r="D142" s="171" t="s">
        <v>72</v>
      </c>
      <c r="E142" s="183" t="s">
        <v>240</v>
      </c>
      <c r="F142" s="183" t="s">
        <v>241</v>
      </c>
      <c r="G142" s="170"/>
      <c r="H142" s="170"/>
      <c r="I142" s="173"/>
      <c r="J142" s="184">
        <f>BK142</f>
        <v>0</v>
      </c>
      <c r="K142" s="170"/>
      <c r="L142" s="175"/>
      <c r="M142" s="176"/>
      <c r="N142" s="177"/>
      <c r="O142" s="177"/>
      <c r="P142" s="178">
        <f>SUM(P143:P163)</f>
        <v>0</v>
      </c>
      <c r="Q142" s="177"/>
      <c r="R142" s="178">
        <f>SUM(R143:R163)</f>
        <v>0</v>
      </c>
      <c r="S142" s="177"/>
      <c r="T142" s="179">
        <f>SUM(T143:T163)</f>
        <v>0</v>
      </c>
      <c r="AR142" s="180" t="s">
        <v>80</v>
      </c>
      <c r="AT142" s="181" t="s">
        <v>72</v>
      </c>
      <c r="AU142" s="181" t="s">
        <v>80</v>
      </c>
      <c r="AY142" s="180" t="s">
        <v>124</v>
      </c>
      <c r="BK142" s="182">
        <f>SUM(BK143:BK163)</f>
        <v>0</v>
      </c>
    </row>
    <row r="143" spans="1:65" s="2" customFormat="1" ht="36.700000000000003" customHeight="1">
      <c r="A143" s="33"/>
      <c r="B143" s="34"/>
      <c r="C143" s="185" t="s">
        <v>82</v>
      </c>
      <c r="D143" s="185" t="s">
        <v>127</v>
      </c>
      <c r="E143" s="186" t="s">
        <v>242</v>
      </c>
      <c r="F143" s="290" t="s">
        <v>243</v>
      </c>
      <c r="G143" s="188" t="s">
        <v>130</v>
      </c>
      <c r="H143" s="237">
        <v>187</v>
      </c>
      <c r="I143" s="190"/>
      <c r="J143" s="191">
        <f t="shared" ref="J143:J156" si="0">ROUND(I143*H143,2)</f>
        <v>0</v>
      </c>
      <c r="K143" s="187" t="s">
        <v>1</v>
      </c>
      <c r="L143" s="38"/>
      <c r="M143" s="192" t="s">
        <v>1</v>
      </c>
      <c r="N143" s="193" t="s">
        <v>38</v>
      </c>
      <c r="O143" s="70"/>
      <c r="P143" s="194">
        <f t="shared" ref="P143:P156" si="1">O143*H143</f>
        <v>0</v>
      </c>
      <c r="Q143" s="194">
        <v>0</v>
      </c>
      <c r="R143" s="194">
        <f t="shared" ref="R143:R156" si="2">Q143*H143</f>
        <v>0</v>
      </c>
      <c r="S143" s="194">
        <v>0</v>
      </c>
      <c r="T143" s="195">
        <f t="shared" ref="T143:T156" si="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134</v>
      </c>
      <c r="AT143" s="196" t="s">
        <v>127</v>
      </c>
      <c r="AU143" s="196" t="s">
        <v>82</v>
      </c>
      <c r="AY143" s="16" t="s">
        <v>124</v>
      </c>
      <c r="BE143" s="197">
        <f t="shared" ref="BE143:BE156" si="4">IF(N143="základní",J143,0)</f>
        <v>0</v>
      </c>
      <c r="BF143" s="197">
        <f t="shared" ref="BF143:BF156" si="5">IF(N143="snížená",J143,0)</f>
        <v>0</v>
      </c>
      <c r="BG143" s="197">
        <f t="shared" ref="BG143:BG156" si="6">IF(N143="zákl. přenesená",J143,0)</f>
        <v>0</v>
      </c>
      <c r="BH143" s="197">
        <f t="shared" ref="BH143:BH156" si="7">IF(N143="sníž. přenesená",J143,0)</f>
        <v>0</v>
      </c>
      <c r="BI143" s="197">
        <f t="shared" ref="BI143:BI156" si="8">IF(N143="nulová",J143,0)</f>
        <v>0</v>
      </c>
      <c r="BJ143" s="16" t="s">
        <v>80</v>
      </c>
      <c r="BK143" s="197">
        <f t="shared" ref="BK143:BK156" si="9">ROUND(I143*H143,2)</f>
        <v>0</v>
      </c>
      <c r="BL143" s="16" t="s">
        <v>134</v>
      </c>
      <c r="BM143" s="196" t="s">
        <v>134</v>
      </c>
    </row>
    <row r="144" spans="1:65" s="2" customFormat="1" ht="36.700000000000003" customHeight="1">
      <c r="A144" s="33"/>
      <c r="B144" s="34"/>
      <c r="C144" s="198" t="s">
        <v>135</v>
      </c>
      <c r="D144" s="198" t="s">
        <v>136</v>
      </c>
      <c r="E144" s="199" t="s">
        <v>244</v>
      </c>
      <c r="F144" s="291" t="s">
        <v>245</v>
      </c>
      <c r="G144" s="201" t="s">
        <v>130</v>
      </c>
      <c r="H144" s="238">
        <v>187</v>
      </c>
      <c r="I144" s="203"/>
      <c r="J144" s="204">
        <f t="shared" si="0"/>
        <v>0</v>
      </c>
      <c r="K144" s="200" t="s">
        <v>1</v>
      </c>
      <c r="L144" s="205"/>
      <c r="M144" s="206" t="s">
        <v>1</v>
      </c>
      <c r="N144" s="207" t="s">
        <v>38</v>
      </c>
      <c r="O144" s="70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144</v>
      </c>
      <c r="AT144" s="196" t="s">
        <v>136</v>
      </c>
      <c r="AU144" s="196" t="s">
        <v>82</v>
      </c>
      <c r="AY144" s="16" t="s">
        <v>124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6" t="s">
        <v>80</v>
      </c>
      <c r="BK144" s="197">
        <f t="shared" si="9"/>
        <v>0</v>
      </c>
      <c r="BL144" s="16" t="s">
        <v>134</v>
      </c>
      <c r="BM144" s="196" t="s">
        <v>141</v>
      </c>
    </row>
    <row r="145" spans="1:65" s="2" customFormat="1" ht="23.45" customHeight="1">
      <c r="A145" s="33"/>
      <c r="B145" s="34"/>
      <c r="C145" s="185" t="s">
        <v>134</v>
      </c>
      <c r="D145" s="185" t="s">
        <v>127</v>
      </c>
      <c r="E145" s="186" t="s">
        <v>246</v>
      </c>
      <c r="F145" s="290" t="s">
        <v>247</v>
      </c>
      <c r="G145" s="188" t="s">
        <v>130</v>
      </c>
      <c r="H145" s="237">
        <v>187</v>
      </c>
      <c r="I145" s="190"/>
      <c r="J145" s="191">
        <f t="shared" si="0"/>
        <v>0</v>
      </c>
      <c r="K145" s="187" t="s">
        <v>1</v>
      </c>
      <c r="L145" s="38"/>
      <c r="M145" s="192" t="s">
        <v>1</v>
      </c>
      <c r="N145" s="193" t="s">
        <v>38</v>
      </c>
      <c r="O145" s="70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134</v>
      </c>
      <c r="AT145" s="196" t="s">
        <v>127</v>
      </c>
      <c r="AU145" s="196" t="s">
        <v>82</v>
      </c>
      <c r="AY145" s="16" t="s">
        <v>124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6" t="s">
        <v>80</v>
      </c>
      <c r="BK145" s="197">
        <f t="shared" si="9"/>
        <v>0</v>
      </c>
      <c r="BL145" s="16" t="s">
        <v>134</v>
      </c>
      <c r="BM145" s="196" t="s">
        <v>144</v>
      </c>
    </row>
    <row r="146" spans="1:65" s="2" customFormat="1" ht="23.45" customHeight="1">
      <c r="A146" s="33"/>
      <c r="B146" s="34"/>
      <c r="C146" s="198" t="s">
        <v>145</v>
      </c>
      <c r="D146" s="198" t="s">
        <v>136</v>
      </c>
      <c r="E146" s="199" t="s">
        <v>248</v>
      </c>
      <c r="F146" s="291" t="s">
        <v>249</v>
      </c>
      <c r="G146" s="201" t="s">
        <v>130</v>
      </c>
      <c r="H146" s="202">
        <v>187</v>
      </c>
      <c r="I146" s="203"/>
      <c r="J146" s="204">
        <f t="shared" si="0"/>
        <v>0</v>
      </c>
      <c r="K146" s="200" t="s">
        <v>1</v>
      </c>
      <c r="L146" s="205"/>
      <c r="M146" s="206" t="s">
        <v>1</v>
      </c>
      <c r="N146" s="207" t="s">
        <v>38</v>
      </c>
      <c r="O146" s="70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144</v>
      </c>
      <c r="AT146" s="196" t="s">
        <v>136</v>
      </c>
      <c r="AU146" s="196" t="s">
        <v>82</v>
      </c>
      <c r="AY146" s="16" t="s">
        <v>124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6" t="s">
        <v>80</v>
      </c>
      <c r="BK146" s="197">
        <f t="shared" si="9"/>
        <v>0</v>
      </c>
      <c r="BL146" s="16" t="s">
        <v>134</v>
      </c>
      <c r="BM146" s="196" t="s">
        <v>148</v>
      </c>
    </row>
    <row r="147" spans="1:65" s="2" customFormat="1" ht="47.55" customHeight="1">
      <c r="A147" s="33"/>
      <c r="B147" s="34"/>
      <c r="C147" s="185" t="s">
        <v>141</v>
      </c>
      <c r="D147" s="185" t="s">
        <v>127</v>
      </c>
      <c r="E147" s="186" t="s">
        <v>250</v>
      </c>
      <c r="F147" s="290" t="s">
        <v>251</v>
      </c>
      <c r="G147" s="188" t="s">
        <v>130</v>
      </c>
      <c r="H147" s="237">
        <v>3</v>
      </c>
      <c r="I147" s="190"/>
      <c r="J147" s="191">
        <f t="shared" si="0"/>
        <v>0</v>
      </c>
      <c r="K147" s="187" t="s">
        <v>1</v>
      </c>
      <c r="L147" s="38"/>
      <c r="M147" s="192" t="s">
        <v>1</v>
      </c>
      <c r="N147" s="193" t="s">
        <v>38</v>
      </c>
      <c r="O147" s="70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134</v>
      </c>
      <c r="AT147" s="196" t="s">
        <v>127</v>
      </c>
      <c r="AU147" s="196" t="s">
        <v>82</v>
      </c>
      <c r="AY147" s="16" t="s">
        <v>124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6" t="s">
        <v>80</v>
      </c>
      <c r="BK147" s="197">
        <f t="shared" si="9"/>
        <v>0</v>
      </c>
      <c r="BL147" s="16" t="s">
        <v>134</v>
      </c>
      <c r="BM147" s="196" t="s">
        <v>151</v>
      </c>
    </row>
    <row r="148" spans="1:65" s="2" customFormat="1" ht="36.700000000000003" customHeight="1">
      <c r="A148" s="33"/>
      <c r="B148" s="34"/>
      <c r="C148" s="198" t="s">
        <v>152</v>
      </c>
      <c r="D148" s="198" t="s">
        <v>136</v>
      </c>
      <c r="E148" s="199" t="s">
        <v>252</v>
      </c>
      <c r="F148" s="291" t="s">
        <v>253</v>
      </c>
      <c r="G148" s="201" t="s">
        <v>130</v>
      </c>
      <c r="H148" s="238">
        <v>3</v>
      </c>
      <c r="I148" s="203"/>
      <c r="J148" s="204">
        <f t="shared" si="0"/>
        <v>0</v>
      </c>
      <c r="K148" s="200" t="s">
        <v>1</v>
      </c>
      <c r="L148" s="205"/>
      <c r="M148" s="206" t="s">
        <v>1</v>
      </c>
      <c r="N148" s="207" t="s">
        <v>38</v>
      </c>
      <c r="O148" s="70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144</v>
      </c>
      <c r="AT148" s="196" t="s">
        <v>136</v>
      </c>
      <c r="AU148" s="196" t="s">
        <v>82</v>
      </c>
      <c r="AY148" s="16" t="s">
        <v>124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6" t="s">
        <v>80</v>
      </c>
      <c r="BK148" s="197">
        <f t="shared" si="9"/>
        <v>0</v>
      </c>
      <c r="BL148" s="16" t="s">
        <v>134</v>
      </c>
      <c r="BM148" s="196" t="s">
        <v>155</v>
      </c>
    </row>
    <row r="149" spans="1:65" s="2" customFormat="1" ht="23.45" customHeight="1">
      <c r="A149" s="33"/>
      <c r="B149" s="34"/>
      <c r="C149" s="185" t="s">
        <v>144</v>
      </c>
      <c r="D149" s="185" t="s">
        <v>127</v>
      </c>
      <c r="E149" s="186" t="s">
        <v>254</v>
      </c>
      <c r="F149" s="187" t="s">
        <v>255</v>
      </c>
      <c r="G149" s="188" t="s">
        <v>130</v>
      </c>
      <c r="H149" s="189">
        <v>1</v>
      </c>
      <c r="I149" s="190"/>
      <c r="J149" s="191">
        <f t="shared" si="0"/>
        <v>0</v>
      </c>
      <c r="K149" s="187" t="s">
        <v>1</v>
      </c>
      <c r="L149" s="38"/>
      <c r="M149" s="192" t="s">
        <v>1</v>
      </c>
      <c r="N149" s="193" t="s">
        <v>38</v>
      </c>
      <c r="O149" s="70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134</v>
      </c>
      <c r="AT149" s="196" t="s">
        <v>127</v>
      </c>
      <c r="AU149" s="196" t="s">
        <v>82</v>
      </c>
      <c r="AY149" s="16" t="s">
        <v>124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6" t="s">
        <v>80</v>
      </c>
      <c r="BK149" s="197">
        <f t="shared" si="9"/>
        <v>0</v>
      </c>
      <c r="BL149" s="16" t="s">
        <v>134</v>
      </c>
      <c r="BM149" s="196" t="s">
        <v>131</v>
      </c>
    </row>
    <row r="150" spans="1:65" s="2" customFormat="1" ht="42.8" customHeight="1">
      <c r="A150" s="33"/>
      <c r="B150" s="34"/>
      <c r="C150" s="198" t="s">
        <v>158</v>
      </c>
      <c r="D150" s="198" t="s">
        <v>136</v>
      </c>
      <c r="E150" s="199" t="s">
        <v>256</v>
      </c>
      <c r="F150" s="200" t="s">
        <v>257</v>
      </c>
      <c r="G150" s="201" t="s">
        <v>130</v>
      </c>
      <c r="H150" s="202">
        <v>1</v>
      </c>
      <c r="I150" s="203"/>
      <c r="J150" s="204">
        <f t="shared" si="0"/>
        <v>0</v>
      </c>
      <c r="K150" s="200" t="s">
        <v>1</v>
      </c>
      <c r="L150" s="205"/>
      <c r="M150" s="206" t="s">
        <v>1</v>
      </c>
      <c r="N150" s="207" t="s">
        <v>38</v>
      </c>
      <c r="O150" s="70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144</v>
      </c>
      <c r="AT150" s="196" t="s">
        <v>136</v>
      </c>
      <c r="AU150" s="196" t="s">
        <v>82</v>
      </c>
      <c r="AY150" s="16" t="s">
        <v>124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6" t="s">
        <v>80</v>
      </c>
      <c r="BK150" s="197">
        <f t="shared" si="9"/>
        <v>0</v>
      </c>
      <c r="BL150" s="16" t="s">
        <v>134</v>
      </c>
      <c r="BM150" s="196" t="s">
        <v>161</v>
      </c>
    </row>
    <row r="151" spans="1:65" s="2" customFormat="1" ht="21.1" customHeight="1">
      <c r="A151" s="33"/>
      <c r="B151" s="34"/>
      <c r="C151" s="198" t="s">
        <v>148</v>
      </c>
      <c r="D151" s="198" t="s">
        <v>136</v>
      </c>
      <c r="E151" s="199" t="s">
        <v>258</v>
      </c>
      <c r="F151" s="200" t="s">
        <v>259</v>
      </c>
      <c r="G151" s="201" t="s">
        <v>130</v>
      </c>
      <c r="H151" s="202">
        <v>1</v>
      </c>
      <c r="I151" s="203"/>
      <c r="J151" s="204">
        <f t="shared" si="0"/>
        <v>0</v>
      </c>
      <c r="K151" s="200" t="s">
        <v>1</v>
      </c>
      <c r="L151" s="205"/>
      <c r="M151" s="206" t="s">
        <v>1</v>
      </c>
      <c r="N151" s="207" t="s">
        <v>38</v>
      </c>
      <c r="O151" s="70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144</v>
      </c>
      <c r="AT151" s="196" t="s">
        <v>136</v>
      </c>
      <c r="AU151" s="196" t="s">
        <v>82</v>
      </c>
      <c r="AY151" s="16" t="s">
        <v>124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6" t="s">
        <v>80</v>
      </c>
      <c r="BK151" s="197">
        <f t="shared" si="9"/>
        <v>0</v>
      </c>
      <c r="BL151" s="16" t="s">
        <v>134</v>
      </c>
      <c r="BM151" s="196" t="s">
        <v>164</v>
      </c>
    </row>
    <row r="152" spans="1:65" s="2" customFormat="1" ht="36.700000000000003" customHeight="1">
      <c r="A152" s="33"/>
      <c r="B152" s="34"/>
      <c r="C152" s="185" t="s">
        <v>165</v>
      </c>
      <c r="D152" s="185" t="s">
        <v>127</v>
      </c>
      <c r="E152" s="186" t="s">
        <v>260</v>
      </c>
      <c r="F152" s="290" t="s">
        <v>261</v>
      </c>
      <c r="G152" s="188" t="s">
        <v>130</v>
      </c>
      <c r="H152" s="237">
        <v>100</v>
      </c>
      <c r="I152" s="190"/>
      <c r="J152" s="191">
        <f t="shared" si="0"/>
        <v>0</v>
      </c>
      <c r="K152" s="187" t="s">
        <v>1</v>
      </c>
      <c r="L152" s="38"/>
      <c r="M152" s="192" t="s">
        <v>1</v>
      </c>
      <c r="N152" s="193" t="s">
        <v>38</v>
      </c>
      <c r="O152" s="70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134</v>
      </c>
      <c r="AT152" s="196" t="s">
        <v>127</v>
      </c>
      <c r="AU152" s="196" t="s">
        <v>82</v>
      </c>
      <c r="AY152" s="16" t="s">
        <v>124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6" t="s">
        <v>80</v>
      </c>
      <c r="BK152" s="197">
        <f t="shared" si="9"/>
        <v>0</v>
      </c>
      <c r="BL152" s="16" t="s">
        <v>134</v>
      </c>
      <c r="BM152" s="196" t="s">
        <v>168</v>
      </c>
    </row>
    <row r="153" spans="1:65" s="2" customFormat="1" ht="21.1" customHeight="1">
      <c r="A153" s="33"/>
      <c r="B153" s="34"/>
      <c r="C153" s="198" t="s">
        <v>151</v>
      </c>
      <c r="D153" s="198" t="s">
        <v>136</v>
      </c>
      <c r="E153" s="199" t="s">
        <v>262</v>
      </c>
      <c r="F153" s="291" t="s">
        <v>263</v>
      </c>
      <c r="G153" s="201" t="s">
        <v>130</v>
      </c>
      <c r="H153" s="238">
        <v>12</v>
      </c>
      <c r="I153" s="203"/>
      <c r="J153" s="204">
        <f t="shared" si="0"/>
        <v>0</v>
      </c>
      <c r="K153" s="200" t="s">
        <v>1</v>
      </c>
      <c r="L153" s="205"/>
      <c r="M153" s="206" t="s">
        <v>1</v>
      </c>
      <c r="N153" s="207" t="s">
        <v>38</v>
      </c>
      <c r="O153" s="70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144</v>
      </c>
      <c r="AT153" s="196" t="s">
        <v>136</v>
      </c>
      <c r="AU153" s="196" t="s">
        <v>82</v>
      </c>
      <c r="AY153" s="16" t="s">
        <v>124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6" t="s">
        <v>80</v>
      </c>
      <c r="BK153" s="197">
        <f t="shared" si="9"/>
        <v>0</v>
      </c>
      <c r="BL153" s="16" t="s">
        <v>134</v>
      </c>
      <c r="BM153" s="196" t="s">
        <v>171</v>
      </c>
    </row>
    <row r="154" spans="1:65" s="2" customFormat="1" ht="21.1" customHeight="1">
      <c r="A154" s="33"/>
      <c r="B154" s="34"/>
      <c r="C154" s="198" t="s">
        <v>172</v>
      </c>
      <c r="D154" s="198" t="s">
        <v>136</v>
      </c>
      <c r="E154" s="199" t="s">
        <v>264</v>
      </c>
      <c r="F154" s="291" t="s">
        <v>265</v>
      </c>
      <c r="G154" s="201" t="s">
        <v>130</v>
      </c>
      <c r="H154" s="238">
        <v>88</v>
      </c>
      <c r="I154" s="203"/>
      <c r="J154" s="204">
        <f t="shared" si="0"/>
        <v>0</v>
      </c>
      <c r="K154" s="200" t="s">
        <v>1</v>
      </c>
      <c r="L154" s="205"/>
      <c r="M154" s="206" t="s">
        <v>1</v>
      </c>
      <c r="N154" s="207" t="s">
        <v>38</v>
      </c>
      <c r="O154" s="70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144</v>
      </c>
      <c r="AT154" s="196" t="s">
        <v>136</v>
      </c>
      <c r="AU154" s="196" t="s">
        <v>82</v>
      </c>
      <c r="AY154" s="16" t="s">
        <v>124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6" t="s">
        <v>80</v>
      </c>
      <c r="BK154" s="197">
        <f t="shared" si="9"/>
        <v>0</v>
      </c>
      <c r="BL154" s="16" t="s">
        <v>134</v>
      </c>
      <c r="BM154" s="196" t="s">
        <v>176</v>
      </c>
    </row>
    <row r="155" spans="1:65" s="2" customFormat="1" ht="53.7" customHeight="1">
      <c r="A155" s="33"/>
      <c r="B155" s="34"/>
      <c r="C155" s="185" t="s">
        <v>155</v>
      </c>
      <c r="D155" s="185" t="s">
        <v>127</v>
      </c>
      <c r="E155" s="186" t="s">
        <v>266</v>
      </c>
      <c r="F155" s="187" t="s">
        <v>267</v>
      </c>
      <c r="G155" s="188" t="s">
        <v>130</v>
      </c>
      <c r="H155" s="189">
        <v>24</v>
      </c>
      <c r="I155" s="190"/>
      <c r="J155" s="191">
        <f t="shared" si="0"/>
        <v>0</v>
      </c>
      <c r="K155" s="187" t="s">
        <v>1</v>
      </c>
      <c r="L155" s="38"/>
      <c r="M155" s="192" t="s">
        <v>1</v>
      </c>
      <c r="N155" s="193" t="s">
        <v>38</v>
      </c>
      <c r="O155" s="70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134</v>
      </c>
      <c r="AT155" s="196" t="s">
        <v>127</v>
      </c>
      <c r="AU155" s="196" t="s">
        <v>82</v>
      </c>
      <c r="AY155" s="16" t="s">
        <v>124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6" t="s">
        <v>80</v>
      </c>
      <c r="BK155" s="197">
        <f t="shared" si="9"/>
        <v>0</v>
      </c>
      <c r="BL155" s="16" t="s">
        <v>134</v>
      </c>
      <c r="BM155" s="196" t="s">
        <v>179</v>
      </c>
    </row>
    <row r="156" spans="1:65" s="2" customFormat="1" ht="23.45" customHeight="1">
      <c r="A156" s="33"/>
      <c r="B156" s="34"/>
      <c r="C156" s="198" t="s">
        <v>8</v>
      </c>
      <c r="D156" s="198" t="s">
        <v>136</v>
      </c>
      <c r="E156" s="199" t="s">
        <v>268</v>
      </c>
      <c r="F156" s="200" t="s">
        <v>269</v>
      </c>
      <c r="G156" s="201" t="s">
        <v>130</v>
      </c>
      <c r="H156" s="202">
        <v>24.72</v>
      </c>
      <c r="I156" s="203"/>
      <c r="J156" s="204">
        <f t="shared" si="0"/>
        <v>0</v>
      </c>
      <c r="K156" s="200" t="s">
        <v>1</v>
      </c>
      <c r="L156" s="205"/>
      <c r="M156" s="206" t="s">
        <v>1</v>
      </c>
      <c r="N156" s="207" t="s">
        <v>38</v>
      </c>
      <c r="O156" s="70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144</v>
      </c>
      <c r="AT156" s="196" t="s">
        <v>136</v>
      </c>
      <c r="AU156" s="196" t="s">
        <v>82</v>
      </c>
      <c r="AY156" s="16" t="s">
        <v>124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6" t="s">
        <v>80</v>
      </c>
      <c r="BK156" s="197">
        <f t="shared" si="9"/>
        <v>0</v>
      </c>
      <c r="BL156" s="16" t="s">
        <v>134</v>
      </c>
      <c r="BM156" s="196" t="s">
        <v>182</v>
      </c>
    </row>
    <row r="157" spans="1:65" s="13" customFormat="1">
      <c r="B157" s="214"/>
      <c r="C157" s="215"/>
      <c r="D157" s="216" t="s">
        <v>270</v>
      </c>
      <c r="E157" s="217" t="s">
        <v>1</v>
      </c>
      <c r="F157" s="218" t="s">
        <v>271</v>
      </c>
      <c r="G157" s="215"/>
      <c r="H157" s="219">
        <v>24.72</v>
      </c>
      <c r="I157" s="220"/>
      <c r="J157" s="215"/>
      <c r="K157" s="215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270</v>
      </c>
      <c r="AU157" s="225" t="s">
        <v>82</v>
      </c>
      <c r="AV157" s="13" t="s">
        <v>82</v>
      </c>
      <c r="AW157" s="13" t="s">
        <v>30</v>
      </c>
      <c r="AX157" s="13" t="s">
        <v>73</v>
      </c>
      <c r="AY157" s="225" t="s">
        <v>124</v>
      </c>
    </row>
    <row r="158" spans="1:65" s="14" customFormat="1">
      <c r="B158" s="226"/>
      <c r="C158" s="227"/>
      <c r="D158" s="216" t="s">
        <v>270</v>
      </c>
      <c r="E158" s="228" t="s">
        <v>1</v>
      </c>
      <c r="F158" s="229" t="s">
        <v>272</v>
      </c>
      <c r="G158" s="227"/>
      <c r="H158" s="230">
        <v>24.72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270</v>
      </c>
      <c r="AU158" s="236" t="s">
        <v>82</v>
      </c>
      <c r="AV158" s="14" t="s">
        <v>134</v>
      </c>
      <c r="AW158" s="14" t="s">
        <v>30</v>
      </c>
      <c r="AX158" s="14" t="s">
        <v>80</v>
      </c>
      <c r="AY158" s="236" t="s">
        <v>124</v>
      </c>
    </row>
    <row r="159" spans="1:65" s="2" customFormat="1" ht="31.95" customHeight="1">
      <c r="A159" s="33"/>
      <c r="B159" s="34"/>
      <c r="C159" s="185" t="s">
        <v>131</v>
      </c>
      <c r="D159" s="185" t="s">
        <v>127</v>
      </c>
      <c r="E159" s="186" t="s">
        <v>273</v>
      </c>
      <c r="F159" s="187" t="s">
        <v>274</v>
      </c>
      <c r="G159" s="188" t="s">
        <v>130</v>
      </c>
      <c r="H159" s="189">
        <v>60</v>
      </c>
      <c r="I159" s="190"/>
      <c r="J159" s="191">
        <f>ROUND(I159*H159,2)</f>
        <v>0</v>
      </c>
      <c r="K159" s="187" t="s">
        <v>1</v>
      </c>
      <c r="L159" s="38"/>
      <c r="M159" s="192" t="s">
        <v>1</v>
      </c>
      <c r="N159" s="193" t="s">
        <v>38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134</v>
      </c>
      <c r="AT159" s="196" t="s">
        <v>127</v>
      </c>
      <c r="AU159" s="196" t="s">
        <v>82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80</v>
      </c>
      <c r="BK159" s="197">
        <f>ROUND(I159*H159,2)</f>
        <v>0</v>
      </c>
      <c r="BL159" s="16" t="s">
        <v>134</v>
      </c>
      <c r="BM159" s="196" t="s">
        <v>140</v>
      </c>
    </row>
    <row r="160" spans="1:65" s="2" customFormat="1" ht="23.45" customHeight="1">
      <c r="A160" s="33"/>
      <c r="B160" s="34"/>
      <c r="C160" s="198" t="s">
        <v>185</v>
      </c>
      <c r="D160" s="198" t="s">
        <v>136</v>
      </c>
      <c r="E160" s="199" t="s">
        <v>275</v>
      </c>
      <c r="F160" s="200" t="s">
        <v>276</v>
      </c>
      <c r="G160" s="201" t="s">
        <v>277</v>
      </c>
      <c r="H160" s="202">
        <v>19.8</v>
      </c>
      <c r="I160" s="203"/>
      <c r="J160" s="204">
        <f>ROUND(I160*H160,2)</f>
        <v>0</v>
      </c>
      <c r="K160" s="200" t="s">
        <v>1</v>
      </c>
      <c r="L160" s="205"/>
      <c r="M160" s="206" t="s">
        <v>1</v>
      </c>
      <c r="N160" s="207" t="s">
        <v>38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144</v>
      </c>
      <c r="AT160" s="196" t="s">
        <v>136</v>
      </c>
      <c r="AU160" s="196" t="s">
        <v>82</v>
      </c>
      <c r="AY160" s="16" t="s">
        <v>124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80</v>
      </c>
      <c r="BK160" s="197">
        <f>ROUND(I160*H160,2)</f>
        <v>0</v>
      </c>
      <c r="BL160" s="16" t="s">
        <v>134</v>
      </c>
      <c r="BM160" s="196" t="s">
        <v>188</v>
      </c>
    </row>
    <row r="161" spans="1:65" s="13" customFormat="1">
      <c r="B161" s="214"/>
      <c r="C161" s="215"/>
      <c r="D161" s="216" t="s">
        <v>270</v>
      </c>
      <c r="E161" s="217" t="s">
        <v>1</v>
      </c>
      <c r="F161" s="218" t="s">
        <v>278</v>
      </c>
      <c r="G161" s="215"/>
      <c r="H161" s="219">
        <v>19.8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270</v>
      </c>
      <c r="AU161" s="225" t="s">
        <v>82</v>
      </c>
      <c r="AV161" s="13" t="s">
        <v>82</v>
      </c>
      <c r="AW161" s="13" t="s">
        <v>30</v>
      </c>
      <c r="AX161" s="13" t="s">
        <v>73</v>
      </c>
      <c r="AY161" s="225" t="s">
        <v>124</v>
      </c>
    </row>
    <row r="162" spans="1:65" s="14" customFormat="1">
      <c r="B162" s="226"/>
      <c r="C162" s="227"/>
      <c r="D162" s="216" t="s">
        <v>270</v>
      </c>
      <c r="E162" s="228" t="s">
        <v>1</v>
      </c>
      <c r="F162" s="229" t="s">
        <v>272</v>
      </c>
      <c r="G162" s="227"/>
      <c r="H162" s="230">
        <v>19.8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270</v>
      </c>
      <c r="AU162" s="236" t="s">
        <v>82</v>
      </c>
      <c r="AV162" s="14" t="s">
        <v>134</v>
      </c>
      <c r="AW162" s="14" t="s">
        <v>30</v>
      </c>
      <c r="AX162" s="14" t="s">
        <v>80</v>
      </c>
      <c r="AY162" s="236" t="s">
        <v>124</v>
      </c>
    </row>
    <row r="163" spans="1:65" s="2" customFormat="1" ht="42.8" customHeight="1">
      <c r="A163" s="33"/>
      <c r="B163" s="34"/>
      <c r="C163" s="185" t="s">
        <v>161</v>
      </c>
      <c r="D163" s="185" t="s">
        <v>127</v>
      </c>
      <c r="E163" s="186" t="s">
        <v>279</v>
      </c>
      <c r="F163" s="187" t="s">
        <v>280</v>
      </c>
      <c r="G163" s="188" t="s">
        <v>281</v>
      </c>
      <c r="H163" s="189">
        <v>6.1619999999999999</v>
      </c>
      <c r="I163" s="190"/>
      <c r="J163" s="191">
        <f>ROUND(I163*H163,2)</f>
        <v>0</v>
      </c>
      <c r="K163" s="187" t="s">
        <v>1</v>
      </c>
      <c r="L163" s="38"/>
      <c r="M163" s="192" t="s">
        <v>1</v>
      </c>
      <c r="N163" s="193" t="s">
        <v>38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134</v>
      </c>
      <c r="AT163" s="196" t="s">
        <v>127</v>
      </c>
      <c r="AU163" s="196" t="s">
        <v>82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80</v>
      </c>
      <c r="BK163" s="197">
        <f>ROUND(I163*H163,2)</f>
        <v>0</v>
      </c>
      <c r="BL163" s="16" t="s">
        <v>134</v>
      </c>
      <c r="BM163" s="196" t="s">
        <v>192</v>
      </c>
    </row>
    <row r="164" spans="1:65" s="12" customFormat="1" ht="22.75" customHeight="1">
      <c r="B164" s="169"/>
      <c r="C164" s="170"/>
      <c r="D164" s="171" t="s">
        <v>72</v>
      </c>
      <c r="E164" s="183" t="s">
        <v>282</v>
      </c>
      <c r="F164" s="183" t="s">
        <v>283</v>
      </c>
      <c r="G164" s="170"/>
      <c r="H164" s="170"/>
      <c r="I164" s="173"/>
      <c r="J164" s="184">
        <f>BK164</f>
        <v>0</v>
      </c>
      <c r="K164" s="170"/>
      <c r="L164" s="175"/>
      <c r="M164" s="176"/>
      <c r="N164" s="177"/>
      <c r="O164" s="177"/>
      <c r="P164" s="178">
        <v>0</v>
      </c>
      <c r="Q164" s="177"/>
      <c r="R164" s="178">
        <v>0</v>
      </c>
      <c r="S164" s="177"/>
      <c r="T164" s="179">
        <v>0</v>
      </c>
      <c r="AR164" s="180" t="s">
        <v>80</v>
      </c>
      <c r="AT164" s="181" t="s">
        <v>72</v>
      </c>
      <c r="AU164" s="181" t="s">
        <v>80</v>
      </c>
      <c r="AY164" s="180" t="s">
        <v>124</v>
      </c>
      <c r="BK164" s="182">
        <v>0</v>
      </c>
    </row>
    <row r="165" spans="1:65" s="12" customFormat="1" ht="22.75" customHeight="1">
      <c r="B165" s="169"/>
      <c r="C165" s="170"/>
      <c r="D165" s="171" t="s">
        <v>72</v>
      </c>
      <c r="E165" s="183" t="s">
        <v>125</v>
      </c>
      <c r="F165" s="183" t="s">
        <v>126</v>
      </c>
      <c r="G165" s="170"/>
      <c r="H165" s="170"/>
      <c r="I165" s="173"/>
      <c r="J165" s="184">
        <f>BK165</f>
        <v>0</v>
      </c>
      <c r="K165" s="170"/>
      <c r="L165" s="175"/>
      <c r="M165" s="176"/>
      <c r="N165" s="177"/>
      <c r="O165" s="177"/>
      <c r="P165" s="178">
        <f>SUM(P166:P190)</f>
        <v>0</v>
      </c>
      <c r="Q165" s="177"/>
      <c r="R165" s="178">
        <f>SUM(R166:R190)</f>
        <v>0</v>
      </c>
      <c r="S165" s="177"/>
      <c r="T165" s="179">
        <f>SUM(T166:T190)</f>
        <v>0</v>
      </c>
      <c r="AR165" s="180" t="s">
        <v>82</v>
      </c>
      <c r="AT165" s="181" t="s">
        <v>72</v>
      </c>
      <c r="AU165" s="181" t="s">
        <v>80</v>
      </c>
      <c r="AY165" s="180" t="s">
        <v>124</v>
      </c>
      <c r="BK165" s="182">
        <f>SUM(BK166:BK190)</f>
        <v>0</v>
      </c>
    </row>
    <row r="166" spans="1:65" s="2" customFormat="1" ht="42.8" customHeight="1">
      <c r="A166" s="33"/>
      <c r="B166" s="34"/>
      <c r="C166" s="185" t="s">
        <v>197</v>
      </c>
      <c r="D166" s="185" t="s">
        <v>127</v>
      </c>
      <c r="E166" s="186" t="s">
        <v>284</v>
      </c>
      <c r="F166" s="187" t="s">
        <v>285</v>
      </c>
      <c r="G166" s="188" t="s">
        <v>175</v>
      </c>
      <c r="H166" s="189">
        <v>100</v>
      </c>
      <c r="I166" s="190"/>
      <c r="J166" s="191">
        <f>ROUND(I166*H166,2)</f>
        <v>0</v>
      </c>
      <c r="K166" s="187" t="s">
        <v>1</v>
      </c>
      <c r="L166" s="38"/>
      <c r="M166" s="192" t="s">
        <v>1</v>
      </c>
      <c r="N166" s="193" t="s">
        <v>38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131</v>
      </c>
      <c r="AT166" s="196" t="s">
        <v>127</v>
      </c>
      <c r="AU166" s="196" t="s">
        <v>82</v>
      </c>
      <c r="AY166" s="16" t="s">
        <v>124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80</v>
      </c>
      <c r="BK166" s="197">
        <f>ROUND(I166*H166,2)</f>
        <v>0</v>
      </c>
      <c r="BL166" s="16" t="s">
        <v>131</v>
      </c>
      <c r="BM166" s="196" t="s">
        <v>200</v>
      </c>
    </row>
    <row r="167" spans="1:65" s="2" customFormat="1" ht="23.45" customHeight="1">
      <c r="A167" s="33"/>
      <c r="B167" s="34"/>
      <c r="C167" s="198" t="s">
        <v>164</v>
      </c>
      <c r="D167" s="198" t="s">
        <v>136</v>
      </c>
      <c r="E167" s="199" t="s">
        <v>286</v>
      </c>
      <c r="F167" s="200" t="s">
        <v>287</v>
      </c>
      <c r="G167" s="201" t="s">
        <v>175</v>
      </c>
      <c r="H167" s="202">
        <v>100</v>
      </c>
      <c r="I167" s="203"/>
      <c r="J167" s="204">
        <f>ROUND(I167*H167,2)</f>
        <v>0</v>
      </c>
      <c r="K167" s="200" t="s">
        <v>1</v>
      </c>
      <c r="L167" s="205"/>
      <c r="M167" s="206" t="s">
        <v>1</v>
      </c>
      <c r="N167" s="207" t="s">
        <v>38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140</v>
      </c>
      <c r="AT167" s="196" t="s">
        <v>136</v>
      </c>
      <c r="AU167" s="196" t="s">
        <v>82</v>
      </c>
      <c r="AY167" s="16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80</v>
      </c>
      <c r="BK167" s="197">
        <f>ROUND(I167*H167,2)</f>
        <v>0</v>
      </c>
      <c r="BL167" s="16" t="s">
        <v>131</v>
      </c>
      <c r="BM167" s="196" t="s">
        <v>206</v>
      </c>
    </row>
    <row r="168" spans="1:65" s="2" customFormat="1" ht="23.45" customHeight="1">
      <c r="A168" s="33"/>
      <c r="B168" s="34"/>
      <c r="C168" s="198" t="s">
        <v>7</v>
      </c>
      <c r="D168" s="198" t="s">
        <v>136</v>
      </c>
      <c r="E168" s="199" t="s">
        <v>288</v>
      </c>
      <c r="F168" s="200" t="s">
        <v>289</v>
      </c>
      <c r="G168" s="201" t="s">
        <v>130</v>
      </c>
      <c r="H168" s="202">
        <v>100</v>
      </c>
      <c r="I168" s="203"/>
      <c r="J168" s="204">
        <f>ROUND(I168*H168,2)</f>
        <v>0</v>
      </c>
      <c r="K168" s="200" t="s">
        <v>1</v>
      </c>
      <c r="L168" s="205"/>
      <c r="M168" s="206" t="s">
        <v>1</v>
      </c>
      <c r="N168" s="207" t="s">
        <v>38</v>
      </c>
      <c r="O168" s="70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140</v>
      </c>
      <c r="AT168" s="196" t="s">
        <v>136</v>
      </c>
      <c r="AU168" s="196" t="s">
        <v>82</v>
      </c>
      <c r="AY168" s="16" t="s">
        <v>124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80</v>
      </c>
      <c r="BK168" s="197">
        <f>ROUND(I168*H168,2)</f>
        <v>0</v>
      </c>
      <c r="BL168" s="16" t="s">
        <v>131</v>
      </c>
      <c r="BM168" s="196" t="s">
        <v>209</v>
      </c>
    </row>
    <row r="169" spans="1:65" s="2" customFormat="1" ht="23.45" customHeight="1">
      <c r="A169" s="33"/>
      <c r="B169" s="34"/>
      <c r="C169" s="185" t="s">
        <v>168</v>
      </c>
      <c r="D169" s="185" t="s">
        <v>127</v>
      </c>
      <c r="E169" s="186" t="s">
        <v>290</v>
      </c>
      <c r="F169" s="187" t="s">
        <v>291</v>
      </c>
      <c r="G169" s="188" t="s">
        <v>175</v>
      </c>
      <c r="H169" s="189">
        <v>3600</v>
      </c>
      <c r="I169" s="190"/>
      <c r="J169" s="191">
        <f>ROUND(I169*H169,2)</f>
        <v>0</v>
      </c>
      <c r="K169" s="187" t="s">
        <v>1</v>
      </c>
      <c r="L169" s="38"/>
      <c r="M169" s="192" t="s">
        <v>1</v>
      </c>
      <c r="N169" s="193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131</v>
      </c>
      <c r="AT169" s="196" t="s">
        <v>127</v>
      </c>
      <c r="AU169" s="196" t="s">
        <v>82</v>
      </c>
      <c r="AY169" s="16" t="s">
        <v>124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80</v>
      </c>
      <c r="BK169" s="197">
        <f>ROUND(I169*H169,2)</f>
        <v>0</v>
      </c>
      <c r="BL169" s="16" t="s">
        <v>131</v>
      </c>
      <c r="BM169" s="196" t="s">
        <v>212</v>
      </c>
    </row>
    <row r="170" spans="1:65" s="2" customFormat="1" ht="21.1" customHeight="1">
      <c r="A170" s="33"/>
      <c r="B170" s="34"/>
      <c r="C170" s="198" t="s">
        <v>215</v>
      </c>
      <c r="D170" s="198" t="s">
        <v>136</v>
      </c>
      <c r="E170" s="199" t="s">
        <v>292</v>
      </c>
      <c r="F170" s="200" t="s">
        <v>293</v>
      </c>
      <c r="G170" s="201" t="s">
        <v>175</v>
      </c>
      <c r="H170" s="202">
        <v>3600</v>
      </c>
      <c r="I170" s="203"/>
      <c r="J170" s="204">
        <f>ROUND(I170*H170,2)</f>
        <v>0</v>
      </c>
      <c r="K170" s="200" t="s">
        <v>1</v>
      </c>
      <c r="L170" s="205"/>
      <c r="M170" s="206" t="s">
        <v>1</v>
      </c>
      <c r="N170" s="207" t="s">
        <v>38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140</v>
      </c>
      <c r="AT170" s="196" t="s">
        <v>136</v>
      </c>
      <c r="AU170" s="196" t="s">
        <v>82</v>
      </c>
      <c r="AY170" s="16" t="s">
        <v>124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80</v>
      </c>
      <c r="BK170" s="197">
        <f>ROUND(I170*H170,2)</f>
        <v>0</v>
      </c>
      <c r="BL170" s="16" t="s">
        <v>131</v>
      </c>
      <c r="BM170" s="196" t="s">
        <v>218</v>
      </c>
    </row>
    <row r="171" spans="1:65" s="13" customFormat="1">
      <c r="B171" s="214"/>
      <c r="C171" s="215"/>
      <c r="D171" s="216" t="s">
        <v>270</v>
      </c>
      <c r="E171" s="217" t="s">
        <v>1</v>
      </c>
      <c r="F171" s="218" t="s">
        <v>294</v>
      </c>
      <c r="G171" s="215"/>
      <c r="H171" s="219">
        <v>1800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270</v>
      </c>
      <c r="AU171" s="225" t="s">
        <v>82</v>
      </c>
      <c r="AV171" s="13" t="s">
        <v>82</v>
      </c>
      <c r="AW171" s="13" t="s">
        <v>30</v>
      </c>
      <c r="AX171" s="13" t="s">
        <v>73</v>
      </c>
      <c r="AY171" s="225" t="s">
        <v>124</v>
      </c>
    </row>
    <row r="172" spans="1:65" s="13" customFormat="1">
      <c r="B172" s="214"/>
      <c r="C172" s="215"/>
      <c r="D172" s="216" t="s">
        <v>270</v>
      </c>
      <c r="E172" s="217" t="s">
        <v>1</v>
      </c>
      <c r="F172" s="218" t="s">
        <v>295</v>
      </c>
      <c r="G172" s="215"/>
      <c r="H172" s="219">
        <v>1800</v>
      </c>
      <c r="I172" s="220"/>
      <c r="J172" s="215"/>
      <c r="K172" s="215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270</v>
      </c>
      <c r="AU172" s="225" t="s">
        <v>82</v>
      </c>
      <c r="AV172" s="13" t="s">
        <v>82</v>
      </c>
      <c r="AW172" s="13" t="s">
        <v>30</v>
      </c>
      <c r="AX172" s="13" t="s">
        <v>73</v>
      </c>
      <c r="AY172" s="225" t="s">
        <v>124</v>
      </c>
    </row>
    <row r="173" spans="1:65" s="14" customFormat="1">
      <c r="B173" s="226"/>
      <c r="C173" s="227"/>
      <c r="D173" s="216" t="s">
        <v>270</v>
      </c>
      <c r="E173" s="228" t="s">
        <v>1</v>
      </c>
      <c r="F173" s="229" t="s">
        <v>272</v>
      </c>
      <c r="G173" s="227"/>
      <c r="H173" s="230">
        <v>3600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270</v>
      </c>
      <c r="AU173" s="236" t="s">
        <v>82</v>
      </c>
      <c r="AV173" s="14" t="s">
        <v>134</v>
      </c>
      <c r="AW173" s="14" t="s">
        <v>30</v>
      </c>
      <c r="AX173" s="14" t="s">
        <v>80</v>
      </c>
      <c r="AY173" s="236" t="s">
        <v>124</v>
      </c>
    </row>
    <row r="174" spans="1:65" s="2" customFormat="1" ht="23.45" customHeight="1">
      <c r="A174" s="33"/>
      <c r="B174" s="34"/>
      <c r="C174" s="185" t="s">
        <v>171</v>
      </c>
      <c r="D174" s="185" t="s">
        <v>127</v>
      </c>
      <c r="E174" s="186" t="s">
        <v>296</v>
      </c>
      <c r="F174" s="187" t="s">
        <v>297</v>
      </c>
      <c r="G174" s="188" t="s">
        <v>130</v>
      </c>
      <c r="H174" s="189">
        <v>130</v>
      </c>
      <c r="I174" s="190"/>
      <c r="J174" s="191">
        <f t="shared" ref="J174:J190" si="10">ROUND(I174*H174,2)</f>
        <v>0</v>
      </c>
      <c r="K174" s="187" t="s">
        <v>1</v>
      </c>
      <c r="L174" s="38"/>
      <c r="M174" s="192" t="s">
        <v>1</v>
      </c>
      <c r="N174" s="193" t="s">
        <v>38</v>
      </c>
      <c r="O174" s="70"/>
      <c r="P174" s="194">
        <f t="shared" ref="P174:P190" si="11">O174*H174</f>
        <v>0</v>
      </c>
      <c r="Q174" s="194">
        <v>0</v>
      </c>
      <c r="R174" s="194">
        <f t="shared" ref="R174:R190" si="12">Q174*H174</f>
        <v>0</v>
      </c>
      <c r="S174" s="194">
        <v>0</v>
      </c>
      <c r="T174" s="195">
        <f t="shared" ref="T174:T190" si="1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131</v>
      </c>
      <c r="AT174" s="196" t="s">
        <v>127</v>
      </c>
      <c r="AU174" s="196" t="s">
        <v>82</v>
      </c>
      <c r="AY174" s="16" t="s">
        <v>124</v>
      </c>
      <c r="BE174" s="197">
        <f t="shared" ref="BE174:BE190" si="14">IF(N174="základní",J174,0)</f>
        <v>0</v>
      </c>
      <c r="BF174" s="197">
        <f t="shared" ref="BF174:BF190" si="15">IF(N174="snížená",J174,0)</f>
        <v>0</v>
      </c>
      <c r="BG174" s="197">
        <f t="shared" ref="BG174:BG190" si="16">IF(N174="zákl. přenesená",J174,0)</f>
        <v>0</v>
      </c>
      <c r="BH174" s="197">
        <f t="shared" ref="BH174:BH190" si="17">IF(N174="sníž. přenesená",J174,0)</f>
        <v>0</v>
      </c>
      <c r="BI174" s="197">
        <f t="shared" ref="BI174:BI190" si="18">IF(N174="nulová",J174,0)</f>
        <v>0</v>
      </c>
      <c r="BJ174" s="16" t="s">
        <v>80</v>
      </c>
      <c r="BK174" s="197">
        <f t="shared" ref="BK174:BK190" si="19">ROUND(I174*H174,2)</f>
        <v>0</v>
      </c>
      <c r="BL174" s="16" t="s">
        <v>131</v>
      </c>
      <c r="BM174" s="196" t="s">
        <v>298</v>
      </c>
    </row>
    <row r="175" spans="1:65" s="2" customFormat="1" ht="21.1" customHeight="1">
      <c r="A175" s="33"/>
      <c r="B175" s="34"/>
      <c r="C175" s="198" t="s">
        <v>299</v>
      </c>
      <c r="D175" s="198" t="s">
        <v>136</v>
      </c>
      <c r="E175" s="199" t="s">
        <v>300</v>
      </c>
      <c r="F175" s="200" t="s">
        <v>301</v>
      </c>
      <c r="G175" s="201" t="s">
        <v>130</v>
      </c>
      <c r="H175" s="202">
        <v>65</v>
      </c>
      <c r="I175" s="203"/>
      <c r="J175" s="204">
        <f t="shared" si="10"/>
        <v>0</v>
      </c>
      <c r="K175" s="200" t="s">
        <v>1</v>
      </c>
      <c r="L175" s="205"/>
      <c r="M175" s="206" t="s">
        <v>1</v>
      </c>
      <c r="N175" s="207" t="s">
        <v>38</v>
      </c>
      <c r="O175" s="70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140</v>
      </c>
      <c r="AT175" s="196" t="s">
        <v>136</v>
      </c>
      <c r="AU175" s="196" t="s">
        <v>82</v>
      </c>
      <c r="AY175" s="16" t="s">
        <v>124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6" t="s">
        <v>80</v>
      </c>
      <c r="BK175" s="197">
        <f t="shared" si="19"/>
        <v>0</v>
      </c>
      <c r="BL175" s="16" t="s">
        <v>131</v>
      </c>
      <c r="BM175" s="196" t="s">
        <v>302</v>
      </c>
    </row>
    <row r="176" spans="1:65" s="2" customFormat="1" ht="31.95" customHeight="1">
      <c r="A176" s="33"/>
      <c r="B176" s="34"/>
      <c r="C176" s="198" t="s">
        <v>176</v>
      </c>
      <c r="D176" s="198" t="s">
        <v>136</v>
      </c>
      <c r="E176" s="199" t="s">
        <v>303</v>
      </c>
      <c r="F176" s="200" t="s">
        <v>304</v>
      </c>
      <c r="G176" s="201" t="s">
        <v>130</v>
      </c>
      <c r="H176" s="202">
        <v>187</v>
      </c>
      <c r="I176" s="203"/>
      <c r="J176" s="204">
        <f t="shared" si="10"/>
        <v>0</v>
      </c>
      <c r="K176" s="200" t="s">
        <v>1</v>
      </c>
      <c r="L176" s="205"/>
      <c r="M176" s="206" t="s">
        <v>1</v>
      </c>
      <c r="N176" s="207" t="s">
        <v>38</v>
      </c>
      <c r="O176" s="70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140</v>
      </c>
      <c r="AT176" s="196" t="s">
        <v>136</v>
      </c>
      <c r="AU176" s="196" t="s">
        <v>82</v>
      </c>
      <c r="AY176" s="16" t="s">
        <v>124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6" t="s">
        <v>80</v>
      </c>
      <c r="BK176" s="197">
        <f t="shared" si="19"/>
        <v>0</v>
      </c>
      <c r="BL176" s="16" t="s">
        <v>131</v>
      </c>
      <c r="BM176" s="196" t="s">
        <v>305</v>
      </c>
    </row>
    <row r="177" spans="1:65" s="2" customFormat="1" ht="23.45" customHeight="1">
      <c r="A177" s="33"/>
      <c r="B177" s="34"/>
      <c r="C177" s="185" t="s">
        <v>306</v>
      </c>
      <c r="D177" s="185" t="s">
        <v>127</v>
      </c>
      <c r="E177" s="186" t="s">
        <v>307</v>
      </c>
      <c r="F177" s="187" t="s">
        <v>308</v>
      </c>
      <c r="G177" s="188" t="s">
        <v>130</v>
      </c>
      <c r="H177" s="189">
        <v>9</v>
      </c>
      <c r="I177" s="190"/>
      <c r="J177" s="191">
        <f t="shared" si="10"/>
        <v>0</v>
      </c>
      <c r="K177" s="187" t="s">
        <v>1</v>
      </c>
      <c r="L177" s="38"/>
      <c r="M177" s="192" t="s">
        <v>1</v>
      </c>
      <c r="N177" s="193" t="s">
        <v>38</v>
      </c>
      <c r="O177" s="70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131</v>
      </c>
      <c r="AT177" s="196" t="s">
        <v>127</v>
      </c>
      <c r="AU177" s="196" t="s">
        <v>82</v>
      </c>
      <c r="AY177" s="16" t="s">
        <v>124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6" t="s">
        <v>80</v>
      </c>
      <c r="BK177" s="197">
        <f t="shared" si="19"/>
        <v>0</v>
      </c>
      <c r="BL177" s="16" t="s">
        <v>131</v>
      </c>
      <c r="BM177" s="196" t="s">
        <v>309</v>
      </c>
    </row>
    <row r="178" spans="1:65" s="2" customFormat="1" ht="16.3" customHeight="1">
      <c r="A178" s="33"/>
      <c r="B178" s="34"/>
      <c r="C178" s="198" t="s">
        <v>179</v>
      </c>
      <c r="D178" s="198" t="s">
        <v>136</v>
      </c>
      <c r="E178" s="199" t="s">
        <v>310</v>
      </c>
      <c r="F178" s="200" t="s">
        <v>311</v>
      </c>
      <c r="G178" s="201" t="s">
        <v>130</v>
      </c>
      <c r="H178" s="202">
        <v>6</v>
      </c>
      <c r="I178" s="203"/>
      <c r="J178" s="204">
        <f t="shared" si="10"/>
        <v>0</v>
      </c>
      <c r="K178" s="200" t="s">
        <v>1</v>
      </c>
      <c r="L178" s="205"/>
      <c r="M178" s="206" t="s">
        <v>1</v>
      </c>
      <c r="N178" s="207" t="s">
        <v>38</v>
      </c>
      <c r="O178" s="70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140</v>
      </c>
      <c r="AT178" s="196" t="s">
        <v>136</v>
      </c>
      <c r="AU178" s="196" t="s">
        <v>82</v>
      </c>
      <c r="AY178" s="16" t="s">
        <v>124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6" t="s">
        <v>80</v>
      </c>
      <c r="BK178" s="197">
        <f t="shared" si="19"/>
        <v>0</v>
      </c>
      <c r="BL178" s="16" t="s">
        <v>131</v>
      </c>
      <c r="BM178" s="196" t="s">
        <v>312</v>
      </c>
    </row>
    <row r="179" spans="1:65" s="2" customFormat="1" ht="16.3" customHeight="1">
      <c r="A179" s="33"/>
      <c r="B179" s="34"/>
      <c r="C179" s="198" t="s">
        <v>313</v>
      </c>
      <c r="D179" s="198" t="s">
        <v>136</v>
      </c>
      <c r="E179" s="199" t="s">
        <v>314</v>
      </c>
      <c r="F179" s="200" t="s">
        <v>315</v>
      </c>
      <c r="G179" s="201" t="s">
        <v>130</v>
      </c>
      <c r="H179" s="202">
        <v>3</v>
      </c>
      <c r="I179" s="203"/>
      <c r="J179" s="204">
        <f t="shared" si="10"/>
        <v>0</v>
      </c>
      <c r="K179" s="200" t="s">
        <v>1</v>
      </c>
      <c r="L179" s="205"/>
      <c r="M179" s="206" t="s">
        <v>1</v>
      </c>
      <c r="N179" s="207" t="s">
        <v>38</v>
      </c>
      <c r="O179" s="70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140</v>
      </c>
      <c r="AT179" s="196" t="s">
        <v>136</v>
      </c>
      <c r="AU179" s="196" t="s">
        <v>82</v>
      </c>
      <c r="AY179" s="16" t="s">
        <v>124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6" t="s">
        <v>80</v>
      </c>
      <c r="BK179" s="197">
        <f t="shared" si="19"/>
        <v>0</v>
      </c>
      <c r="BL179" s="16" t="s">
        <v>131</v>
      </c>
      <c r="BM179" s="196" t="s">
        <v>316</v>
      </c>
    </row>
    <row r="180" spans="1:65" s="2" customFormat="1" ht="31.95" customHeight="1">
      <c r="A180" s="33"/>
      <c r="B180" s="34"/>
      <c r="C180" s="185" t="s">
        <v>182</v>
      </c>
      <c r="D180" s="185" t="s">
        <v>127</v>
      </c>
      <c r="E180" s="186" t="s">
        <v>317</v>
      </c>
      <c r="F180" s="187" t="s">
        <v>318</v>
      </c>
      <c r="G180" s="188" t="s">
        <v>175</v>
      </c>
      <c r="H180" s="189">
        <v>100</v>
      </c>
      <c r="I180" s="190"/>
      <c r="J180" s="191">
        <f t="shared" si="10"/>
        <v>0</v>
      </c>
      <c r="K180" s="187" t="s">
        <v>1</v>
      </c>
      <c r="L180" s="38"/>
      <c r="M180" s="192" t="s">
        <v>1</v>
      </c>
      <c r="N180" s="193" t="s">
        <v>38</v>
      </c>
      <c r="O180" s="70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131</v>
      </c>
      <c r="AT180" s="196" t="s">
        <v>127</v>
      </c>
      <c r="AU180" s="196" t="s">
        <v>82</v>
      </c>
      <c r="AY180" s="16" t="s">
        <v>124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6" t="s">
        <v>80</v>
      </c>
      <c r="BK180" s="197">
        <f t="shared" si="19"/>
        <v>0</v>
      </c>
      <c r="BL180" s="16" t="s">
        <v>131</v>
      </c>
      <c r="BM180" s="196" t="s">
        <v>319</v>
      </c>
    </row>
    <row r="181" spans="1:65" s="2" customFormat="1" ht="16.3" customHeight="1">
      <c r="A181" s="33"/>
      <c r="B181" s="34"/>
      <c r="C181" s="198" t="s">
        <v>320</v>
      </c>
      <c r="D181" s="198" t="s">
        <v>136</v>
      </c>
      <c r="E181" s="199" t="s">
        <v>321</v>
      </c>
      <c r="F181" s="200" t="s">
        <v>322</v>
      </c>
      <c r="G181" s="201" t="s">
        <v>175</v>
      </c>
      <c r="H181" s="202">
        <v>100</v>
      </c>
      <c r="I181" s="203"/>
      <c r="J181" s="204">
        <f t="shared" si="10"/>
        <v>0</v>
      </c>
      <c r="K181" s="200" t="s">
        <v>1</v>
      </c>
      <c r="L181" s="205"/>
      <c r="M181" s="206" t="s">
        <v>1</v>
      </c>
      <c r="N181" s="207" t="s">
        <v>38</v>
      </c>
      <c r="O181" s="70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140</v>
      </c>
      <c r="AT181" s="196" t="s">
        <v>136</v>
      </c>
      <c r="AU181" s="196" t="s">
        <v>82</v>
      </c>
      <c r="AY181" s="16" t="s">
        <v>124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6" t="s">
        <v>80</v>
      </c>
      <c r="BK181" s="197">
        <f t="shared" si="19"/>
        <v>0</v>
      </c>
      <c r="BL181" s="16" t="s">
        <v>131</v>
      </c>
      <c r="BM181" s="196" t="s">
        <v>323</v>
      </c>
    </row>
    <row r="182" spans="1:65" s="2" customFormat="1" ht="16.3" customHeight="1">
      <c r="A182" s="33"/>
      <c r="B182" s="34"/>
      <c r="C182" s="198" t="s">
        <v>140</v>
      </c>
      <c r="D182" s="198" t="s">
        <v>136</v>
      </c>
      <c r="E182" s="199" t="s">
        <v>324</v>
      </c>
      <c r="F182" s="200" t="s">
        <v>325</v>
      </c>
      <c r="G182" s="201" t="s">
        <v>130</v>
      </c>
      <c r="H182" s="202">
        <v>150</v>
      </c>
      <c r="I182" s="203"/>
      <c r="J182" s="204">
        <f t="shared" si="10"/>
        <v>0</v>
      </c>
      <c r="K182" s="200" t="s">
        <v>1</v>
      </c>
      <c r="L182" s="205"/>
      <c r="M182" s="206" t="s">
        <v>1</v>
      </c>
      <c r="N182" s="207" t="s">
        <v>38</v>
      </c>
      <c r="O182" s="70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140</v>
      </c>
      <c r="AT182" s="196" t="s">
        <v>136</v>
      </c>
      <c r="AU182" s="196" t="s">
        <v>82</v>
      </c>
      <c r="AY182" s="16" t="s">
        <v>124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6" t="s">
        <v>80</v>
      </c>
      <c r="BK182" s="197">
        <f t="shared" si="19"/>
        <v>0</v>
      </c>
      <c r="BL182" s="16" t="s">
        <v>131</v>
      </c>
      <c r="BM182" s="196" t="s">
        <v>326</v>
      </c>
    </row>
    <row r="183" spans="1:65" s="2" customFormat="1" ht="23.45" customHeight="1">
      <c r="A183" s="33"/>
      <c r="B183" s="34"/>
      <c r="C183" s="198" t="s">
        <v>327</v>
      </c>
      <c r="D183" s="198" t="s">
        <v>136</v>
      </c>
      <c r="E183" s="199" t="s">
        <v>328</v>
      </c>
      <c r="F183" s="200" t="s">
        <v>329</v>
      </c>
      <c r="G183" s="201" t="s">
        <v>130</v>
      </c>
      <c r="H183" s="202">
        <v>100</v>
      </c>
      <c r="I183" s="203"/>
      <c r="J183" s="204">
        <f t="shared" si="10"/>
        <v>0</v>
      </c>
      <c r="K183" s="200" t="s">
        <v>1</v>
      </c>
      <c r="L183" s="205"/>
      <c r="M183" s="206" t="s">
        <v>1</v>
      </c>
      <c r="N183" s="207" t="s">
        <v>38</v>
      </c>
      <c r="O183" s="70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140</v>
      </c>
      <c r="AT183" s="196" t="s">
        <v>136</v>
      </c>
      <c r="AU183" s="196" t="s">
        <v>82</v>
      </c>
      <c r="AY183" s="16" t="s">
        <v>124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6" t="s">
        <v>80</v>
      </c>
      <c r="BK183" s="197">
        <f t="shared" si="19"/>
        <v>0</v>
      </c>
      <c r="BL183" s="16" t="s">
        <v>131</v>
      </c>
      <c r="BM183" s="196" t="s">
        <v>330</v>
      </c>
    </row>
    <row r="184" spans="1:65" s="2" customFormat="1" ht="16.3" customHeight="1">
      <c r="A184" s="33"/>
      <c r="B184" s="34"/>
      <c r="C184" s="198" t="s">
        <v>188</v>
      </c>
      <c r="D184" s="198" t="s">
        <v>136</v>
      </c>
      <c r="E184" s="199" t="s">
        <v>331</v>
      </c>
      <c r="F184" s="200" t="s">
        <v>332</v>
      </c>
      <c r="G184" s="201" t="s">
        <v>130</v>
      </c>
      <c r="H184" s="202">
        <v>2</v>
      </c>
      <c r="I184" s="203"/>
      <c r="J184" s="204">
        <f t="shared" si="10"/>
        <v>0</v>
      </c>
      <c r="K184" s="200" t="s">
        <v>1</v>
      </c>
      <c r="L184" s="205"/>
      <c r="M184" s="206" t="s">
        <v>1</v>
      </c>
      <c r="N184" s="207" t="s">
        <v>38</v>
      </c>
      <c r="O184" s="70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140</v>
      </c>
      <c r="AT184" s="196" t="s">
        <v>136</v>
      </c>
      <c r="AU184" s="196" t="s">
        <v>82</v>
      </c>
      <c r="AY184" s="16" t="s">
        <v>124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6" t="s">
        <v>80</v>
      </c>
      <c r="BK184" s="197">
        <f t="shared" si="19"/>
        <v>0</v>
      </c>
      <c r="BL184" s="16" t="s">
        <v>131</v>
      </c>
      <c r="BM184" s="196" t="s">
        <v>333</v>
      </c>
    </row>
    <row r="185" spans="1:65" s="2" customFormat="1" ht="16.3" customHeight="1">
      <c r="A185" s="33"/>
      <c r="B185" s="34"/>
      <c r="C185" s="198" t="s">
        <v>334</v>
      </c>
      <c r="D185" s="198" t="s">
        <v>136</v>
      </c>
      <c r="E185" s="199" t="s">
        <v>335</v>
      </c>
      <c r="F185" s="200" t="s">
        <v>336</v>
      </c>
      <c r="G185" s="201" t="s">
        <v>130</v>
      </c>
      <c r="H185" s="202">
        <v>2</v>
      </c>
      <c r="I185" s="203"/>
      <c r="J185" s="204">
        <f t="shared" si="10"/>
        <v>0</v>
      </c>
      <c r="K185" s="200" t="s">
        <v>1</v>
      </c>
      <c r="L185" s="205"/>
      <c r="M185" s="206" t="s">
        <v>1</v>
      </c>
      <c r="N185" s="207" t="s">
        <v>38</v>
      </c>
      <c r="O185" s="70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140</v>
      </c>
      <c r="AT185" s="196" t="s">
        <v>136</v>
      </c>
      <c r="AU185" s="196" t="s">
        <v>82</v>
      </c>
      <c r="AY185" s="16" t="s">
        <v>124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6" t="s">
        <v>80</v>
      </c>
      <c r="BK185" s="197">
        <f t="shared" si="19"/>
        <v>0</v>
      </c>
      <c r="BL185" s="16" t="s">
        <v>131</v>
      </c>
      <c r="BM185" s="196" t="s">
        <v>337</v>
      </c>
    </row>
    <row r="186" spans="1:65" s="2" customFormat="1" ht="16.3" customHeight="1">
      <c r="A186" s="33"/>
      <c r="B186" s="34"/>
      <c r="C186" s="198" t="s">
        <v>192</v>
      </c>
      <c r="D186" s="198" t="s">
        <v>136</v>
      </c>
      <c r="E186" s="199" t="s">
        <v>338</v>
      </c>
      <c r="F186" s="200" t="s">
        <v>339</v>
      </c>
      <c r="G186" s="201" t="s">
        <v>130</v>
      </c>
      <c r="H186" s="202">
        <v>100</v>
      </c>
      <c r="I186" s="203"/>
      <c r="J186" s="204">
        <f t="shared" si="10"/>
        <v>0</v>
      </c>
      <c r="K186" s="200" t="s">
        <v>1</v>
      </c>
      <c r="L186" s="205"/>
      <c r="M186" s="206" t="s">
        <v>1</v>
      </c>
      <c r="N186" s="207" t="s">
        <v>38</v>
      </c>
      <c r="O186" s="70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140</v>
      </c>
      <c r="AT186" s="196" t="s">
        <v>136</v>
      </c>
      <c r="AU186" s="196" t="s">
        <v>82</v>
      </c>
      <c r="AY186" s="16" t="s">
        <v>124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6" t="s">
        <v>80</v>
      </c>
      <c r="BK186" s="197">
        <f t="shared" si="19"/>
        <v>0</v>
      </c>
      <c r="BL186" s="16" t="s">
        <v>131</v>
      </c>
      <c r="BM186" s="196" t="s">
        <v>340</v>
      </c>
    </row>
    <row r="187" spans="1:65" s="2" customFormat="1" ht="23.45" customHeight="1">
      <c r="A187" s="33"/>
      <c r="B187" s="34"/>
      <c r="C187" s="185" t="s">
        <v>341</v>
      </c>
      <c r="D187" s="185" t="s">
        <v>127</v>
      </c>
      <c r="E187" s="186" t="s">
        <v>342</v>
      </c>
      <c r="F187" s="187" t="s">
        <v>343</v>
      </c>
      <c r="G187" s="188" t="s">
        <v>175</v>
      </c>
      <c r="H187" s="189">
        <v>100</v>
      </c>
      <c r="I187" s="190"/>
      <c r="J187" s="191">
        <f t="shared" si="10"/>
        <v>0</v>
      </c>
      <c r="K187" s="187" t="s">
        <v>1</v>
      </c>
      <c r="L187" s="38"/>
      <c r="M187" s="192" t="s">
        <v>1</v>
      </c>
      <c r="N187" s="193" t="s">
        <v>38</v>
      </c>
      <c r="O187" s="70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131</v>
      </c>
      <c r="AT187" s="196" t="s">
        <v>127</v>
      </c>
      <c r="AU187" s="196" t="s">
        <v>82</v>
      </c>
      <c r="AY187" s="16" t="s">
        <v>124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6" t="s">
        <v>80</v>
      </c>
      <c r="BK187" s="197">
        <f t="shared" si="19"/>
        <v>0</v>
      </c>
      <c r="BL187" s="16" t="s">
        <v>131</v>
      </c>
      <c r="BM187" s="196" t="s">
        <v>344</v>
      </c>
    </row>
    <row r="188" spans="1:65" s="2" customFormat="1" ht="16.3" customHeight="1">
      <c r="A188" s="33"/>
      <c r="B188" s="34"/>
      <c r="C188" s="198" t="s">
        <v>200</v>
      </c>
      <c r="D188" s="198" t="s">
        <v>136</v>
      </c>
      <c r="E188" s="199" t="s">
        <v>345</v>
      </c>
      <c r="F188" s="200" t="s">
        <v>346</v>
      </c>
      <c r="G188" s="201" t="s">
        <v>175</v>
      </c>
      <c r="H188" s="202">
        <v>100</v>
      </c>
      <c r="I188" s="203"/>
      <c r="J188" s="204">
        <f t="shared" si="10"/>
        <v>0</v>
      </c>
      <c r="K188" s="200" t="s">
        <v>1</v>
      </c>
      <c r="L188" s="205"/>
      <c r="M188" s="206" t="s">
        <v>1</v>
      </c>
      <c r="N188" s="207" t="s">
        <v>38</v>
      </c>
      <c r="O188" s="70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140</v>
      </c>
      <c r="AT188" s="196" t="s">
        <v>136</v>
      </c>
      <c r="AU188" s="196" t="s">
        <v>82</v>
      </c>
      <c r="AY188" s="16" t="s">
        <v>124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6" t="s">
        <v>80</v>
      </c>
      <c r="BK188" s="197">
        <f t="shared" si="19"/>
        <v>0</v>
      </c>
      <c r="BL188" s="16" t="s">
        <v>131</v>
      </c>
      <c r="BM188" s="196" t="s">
        <v>347</v>
      </c>
    </row>
    <row r="189" spans="1:65" s="2" customFormat="1" ht="42.8" customHeight="1">
      <c r="A189" s="33"/>
      <c r="B189" s="34"/>
      <c r="C189" s="185" t="s">
        <v>348</v>
      </c>
      <c r="D189" s="185" t="s">
        <v>127</v>
      </c>
      <c r="E189" s="186" t="s">
        <v>349</v>
      </c>
      <c r="F189" s="187" t="s">
        <v>350</v>
      </c>
      <c r="G189" s="188" t="s">
        <v>130</v>
      </c>
      <c r="H189" s="189">
        <v>4</v>
      </c>
      <c r="I189" s="190"/>
      <c r="J189" s="191">
        <f t="shared" si="10"/>
        <v>0</v>
      </c>
      <c r="K189" s="187" t="s">
        <v>1</v>
      </c>
      <c r="L189" s="38"/>
      <c r="M189" s="192" t="s">
        <v>1</v>
      </c>
      <c r="N189" s="193" t="s">
        <v>38</v>
      </c>
      <c r="O189" s="70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131</v>
      </c>
      <c r="AT189" s="196" t="s">
        <v>127</v>
      </c>
      <c r="AU189" s="196" t="s">
        <v>82</v>
      </c>
      <c r="AY189" s="16" t="s">
        <v>124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6" t="s">
        <v>80</v>
      </c>
      <c r="BK189" s="197">
        <f t="shared" si="19"/>
        <v>0</v>
      </c>
      <c r="BL189" s="16" t="s">
        <v>131</v>
      </c>
      <c r="BM189" s="196" t="s">
        <v>351</v>
      </c>
    </row>
    <row r="190" spans="1:65" s="2" customFormat="1" ht="42.8" customHeight="1">
      <c r="A190" s="33"/>
      <c r="B190" s="34"/>
      <c r="C190" s="185" t="s">
        <v>206</v>
      </c>
      <c r="D190" s="185" t="s">
        <v>127</v>
      </c>
      <c r="E190" s="186" t="s">
        <v>279</v>
      </c>
      <c r="F190" s="187" t="s">
        <v>280</v>
      </c>
      <c r="G190" s="188" t="s">
        <v>281</v>
      </c>
      <c r="H190" s="189">
        <v>0.52500000000000002</v>
      </c>
      <c r="I190" s="190"/>
      <c r="J190" s="191">
        <f t="shared" si="10"/>
        <v>0</v>
      </c>
      <c r="K190" s="187" t="s">
        <v>1</v>
      </c>
      <c r="L190" s="38"/>
      <c r="M190" s="192" t="s">
        <v>1</v>
      </c>
      <c r="N190" s="193" t="s">
        <v>38</v>
      </c>
      <c r="O190" s="70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131</v>
      </c>
      <c r="AT190" s="196" t="s">
        <v>127</v>
      </c>
      <c r="AU190" s="196" t="s">
        <v>82</v>
      </c>
      <c r="AY190" s="16" t="s">
        <v>124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6" t="s">
        <v>80</v>
      </c>
      <c r="BK190" s="197">
        <f t="shared" si="19"/>
        <v>0</v>
      </c>
      <c r="BL190" s="16" t="s">
        <v>131</v>
      </c>
      <c r="BM190" s="196" t="s">
        <v>352</v>
      </c>
    </row>
    <row r="191" spans="1:65" s="12" customFormat="1" ht="22.75" customHeight="1">
      <c r="B191" s="169"/>
      <c r="C191" s="170"/>
      <c r="D191" s="171" t="s">
        <v>72</v>
      </c>
      <c r="E191" s="183" t="s">
        <v>353</v>
      </c>
      <c r="F191" s="183" t="s">
        <v>354</v>
      </c>
      <c r="G191" s="170"/>
      <c r="H191" s="170"/>
      <c r="I191" s="173"/>
      <c r="J191" s="184">
        <f>BK191</f>
        <v>0</v>
      </c>
      <c r="K191" s="170"/>
      <c r="L191" s="175"/>
      <c r="M191" s="176"/>
      <c r="N191" s="177"/>
      <c r="O191" s="177"/>
      <c r="P191" s="178">
        <f>P192</f>
        <v>0</v>
      </c>
      <c r="Q191" s="177"/>
      <c r="R191" s="178">
        <f>R192</f>
        <v>0</v>
      </c>
      <c r="S191" s="177"/>
      <c r="T191" s="179">
        <f>T192</f>
        <v>0</v>
      </c>
      <c r="AR191" s="180" t="s">
        <v>82</v>
      </c>
      <c r="AT191" s="181" t="s">
        <v>72</v>
      </c>
      <c r="AU191" s="181" t="s">
        <v>80</v>
      </c>
      <c r="AY191" s="180" t="s">
        <v>124</v>
      </c>
      <c r="BK191" s="182">
        <f>BK192</f>
        <v>0</v>
      </c>
    </row>
    <row r="192" spans="1:65" s="2" customFormat="1" ht="87.3" customHeight="1">
      <c r="A192" s="33"/>
      <c r="B192" s="34"/>
      <c r="C192" s="185" t="s">
        <v>355</v>
      </c>
      <c r="D192" s="185" t="s">
        <v>127</v>
      </c>
      <c r="E192" s="186" t="s">
        <v>356</v>
      </c>
      <c r="F192" s="187" t="s">
        <v>357</v>
      </c>
      <c r="G192" s="188" t="s">
        <v>358</v>
      </c>
      <c r="H192" s="189">
        <v>25</v>
      </c>
      <c r="I192" s="190"/>
      <c r="J192" s="191">
        <f>ROUND(I192*H192,2)</f>
        <v>0</v>
      </c>
      <c r="K192" s="187" t="s">
        <v>1</v>
      </c>
      <c r="L192" s="38"/>
      <c r="M192" s="192" t="s">
        <v>1</v>
      </c>
      <c r="N192" s="193" t="s">
        <v>38</v>
      </c>
      <c r="O192" s="70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131</v>
      </c>
      <c r="AT192" s="196" t="s">
        <v>127</v>
      </c>
      <c r="AU192" s="196" t="s">
        <v>82</v>
      </c>
      <c r="AY192" s="16" t="s">
        <v>124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6" t="s">
        <v>80</v>
      </c>
      <c r="BK192" s="197">
        <f>ROUND(I192*H192,2)</f>
        <v>0</v>
      </c>
      <c r="BL192" s="16" t="s">
        <v>131</v>
      </c>
      <c r="BM192" s="196" t="s">
        <v>359</v>
      </c>
    </row>
    <row r="193" spans="1:65" s="12" customFormat="1" ht="22.75" customHeight="1">
      <c r="B193" s="169"/>
      <c r="C193" s="170"/>
      <c r="D193" s="171" t="s">
        <v>72</v>
      </c>
      <c r="E193" s="183" t="s">
        <v>360</v>
      </c>
      <c r="F193" s="183" t="s">
        <v>361</v>
      </c>
      <c r="G193" s="170"/>
      <c r="H193" s="170"/>
      <c r="I193" s="173"/>
      <c r="J193" s="184">
        <f>BK193</f>
        <v>0</v>
      </c>
      <c r="K193" s="170"/>
      <c r="L193" s="175"/>
      <c r="M193" s="176"/>
      <c r="N193" s="177"/>
      <c r="O193" s="177"/>
      <c r="P193" s="178">
        <f>SUM(P194:P195)</f>
        <v>0</v>
      </c>
      <c r="Q193" s="177"/>
      <c r="R193" s="178">
        <f>SUM(R194:R195)</f>
        <v>0</v>
      </c>
      <c r="S193" s="177"/>
      <c r="T193" s="179">
        <f>SUM(T194:T195)</f>
        <v>0</v>
      </c>
      <c r="AR193" s="180" t="s">
        <v>82</v>
      </c>
      <c r="AT193" s="181" t="s">
        <v>72</v>
      </c>
      <c r="AU193" s="181" t="s">
        <v>80</v>
      </c>
      <c r="AY193" s="180" t="s">
        <v>124</v>
      </c>
      <c r="BK193" s="182">
        <f>SUM(BK194:BK195)</f>
        <v>0</v>
      </c>
    </row>
    <row r="194" spans="1:65" s="2" customFormat="1" ht="42.8" customHeight="1">
      <c r="A194" s="33"/>
      <c r="B194" s="34"/>
      <c r="C194" s="185" t="s">
        <v>209</v>
      </c>
      <c r="D194" s="185" t="s">
        <v>127</v>
      </c>
      <c r="E194" s="186" t="s">
        <v>362</v>
      </c>
      <c r="F194" s="187" t="s">
        <v>363</v>
      </c>
      <c r="G194" s="188" t="s">
        <v>139</v>
      </c>
      <c r="H194" s="189">
        <v>1</v>
      </c>
      <c r="I194" s="190"/>
      <c r="J194" s="191">
        <f>ROUND(I194*H194,2)</f>
        <v>0</v>
      </c>
      <c r="K194" s="187" t="s">
        <v>1</v>
      </c>
      <c r="L194" s="38"/>
      <c r="M194" s="192" t="s">
        <v>1</v>
      </c>
      <c r="N194" s="193" t="s">
        <v>38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131</v>
      </c>
      <c r="AT194" s="196" t="s">
        <v>127</v>
      </c>
      <c r="AU194" s="196" t="s">
        <v>82</v>
      </c>
      <c r="AY194" s="16" t="s">
        <v>124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80</v>
      </c>
      <c r="BK194" s="197">
        <f>ROUND(I194*H194,2)</f>
        <v>0</v>
      </c>
      <c r="BL194" s="16" t="s">
        <v>131</v>
      </c>
      <c r="BM194" s="196" t="s">
        <v>364</v>
      </c>
    </row>
    <row r="195" spans="1:65" s="2" customFormat="1" ht="23.45" customHeight="1">
      <c r="A195" s="33"/>
      <c r="B195" s="34"/>
      <c r="C195" s="198" t="s">
        <v>365</v>
      </c>
      <c r="D195" s="198" t="s">
        <v>136</v>
      </c>
      <c r="E195" s="199" t="s">
        <v>366</v>
      </c>
      <c r="F195" s="200" t="s">
        <v>367</v>
      </c>
      <c r="G195" s="201" t="s">
        <v>139</v>
      </c>
      <c r="H195" s="202">
        <v>1</v>
      </c>
      <c r="I195" s="203"/>
      <c r="J195" s="204">
        <f>ROUND(I195*H195,2)</f>
        <v>0</v>
      </c>
      <c r="K195" s="200" t="s">
        <v>1</v>
      </c>
      <c r="L195" s="205"/>
      <c r="M195" s="206" t="s">
        <v>1</v>
      </c>
      <c r="N195" s="207" t="s">
        <v>38</v>
      </c>
      <c r="O195" s="70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140</v>
      </c>
      <c r="AT195" s="196" t="s">
        <v>136</v>
      </c>
      <c r="AU195" s="196" t="s">
        <v>82</v>
      </c>
      <c r="AY195" s="16" t="s">
        <v>124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80</v>
      </c>
      <c r="BK195" s="197">
        <f>ROUND(I195*H195,2)</f>
        <v>0</v>
      </c>
      <c r="BL195" s="16" t="s">
        <v>131</v>
      </c>
      <c r="BM195" s="196" t="s">
        <v>368</v>
      </c>
    </row>
    <row r="196" spans="1:65" s="12" customFormat="1" ht="22.75" customHeight="1">
      <c r="B196" s="169"/>
      <c r="C196" s="170"/>
      <c r="D196" s="171" t="s">
        <v>72</v>
      </c>
      <c r="E196" s="183" t="s">
        <v>369</v>
      </c>
      <c r="F196" s="183" t="s">
        <v>370</v>
      </c>
      <c r="G196" s="170"/>
      <c r="H196" s="170"/>
      <c r="I196" s="173"/>
      <c r="J196" s="184">
        <f>BK196</f>
        <v>0</v>
      </c>
      <c r="K196" s="170"/>
      <c r="L196" s="175"/>
      <c r="M196" s="176"/>
      <c r="N196" s="177"/>
      <c r="O196" s="177"/>
      <c r="P196" s="178">
        <f>SUM(P197:P200)</f>
        <v>0</v>
      </c>
      <c r="Q196" s="177"/>
      <c r="R196" s="178">
        <f>SUM(R197:R200)</f>
        <v>0</v>
      </c>
      <c r="S196" s="177"/>
      <c r="T196" s="179">
        <f>SUM(T197:T200)</f>
        <v>0</v>
      </c>
      <c r="AR196" s="180" t="s">
        <v>82</v>
      </c>
      <c r="AT196" s="181" t="s">
        <v>72</v>
      </c>
      <c r="AU196" s="181" t="s">
        <v>80</v>
      </c>
      <c r="AY196" s="180" t="s">
        <v>124</v>
      </c>
      <c r="BK196" s="182">
        <f>SUM(BK197:BK200)</f>
        <v>0</v>
      </c>
    </row>
    <row r="197" spans="1:65" s="2" customFormat="1" ht="23.45" customHeight="1">
      <c r="A197" s="33"/>
      <c r="B197" s="34"/>
      <c r="C197" s="185" t="s">
        <v>212</v>
      </c>
      <c r="D197" s="185" t="s">
        <v>127</v>
      </c>
      <c r="E197" s="186" t="s">
        <v>371</v>
      </c>
      <c r="F197" s="187" t="s">
        <v>372</v>
      </c>
      <c r="G197" s="188" t="s">
        <v>358</v>
      </c>
      <c r="H197" s="189">
        <v>25</v>
      </c>
      <c r="I197" s="190"/>
      <c r="J197" s="191">
        <f>ROUND(I197*H197,2)</f>
        <v>0</v>
      </c>
      <c r="K197" s="187" t="s">
        <v>1</v>
      </c>
      <c r="L197" s="38"/>
      <c r="M197" s="192" t="s">
        <v>1</v>
      </c>
      <c r="N197" s="193" t="s">
        <v>38</v>
      </c>
      <c r="O197" s="70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131</v>
      </c>
      <c r="AT197" s="196" t="s">
        <v>127</v>
      </c>
      <c r="AU197" s="196" t="s">
        <v>82</v>
      </c>
      <c r="AY197" s="16" t="s">
        <v>124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6" t="s">
        <v>80</v>
      </c>
      <c r="BK197" s="197">
        <f>ROUND(I197*H197,2)</f>
        <v>0</v>
      </c>
      <c r="BL197" s="16" t="s">
        <v>131</v>
      </c>
      <c r="BM197" s="196" t="s">
        <v>373</v>
      </c>
    </row>
    <row r="198" spans="1:65" s="2" customFormat="1" ht="23.45" customHeight="1">
      <c r="A198" s="33"/>
      <c r="B198" s="34"/>
      <c r="C198" s="185" t="s">
        <v>374</v>
      </c>
      <c r="D198" s="185" t="s">
        <v>127</v>
      </c>
      <c r="E198" s="186" t="s">
        <v>375</v>
      </c>
      <c r="F198" s="187" t="s">
        <v>376</v>
      </c>
      <c r="G198" s="188" t="s">
        <v>358</v>
      </c>
      <c r="H198" s="189">
        <v>25</v>
      </c>
      <c r="I198" s="190"/>
      <c r="J198" s="191">
        <f>ROUND(I198*H198,2)</f>
        <v>0</v>
      </c>
      <c r="K198" s="187" t="s">
        <v>1</v>
      </c>
      <c r="L198" s="38"/>
      <c r="M198" s="192" t="s">
        <v>1</v>
      </c>
      <c r="N198" s="193" t="s">
        <v>38</v>
      </c>
      <c r="O198" s="70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131</v>
      </c>
      <c r="AT198" s="196" t="s">
        <v>127</v>
      </c>
      <c r="AU198" s="196" t="s">
        <v>82</v>
      </c>
      <c r="AY198" s="16" t="s">
        <v>124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80</v>
      </c>
      <c r="BK198" s="197">
        <f>ROUND(I198*H198,2)</f>
        <v>0</v>
      </c>
      <c r="BL198" s="16" t="s">
        <v>131</v>
      </c>
      <c r="BM198" s="196" t="s">
        <v>377</v>
      </c>
    </row>
    <row r="199" spans="1:65" s="2" customFormat="1" ht="36.700000000000003" customHeight="1">
      <c r="A199" s="33"/>
      <c r="B199" s="34"/>
      <c r="C199" s="185" t="s">
        <v>218</v>
      </c>
      <c r="D199" s="185" t="s">
        <v>127</v>
      </c>
      <c r="E199" s="186" t="s">
        <v>378</v>
      </c>
      <c r="F199" s="187" t="s">
        <v>379</v>
      </c>
      <c r="G199" s="188" t="s">
        <v>358</v>
      </c>
      <c r="H199" s="189">
        <v>25</v>
      </c>
      <c r="I199" s="190"/>
      <c r="J199" s="191">
        <f>ROUND(I199*H199,2)</f>
        <v>0</v>
      </c>
      <c r="K199" s="187" t="s">
        <v>1</v>
      </c>
      <c r="L199" s="38"/>
      <c r="M199" s="192" t="s">
        <v>1</v>
      </c>
      <c r="N199" s="193" t="s">
        <v>38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131</v>
      </c>
      <c r="AT199" s="196" t="s">
        <v>127</v>
      </c>
      <c r="AU199" s="196" t="s">
        <v>82</v>
      </c>
      <c r="AY199" s="16" t="s">
        <v>124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80</v>
      </c>
      <c r="BK199" s="197">
        <f>ROUND(I199*H199,2)</f>
        <v>0</v>
      </c>
      <c r="BL199" s="16" t="s">
        <v>131</v>
      </c>
      <c r="BM199" s="196" t="s">
        <v>380</v>
      </c>
    </row>
    <row r="200" spans="1:65" s="2" customFormat="1" ht="42.8" customHeight="1">
      <c r="A200" s="33"/>
      <c r="B200" s="34"/>
      <c r="C200" s="185" t="s">
        <v>381</v>
      </c>
      <c r="D200" s="185" t="s">
        <v>127</v>
      </c>
      <c r="E200" s="186" t="s">
        <v>382</v>
      </c>
      <c r="F200" s="187" t="s">
        <v>383</v>
      </c>
      <c r="G200" s="188" t="s">
        <v>358</v>
      </c>
      <c r="H200" s="189">
        <v>25</v>
      </c>
      <c r="I200" s="190"/>
      <c r="J200" s="191">
        <f>ROUND(I200*H200,2)</f>
        <v>0</v>
      </c>
      <c r="K200" s="187" t="s">
        <v>1</v>
      </c>
      <c r="L200" s="38"/>
      <c r="M200" s="192" t="s">
        <v>1</v>
      </c>
      <c r="N200" s="193" t="s">
        <v>38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131</v>
      </c>
      <c r="AT200" s="196" t="s">
        <v>127</v>
      </c>
      <c r="AU200" s="196" t="s">
        <v>82</v>
      </c>
      <c r="AY200" s="16" t="s">
        <v>124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80</v>
      </c>
      <c r="BK200" s="197">
        <f>ROUND(I200*H200,2)</f>
        <v>0</v>
      </c>
      <c r="BL200" s="16" t="s">
        <v>131</v>
      </c>
      <c r="BM200" s="196" t="s">
        <v>384</v>
      </c>
    </row>
    <row r="201" spans="1:65" s="12" customFormat="1" ht="22.75" customHeight="1">
      <c r="B201" s="169"/>
      <c r="C201" s="170"/>
      <c r="D201" s="171" t="s">
        <v>72</v>
      </c>
      <c r="E201" s="183" t="s">
        <v>385</v>
      </c>
      <c r="F201" s="183" t="s">
        <v>386</v>
      </c>
      <c r="G201" s="170"/>
      <c r="H201" s="170"/>
      <c r="I201" s="173"/>
      <c r="J201" s="184">
        <f>BK201</f>
        <v>0</v>
      </c>
      <c r="K201" s="170"/>
      <c r="L201" s="175"/>
      <c r="M201" s="176"/>
      <c r="N201" s="177"/>
      <c r="O201" s="177"/>
      <c r="P201" s="178">
        <f>P202</f>
        <v>0</v>
      </c>
      <c r="Q201" s="177"/>
      <c r="R201" s="178">
        <f>R202</f>
        <v>0</v>
      </c>
      <c r="S201" s="177"/>
      <c r="T201" s="179">
        <f>T202</f>
        <v>0</v>
      </c>
      <c r="AR201" s="180" t="s">
        <v>82</v>
      </c>
      <c r="AT201" s="181" t="s">
        <v>72</v>
      </c>
      <c r="AU201" s="181" t="s">
        <v>80</v>
      </c>
      <c r="AY201" s="180" t="s">
        <v>124</v>
      </c>
      <c r="BK201" s="182">
        <f>BK202</f>
        <v>0</v>
      </c>
    </row>
    <row r="202" spans="1:65" s="2" customFormat="1" ht="42.8" customHeight="1">
      <c r="A202" s="33"/>
      <c r="B202" s="34"/>
      <c r="C202" s="185" t="s">
        <v>298</v>
      </c>
      <c r="D202" s="185" t="s">
        <v>127</v>
      </c>
      <c r="E202" s="186" t="s">
        <v>387</v>
      </c>
      <c r="F202" s="187" t="s">
        <v>388</v>
      </c>
      <c r="G202" s="188" t="s">
        <v>358</v>
      </c>
      <c r="H202" s="189">
        <v>25</v>
      </c>
      <c r="I202" s="190"/>
      <c r="J202" s="191">
        <f>ROUND(I202*H202,2)</f>
        <v>0</v>
      </c>
      <c r="K202" s="187" t="s">
        <v>1</v>
      </c>
      <c r="L202" s="38"/>
      <c r="M202" s="192" t="s">
        <v>1</v>
      </c>
      <c r="N202" s="193" t="s">
        <v>38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131</v>
      </c>
      <c r="AT202" s="196" t="s">
        <v>127</v>
      </c>
      <c r="AU202" s="196" t="s">
        <v>82</v>
      </c>
      <c r="AY202" s="16" t="s">
        <v>124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80</v>
      </c>
      <c r="BK202" s="197">
        <f>ROUND(I202*H202,2)</f>
        <v>0</v>
      </c>
      <c r="BL202" s="16" t="s">
        <v>131</v>
      </c>
      <c r="BM202" s="196" t="s">
        <v>389</v>
      </c>
    </row>
    <row r="203" spans="1:65" s="12" customFormat="1" ht="22.75" customHeight="1">
      <c r="B203" s="169"/>
      <c r="C203" s="170"/>
      <c r="D203" s="171" t="s">
        <v>72</v>
      </c>
      <c r="E203" s="183" t="s">
        <v>390</v>
      </c>
      <c r="F203" s="183" t="s">
        <v>391</v>
      </c>
      <c r="G203" s="170"/>
      <c r="H203" s="170"/>
      <c r="I203" s="173"/>
      <c r="J203" s="184">
        <f>BK203</f>
        <v>0</v>
      </c>
      <c r="K203" s="170"/>
      <c r="L203" s="175"/>
      <c r="M203" s="176"/>
      <c r="N203" s="177"/>
      <c r="O203" s="177"/>
      <c r="P203" s="178">
        <f>SUM(P204:P258)</f>
        <v>0</v>
      </c>
      <c r="Q203" s="177"/>
      <c r="R203" s="178">
        <f>SUM(R204:R258)</f>
        <v>0</v>
      </c>
      <c r="S203" s="177"/>
      <c r="T203" s="179">
        <f>SUM(T204:T258)</f>
        <v>0</v>
      </c>
      <c r="AR203" s="180" t="s">
        <v>80</v>
      </c>
      <c r="AT203" s="181" t="s">
        <v>72</v>
      </c>
      <c r="AU203" s="181" t="s">
        <v>80</v>
      </c>
      <c r="AY203" s="180" t="s">
        <v>124</v>
      </c>
      <c r="BK203" s="182">
        <f>SUM(BK204:BK258)</f>
        <v>0</v>
      </c>
    </row>
    <row r="204" spans="1:65" s="2" customFormat="1" ht="53.7" customHeight="1">
      <c r="A204" s="33"/>
      <c r="B204" s="34"/>
      <c r="C204" s="185" t="s">
        <v>392</v>
      </c>
      <c r="D204" s="185" t="s">
        <v>127</v>
      </c>
      <c r="E204" s="186" t="s">
        <v>393</v>
      </c>
      <c r="F204" s="187" t="s">
        <v>394</v>
      </c>
      <c r="G204" s="188" t="s">
        <v>130</v>
      </c>
      <c r="H204" s="189">
        <v>4</v>
      </c>
      <c r="I204" s="190"/>
      <c r="J204" s="191">
        <f>ROUND(I204*H204,2)</f>
        <v>0</v>
      </c>
      <c r="K204" s="187" t="s">
        <v>1</v>
      </c>
      <c r="L204" s="38"/>
      <c r="M204" s="192" t="s">
        <v>1</v>
      </c>
      <c r="N204" s="193" t="s">
        <v>38</v>
      </c>
      <c r="O204" s="70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134</v>
      </c>
      <c r="AT204" s="196" t="s">
        <v>127</v>
      </c>
      <c r="AU204" s="196" t="s">
        <v>82</v>
      </c>
      <c r="AY204" s="16" t="s">
        <v>124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80</v>
      </c>
      <c r="BK204" s="197">
        <f>ROUND(I204*H204,2)</f>
        <v>0</v>
      </c>
      <c r="BL204" s="16" t="s">
        <v>134</v>
      </c>
      <c r="BM204" s="196" t="s">
        <v>395</v>
      </c>
    </row>
    <row r="205" spans="1:65" s="2" customFormat="1" ht="16.3" customHeight="1">
      <c r="A205" s="33"/>
      <c r="B205" s="34"/>
      <c r="C205" s="198" t="s">
        <v>302</v>
      </c>
      <c r="D205" s="198" t="s">
        <v>136</v>
      </c>
      <c r="E205" s="199" t="s">
        <v>396</v>
      </c>
      <c r="F205" s="200" t="s">
        <v>397</v>
      </c>
      <c r="G205" s="201" t="s">
        <v>130</v>
      </c>
      <c r="H205" s="202">
        <v>4</v>
      </c>
      <c r="I205" s="203"/>
      <c r="J205" s="204">
        <f>ROUND(I205*H205,2)</f>
        <v>0</v>
      </c>
      <c r="K205" s="200" t="s">
        <v>1</v>
      </c>
      <c r="L205" s="205"/>
      <c r="M205" s="206" t="s">
        <v>1</v>
      </c>
      <c r="N205" s="207" t="s">
        <v>38</v>
      </c>
      <c r="O205" s="70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144</v>
      </c>
      <c r="AT205" s="196" t="s">
        <v>136</v>
      </c>
      <c r="AU205" s="196" t="s">
        <v>82</v>
      </c>
      <c r="AY205" s="16" t="s">
        <v>124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6" t="s">
        <v>80</v>
      </c>
      <c r="BK205" s="197">
        <f>ROUND(I205*H205,2)</f>
        <v>0</v>
      </c>
      <c r="BL205" s="16" t="s">
        <v>134</v>
      </c>
      <c r="BM205" s="196" t="s">
        <v>398</v>
      </c>
    </row>
    <row r="206" spans="1:65" s="2" customFormat="1" ht="53.7" customHeight="1">
      <c r="A206" s="33"/>
      <c r="B206" s="34"/>
      <c r="C206" s="185" t="s">
        <v>399</v>
      </c>
      <c r="D206" s="185" t="s">
        <v>127</v>
      </c>
      <c r="E206" s="186" t="s">
        <v>400</v>
      </c>
      <c r="F206" s="187" t="s">
        <v>401</v>
      </c>
      <c r="G206" s="188" t="s">
        <v>175</v>
      </c>
      <c r="H206" s="189">
        <v>360</v>
      </c>
      <c r="I206" s="190"/>
      <c r="J206" s="191">
        <f>ROUND(I206*H206,2)</f>
        <v>0</v>
      </c>
      <c r="K206" s="187" t="s">
        <v>1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134</v>
      </c>
      <c r="AT206" s="196" t="s">
        <v>127</v>
      </c>
      <c r="AU206" s="196" t="s">
        <v>82</v>
      </c>
      <c r="AY206" s="16" t="s">
        <v>124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80</v>
      </c>
      <c r="BK206" s="197">
        <f>ROUND(I206*H206,2)</f>
        <v>0</v>
      </c>
      <c r="BL206" s="16" t="s">
        <v>134</v>
      </c>
      <c r="BM206" s="196" t="s">
        <v>402</v>
      </c>
    </row>
    <row r="207" spans="1:65" s="2" customFormat="1" ht="23.45" customHeight="1">
      <c r="A207" s="33"/>
      <c r="B207" s="34"/>
      <c r="C207" s="198" t="s">
        <v>305</v>
      </c>
      <c r="D207" s="198" t="s">
        <v>136</v>
      </c>
      <c r="E207" s="199" t="s">
        <v>403</v>
      </c>
      <c r="F207" s="200" t="s">
        <v>404</v>
      </c>
      <c r="G207" s="201" t="s">
        <v>175</v>
      </c>
      <c r="H207" s="202">
        <v>414</v>
      </c>
      <c r="I207" s="203"/>
      <c r="J207" s="204">
        <f>ROUND(I207*H207,2)</f>
        <v>0</v>
      </c>
      <c r="K207" s="200" t="s">
        <v>1</v>
      </c>
      <c r="L207" s="205"/>
      <c r="M207" s="206" t="s">
        <v>1</v>
      </c>
      <c r="N207" s="207" t="s">
        <v>38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144</v>
      </c>
      <c r="AT207" s="196" t="s">
        <v>136</v>
      </c>
      <c r="AU207" s="196" t="s">
        <v>82</v>
      </c>
      <c r="AY207" s="16" t="s">
        <v>124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80</v>
      </c>
      <c r="BK207" s="197">
        <f>ROUND(I207*H207,2)</f>
        <v>0</v>
      </c>
      <c r="BL207" s="16" t="s">
        <v>134</v>
      </c>
      <c r="BM207" s="196" t="s">
        <v>405</v>
      </c>
    </row>
    <row r="208" spans="1:65" s="13" customFormat="1">
      <c r="B208" s="214"/>
      <c r="C208" s="215"/>
      <c r="D208" s="216" t="s">
        <v>270</v>
      </c>
      <c r="E208" s="217" t="s">
        <v>1</v>
      </c>
      <c r="F208" s="218" t="s">
        <v>406</v>
      </c>
      <c r="G208" s="215"/>
      <c r="H208" s="219">
        <v>414</v>
      </c>
      <c r="I208" s="220"/>
      <c r="J208" s="215"/>
      <c r="K208" s="215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270</v>
      </c>
      <c r="AU208" s="225" t="s">
        <v>82</v>
      </c>
      <c r="AV208" s="13" t="s">
        <v>82</v>
      </c>
      <c r="AW208" s="13" t="s">
        <v>30</v>
      </c>
      <c r="AX208" s="13" t="s">
        <v>73</v>
      </c>
      <c r="AY208" s="225" t="s">
        <v>124</v>
      </c>
    </row>
    <row r="209" spans="1:65" s="14" customFormat="1">
      <c r="B209" s="226"/>
      <c r="C209" s="227"/>
      <c r="D209" s="216" t="s">
        <v>270</v>
      </c>
      <c r="E209" s="228" t="s">
        <v>1</v>
      </c>
      <c r="F209" s="229" t="s">
        <v>272</v>
      </c>
      <c r="G209" s="227"/>
      <c r="H209" s="230">
        <v>414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270</v>
      </c>
      <c r="AU209" s="236" t="s">
        <v>82</v>
      </c>
      <c r="AV209" s="14" t="s">
        <v>134</v>
      </c>
      <c r="AW209" s="14" t="s">
        <v>30</v>
      </c>
      <c r="AX209" s="14" t="s">
        <v>80</v>
      </c>
      <c r="AY209" s="236" t="s">
        <v>124</v>
      </c>
    </row>
    <row r="210" spans="1:65" s="2" customFormat="1" ht="53.7" customHeight="1">
      <c r="A210" s="33"/>
      <c r="B210" s="34"/>
      <c r="C210" s="185" t="s">
        <v>407</v>
      </c>
      <c r="D210" s="185" t="s">
        <v>127</v>
      </c>
      <c r="E210" s="186" t="s">
        <v>408</v>
      </c>
      <c r="F210" s="187" t="s">
        <v>409</v>
      </c>
      <c r="G210" s="188" t="s">
        <v>175</v>
      </c>
      <c r="H210" s="189">
        <v>75</v>
      </c>
      <c r="I210" s="190"/>
      <c r="J210" s="191">
        <f>ROUND(I210*H210,2)</f>
        <v>0</v>
      </c>
      <c r="K210" s="187" t="s">
        <v>1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134</v>
      </c>
      <c r="AT210" s="196" t="s">
        <v>127</v>
      </c>
      <c r="AU210" s="196" t="s">
        <v>82</v>
      </c>
      <c r="AY210" s="16" t="s">
        <v>124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80</v>
      </c>
      <c r="BK210" s="197">
        <f>ROUND(I210*H210,2)</f>
        <v>0</v>
      </c>
      <c r="BL210" s="16" t="s">
        <v>134</v>
      </c>
      <c r="BM210" s="196" t="s">
        <v>410</v>
      </c>
    </row>
    <row r="211" spans="1:65" s="2" customFormat="1" ht="23.45" customHeight="1">
      <c r="A211" s="33"/>
      <c r="B211" s="34"/>
      <c r="C211" s="198" t="s">
        <v>309</v>
      </c>
      <c r="D211" s="198" t="s">
        <v>136</v>
      </c>
      <c r="E211" s="199" t="s">
        <v>411</v>
      </c>
      <c r="F211" s="200" t="s">
        <v>412</v>
      </c>
      <c r="G211" s="201" t="s">
        <v>175</v>
      </c>
      <c r="H211" s="202">
        <v>86.25</v>
      </c>
      <c r="I211" s="203"/>
      <c r="J211" s="204">
        <f>ROUND(I211*H211,2)</f>
        <v>0</v>
      </c>
      <c r="K211" s="200" t="s">
        <v>1</v>
      </c>
      <c r="L211" s="205"/>
      <c r="M211" s="206" t="s">
        <v>1</v>
      </c>
      <c r="N211" s="207" t="s">
        <v>38</v>
      </c>
      <c r="O211" s="70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144</v>
      </c>
      <c r="AT211" s="196" t="s">
        <v>136</v>
      </c>
      <c r="AU211" s="196" t="s">
        <v>82</v>
      </c>
      <c r="AY211" s="16" t="s">
        <v>124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80</v>
      </c>
      <c r="BK211" s="197">
        <f>ROUND(I211*H211,2)</f>
        <v>0</v>
      </c>
      <c r="BL211" s="16" t="s">
        <v>134</v>
      </c>
      <c r="BM211" s="196" t="s">
        <v>413</v>
      </c>
    </row>
    <row r="212" spans="1:65" s="13" customFormat="1">
      <c r="B212" s="214"/>
      <c r="C212" s="215"/>
      <c r="D212" s="216" t="s">
        <v>270</v>
      </c>
      <c r="E212" s="217" t="s">
        <v>1</v>
      </c>
      <c r="F212" s="218" t="s">
        <v>414</v>
      </c>
      <c r="G212" s="215"/>
      <c r="H212" s="219">
        <v>86.25</v>
      </c>
      <c r="I212" s="220"/>
      <c r="J212" s="215"/>
      <c r="K212" s="215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270</v>
      </c>
      <c r="AU212" s="225" t="s">
        <v>82</v>
      </c>
      <c r="AV212" s="13" t="s">
        <v>82</v>
      </c>
      <c r="AW212" s="13" t="s">
        <v>30</v>
      </c>
      <c r="AX212" s="13" t="s">
        <v>73</v>
      </c>
      <c r="AY212" s="225" t="s">
        <v>124</v>
      </c>
    </row>
    <row r="213" spans="1:65" s="14" customFormat="1">
      <c r="B213" s="226"/>
      <c r="C213" s="227"/>
      <c r="D213" s="216" t="s">
        <v>270</v>
      </c>
      <c r="E213" s="228" t="s">
        <v>1</v>
      </c>
      <c r="F213" s="229" t="s">
        <v>272</v>
      </c>
      <c r="G213" s="227"/>
      <c r="H213" s="230">
        <v>86.25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270</v>
      </c>
      <c r="AU213" s="236" t="s">
        <v>82</v>
      </c>
      <c r="AV213" s="14" t="s">
        <v>134</v>
      </c>
      <c r="AW213" s="14" t="s">
        <v>30</v>
      </c>
      <c r="AX213" s="14" t="s">
        <v>80</v>
      </c>
      <c r="AY213" s="236" t="s">
        <v>124</v>
      </c>
    </row>
    <row r="214" spans="1:65" s="2" customFormat="1" ht="42.8" customHeight="1">
      <c r="A214" s="33"/>
      <c r="B214" s="34"/>
      <c r="C214" s="185" t="s">
        <v>415</v>
      </c>
      <c r="D214" s="185" t="s">
        <v>127</v>
      </c>
      <c r="E214" s="186" t="s">
        <v>416</v>
      </c>
      <c r="F214" s="187" t="s">
        <v>417</v>
      </c>
      <c r="G214" s="188" t="s">
        <v>175</v>
      </c>
      <c r="H214" s="189">
        <v>12</v>
      </c>
      <c r="I214" s="190"/>
      <c r="J214" s="191">
        <f>ROUND(I214*H214,2)</f>
        <v>0</v>
      </c>
      <c r="K214" s="187" t="s">
        <v>1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134</v>
      </c>
      <c r="AT214" s="196" t="s">
        <v>127</v>
      </c>
      <c r="AU214" s="196" t="s">
        <v>82</v>
      </c>
      <c r="AY214" s="16" t="s">
        <v>124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80</v>
      </c>
      <c r="BK214" s="197">
        <f>ROUND(I214*H214,2)</f>
        <v>0</v>
      </c>
      <c r="BL214" s="16" t="s">
        <v>134</v>
      </c>
      <c r="BM214" s="196" t="s">
        <v>418</v>
      </c>
    </row>
    <row r="215" spans="1:65" s="2" customFormat="1" ht="23.45" customHeight="1">
      <c r="A215" s="33"/>
      <c r="B215" s="34"/>
      <c r="C215" s="198" t="s">
        <v>312</v>
      </c>
      <c r="D215" s="198" t="s">
        <v>136</v>
      </c>
      <c r="E215" s="199" t="s">
        <v>419</v>
      </c>
      <c r="F215" s="200" t="s">
        <v>420</v>
      </c>
      <c r="G215" s="201" t="s">
        <v>175</v>
      </c>
      <c r="H215" s="202">
        <v>13.8</v>
      </c>
      <c r="I215" s="203"/>
      <c r="J215" s="204">
        <f>ROUND(I215*H215,2)</f>
        <v>0</v>
      </c>
      <c r="K215" s="200" t="s">
        <v>1</v>
      </c>
      <c r="L215" s="205"/>
      <c r="M215" s="206" t="s">
        <v>1</v>
      </c>
      <c r="N215" s="207" t="s">
        <v>38</v>
      </c>
      <c r="O215" s="70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144</v>
      </c>
      <c r="AT215" s="196" t="s">
        <v>136</v>
      </c>
      <c r="AU215" s="196" t="s">
        <v>82</v>
      </c>
      <c r="AY215" s="16" t="s">
        <v>124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6" t="s">
        <v>80</v>
      </c>
      <c r="BK215" s="197">
        <f>ROUND(I215*H215,2)</f>
        <v>0</v>
      </c>
      <c r="BL215" s="16" t="s">
        <v>134</v>
      </c>
      <c r="BM215" s="196" t="s">
        <v>421</v>
      </c>
    </row>
    <row r="216" spans="1:65" s="13" customFormat="1">
      <c r="B216" s="214"/>
      <c r="C216" s="215"/>
      <c r="D216" s="216" t="s">
        <v>270</v>
      </c>
      <c r="E216" s="217" t="s">
        <v>1</v>
      </c>
      <c r="F216" s="218" t="s">
        <v>422</v>
      </c>
      <c r="G216" s="215"/>
      <c r="H216" s="219">
        <v>13.8</v>
      </c>
      <c r="I216" s="220"/>
      <c r="J216" s="215"/>
      <c r="K216" s="215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270</v>
      </c>
      <c r="AU216" s="225" t="s">
        <v>82</v>
      </c>
      <c r="AV216" s="13" t="s">
        <v>82</v>
      </c>
      <c r="AW216" s="13" t="s">
        <v>30</v>
      </c>
      <c r="AX216" s="13" t="s">
        <v>73</v>
      </c>
      <c r="AY216" s="225" t="s">
        <v>124</v>
      </c>
    </row>
    <row r="217" spans="1:65" s="14" customFormat="1">
      <c r="B217" s="226"/>
      <c r="C217" s="227"/>
      <c r="D217" s="216" t="s">
        <v>270</v>
      </c>
      <c r="E217" s="228" t="s">
        <v>1</v>
      </c>
      <c r="F217" s="229" t="s">
        <v>272</v>
      </c>
      <c r="G217" s="227"/>
      <c r="H217" s="230">
        <v>13.8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270</v>
      </c>
      <c r="AU217" s="236" t="s">
        <v>82</v>
      </c>
      <c r="AV217" s="14" t="s">
        <v>134</v>
      </c>
      <c r="AW217" s="14" t="s">
        <v>30</v>
      </c>
      <c r="AX217" s="14" t="s">
        <v>80</v>
      </c>
      <c r="AY217" s="236" t="s">
        <v>124</v>
      </c>
    </row>
    <row r="218" spans="1:65" s="2" customFormat="1" ht="42.8" customHeight="1">
      <c r="A218" s="33"/>
      <c r="B218" s="34"/>
      <c r="C218" s="185" t="s">
        <v>423</v>
      </c>
      <c r="D218" s="185" t="s">
        <v>127</v>
      </c>
      <c r="E218" s="186" t="s">
        <v>424</v>
      </c>
      <c r="F218" s="187" t="s">
        <v>425</v>
      </c>
      <c r="G218" s="188" t="s">
        <v>175</v>
      </c>
      <c r="H218" s="189">
        <v>120</v>
      </c>
      <c r="I218" s="190"/>
      <c r="J218" s="191">
        <f>ROUND(I218*H218,2)</f>
        <v>0</v>
      </c>
      <c r="K218" s="187" t="s">
        <v>1</v>
      </c>
      <c r="L218" s="38"/>
      <c r="M218" s="192" t="s">
        <v>1</v>
      </c>
      <c r="N218" s="193" t="s">
        <v>38</v>
      </c>
      <c r="O218" s="70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134</v>
      </c>
      <c r="AT218" s="196" t="s">
        <v>127</v>
      </c>
      <c r="AU218" s="196" t="s">
        <v>82</v>
      </c>
      <c r="AY218" s="16" t="s">
        <v>124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80</v>
      </c>
      <c r="BK218" s="197">
        <f>ROUND(I218*H218,2)</f>
        <v>0</v>
      </c>
      <c r="BL218" s="16" t="s">
        <v>134</v>
      </c>
      <c r="BM218" s="196" t="s">
        <v>426</v>
      </c>
    </row>
    <row r="219" spans="1:65" s="2" customFormat="1" ht="42.8" customHeight="1">
      <c r="A219" s="33"/>
      <c r="B219" s="34"/>
      <c r="C219" s="198" t="s">
        <v>316</v>
      </c>
      <c r="D219" s="198" t="s">
        <v>136</v>
      </c>
      <c r="E219" s="199" t="s">
        <v>427</v>
      </c>
      <c r="F219" s="200" t="s">
        <v>428</v>
      </c>
      <c r="G219" s="201" t="s">
        <v>175</v>
      </c>
      <c r="H219" s="202">
        <v>120</v>
      </c>
      <c r="I219" s="203"/>
      <c r="J219" s="204">
        <f>ROUND(I219*H219,2)</f>
        <v>0</v>
      </c>
      <c r="K219" s="200" t="s">
        <v>1</v>
      </c>
      <c r="L219" s="205"/>
      <c r="M219" s="206" t="s">
        <v>1</v>
      </c>
      <c r="N219" s="207" t="s">
        <v>38</v>
      </c>
      <c r="O219" s="70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144</v>
      </c>
      <c r="AT219" s="196" t="s">
        <v>136</v>
      </c>
      <c r="AU219" s="196" t="s">
        <v>82</v>
      </c>
      <c r="AY219" s="16" t="s">
        <v>124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80</v>
      </c>
      <c r="BK219" s="197">
        <f>ROUND(I219*H219,2)</f>
        <v>0</v>
      </c>
      <c r="BL219" s="16" t="s">
        <v>134</v>
      </c>
      <c r="BM219" s="196" t="s">
        <v>429</v>
      </c>
    </row>
    <row r="220" spans="1:65" s="2" customFormat="1" ht="36.700000000000003" customHeight="1">
      <c r="A220" s="33"/>
      <c r="B220" s="34"/>
      <c r="C220" s="185" t="s">
        <v>430</v>
      </c>
      <c r="D220" s="185" t="s">
        <v>127</v>
      </c>
      <c r="E220" s="186" t="s">
        <v>431</v>
      </c>
      <c r="F220" s="187" t="s">
        <v>432</v>
      </c>
      <c r="G220" s="188" t="s">
        <v>175</v>
      </c>
      <c r="H220" s="189">
        <v>18</v>
      </c>
      <c r="I220" s="190"/>
      <c r="J220" s="191">
        <f>ROUND(I220*H220,2)</f>
        <v>0</v>
      </c>
      <c r="K220" s="187" t="s">
        <v>1</v>
      </c>
      <c r="L220" s="38"/>
      <c r="M220" s="192" t="s">
        <v>1</v>
      </c>
      <c r="N220" s="193" t="s">
        <v>38</v>
      </c>
      <c r="O220" s="70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134</v>
      </c>
      <c r="AT220" s="196" t="s">
        <v>127</v>
      </c>
      <c r="AU220" s="196" t="s">
        <v>82</v>
      </c>
      <c r="AY220" s="16" t="s">
        <v>124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80</v>
      </c>
      <c r="BK220" s="197">
        <f>ROUND(I220*H220,2)</f>
        <v>0</v>
      </c>
      <c r="BL220" s="16" t="s">
        <v>134</v>
      </c>
      <c r="BM220" s="196" t="s">
        <v>433</v>
      </c>
    </row>
    <row r="221" spans="1:65" s="2" customFormat="1" ht="23.45" customHeight="1">
      <c r="A221" s="33"/>
      <c r="B221" s="34"/>
      <c r="C221" s="198" t="s">
        <v>319</v>
      </c>
      <c r="D221" s="198" t="s">
        <v>136</v>
      </c>
      <c r="E221" s="199" t="s">
        <v>434</v>
      </c>
      <c r="F221" s="200" t="s">
        <v>435</v>
      </c>
      <c r="G221" s="201" t="s">
        <v>175</v>
      </c>
      <c r="H221" s="202">
        <v>20.7</v>
      </c>
      <c r="I221" s="203"/>
      <c r="J221" s="204">
        <f>ROUND(I221*H221,2)</f>
        <v>0</v>
      </c>
      <c r="K221" s="200" t="s">
        <v>1</v>
      </c>
      <c r="L221" s="205"/>
      <c r="M221" s="206" t="s">
        <v>1</v>
      </c>
      <c r="N221" s="207" t="s">
        <v>38</v>
      </c>
      <c r="O221" s="70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144</v>
      </c>
      <c r="AT221" s="196" t="s">
        <v>136</v>
      </c>
      <c r="AU221" s="196" t="s">
        <v>82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80</v>
      </c>
      <c r="BK221" s="197">
        <f>ROUND(I221*H221,2)</f>
        <v>0</v>
      </c>
      <c r="BL221" s="16" t="s">
        <v>134</v>
      </c>
      <c r="BM221" s="196" t="s">
        <v>436</v>
      </c>
    </row>
    <row r="222" spans="1:65" s="13" customFormat="1">
      <c r="B222" s="214"/>
      <c r="C222" s="215"/>
      <c r="D222" s="216" t="s">
        <v>270</v>
      </c>
      <c r="E222" s="217" t="s">
        <v>1</v>
      </c>
      <c r="F222" s="218" t="s">
        <v>437</v>
      </c>
      <c r="G222" s="215"/>
      <c r="H222" s="219">
        <v>20.7</v>
      </c>
      <c r="I222" s="220"/>
      <c r="J222" s="215"/>
      <c r="K222" s="215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270</v>
      </c>
      <c r="AU222" s="225" t="s">
        <v>82</v>
      </c>
      <c r="AV222" s="13" t="s">
        <v>82</v>
      </c>
      <c r="AW222" s="13" t="s">
        <v>30</v>
      </c>
      <c r="AX222" s="13" t="s">
        <v>73</v>
      </c>
      <c r="AY222" s="225" t="s">
        <v>124</v>
      </c>
    </row>
    <row r="223" spans="1:65" s="14" customFormat="1">
      <c r="B223" s="226"/>
      <c r="C223" s="227"/>
      <c r="D223" s="216" t="s">
        <v>270</v>
      </c>
      <c r="E223" s="228" t="s">
        <v>1</v>
      </c>
      <c r="F223" s="229" t="s">
        <v>272</v>
      </c>
      <c r="G223" s="227"/>
      <c r="H223" s="230">
        <v>20.7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270</v>
      </c>
      <c r="AU223" s="236" t="s">
        <v>82</v>
      </c>
      <c r="AV223" s="14" t="s">
        <v>134</v>
      </c>
      <c r="AW223" s="14" t="s">
        <v>30</v>
      </c>
      <c r="AX223" s="14" t="s">
        <v>80</v>
      </c>
      <c r="AY223" s="236" t="s">
        <v>124</v>
      </c>
    </row>
    <row r="224" spans="1:65" s="2" customFormat="1" ht="31.95" customHeight="1">
      <c r="A224" s="33"/>
      <c r="B224" s="34"/>
      <c r="C224" s="185" t="s">
        <v>438</v>
      </c>
      <c r="D224" s="185" t="s">
        <v>127</v>
      </c>
      <c r="E224" s="186" t="s">
        <v>439</v>
      </c>
      <c r="F224" s="187" t="s">
        <v>440</v>
      </c>
      <c r="G224" s="188" t="s">
        <v>130</v>
      </c>
      <c r="H224" s="189">
        <v>30</v>
      </c>
      <c r="I224" s="190"/>
      <c r="J224" s="191">
        <f t="shared" ref="J224:J233" si="20">ROUND(I224*H224,2)</f>
        <v>0</v>
      </c>
      <c r="K224" s="187" t="s">
        <v>1</v>
      </c>
      <c r="L224" s="38"/>
      <c r="M224" s="192" t="s">
        <v>1</v>
      </c>
      <c r="N224" s="193" t="s">
        <v>38</v>
      </c>
      <c r="O224" s="70"/>
      <c r="P224" s="194">
        <f t="shared" ref="P224:P233" si="21">O224*H224</f>
        <v>0</v>
      </c>
      <c r="Q224" s="194">
        <v>0</v>
      </c>
      <c r="R224" s="194">
        <f t="shared" ref="R224:R233" si="22">Q224*H224</f>
        <v>0</v>
      </c>
      <c r="S224" s="194">
        <v>0</v>
      </c>
      <c r="T224" s="195">
        <f t="shared" ref="T224:T233" si="2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134</v>
      </c>
      <c r="AT224" s="196" t="s">
        <v>127</v>
      </c>
      <c r="AU224" s="196" t="s">
        <v>82</v>
      </c>
      <c r="AY224" s="16" t="s">
        <v>124</v>
      </c>
      <c r="BE224" s="197">
        <f t="shared" ref="BE224:BE233" si="24">IF(N224="základní",J224,0)</f>
        <v>0</v>
      </c>
      <c r="BF224" s="197">
        <f t="shared" ref="BF224:BF233" si="25">IF(N224="snížená",J224,0)</f>
        <v>0</v>
      </c>
      <c r="BG224" s="197">
        <f t="shared" ref="BG224:BG233" si="26">IF(N224="zákl. přenesená",J224,0)</f>
        <v>0</v>
      </c>
      <c r="BH224" s="197">
        <f t="shared" ref="BH224:BH233" si="27">IF(N224="sníž. přenesená",J224,0)</f>
        <v>0</v>
      </c>
      <c r="BI224" s="197">
        <f t="shared" ref="BI224:BI233" si="28">IF(N224="nulová",J224,0)</f>
        <v>0</v>
      </c>
      <c r="BJ224" s="16" t="s">
        <v>80</v>
      </c>
      <c r="BK224" s="197">
        <f t="shared" ref="BK224:BK233" si="29">ROUND(I224*H224,2)</f>
        <v>0</v>
      </c>
      <c r="BL224" s="16" t="s">
        <v>134</v>
      </c>
      <c r="BM224" s="196" t="s">
        <v>441</v>
      </c>
    </row>
    <row r="225" spans="1:65" s="2" customFormat="1" ht="31.95" customHeight="1">
      <c r="A225" s="33"/>
      <c r="B225" s="34"/>
      <c r="C225" s="185" t="s">
        <v>323</v>
      </c>
      <c r="D225" s="185" t="s">
        <v>127</v>
      </c>
      <c r="E225" s="186" t="s">
        <v>442</v>
      </c>
      <c r="F225" s="187" t="s">
        <v>443</v>
      </c>
      <c r="G225" s="188" t="s">
        <v>130</v>
      </c>
      <c r="H225" s="189">
        <v>30</v>
      </c>
      <c r="I225" s="190"/>
      <c r="J225" s="191">
        <f t="shared" si="20"/>
        <v>0</v>
      </c>
      <c r="K225" s="187" t="s">
        <v>1</v>
      </c>
      <c r="L225" s="38"/>
      <c r="M225" s="192" t="s">
        <v>1</v>
      </c>
      <c r="N225" s="193" t="s">
        <v>38</v>
      </c>
      <c r="O225" s="70"/>
      <c r="P225" s="194">
        <f t="shared" si="21"/>
        <v>0</v>
      </c>
      <c r="Q225" s="194">
        <v>0</v>
      </c>
      <c r="R225" s="194">
        <f t="shared" si="22"/>
        <v>0</v>
      </c>
      <c r="S225" s="194">
        <v>0</v>
      </c>
      <c r="T225" s="195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134</v>
      </c>
      <c r="AT225" s="196" t="s">
        <v>127</v>
      </c>
      <c r="AU225" s="196" t="s">
        <v>82</v>
      </c>
      <c r="AY225" s="16" t="s">
        <v>124</v>
      </c>
      <c r="BE225" s="197">
        <f t="shared" si="24"/>
        <v>0</v>
      </c>
      <c r="BF225" s="197">
        <f t="shared" si="25"/>
        <v>0</v>
      </c>
      <c r="BG225" s="197">
        <f t="shared" si="26"/>
        <v>0</v>
      </c>
      <c r="BH225" s="197">
        <f t="shared" si="27"/>
        <v>0</v>
      </c>
      <c r="BI225" s="197">
        <f t="shared" si="28"/>
        <v>0</v>
      </c>
      <c r="BJ225" s="16" t="s">
        <v>80</v>
      </c>
      <c r="BK225" s="197">
        <f t="shared" si="29"/>
        <v>0</v>
      </c>
      <c r="BL225" s="16" t="s">
        <v>134</v>
      </c>
      <c r="BM225" s="196" t="s">
        <v>444</v>
      </c>
    </row>
    <row r="226" spans="1:65" s="2" customFormat="1" ht="31.95" customHeight="1">
      <c r="A226" s="33"/>
      <c r="B226" s="34"/>
      <c r="C226" s="185" t="s">
        <v>445</v>
      </c>
      <c r="D226" s="185" t="s">
        <v>127</v>
      </c>
      <c r="E226" s="186" t="s">
        <v>446</v>
      </c>
      <c r="F226" s="187" t="s">
        <v>447</v>
      </c>
      <c r="G226" s="188" t="s">
        <v>130</v>
      </c>
      <c r="H226" s="189">
        <v>8</v>
      </c>
      <c r="I226" s="190"/>
      <c r="J226" s="191">
        <f t="shared" si="20"/>
        <v>0</v>
      </c>
      <c r="K226" s="187" t="s">
        <v>1</v>
      </c>
      <c r="L226" s="38"/>
      <c r="M226" s="192" t="s">
        <v>1</v>
      </c>
      <c r="N226" s="193" t="s">
        <v>38</v>
      </c>
      <c r="O226" s="70"/>
      <c r="P226" s="194">
        <f t="shared" si="21"/>
        <v>0</v>
      </c>
      <c r="Q226" s="194">
        <v>0</v>
      </c>
      <c r="R226" s="194">
        <f t="shared" si="22"/>
        <v>0</v>
      </c>
      <c r="S226" s="194">
        <v>0</v>
      </c>
      <c r="T226" s="195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134</v>
      </c>
      <c r="AT226" s="196" t="s">
        <v>127</v>
      </c>
      <c r="AU226" s="196" t="s">
        <v>82</v>
      </c>
      <c r="AY226" s="16" t="s">
        <v>124</v>
      </c>
      <c r="BE226" s="197">
        <f t="shared" si="24"/>
        <v>0</v>
      </c>
      <c r="BF226" s="197">
        <f t="shared" si="25"/>
        <v>0</v>
      </c>
      <c r="BG226" s="197">
        <f t="shared" si="26"/>
        <v>0</v>
      </c>
      <c r="BH226" s="197">
        <f t="shared" si="27"/>
        <v>0</v>
      </c>
      <c r="BI226" s="197">
        <f t="shared" si="28"/>
        <v>0</v>
      </c>
      <c r="BJ226" s="16" t="s">
        <v>80</v>
      </c>
      <c r="BK226" s="197">
        <f t="shared" si="29"/>
        <v>0</v>
      </c>
      <c r="BL226" s="16" t="s">
        <v>134</v>
      </c>
      <c r="BM226" s="196" t="s">
        <v>448</v>
      </c>
    </row>
    <row r="227" spans="1:65" s="2" customFormat="1" ht="31.95" customHeight="1">
      <c r="A227" s="33"/>
      <c r="B227" s="34"/>
      <c r="C227" s="185" t="s">
        <v>326</v>
      </c>
      <c r="D227" s="185" t="s">
        <v>127</v>
      </c>
      <c r="E227" s="186" t="s">
        <v>449</v>
      </c>
      <c r="F227" s="187" t="s">
        <v>450</v>
      </c>
      <c r="G227" s="188" t="s">
        <v>130</v>
      </c>
      <c r="H227" s="189">
        <v>10</v>
      </c>
      <c r="I227" s="190"/>
      <c r="J227" s="191">
        <f t="shared" si="20"/>
        <v>0</v>
      </c>
      <c r="K227" s="187" t="s">
        <v>1</v>
      </c>
      <c r="L227" s="38"/>
      <c r="M227" s="192" t="s">
        <v>1</v>
      </c>
      <c r="N227" s="193" t="s">
        <v>38</v>
      </c>
      <c r="O227" s="70"/>
      <c r="P227" s="194">
        <f t="shared" si="21"/>
        <v>0</v>
      </c>
      <c r="Q227" s="194">
        <v>0</v>
      </c>
      <c r="R227" s="194">
        <f t="shared" si="22"/>
        <v>0</v>
      </c>
      <c r="S227" s="194">
        <v>0</v>
      </c>
      <c r="T227" s="195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134</v>
      </c>
      <c r="AT227" s="196" t="s">
        <v>127</v>
      </c>
      <c r="AU227" s="196" t="s">
        <v>82</v>
      </c>
      <c r="AY227" s="16" t="s">
        <v>124</v>
      </c>
      <c r="BE227" s="197">
        <f t="shared" si="24"/>
        <v>0</v>
      </c>
      <c r="BF227" s="197">
        <f t="shared" si="25"/>
        <v>0</v>
      </c>
      <c r="BG227" s="197">
        <f t="shared" si="26"/>
        <v>0</v>
      </c>
      <c r="BH227" s="197">
        <f t="shared" si="27"/>
        <v>0</v>
      </c>
      <c r="BI227" s="197">
        <f t="shared" si="28"/>
        <v>0</v>
      </c>
      <c r="BJ227" s="16" t="s">
        <v>80</v>
      </c>
      <c r="BK227" s="197">
        <f t="shared" si="29"/>
        <v>0</v>
      </c>
      <c r="BL227" s="16" t="s">
        <v>134</v>
      </c>
      <c r="BM227" s="196" t="s">
        <v>451</v>
      </c>
    </row>
    <row r="228" spans="1:65" s="2" customFormat="1" ht="31.95" customHeight="1">
      <c r="A228" s="33"/>
      <c r="B228" s="34"/>
      <c r="C228" s="185" t="s">
        <v>452</v>
      </c>
      <c r="D228" s="185" t="s">
        <v>127</v>
      </c>
      <c r="E228" s="186" t="s">
        <v>453</v>
      </c>
      <c r="F228" s="187" t="s">
        <v>454</v>
      </c>
      <c r="G228" s="188" t="s">
        <v>130</v>
      </c>
      <c r="H228" s="189">
        <v>1</v>
      </c>
      <c r="I228" s="190"/>
      <c r="J228" s="191">
        <f t="shared" si="20"/>
        <v>0</v>
      </c>
      <c r="K228" s="187" t="s">
        <v>1</v>
      </c>
      <c r="L228" s="38"/>
      <c r="M228" s="192" t="s">
        <v>1</v>
      </c>
      <c r="N228" s="193" t="s">
        <v>38</v>
      </c>
      <c r="O228" s="70"/>
      <c r="P228" s="194">
        <f t="shared" si="21"/>
        <v>0</v>
      </c>
      <c r="Q228" s="194">
        <v>0</v>
      </c>
      <c r="R228" s="194">
        <f t="shared" si="22"/>
        <v>0</v>
      </c>
      <c r="S228" s="194">
        <v>0</v>
      </c>
      <c r="T228" s="195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134</v>
      </c>
      <c r="AT228" s="196" t="s">
        <v>127</v>
      </c>
      <c r="AU228" s="196" t="s">
        <v>82</v>
      </c>
      <c r="AY228" s="16" t="s">
        <v>124</v>
      </c>
      <c r="BE228" s="197">
        <f t="shared" si="24"/>
        <v>0</v>
      </c>
      <c r="BF228" s="197">
        <f t="shared" si="25"/>
        <v>0</v>
      </c>
      <c r="BG228" s="197">
        <f t="shared" si="26"/>
        <v>0</v>
      </c>
      <c r="BH228" s="197">
        <f t="shared" si="27"/>
        <v>0</v>
      </c>
      <c r="BI228" s="197">
        <f t="shared" si="28"/>
        <v>0</v>
      </c>
      <c r="BJ228" s="16" t="s">
        <v>80</v>
      </c>
      <c r="BK228" s="197">
        <f t="shared" si="29"/>
        <v>0</v>
      </c>
      <c r="BL228" s="16" t="s">
        <v>134</v>
      </c>
      <c r="BM228" s="196" t="s">
        <v>455</v>
      </c>
    </row>
    <row r="229" spans="1:65" s="2" customFormat="1" ht="23.45" customHeight="1">
      <c r="A229" s="33"/>
      <c r="B229" s="34"/>
      <c r="C229" s="198" t="s">
        <v>330</v>
      </c>
      <c r="D229" s="198" t="s">
        <v>136</v>
      </c>
      <c r="E229" s="199" t="s">
        <v>456</v>
      </c>
      <c r="F229" s="200" t="s">
        <v>457</v>
      </c>
      <c r="G229" s="201" t="s">
        <v>130</v>
      </c>
      <c r="H229" s="202">
        <v>1</v>
      </c>
      <c r="I229" s="203"/>
      <c r="J229" s="204">
        <f t="shared" si="20"/>
        <v>0</v>
      </c>
      <c r="K229" s="200" t="s">
        <v>1</v>
      </c>
      <c r="L229" s="205"/>
      <c r="M229" s="206" t="s">
        <v>1</v>
      </c>
      <c r="N229" s="207" t="s">
        <v>38</v>
      </c>
      <c r="O229" s="70"/>
      <c r="P229" s="194">
        <f t="shared" si="21"/>
        <v>0</v>
      </c>
      <c r="Q229" s="194">
        <v>0</v>
      </c>
      <c r="R229" s="194">
        <f t="shared" si="22"/>
        <v>0</v>
      </c>
      <c r="S229" s="194">
        <v>0</v>
      </c>
      <c r="T229" s="195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144</v>
      </c>
      <c r="AT229" s="196" t="s">
        <v>136</v>
      </c>
      <c r="AU229" s="196" t="s">
        <v>82</v>
      </c>
      <c r="AY229" s="16" t="s">
        <v>124</v>
      </c>
      <c r="BE229" s="197">
        <f t="shared" si="24"/>
        <v>0</v>
      </c>
      <c r="BF229" s="197">
        <f t="shared" si="25"/>
        <v>0</v>
      </c>
      <c r="BG229" s="197">
        <f t="shared" si="26"/>
        <v>0</v>
      </c>
      <c r="BH229" s="197">
        <f t="shared" si="27"/>
        <v>0</v>
      </c>
      <c r="BI229" s="197">
        <f t="shared" si="28"/>
        <v>0</v>
      </c>
      <c r="BJ229" s="16" t="s">
        <v>80</v>
      </c>
      <c r="BK229" s="197">
        <f t="shared" si="29"/>
        <v>0</v>
      </c>
      <c r="BL229" s="16" t="s">
        <v>134</v>
      </c>
      <c r="BM229" s="196" t="s">
        <v>458</v>
      </c>
    </row>
    <row r="230" spans="1:65" s="2" customFormat="1" ht="36.700000000000003" customHeight="1">
      <c r="A230" s="33"/>
      <c r="B230" s="34"/>
      <c r="C230" s="185" t="s">
        <v>459</v>
      </c>
      <c r="D230" s="185" t="s">
        <v>127</v>
      </c>
      <c r="E230" s="186" t="s">
        <v>460</v>
      </c>
      <c r="F230" s="187" t="s">
        <v>461</v>
      </c>
      <c r="G230" s="188" t="s">
        <v>130</v>
      </c>
      <c r="H230" s="189">
        <v>1</v>
      </c>
      <c r="I230" s="190"/>
      <c r="J230" s="191">
        <f t="shared" si="20"/>
        <v>0</v>
      </c>
      <c r="K230" s="187" t="s">
        <v>1</v>
      </c>
      <c r="L230" s="38"/>
      <c r="M230" s="192" t="s">
        <v>1</v>
      </c>
      <c r="N230" s="193" t="s">
        <v>38</v>
      </c>
      <c r="O230" s="70"/>
      <c r="P230" s="194">
        <f t="shared" si="21"/>
        <v>0</v>
      </c>
      <c r="Q230" s="194">
        <v>0</v>
      </c>
      <c r="R230" s="194">
        <f t="shared" si="22"/>
        <v>0</v>
      </c>
      <c r="S230" s="194">
        <v>0</v>
      </c>
      <c r="T230" s="195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134</v>
      </c>
      <c r="AT230" s="196" t="s">
        <v>127</v>
      </c>
      <c r="AU230" s="196" t="s">
        <v>82</v>
      </c>
      <c r="AY230" s="16" t="s">
        <v>124</v>
      </c>
      <c r="BE230" s="197">
        <f t="shared" si="24"/>
        <v>0</v>
      </c>
      <c r="BF230" s="197">
        <f t="shared" si="25"/>
        <v>0</v>
      </c>
      <c r="BG230" s="197">
        <f t="shared" si="26"/>
        <v>0</v>
      </c>
      <c r="BH230" s="197">
        <f t="shared" si="27"/>
        <v>0</v>
      </c>
      <c r="BI230" s="197">
        <f t="shared" si="28"/>
        <v>0</v>
      </c>
      <c r="BJ230" s="16" t="s">
        <v>80</v>
      </c>
      <c r="BK230" s="197">
        <f t="shared" si="29"/>
        <v>0</v>
      </c>
      <c r="BL230" s="16" t="s">
        <v>134</v>
      </c>
      <c r="BM230" s="196" t="s">
        <v>462</v>
      </c>
    </row>
    <row r="231" spans="1:65" s="2" customFormat="1" ht="23.45" customHeight="1">
      <c r="A231" s="33"/>
      <c r="B231" s="34"/>
      <c r="C231" s="198" t="s">
        <v>333</v>
      </c>
      <c r="D231" s="198" t="s">
        <v>136</v>
      </c>
      <c r="E231" s="199" t="s">
        <v>463</v>
      </c>
      <c r="F231" s="200" t="s">
        <v>464</v>
      </c>
      <c r="G231" s="201" t="s">
        <v>130</v>
      </c>
      <c r="H231" s="202">
        <v>1</v>
      </c>
      <c r="I231" s="203"/>
      <c r="J231" s="204">
        <f t="shared" si="20"/>
        <v>0</v>
      </c>
      <c r="K231" s="200" t="s">
        <v>1</v>
      </c>
      <c r="L231" s="205"/>
      <c r="M231" s="206" t="s">
        <v>1</v>
      </c>
      <c r="N231" s="207" t="s">
        <v>38</v>
      </c>
      <c r="O231" s="70"/>
      <c r="P231" s="194">
        <f t="shared" si="21"/>
        <v>0</v>
      </c>
      <c r="Q231" s="194">
        <v>0</v>
      </c>
      <c r="R231" s="194">
        <f t="shared" si="22"/>
        <v>0</v>
      </c>
      <c r="S231" s="194">
        <v>0</v>
      </c>
      <c r="T231" s="195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144</v>
      </c>
      <c r="AT231" s="196" t="s">
        <v>136</v>
      </c>
      <c r="AU231" s="196" t="s">
        <v>82</v>
      </c>
      <c r="AY231" s="16" t="s">
        <v>124</v>
      </c>
      <c r="BE231" s="197">
        <f t="shared" si="24"/>
        <v>0</v>
      </c>
      <c r="BF231" s="197">
        <f t="shared" si="25"/>
        <v>0</v>
      </c>
      <c r="BG231" s="197">
        <f t="shared" si="26"/>
        <v>0</v>
      </c>
      <c r="BH231" s="197">
        <f t="shared" si="27"/>
        <v>0</v>
      </c>
      <c r="BI231" s="197">
        <f t="shared" si="28"/>
        <v>0</v>
      </c>
      <c r="BJ231" s="16" t="s">
        <v>80</v>
      </c>
      <c r="BK231" s="197">
        <f t="shared" si="29"/>
        <v>0</v>
      </c>
      <c r="BL231" s="16" t="s">
        <v>134</v>
      </c>
      <c r="BM231" s="196" t="s">
        <v>465</v>
      </c>
    </row>
    <row r="232" spans="1:65" s="2" customFormat="1" ht="36.700000000000003" customHeight="1">
      <c r="A232" s="33"/>
      <c r="B232" s="34"/>
      <c r="C232" s="185" t="s">
        <v>466</v>
      </c>
      <c r="D232" s="185" t="s">
        <v>127</v>
      </c>
      <c r="E232" s="186" t="s">
        <v>173</v>
      </c>
      <c r="F232" s="187" t="s">
        <v>174</v>
      </c>
      <c r="G232" s="188" t="s">
        <v>175</v>
      </c>
      <c r="H232" s="189">
        <v>300</v>
      </c>
      <c r="I232" s="190"/>
      <c r="J232" s="191">
        <f t="shared" si="20"/>
        <v>0</v>
      </c>
      <c r="K232" s="187" t="s">
        <v>1</v>
      </c>
      <c r="L232" s="38"/>
      <c r="M232" s="192" t="s">
        <v>1</v>
      </c>
      <c r="N232" s="193" t="s">
        <v>38</v>
      </c>
      <c r="O232" s="70"/>
      <c r="P232" s="194">
        <f t="shared" si="21"/>
        <v>0</v>
      </c>
      <c r="Q232" s="194">
        <v>0</v>
      </c>
      <c r="R232" s="194">
        <f t="shared" si="22"/>
        <v>0</v>
      </c>
      <c r="S232" s="194">
        <v>0</v>
      </c>
      <c r="T232" s="195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134</v>
      </c>
      <c r="AT232" s="196" t="s">
        <v>127</v>
      </c>
      <c r="AU232" s="196" t="s">
        <v>82</v>
      </c>
      <c r="AY232" s="16" t="s">
        <v>124</v>
      </c>
      <c r="BE232" s="197">
        <f t="shared" si="24"/>
        <v>0</v>
      </c>
      <c r="BF232" s="197">
        <f t="shared" si="25"/>
        <v>0</v>
      </c>
      <c r="BG232" s="197">
        <f t="shared" si="26"/>
        <v>0</v>
      </c>
      <c r="BH232" s="197">
        <f t="shared" si="27"/>
        <v>0</v>
      </c>
      <c r="BI232" s="197">
        <f t="shared" si="28"/>
        <v>0</v>
      </c>
      <c r="BJ232" s="16" t="s">
        <v>80</v>
      </c>
      <c r="BK232" s="197">
        <f t="shared" si="29"/>
        <v>0</v>
      </c>
      <c r="BL232" s="16" t="s">
        <v>134</v>
      </c>
      <c r="BM232" s="196" t="s">
        <v>467</v>
      </c>
    </row>
    <row r="233" spans="1:65" s="2" customFormat="1" ht="21.1" customHeight="1">
      <c r="A233" s="33"/>
      <c r="B233" s="34"/>
      <c r="C233" s="198" t="s">
        <v>337</v>
      </c>
      <c r="D233" s="198" t="s">
        <v>136</v>
      </c>
      <c r="E233" s="199" t="s">
        <v>468</v>
      </c>
      <c r="F233" s="200" t="s">
        <v>469</v>
      </c>
      <c r="G233" s="201" t="s">
        <v>175</v>
      </c>
      <c r="H233" s="202">
        <v>315</v>
      </c>
      <c r="I233" s="203"/>
      <c r="J233" s="204">
        <f t="shared" si="20"/>
        <v>0</v>
      </c>
      <c r="K233" s="200" t="s">
        <v>1</v>
      </c>
      <c r="L233" s="205"/>
      <c r="M233" s="206" t="s">
        <v>1</v>
      </c>
      <c r="N233" s="207" t="s">
        <v>38</v>
      </c>
      <c r="O233" s="70"/>
      <c r="P233" s="194">
        <f t="shared" si="21"/>
        <v>0</v>
      </c>
      <c r="Q233" s="194">
        <v>0</v>
      </c>
      <c r="R233" s="194">
        <f t="shared" si="22"/>
        <v>0</v>
      </c>
      <c r="S233" s="194">
        <v>0</v>
      </c>
      <c r="T233" s="195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144</v>
      </c>
      <c r="AT233" s="196" t="s">
        <v>136</v>
      </c>
      <c r="AU233" s="196" t="s">
        <v>82</v>
      </c>
      <c r="AY233" s="16" t="s">
        <v>124</v>
      </c>
      <c r="BE233" s="197">
        <f t="shared" si="24"/>
        <v>0</v>
      </c>
      <c r="BF233" s="197">
        <f t="shared" si="25"/>
        <v>0</v>
      </c>
      <c r="BG233" s="197">
        <f t="shared" si="26"/>
        <v>0</v>
      </c>
      <c r="BH233" s="197">
        <f t="shared" si="27"/>
        <v>0</v>
      </c>
      <c r="BI233" s="197">
        <f t="shared" si="28"/>
        <v>0</v>
      </c>
      <c r="BJ233" s="16" t="s">
        <v>80</v>
      </c>
      <c r="BK233" s="197">
        <f t="shared" si="29"/>
        <v>0</v>
      </c>
      <c r="BL233" s="16" t="s">
        <v>134</v>
      </c>
      <c r="BM233" s="196" t="s">
        <v>470</v>
      </c>
    </row>
    <row r="234" spans="1:65" s="13" customFormat="1">
      <c r="B234" s="214"/>
      <c r="C234" s="215"/>
      <c r="D234" s="216" t="s">
        <v>270</v>
      </c>
      <c r="E234" s="217" t="s">
        <v>1</v>
      </c>
      <c r="F234" s="218" t="s">
        <v>471</v>
      </c>
      <c r="G234" s="215"/>
      <c r="H234" s="219">
        <v>315</v>
      </c>
      <c r="I234" s="220"/>
      <c r="J234" s="215"/>
      <c r="K234" s="215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270</v>
      </c>
      <c r="AU234" s="225" t="s">
        <v>82</v>
      </c>
      <c r="AV234" s="13" t="s">
        <v>82</v>
      </c>
      <c r="AW234" s="13" t="s">
        <v>30</v>
      </c>
      <c r="AX234" s="13" t="s">
        <v>73</v>
      </c>
      <c r="AY234" s="225" t="s">
        <v>124</v>
      </c>
    </row>
    <row r="235" spans="1:65" s="14" customFormat="1">
      <c r="B235" s="226"/>
      <c r="C235" s="227"/>
      <c r="D235" s="216" t="s">
        <v>270</v>
      </c>
      <c r="E235" s="228" t="s">
        <v>1</v>
      </c>
      <c r="F235" s="229" t="s">
        <v>272</v>
      </c>
      <c r="G235" s="227"/>
      <c r="H235" s="230">
        <v>315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270</v>
      </c>
      <c r="AU235" s="236" t="s">
        <v>82</v>
      </c>
      <c r="AV235" s="14" t="s">
        <v>134</v>
      </c>
      <c r="AW235" s="14" t="s">
        <v>30</v>
      </c>
      <c r="AX235" s="14" t="s">
        <v>80</v>
      </c>
      <c r="AY235" s="236" t="s">
        <v>124</v>
      </c>
    </row>
    <row r="236" spans="1:65" s="2" customFormat="1" ht="31.95" customHeight="1">
      <c r="A236" s="33"/>
      <c r="B236" s="34"/>
      <c r="C236" s="185" t="s">
        <v>472</v>
      </c>
      <c r="D236" s="185" t="s">
        <v>127</v>
      </c>
      <c r="E236" s="186" t="s">
        <v>473</v>
      </c>
      <c r="F236" s="187" t="s">
        <v>474</v>
      </c>
      <c r="G236" s="188" t="s">
        <v>175</v>
      </c>
      <c r="H236" s="189">
        <v>12</v>
      </c>
      <c r="I236" s="190"/>
      <c r="J236" s="191">
        <f t="shared" ref="J236:J258" si="30">ROUND(I236*H236,2)</f>
        <v>0</v>
      </c>
      <c r="K236" s="187" t="s">
        <v>1</v>
      </c>
      <c r="L236" s="38"/>
      <c r="M236" s="192" t="s">
        <v>1</v>
      </c>
      <c r="N236" s="193" t="s">
        <v>38</v>
      </c>
      <c r="O236" s="70"/>
      <c r="P236" s="194">
        <f t="shared" ref="P236:P258" si="31">O236*H236</f>
        <v>0</v>
      </c>
      <c r="Q236" s="194">
        <v>0</v>
      </c>
      <c r="R236" s="194">
        <f t="shared" ref="R236:R258" si="32">Q236*H236</f>
        <v>0</v>
      </c>
      <c r="S236" s="194">
        <v>0</v>
      </c>
      <c r="T236" s="195">
        <f t="shared" ref="T236:T258" si="3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134</v>
      </c>
      <c r="AT236" s="196" t="s">
        <v>127</v>
      </c>
      <c r="AU236" s="196" t="s">
        <v>82</v>
      </c>
      <c r="AY236" s="16" t="s">
        <v>124</v>
      </c>
      <c r="BE236" s="197">
        <f t="shared" ref="BE236:BE258" si="34">IF(N236="základní",J236,0)</f>
        <v>0</v>
      </c>
      <c r="BF236" s="197">
        <f t="shared" ref="BF236:BF258" si="35">IF(N236="snížená",J236,0)</f>
        <v>0</v>
      </c>
      <c r="BG236" s="197">
        <f t="shared" ref="BG236:BG258" si="36">IF(N236="zákl. přenesená",J236,0)</f>
        <v>0</v>
      </c>
      <c r="BH236" s="197">
        <f t="shared" ref="BH236:BH258" si="37">IF(N236="sníž. přenesená",J236,0)</f>
        <v>0</v>
      </c>
      <c r="BI236" s="197">
        <f t="shared" ref="BI236:BI258" si="38">IF(N236="nulová",J236,0)</f>
        <v>0</v>
      </c>
      <c r="BJ236" s="16" t="s">
        <v>80</v>
      </c>
      <c r="BK236" s="197">
        <f t="shared" ref="BK236:BK258" si="39">ROUND(I236*H236,2)</f>
        <v>0</v>
      </c>
      <c r="BL236" s="16" t="s">
        <v>134</v>
      </c>
      <c r="BM236" s="196" t="s">
        <v>475</v>
      </c>
    </row>
    <row r="237" spans="1:65" s="2" customFormat="1" ht="21.1" customHeight="1">
      <c r="A237" s="33"/>
      <c r="B237" s="34"/>
      <c r="C237" s="198" t="s">
        <v>340</v>
      </c>
      <c r="D237" s="198" t="s">
        <v>136</v>
      </c>
      <c r="E237" s="199" t="s">
        <v>476</v>
      </c>
      <c r="F237" s="200" t="s">
        <v>477</v>
      </c>
      <c r="G237" s="201" t="s">
        <v>175</v>
      </c>
      <c r="H237" s="202">
        <v>12</v>
      </c>
      <c r="I237" s="203"/>
      <c r="J237" s="204">
        <f t="shared" si="30"/>
        <v>0</v>
      </c>
      <c r="K237" s="200" t="s">
        <v>1</v>
      </c>
      <c r="L237" s="205"/>
      <c r="M237" s="206" t="s">
        <v>1</v>
      </c>
      <c r="N237" s="207" t="s">
        <v>38</v>
      </c>
      <c r="O237" s="70"/>
      <c r="P237" s="194">
        <f t="shared" si="31"/>
        <v>0</v>
      </c>
      <c r="Q237" s="194">
        <v>0</v>
      </c>
      <c r="R237" s="194">
        <f t="shared" si="32"/>
        <v>0</v>
      </c>
      <c r="S237" s="194">
        <v>0</v>
      </c>
      <c r="T237" s="195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144</v>
      </c>
      <c r="AT237" s="196" t="s">
        <v>136</v>
      </c>
      <c r="AU237" s="196" t="s">
        <v>82</v>
      </c>
      <c r="AY237" s="16" t="s">
        <v>124</v>
      </c>
      <c r="BE237" s="197">
        <f t="shared" si="34"/>
        <v>0</v>
      </c>
      <c r="BF237" s="197">
        <f t="shared" si="35"/>
        <v>0</v>
      </c>
      <c r="BG237" s="197">
        <f t="shared" si="36"/>
        <v>0</v>
      </c>
      <c r="BH237" s="197">
        <f t="shared" si="37"/>
        <v>0</v>
      </c>
      <c r="BI237" s="197">
        <f t="shared" si="38"/>
        <v>0</v>
      </c>
      <c r="BJ237" s="16" t="s">
        <v>80</v>
      </c>
      <c r="BK237" s="197">
        <f t="shared" si="39"/>
        <v>0</v>
      </c>
      <c r="BL237" s="16" t="s">
        <v>134</v>
      </c>
      <c r="BM237" s="196" t="s">
        <v>478</v>
      </c>
    </row>
    <row r="238" spans="1:65" s="2" customFormat="1" ht="16.3" customHeight="1">
      <c r="A238" s="33"/>
      <c r="B238" s="34"/>
      <c r="C238" s="198" t="s">
        <v>479</v>
      </c>
      <c r="D238" s="198" t="s">
        <v>136</v>
      </c>
      <c r="E238" s="199" t="s">
        <v>480</v>
      </c>
      <c r="F238" s="200" t="s">
        <v>481</v>
      </c>
      <c r="G238" s="201" t="s">
        <v>130</v>
      </c>
      <c r="H238" s="202">
        <v>12</v>
      </c>
      <c r="I238" s="203"/>
      <c r="J238" s="204">
        <f t="shared" si="30"/>
        <v>0</v>
      </c>
      <c r="K238" s="200" t="s">
        <v>1</v>
      </c>
      <c r="L238" s="205"/>
      <c r="M238" s="206" t="s">
        <v>1</v>
      </c>
      <c r="N238" s="207" t="s">
        <v>38</v>
      </c>
      <c r="O238" s="70"/>
      <c r="P238" s="194">
        <f t="shared" si="31"/>
        <v>0</v>
      </c>
      <c r="Q238" s="194">
        <v>0</v>
      </c>
      <c r="R238" s="194">
        <f t="shared" si="32"/>
        <v>0</v>
      </c>
      <c r="S238" s="194">
        <v>0</v>
      </c>
      <c r="T238" s="195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144</v>
      </c>
      <c r="AT238" s="196" t="s">
        <v>136</v>
      </c>
      <c r="AU238" s="196" t="s">
        <v>82</v>
      </c>
      <c r="AY238" s="16" t="s">
        <v>124</v>
      </c>
      <c r="BE238" s="197">
        <f t="shared" si="34"/>
        <v>0</v>
      </c>
      <c r="BF238" s="197">
        <f t="shared" si="35"/>
        <v>0</v>
      </c>
      <c r="BG238" s="197">
        <f t="shared" si="36"/>
        <v>0</v>
      </c>
      <c r="BH238" s="197">
        <f t="shared" si="37"/>
        <v>0</v>
      </c>
      <c r="BI238" s="197">
        <f t="shared" si="38"/>
        <v>0</v>
      </c>
      <c r="BJ238" s="16" t="s">
        <v>80</v>
      </c>
      <c r="BK238" s="197">
        <f t="shared" si="39"/>
        <v>0</v>
      </c>
      <c r="BL238" s="16" t="s">
        <v>134</v>
      </c>
      <c r="BM238" s="196" t="s">
        <v>482</v>
      </c>
    </row>
    <row r="239" spans="1:65" s="2" customFormat="1" ht="16.3" customHeight="1">
      <c r="A239" s="33"/>
      <c r="B239" s="34"/>
      <c r="C239" s="198" t="s">
        <v>344</v>
      </c>
      <c r="D239" s="198" t="s">
        <v>136</v>
      </c>
      <c r="E239" s="199" t="s">
        <v>483</v>
      </c>
      <c r="F239" s="200" t="s">
        <v>484</v>
      </c>
      <c r="G239" s="201" t="s">
        <v>130</v>
      </c>
      <c r="H239" s="202">
        <v>12</v>
      </c>
      <c r="I239" s="203"/>
      <c r="J239" s="204">
        <f t="shared" si="30"/>
        <v>0</v>
      </c>
      <c r="K239" s="200" t="s">
        <v>1</v>
      </c>
      <c r="L239" s="205"/>
      <c r="M239" s="206" t="s">
        <v>1</v>
      </c>
      <c r="N239" s="207" t="s">
        <v>38</v>
      </c>
      <c r="O239" s="70"/>
      <c r="P239" s="194">
        <f t="shared" si="31"/>
        <v>0</v>
      </c>
      <c r="Q239" s="194">
        <v>0</v>
      </c>
      <c r="R239" s="194">
        <f t="shared" si="32"/>
        <v>0</v>
      </c>
      <c r="S239" s="194">
        <v>0</v>
      </c>
      <c r="T239" s="195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144</v>
      </c>
      <c r="AT239" s="196" t="s">
        <v>136</v>
      </c>
      <c r="AU239" s="196" t="s">
        <v>82</v>
      </c>
      <c r="AY239" s="16" t="s">
        <v>124</v>
      </c>
      <c r="BE239" s="197">
        <f t="shared" si="34"/>
        <v>0</v>
      </c>
      <c r="BF239" s="197">
        <f t="shared" si="35"/>
        <v>0</v>
      </c>
      <c r="BG239" s="197">
        <f t="shared" si="36"/>
        <v>0</v>
      </c>
      <c r="BH239" s="197">
        <f t="shared" si="37"/>
        <v>0</v>
      </c>
      <c r="BI239" s="197">
        <f t="shared" si="38"/>
        <v>0</v>
      </c>
      <c r="BJ239" s="16" t="s">
        <v>80</v>
      </c>
      <c r="BK239" s="197">
        <f t="shared" si="39"/>
        <v>0</v>
      </c>
      <c r="BL239" s="16" t="s">
        <v>134</v>
      </c>
      <c r="BM239" s="196" t="s">
        <v>485</v>
      </c>
    </row>
    <row r="240" spans="1:65" s="2" customFormat="1" ht="16.3" customHeight="1">
      <c r="A240" s="33"/>
      <c r="B240" s="34"/>
      <c r="C240" s="198" t="s">
        <v>486</v>
      </c>
      <c r="D240" s="198" t="s">
        <v>136</v>
      </c>
      <c r="E240" s="199" t="s">
        <v>338</v>
      </c>
      <c r="F240" s="200" t="s">
        <v>339</v>
      </c>
      <c r="G240" s="201" t="s">
        <v>130</v>
      </c>
      <c r="H240" s="202">
        <v>12</v>
      </c>
      <c r="I240" s="203"/>
      <c r="J240" s="204">
        <f t="shared" si="30"/>
        <v>0</v>
      </c>
      <c r="K240" s="200" t="s">
        <v>1</v>
      </c>
      <c r="L240" s="205"/>
      <c r="M240" s="206" t="s">
        <v>1</v>
      </c>
      <c r="N240" s="207" t="s">
        <v>38</v>
      </c>
      <c r="O240" s="70"/>
      <c r="P240" s="194">
        <f t="shared" si="31"/>
        <v>0</v>
      </c>
      <c r="Q240" s="194">
        <v>0</v>
      </c>
      <c r="R240" s="194">
        <f t="shared" si="32"/>
        <v>0</v>
      </c>
      <c r="S240" s="194">
        <v>0</v>
      </c>
      <c r="T240" s="195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144</v>
      </c>
      <c r="AT240" s="196" t="s">
        <v>136</v>
      </c>
      <c r="AU240" s="196" t="s">
        <v>82</v>
      </c>
      <c r="AY240" s="16" t="s">
        <v>124</v>
      </c>
      <c r="BE240" s="197">
        <f t="shared" si="34"/>
        <v>0</v>
      </c>
      <c r="BF240" s="197">
        <f t="shared" si="35"/>
        <v>0</v>
      </c>
      <c r="BG240" s="197">
        <f t="shared" si="36"/>
        <v>0</v>
      </c>
      <c r="BH240" s="197">
        <f t="shared" si="37"/>
        <v>0</v>
      </c>
      <c r="BI240" s="197">
        <f t="shared" si="38"/>
        <v>0</v>
      </c>
      <c r="BJ240" s="16" t="s">
        <v>80</v>
      </c>
      <c r="BK240" s="197">
        <f t="shared" si="39"/>
        <v>0</v>
      </c>
      <c r="BL240" s="16" t="s">
        <v>134</v>
      </c>
      <c r="BM240" s="196" t="s">
        <v>487</v>
      </c>
    </row>
    <row r="241" spans="1:65" s="2" customFormat="1" ht="36.700000000000003" customHeight="1">
      <c r="A241" s="33"/>
      <c r="B241" s="34"/>
      <c r="C241" s="185" t="s">
        <v>347</v>
      </c>
      <c r="D241" s="185" t="s">
        <v>127</v>
      </c>
      <c r="E241" s="186" t="s">
        <v>488</v>
      </c>
      <c r="F241" s="187" t="s">
        <v>489</v>
      </c>
      <c r="G241" s="188" t="s">
        <v>490</v>
      </c>
      <c r="H241" s="189">
        <v>250</v>
      </c>
      <c r="I241" s="190"/>
      <c r="J241" s="191">
        <f t="shared" si="30"/>
        <v>0</v>
      </c>
      <c r="K241" s="187" t="s">
        <v>1</v>
      </c>
      <c r="L241" s="38"/>
      <c r="M241" s="192" t="s">
        <v>1</v>
      </c>
      <c r="N241" s="193" t="s">
        <v>38</v>
      </c>
      <c r="O241" s="70"/>
      <c r="P241" s="194">
        <f t="shared" si="31"/>
        <v>0</v>
      </c>
      <c r="Q241" s="194">
        <v>0</v>
      </c>
      <c r="R241" s="194">
        <f t="shared" si="32"/>
        <v>0</v>
      </c>
      <c r="S241" s="194">
        <v>0</v>
      </c>
      <c r="T241" s="195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134</v>
      </c>
      <c r="AT241" s="196" t="s">
        <v>127</v>
      </c>
      <c r="AU241" s="196" t="s">
        <v>82</v>
      </c>
      <c r="AY241" s="16" t="s">
        <v>124</v>
      </c>
      <c r="BE241" s="197">
        <f t="shared" si="34"/>
        <v>0</v>
      </c>
      <c r="BF241" s="197">
        <f t="shared" si="35"/>
        <v>0</v>
      </c>
      <c r="BG241" s="197">
        <f t="shared" si="36"/>
        <v>0</v>
      </c>
      <c r="BH241" s="197">
        <f t="shared" si="37"/>
        <v>0</v>
      </c>
      <c r="BI241" s="197">
        <f t="shared" si="38"/>
        <v>0</v>
      </c>
      <c r="BJ241" s="16" t="s">
        <v>80</v>
      </c>
      <c r="BK241" s="197">
        <f t="shared" si="39"/>
        <v>0</v>
      </c>
      <c r="BL241" s="16" t="s">
        <v>134</v>
      </c>
      <c r="BM241" s="196" t="s">
        <v>491</v>
      </c>
    </row>
    <row r="242" spans="1:65" s="2" customFormat="1" ht="23.45" customHeight="1">
      <c r="A242" s="33"/>
      <c r="B242" s="34"/>
      <c r="C242" s="198" t="s">
        <v>492</v>
      </c>
      <c r="D242" s="198" t="s">
        <v>136</v>
      </c>
      <c r="E242" s="199" t="s">
        <v>493</v>
      </c>
      <c r="F242" s="200" t="s">
        <v>494</v>
      </c>
      <c r="G242" s="201" t="s">
        <v>130</v>
      </c>
      <c r="H242" s="202">
        <v>1</v>
      </c>
      <c r="I242" s="203"/>
      <c r="J242" s="204">
        <f t="shared" si="30"/>
        <v>0</v>
      </c>
      <c r="K242" s="200" t="s">
        <v>1</v>
      </c>
      <c r="L242" s="205"/>
      <c r="M242" s="206" t="s">
        <v>1</v>
      </c>
      <c r="N242" s="207" t="s">
        <v>38</v>
      </c>
      <c r="O242" s="70"/>
      <c r="P242" s="194">
        <f t="shared" si="31"/>
        <v>0</v>
      </c>
      <c r="Q242" s="194">
        <v>0</v>
      </c>
      <c r="R242" s="194">
        <f t="shared" si="32"/>
        <v>0</v>
      </c>
      <c r="S242" s="194">
        <v>0</v>
      </c>
      <c r="T242" s="195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144</v>
      </c>
      <c r="AT242" s="196" t="s">
        <v>136</v>
      </c>
      <c r="AU242" s="196" t="s">
        <v>82</v>
      </c>
      <c r="AY242" s="16" t="s">
        <v>124</v>
      </c>
      <c r="BE242" s="197">
        <f t="shared" si="34"/>
        <v>0</v>
      </c>
      <c r="BF242" s="197">
        <f t="shared" si="35"/>
        <v>0</v>
      </c>
      <c r="BG242" s="197">
        <f t="shared" si="36"/>
        <v>0</v>
      </c>
      <c r="BH242" s="197">
        <f t="shared" si="37"/>
        <v>0</v>
      </c>
      <c r="BI242" s="197">
        <f t="shared" si="38"/>
        <v>0</v>
      </c>
      <c r="BJ242" s="16" t="s">
        <v>80</v>
      </c>
      <c r="BK242" s="197">
        <f t="shared" si="39"/>
        <v>0</v>
      </c>
      <c r="BL242" s="16" t="s">
        <v>134</v>
      </c>
      <c r="BM242" s="196" t="s">
        <v>495</v>
      </c>
    </row>
    <row r="243" spans="1:65" s="2" customFormat="1" ht="16.3" customHeight="1">
      <c r="A243" s="33"/>
      <c r="B243" s="34"/>
      <c r="C243" s="198" t="s">
        <v>351</v>
      </c>
      <c r="D243" s="198" t="s">
        <v>136</v>
      </c>
      <c r="E243" s="199" t="s">
        <v>496</v>
      </c>
      <c r="F243" s="200" t="s">
        <v>497</v>
      </c>
      <c r="G243" s="201" t="s">
        <v>277</v>
      </c>
      <c r="H243" s="202">
        <v>1</v>
      </c>
      <c r="I243" s="203"/>
      <c r="J243" s="204">
        <f t="shared" si="30"/>
        <v>0</v>
      </c>
      <c r="K243" s="200" t="s">
        <v>1</v>
      </c>
      <c r="L243" s="205"/>
      <c r="M243" s="206" t="s">
        <v>1</v>
      </c>
      <c r="N243" s="207" t="s">
        <v>38</v>
      </c>
      <c r="O243" s="70"/>
      <c r="P243" s="194">
        <f t="shared" si="31"/>
        <v>0</v>
      </c>
      <c r="Q243" s="194">
        <v>0</v>
      </c>
      <c r="R243" s="194">
        <f t="shared" si="32"/>
        <v>0</v>
      </c>
      <c r="S243" s="194">
        <v>0</v>
      </c>
      <c r="T243" s="195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144</v>
      </c>
      <c r="AT243" s="196" t="s">
        <v>136</v>
      </c>
      <c r="AU243" s="196" t="s">
        <v>82</v>
      </c>
      <c r="AY243" s="16" t="s">
        <v>124</v>
      </c>
      <c r="BE243" s="197">
        <f t="shared" si="34"/>
        <v>0</v>
      </c>
      <c r="BF243" s="197">
        <f t="shared" si="35"/>
        <v>0</v>
      </c>
      <c r="BG243" s="197">
        <f t="shared" si="36"/>
        <v>0</v>
      </c>
      <c r="BH243" s="197">
        <f t="shared" si="37"/>
        <v>0</v>
      </c>
      <c r="BI243" s="197">
        <f t="shared" si="38"/>
        <v>0</v>
      </c>
      <c r="BJ243" s="16" t="s">
        <v>80</v>
      </c>
      <c r="BK243" s="197">
        <f t="shared" si="39"/>
        <v>0</v>
      </c>
      <c r="BL243" s="16" t="s">
        <v>134</v>
      </c>
      <c r="BM243" s="196" t="s">
        <v>498</v>
      </c>
    </row>
    <row r="244" spans="1:65" s="2" customFormat="1" ht="21.1" customHeight="1">
      <c r="A244" s="33"/>
      <c r="B244" s="34"/>
      <c r="C244" s="185" t="s">
        <v>499</v>
      </c>
      <c r="D244" s="185" t="s">
        <v>127</v>
      </c>
      <c r="E244" s="186" t="s">
        <v>500</v>
      </c>
      <c r="F244" s="187" t="s">
        <v>501</v>
      </c>
      <c r="G244" s="188" t="s">
        <v>130</v>
      </c>
      <c r="H244" s="189">
        <v>1</v>
      </c>
      <c r="I244" s="190"/>
      <c r="J244" s="191">
        <f t="shared" si="30"/>
        <v>0</v>
      </c>
      <c r="K244" s="187" t="s">
        <v>1</v>
      </c>
      <c r="L244" s="38"/>
      <c r="M244" s="192" t="s">
        <v>1</v>
      </c>
      <c r="N244" s="193" t="s">
        <v>38</v>
      </c>
      <c r="O244" s="70"/>
      <c r="P244" s="194">
        <f t="shared" si="31"/>
        <v>0</v>
      </c>
      <c r="Q244" s="194">
        <v>0</v>
      </c>
      <c r="R244" s="194">
        <f t="shared" si="32"/>
        <v>0</v>
      </c>
      <c r="S244" s="194">
        <v>0</v>
      </c>
      <c r="T244" s="195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134</v>
      </c>
      <c r="AT244" s="196" t="s">
        <v>127</v>
      </c>
      <c r="AU244" s="196" t="s">
        <v>82</v>
      </c>
      <c r="AY244" s="16" t="s">
        <v>124</v>
      </c>
      <c r="BE244" s="197">
        <f t="shared" si="34"/>
        <v>0</v>
      </c>
      <c r="BF244" s="197">
        <f t="shared" si="35"/>
        <v>0</v>
      </c>
      <c r="BG244" s="197">
        <f t="shared" si="36"/>
        <v>0</v>
      </c>
      <c r="BH244" s="197">
        <f t="shared" si="37"/>
        <v>0</v>
      </c>
      <c r="BI244" s="197">
        <f t="shared" si="38"/>
        <v>0</v>
      </c>
      <c r="BJ244" s="16" t="s">
        <v>80</v>
      </c>
      <c r="BK244" s="197">
        <f t="shared" si="39"/>
        <v>0</v>
      </c>
      <c r="BL244" s="16" t="s">
        <v>134</v>
      </c>
      <c r="BM244" s="196" t="s">
        <v>502</v>
      </c>
    </row>
    <row r="245" spans="1:65" s="2" customFormat="1" ht="23.45" customHeight="1">
      <c r="A245" s="33"/>
      <c r="B245" s="34"/>
      <c r="C245" s="198" t="s">
        <v>352</v>
      </c>
      <c r="D245" s="198" t="s">
        <v>136</v>
      </c>
      <c r="E245" s="199" t="s">
        <v>503</v>
      </c>
      <c r="F245" s="200" t="s">
        <v>504</v>
      </c>
      <c r="G245" s="201" t="s">
        <v>130</v>
      </c>
      <c r="H245" s="202">
        <v>1</v>
      </c>
      <c r="I245" s="203"/>
      <c r="J245" s="204">
        <f t="shared" si="30"/>
        <v>0</v>
      </c>
      <c r="K245" s="200" t="s">
        <v>1</v>
      </c>
      <c r="L245" s="205"/>
      <c r="M245" s="206" t="s">
        <v>1</v>
      </c>
      <c r="N245" s="207" t="s">
        <v>38</v>
      </c>
      <c r="O245" s="70"/>
      <c r="P245" s="194">
        <f t="shared" si="31"/>
        <v>0</v>
      </c>
      <c r="Q245" s="194">
        <v>0</v>
      </c>
      <c r="R245" s="194">
        <f t="shared" si="32"/>
        <v>0</v>
      </c>
      <c r="S245" s="194">
        <v>0</v>
      </c>
      <c r="T245" s="195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144</v>
      </c>
      <c r="AT245" s="196" t="s">
        <v>136</v>
      </c>
      <c r="AU245" s="196" t="s">
        <v>82</v>
      </c>
      <c r="AY245" s="16" t="s">
        <v>124</v>
      </c>
      <c r="BE245" s="197">
        <f t="shared" si="34"/>
        <v>0</v>
      </c>
      <c r="BF245" s="197">
        <f t="shared" si="35"/>
        <v>0</v>
      </c>
      <c r="BG245" s="197">
        <f t="shared" si="36"/>
        <v>0</v>
      </c>
      <c r="BH245" s="197">
        <f t="shared" si="37"/>
        <v>0</v>
      </c>
      <c r="BI245" s="197">
        <f t="shared" si="38"/>
        <v>0</v>
      </c>
      <c r="BJ245" s="16" t="s">
        <v>80</v>
      </c>
      <c r="BK245" s="197">
        <f t="shared" si="39"/>
        <v>0</v>
      </c>
      <c r="BL245" s="16" t="s">
        <v>134</v>
      </c>
      <c r="BM245" s="196" t="s">
        <v>505</v>
      </c>
    </row>
    <row r="246" spans="1:65" s="2" customFormat="1" ht="31.95" customHeight="1">
      <c r="A246" s="33"/>
      <c r="B246" s="34"/>
      <c r="C246" s="185" t="s">
        <v>506</v>
      </c>
      <c r="D246" s="185" t="s">
        <v>127</v>
      </c>
      <c r="E246" s="186" t="s">
        <v>507</v>
      </c>
      <c r="F246" s="187" t="s">
        <v>508</v>
      </c>
      <c r="G246" s="188" t="s">
        <v>130</v>
      </c>
      <c r="H246" s="189">
        <v>1</v>
      </c>
      <c r="I246" s="190"/>
      <c r="J246" s="191">
        <f t="shared" si="30"/>
        <v>0</v>
      </c>
      <c r="K246" s="187" t="s">
        <v>1</v>
      </c>
      <c r="L246" s="38"/>
      <c r="M246" s="192" t="s">
        <v>1</v>
      </c>
      <c r="N246" s="193" t="s">
        <v>38</v>
      </c>
      <c r="O246" s="70"/>
      <c r="P246" s="194">
        <f t="shared" si="31"/>
        <v>0</v>
      </c>
      <c r="Q246" s="194">
        <v>0</v>
      </c>
      <c r="R246" s="194">
        <f t="shared" si="32"/>
        <v>0</v>
      </c>
      <c r="S246" s="194">
        <v>0</v>
      </c>
      <c r="T246" s="195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134</v>
      </c>
      <c r="AT246" s="196" t="s">
        <v>127</v>
      </c>
      <c r="AU246" s="196" t="s">
        <v>82</v>
      </c>
      <c r="AY246" s="16" t="s">
        <v>124</v>
      </c>
      <c r="BE246" s="197">
        <f t="shared" si="34"/>
        <v>0</v>
      </c>
      <c r="BF246" s="197">
        <f t="shared" si="35"/>
        <v>0</v>
      </c>
      <c r="BG246" s="197">
        <f t="shared" si="36"/>
        <v>0</v>
      </c>
      <c r="BH246" s="197">
        <f t="shared" si="37"/>
        <v>0</v>
      </c>
      <c r="BI246" s="197">
        <f t="shared" si="38"/>
        <v>0</v>
      </c>
      <c r="BJ246" s="16" t="s">
        <v>80</v>
      </c>
      <c r="BK246" s="197">
        <f t="shared" si="39"/>
        <v>0</v>
      </c>
      <c r="BL246" s="16" t="s">
        <v>134</v>
      </c>
      <c r="BM246" s="196" t="s">
        <v>509</v>
      </c>
    </row>
    <row r="247" spans="1:65" s="2" customFormat="1" ht="23.45" customHeight="1">
      <c r="A247" s="33"/>
      <c r="B247" s="34"/>
      <c r="C247" s="198" t="s">
        <v>359</v>
      </c>
      <c r="D247" s="198" t="s">
        <v>136</v>
      </c>
      <c r="E247" s="199" t="s">
        <v>510</v>
      </c>
      <c r="F247" s="200" t="s">
        <v>511</v>
      </c>
      <c r="G247" s="201" t="s">
        <v>130</v>
      </c>
      <c r="H247" s="202">
        <v>1</v>
      </c>
      <c r="I247" s="203"/>
      <c r="J247" s="204">
        <f t="shared" si="30"/>
        <v>0</v>
      </c>
      <c r="K247" s="200" t="s">
        <v>1</v>
      </c>
      <c r="L247" s="205"/>
      <c r="M247" s="206" t="s">
        <v>1</v>
      </c>
      <c r="N247" s="207" t="s">
        <v>38</v>
      </c>
      <c r="O247" s="70"/>
      <c r="P247" s="194">
        <f t="shared" si="31"/>
        <v>0</v>
      </c>
      <c r="Q247" s="194">
        <v>0</v>
      </c>
      <c r="R247" s="194">
        <f t="shared" si="32"/>
        <v>0</v>
      </c>
      <c r="S247" s="194">
        <v>0</v>
      </c>
      <c r="T247" s="195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144</v>
      </c>
      <c r="AT247" s="196" t="s">
        <v>136</v>
      </c>
      <c r="AU247" s="196" t="s">
        <v>82</v>
      </c>
      <c r="AY247" s="16" t="s">
        <v>124</v>
      </c>
      <c r="BE247" s="197">
        <f t="shared" si="34"/>
        <v>0</v>
      </c>
      <c r="BF247" s="197">
        <f t="shared" si="35"/>
        <v>0</v>
      </c>
      <c r="BG247" s="197">
        <f t="shared" si="36"/>
        <v>0</v>
      </c>
      <c r="BH247" s="197">
        <f t="shared" si="37"/>
        <v>0</v>
      </c>
      <c r="BI247" s="197">
        <f t="shared" si="38"/>
        <v>0</v>
      </c>
      <c r="BJ247" s="16" t="s">
        <v>80</v>
      </c>
      <c r="BK247" s="197">
        <f t="shared" si="39"/>
        <v>0</v>
      </c>
      <c r="BL247" s="16" t="s">
        <v>134</v>
      </c>
      <c r="BM247" s="196" t="s">
        <v>512</v>
      </c>
    </row>
    <row r="248" spans="1:65" s="2" customFormat="1" ht="23.45" customHeight="1">
      <c r="A248" s="33"/>
      <c r="B248" s="34"/>
      <c r="C248" s="185" t="s">
        <v>513</v>
      </c>
      <c r="D248" s="185" t="s">
        <v>127</v>
      </c>
      <c r="E248" s="186" t="s">
        <v>514</v>
      </c>
      <c r="F248" s="187" t="s">
        <v>515</v>
      </c>
      <c r="G248" s="188" t="s">
        <v>130</v>
      </c>
      <c r="H248" s="189">
        <v>1</v>
      </c>
      <c r="I248" s="190"/>
      <c r="J248" s="191">
        <f t="shared" si="30"/>
        <v>0</v>
      </c>
      <c r="K248" s="187" t="s">
        <v>1</v>
      </c>
      <c r="L248" s="38"/>
      <c r="M248" s="192" t="s">
        <v>1</v>
      </c>
      <c r="N248" s="193" t="s">
        <v>38</v>
      </c>
      <c r="O248" s="70"/>
      <c r="P248" s="194">
        <f t="shared" si="31"/>
        <v>0</v>
      </c>
      <c r="Q248" s="194">
        <v>0</v>
      </c>
      <c r="R248" s="194">
        <f t="shared" si="32"/>
        <v>0</v>
      </c>
      <c r="S248" s="194">
        <v>0</v>
      </c>
      <c r="T248" s="195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134</v>
      </c>
      <c r="AT248" s="196" t="s">
        <v>127</v>
      </c>
      <c r="AU248" s="196" t="s">
        <v>82</v>
      </c>
      <c r="AY248" s="16" t="s">
        <v>124</v>
      </c>
      <c r="BE248" s="197">
        <f t="shared" si="34"/>
        <v>0</v>
      </c>
      <c r="BF248" s="197">
        <f t="shared" si="35"/>
        <v>0</v>
      </c>
      <c r="BG248" s="197">
        <f t="shared" si="36"/>
        <v>0</v>
      </c>
      <c r="BH248" s="197">
        <f t="shared" si="37"/>
        <v>0</v>
      </c>
      <c r="BI248" s="197">
        <f t="shared" si="38"/>
        <v>0</v>
      </c>
      <c r="BJ248" s="16" t="s">
        <v>80</v>
      </c>
      <c r="BK248" s="197">
        <f t="shared" si="39"/>
        <v>0</v>
      </c>
      <c r="BL248" s="16" t="s">
        <v>134</v>
      </c>
      <c r="BM248" s="196" t="s">
        <v>516</v>
      </c>
    </row>
    <row r="249" spans="1:65" s="2" customFormat="1" ht="23.45" customHeight="1">
      <c r="A249" s="33"/>
      <c r="B249" s="34"/>
      <c r="C249" s="198" t="s">
        <v>364</v>
      </c>
      <c r="D249" s="198" t="s">
        <v>136</v>
      </c>
      <c r="E249" s="199" t="s">
        <v>517</v>
      </c>
      <c r="F249" s="200" t="s">
        <v>518</v>
      </c>
      <c r="G249" s="201" t="s">
        <v>130</v>
      </c>
      <c r="H249" s="202">
        <v>1</v>
      </c>
      <c r="I249" s="203"/>
      <c r="J249" s="204">
        <f t="shared" si="30"/>
        <v>0</v>
      </c>
      <c r="K249" s="200" t="s">
        <v>1</v>
      </c>
      <c r="L249" s="205"/>
      <c r="M249" s="206" t="s">
        <v>1</v>
      </c>
      <c r="N249" s="207" t="s">
        <v>38</v>
      </c>
      <c r="O249" s="70"/>
      <c r="P249" s="194">
        <f t="shared" si="31"/>
        <v>0</v>
      </c>
      <c r="Q249" s="194">
        <v>0</v>
      </c>
      <c r="R249" s="194">
        <f t="shared" si="32"/>
        <v>0</v>
      </c>
      <c r="S249" s="194">
        <v>0</v>
      </c>
      <c r="T249" s="195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144</v>
      </c>
      <c r="AT249" s="196" t="s">
        <v>136</v>
      </c>
      <c r="AU249" s="196" t="s">
        <v>82</v>
      </c>
      <c r="AY249" s="16" t="s">
        <v>124</v>
      </c>
      <c r="BE249" s="197">
        <f t="shared" si="34"/>
        <v>0</v>
      </c>
      <c r="BF249" s="197">
        <f t="shared" si="35"/>
        <v>0</v>
      </c>
      <c r="BG249" s="197">
        <f t="shared" si="36"/>
        <v>0</v>
      </c>
      <c r="BH249" s="197">
        <f t="shared" si="37"/>
        <v>0</v>
      </c>
      <c r="BI249" s="197">
        <f t="shared" si="38"/>
        <v>0</v>
      </c>
      <c r="BJ249" s="16" t="s">
        <v>80</v>
      </c>
      <c r="BK249" s="197">
        <f t="shared" si="39"/>
        <v>0</v>
      </c>
      <c r="BL249" s="16" t="s">
        <v>134</v>
      </c>
      <c r="BM249" s="196" t="s">
        <v>519</v>
      </c>
    </row>
    <row r="250" spans="1:65" s="2" customFormat="1" ht="23.45" customHeight="1">
      <c r="A250" s="33"/>
      <c r="B250" s="34"/>
      <c r="C250" s="185" t="s">
        <v>520</v>
      </c>
      <c r="D250" s="185" t="s">
        <v>127</v>
      </c>
      <c r="E250" s="186" t="s">
        <v>521</v>
      </c>
      <c r="F250" s="187" t="s">
        <v>522</v>
      </c>
      <c r="G250" s="188" t="s">
        <v>130</v>
      </c>
      <c r="H250" s="189">
        <v>1</v>
      </c>
      <c r="I250" s="190"/>
      <c r="J250" s="191">
        <f t="shared" si="30"/>
        <v>0</v>
      </c>
      <c r="K250" s="187" t="s">
        <v>1</v>
      </c>
      <c r="L250" s="38"/>
      <c r="M250" s="192" t="s">
        <v>1</v>
      </c>
      <c r="N250" s="193" t="s">
        <v>38</v>
      </c>
      <c r="O250" s="70"/>
      <c r="P250" s="194">
        <f t="shared" si="31"/>
        <v>0</v>
      </c>
      <c r="Q250" s="194">
        <v>0</v>
      </c>
      <c r="R250" s="194">
        <f t="shared" si="32"/>
        <v>0</v>
      </c>
      <c r="S250" s="194">
        <v>0</v>
      </c>
      <c r="T250" s="195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134</v>
      </c>
      <c r="AT250" s="196" t="s">
        <v>127</v>
      </c>
      <c r="AU250" s="196" t="s">
        <v>82</v>
      </c>
      <c r="AY250" s="16" t="s">
        <v>124</v>
      </c>
      <c r="BE250" s="197">
        <f t="shared" si="34"/>
        <v>0</v>
      </c>
      <c r="BF250" s="197">
        <f t="shared" si="35"/>
        <v>0</v>
      </c>
      <c r="BG250" s="197">
        <f t="shared" si="36"/>
        <v>0</v>
      </c>
      <c r="BH250" s="197">
        <f t="shared" si="37"/>
        <v>0</v>
      </c>
      <c r="BI250" s="197">
        <f t="shared" si="38"/>
        <v>0</v>
      </c>
      <c r="BJ250" s="16" t="s">
        <v>80</v>
      </c>
      <c r="BK250" s="197">
        <f t="shared" si="39"/>
        <v>0</v>
      </c>
      <c r="BL250" s="16" t="s">
        <v>134</v>
      </c>
      <c r="BM250" s="196" t="s">
        <v>523</v>
      </c>
    </row>
    <row r="251" spans="1:65" s="2" customFormat="1" ht="23.45" customHeight="1">
      <c r="A251" s="33"/>
      <c r="B251" s="34"/>
      <c r="C251" s="198" t="s">
        <v>368</v>
      </c>
      <c r="D251" s="198" t="s">
        <v>136</v>
      </c>
      <c r="E251" s="199" t="s">
        <v>524</v>
      </c>
      <c r="F251" s="200" t="s">
        <v>525</v>
      </c>
      <c r="G251" s="201" t="s">
        <v>130</v>
      </c>
      <c r="H251" s="202">
        <v>1</v>
      </c>
      <c r="I251" s="203"/>
      <c r="J251" s="204">
        <f t="shared" si="30"/>
        <v>0</v>
      </c>
      <c r="K251" s="200" t="s">
        <v>1</v>
      </c>
      <c r="L251" s="205"/>
      <c r="M251" s="206" t="s">
        <v>1</v>
      </c>
      <c r="N251" s="207" t="s">
        <v>38</v>
      </c>
      <c r="O251" s="70"/>
      <c r="P251" s="194">
        <f t="shared" si="31"/>
        <v>0</v>
      </c>
      <c r="Q251" s="194">
        <v>0</v>
      </c>
      <c r="R251" s="194">
        <f t="shared" si="32"/>
        <v>0</v>
      </c>
      <c r="S251" s="194">
        <v>0</v>
      </c>
      <c r="T251" s="195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144</v>
      </c>
      <c r="AT251" s="196" t="s">
        <v>136</v>
      </c>
      <c r="AU251" s="196" t="s">
        <v>82</v>
      </c>
      <c r="AY251" s="16" t="s">
        <v>124</v>
      </c>
      <c r="BE251" s="197">
        <f t="shared" si="34"/>
        <v>0</v>
      </c>
      <c r="BF251" s="197">
        <f t="shared" si="35"/>
        <v>0</v>
      </c>
      <c r="BG251" s="197">
        <f t="shared" si="36"/>
        <v>0</v>
      </c>
      <c r="BH251" s="197">
        <f t="shared" si="37"/>
        <v>0</v>
      </c>
      <c r="BI251" s="197">
        <f t="shared" si="38"/>
        <v>0</v>
      </c>
      <c r="BJ251" s="16" t="s">
        <v>80</v>
      </c>
      <c r="BK251" s="197">
        <f t="shared" si="39"/>
        <v>0</v>
      </c>
      <c r="BL251" s="16" t="s">
        <v>134</v>
      </c>
      <c r="BM251" s="196" t="s">
        <v>526</v>
      </c>
    </row>
    <row r="252" spans="1:65" s="2" customFormat="1" ht="31.95" customHeight="1">
      <c r="A252" s="33"/>
      <c r="B252" s="34"/>
      <c r="C252" s="185" t="s">
        <v>527</v>
      </c>
      <c r="D252" s="185" t="s">
        <v>127</v>
      </c>
      <c r="E252" s="186" t="s">
        <v>528</v>
      </c>
      <c r="F252" s="187" t="s">
        <v>529</v>
      </c>
      <c r="G252" s="188" t="s">
        <v>130</v>
      </c>
      <c r="H252" s="189">
        <v>1</v>
      </c>
      <c r="I252" s="190"/>
      <c r="J252" s="191">
        <f t="shared" si="30"/>
        <v>0</v>
      </c>
      <c r="K252" s="187" t="s">
        <v>1</v>
      </c>
      <c r="L252" s="38"/>
      <c r="M252" s="192" t="s">
        <v>1</v>
      </c>
      <c r="N252" s="193" t="s">
        <v>38</v>
      </c>
      <c r="O252" s="70"/>
      <c r="P252" s="194">
        <f t="shared" si="31"/>
        <v>0</v>
      </c>
      <c r="Q252" s="194">
        <v>0</v>
      </c>
      <c r="R252" s="194">
        <f t="shared" si="32"/>
        <v>0</v>
      </c>
      <c r="S252" s="194">
        <v>0</v>
      </c>
      <c r="T252" s="195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134</v>
      </c>
      <c r="AT252" s="196" t="s">
        <v>127</v>
      </c>
      <c r="AU252" s="196" t="s">
        <v>82</v>
      </c>
      <c r="AY252" s="16" t="s">
        <v>124</v>
      </c>
      <c r="BE252" s="197">
        <f t="shared" si="34"/>
        <v>0</v>
      </c>
      <c r="BF252" s="197">
        <f t="shared" si="35"/>
        <v>0</v>
      </c>
      <c r="BG252" s="197">
        <f t="shared" si="36"/>
        <v>0</v>
      </c>
      <c r="BH252" s="197">
        <f t="shared" si="37"/>
        <v>0</v>
      </c>
      <c r="BI252" s="197">
        <f t="shared" si="38"/>
        <v>0</v>
      </c>
      <c r="BJ252" s="16" t="s">
        <v>80</v>
      </c>
      <c r="BK252" s="197">
        <f t="shared" si="39"/>
        <v>0</v>
      </c>
      <c r="BL252" s="16" t="s">
        <v>134</v>
      </c>
      <c r="BM252" s="196" t="s">
        <v>530</v>
      </c>
    </row>
    <row r="253" spans="1:65" s="2" customFormat="1" ht="21.1" customHeight="1">
      <c r="A253" s="33"/>
      <c r="B253" s="34"/>
      <c r="C253" s="198" t="s">
        <v>373</v>
      </c>
      <c r="D253" s="198" t="s">
        <v>136</v>
      </c>
      <c r="E253" s="199" t="s">
        <v>531</v>
      </c>
      <c r="F253" s="200" t="s">
        <v>532</v>
      </c>
      <c r="G253" s="201" t="s">
        <v>130</v>
      </c>
      <c r="H253" s="202">
        <v>1</v>
      </c>
      <c r="I253" s="203"/>
      <c r="J253" s="204">
        <f t="shared" si="30"/>
        <v>0</v>
      </c>
      <c r="K253" s="200" t="s">
        <v>1</v>
      </c>
      <c r="L253" s="205"/>
      <c r="M253" s="206" t="s">
        <v>1</v>
      </c>
      <c r="N253" s="207" t="s">
        <v>38</v>
      </c>
      <c r="O253" s="70"/>
      <c r="P253" s="194">
        <f t="shared" si="31"/>
        <v>0</v>
      </c>
      <c r="Q253" s="194">
        <v>0</v>
      </c>
      <c r="R253" s="194">
        <f t="shared" si="32"/>
        <v>0</v>
      </c>
      <c r="S253" s="194">
        <v>0</v>
      </c>
      <c r="T253" s="195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144</v>
      </c>
      <c r="AT253" s="196" t="s">
        <v>136</v>
      </c>
      <c r="AU253" s="196" t="s">
        <v>82</v>
      </c>
      <c r="AY253" s="16" t="s">
        <v>124</v>
      </c>
      <c r="BE253" s="197">
        <f t="shared" si="34"/>
        <v>0</v>
      </c>
      <c r="BF253" s="197">
        <f t="shared" si="35"/>
        <v>0</v>
      </c>
      <c r="BG253" s="197">
        <f t="shared" si="36"/>
        <v>0</v>
      </c>
      <c r="BH253" s="197">
        <f t="shared" si="37"/>
        <v>0</v>
      </c>
      <c r="BI253" s="197">
        <f t="shared" si="38"/>
        <v>0</v>
      </c>
      <c r="BJ253" s="16" t="s">
        <v>80</v>
      </c>
      <c r="BK253" s="197">
        <f t="shared" si="39"/>
        <v>0</v>
      </c>
      <c r="BL253" s="16" t="s">
        <v>134</v>
      </c>
      <c r="BM253" s="196" t="s">
        <v>533</v>
      </c>
    </row>
    <row r="254" spans="1:65" s="2" customFormat="1" ht="31.95" customHeight="1">
      <c r="A254" s="33"/>
      <c r="B254" s="34"/>
      <c r="C254" s="185" t="s">
        <v>534</v>
      </c>
      <c r="D254" s="185" t="s">
        <v>127</v>
      </c>
      <c r="E254" s="186" t="s">
        <v>535</v>
      </c>
      <c r="F254" s="187" t="s">
        <v>536</v>
      </c>
      <c r="G254" s="188" t="s">
        <v>130</v>
      </c>
      <c r="H254" s="189">
        <v>1</v>
      </c>
      <c r="I254" s="190"/>
      <c r="J254" s="191">
        <f t="shared" si="30"/>
        <v>0</v>
      </c>
      <c r="K254" s="187" t="s">
        <v>1</v>
      </c>
      <c r="L254" s="38"/>
      <c r="M254" s="192" t="s">
        <v>1</v>
      </c>
      <c r="N254" s="193" t="s">
        <v>38</v>
      </c>
      <c r="O254" s="70"/>
      <c r="P254" s="194">
        <f t="shared" si="31"/>
        <v>0</v>
      </c>
      <c r="Q254" s="194">
        <v>0</v>
      </c>
      <c r="R254" s="194">
        <f t="shared" si="32"/>
        <v>0</v>
      </c>
      <c r="S254" s="194">
        <v>0</v>
      </c>
      <c r="T254" s="195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134</v>
      </c>
      <c r="AT254" s="196" t="s">
        <v>127</v>
      </c>
      <c r="AU254" s="196" t="s">
        <v>82</v>
      </c>
      <c r="AY254" s="16" t="s">
        <v>124</v>
      </c>
      <c r="BE254" s="197">
        <f t="shared" si="34"/>
        <v>0</v>
      </c>
      <c r="BF254" s="197">
        <f t="shared" si="35"/>
        <v>0</v>
      </c>
      <c r="BG254" s="197">
        <f t="shared" si="36"/>
        <v>0</v>
      </c>
      <c r="BH254" s="197">
        <f t="shared" si="37"/>
        <v>0</v>
      </c>
      <c r="BI254" s="197">
        <f t="shared" si="38"/>
        <v>0</v>
      </c>
      <c r="BJ254" s="16" t="s">
        <v>80</v>
      </c>
      <c r="BK254" s="197">
        <f t="shared" si="39"/>
        <v>0</v>
      </c>
      <c r="BL254" s="16" t="s">
        <v>134</v>
      </c>
      <c r="BM254" s="196" t="s">
        <v>537</v>
      </c>
    </row>
    <row r="255" spans="1:65" s="2" customFormat="1" ht="21.1" customHeight="1">
      <c r="A255" s="33"/>
      <c r="B255" s="34"/>
      <c r="C255" s="198" t="s">
        <v>377</v>
      </c>
      <c r="D255" s="198" t="s">
        <v>136</v>
      </c>
      <c r="E255" s="199" t="s">
        <v>538</v>
      </c>
      <c r="F255" s="200" t="s">
        <v>539</v>
      </c>
      <c r="G255" s="201" t="s">
        <v>130</v>
      </c>
      <c r="H255" s="202">
        <v>1</v>
      </c>
      <c r="I255" s="203"/>
      <c r="J255" s="204">
        <f t="shared" si="30"/>
        <v>0</v>
      </c>
      <c r="K255" s="200" t="s">
        <v>1</v>
      </c>
      <c r="L255" s="205"/>
      <c r="M255" s="206" t="s">
        <v>1</v>
      </c>
      <c r="N255" s="207" t="s">
        <v>38</v>
      </c>
      <c r="O255" s="70"/>
      <c r="P255" s="194">
        <f t="shared" si="31"/>
        <v>0</v>
      </c>
      <c r="Q255" s="194">
        <v>0</v>
      </c>
      <c r="R255" s="194">
        <f t="shared" si="32"/>
        <v>0</v>
      </c>
      <c r="S255" s="194">
        <v>0</v>
      </c>
      <c r="T255" s="195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144</v>
      </c>
      <c r="AT255" s="196" t="s">
        <v>136</v>
      </c>
      <c r="AU255" s="196" t="s">
        <v>82</v>
      </c>
      <c r="AY255" s="16" t="s">
        <v>124</v>
      </c>
      <c r="BE255" s="197">
        <f t="shared" si="34"/>
        <v>0</v>
      </c>
      <c r="BF255" s="197">
        <f t="shared" si="35"/>
        <v>0</v>
      </c>
      <c r="BG255" s="197">
        <f t="shared" si="36"/>
        <v>0</v>
      </c>
      <c r="BH255" s="197">
        <f t="shared" si="37"/>
        <v>0</v>
      </c>
      <c r="BI255" s="197">
        <f t="shared" si="38"/>
        <v>0</v>
      </c>
      <c r="BJ255" s="16" t="s">
        <v>80</v>
      </c>
      <c r="BK255" s="197">
        <f t="shared" si="39"/>
        <v>0</v>
      </c>
      <c r="BL255" s="16" t="s">
        <v>134</v>
      </c>
      <c r="BM255" s="196" t="s">
        <v>540</v>
      </c>
    </row>
    <row r="256" spans="1:65" s="2" customFormat="1" ht="23.45" customHeight="1">
      <c r="A256" s="33"/>
      <c r="B256" s="34"/>
      <c r="C256" s="185" t="s">
        <v>541</v>
      </c>
      <c r="D256" s="185" t="s">
        <v>127</v>
      </c>
      <c r="E256" s="186" t="s">
        <v>542</v>
      </c>
      <c r="F256" s="187" t="s">
        <v>543</v>
      </c>
      <c r="G256" s="188" t="s">
        <v>130</v>
      </c>
      <c r="H256" s="189">
        <v>1</v>
      </c>
      <c r="I256" s="190"/>
      <c r="J256" s="191">
        <f t="shared" si="30"/>
        <v>0</v>
      </c>
      <c r="K256" s="187" t="s">
        <v>1</v>
      </c>
      <c r="L256" s="38"/>
      <c r="M256" s="192" t="s">
        <v>1</v>
      </c>
      <c r="N256" s="193" t="s">
        <v>38</v>
      </c>
      <c r="O256" s="70"/>
      <c r="P256" s="194">
        <f t="shared" si="31"/>
        <v>0</v>
      </c>
      <c r="Q256" s="194">
        <v>0</v>
      </c>
      <c r="R256" s="194">
        <f t="shared" si="32"/>
        <v>0</v>
      </c>
      <c r="S256" s="194">
        <v>0</v>
      </c>
      <c r="T256" s="195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134</v>
      </c>
      <c r="AT256" s="196" t="s">
        <v>127</v>
      </c>
      <c r="AU256" s="196" t="s">
        <v>82</v>
      </c>
      <c r="AY256" s="16" t="s">
        <v>124</v>
      </c>
      <c r="BE256" s="197">
        <f t="shared" si="34"/>
        <v>0</v>
      </c>
      <c r="BF256" s="197">
        <f t="shared" si="35"/>
        <v>0</v>
      </c>
      <c r="BG256" s="197">
        <f t="shared" si="36"/>
        <v>0</v>
      </c>
      <c r="BH256" s="197">
        <f t="shared" si="37"/>
        <v>0</v>
      </c>
      <c r="BI256" s="197">
        <f t="shared" si="38"/>
        <v>0</v>
      </c>
      <c r="BJ256" s="16" t="s">
        <v>80</v>
      </c>
      <c r="BK256" s="197">
        <f t="shared" si="39"/>
        <v>0</v>
      </c>
      <c r="BL256" s="16" t="s">
        <v>134</v>
      </c>
      <c r="BM256" s="196" t="s">
        <v>544</v>
      </c>
    </row>
    <row r="257" spans="1:65" s="2" customFormat="1" ht="23.45" customHeight="1">
      <c r="A257" s="33"/>
      <c r="B257" s="34"/>
      <c r="C257" s="185" t="s">
        <v>380</v>
      </c>
      <c r="D257" s="185" t="s">
        <v>127</v>
      </c>
      <c r="E257" s="186" t="s">
        <v>545</v>
      </c>
      <c r="F257" s="187" t="s">
        <v>546</v>
      </c>
      <c r="G257" s="188" t="s">
        <v>130</v>
      </c>
      <c r="H257" s="189">
        <v>5</v>
      </c>
      <c r="I257" s="190"/>
      <c r="J257" s="191">
        <f t="shared" si="30"/>
        <v>0</v>
      </c>
      <c r="K257" s="187" t="s">
        <v>1</v>
      </c>
      <c r="L257" s="38"/>
      <c r="M257" s="192" t="s">
        <v>1</v>
      </c>
      <c r="N257" s="193" t="s">
        <v>38</v>
      </c>
      <c r="O257" s="70"/>
      <c r="P257" s="194">
        <f t="shared" si="31"/>
        <v>0</v>
      </c>
      <c r="Q257" s="194">
        <v>0</v>
      </c>
      <c r="R257" s="194">
        <f t="shared" si="32"/>
        <v>0</v>
      </c>
      <c r="S257" s="194">
        <v>0</v>
      </c>
      <c r="T257" s="195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134</v>
      </c>
      <c r="AT257" s="196" t="s">
        <v>127</v>
      </c>
      <c r="AU257" s="196" t="s">
        <v>82</v>
      </c>
      <c r="AY257" s="16" t="s">
        <v>124</v>
      </c>
      <c r="BE257" s="197">
        <f t="shared" si="34"/>
        <v>0</v>
      </c>
      <c r="BF257" s="197">
        <f t="shared" si="35"/>
        <v>0</v>
      </c>
      <c r="BG257" s="197">
        <f t="shared" si="36"/>
        <v>0</v>
      </c>
      <c r="BH257" s="197">
        <f t="shared" si="37"/>
        <v>0</v>
      </c>
      <c r="BI257" s="197">
        <f t="shared" si="38"/>
        <v>0</v>
      </c>
      <c r="BJ257" s="16" t="s">
        <v>80</v>
      </c>
      <c r="BK257" s="197">
        <f t="shared" si="39"/>
        <v>0</v>
      </c>
      <c r="BL257" s="16" t="s">
        <v>134</v>
      </c>
      <c r="BM257" s="196" t="s">
        <v>547</v>
      </c>
    </row>
    <row r="258" spans="1:65" s="2" customFormat="1" ht="42.8" customHeight="1">
      <c r="A258" s="33"/>
      <c r="B258" s="34"/>
      <c r="C258" s="185" t="s">
        <v>548</v>
      </c>
      <c r="D258" s="185" t="s">
        <v>127</v>
      </c>
      <c r="E258" s="186" t="s">
        <v>279</v>
      </c>
      <c r="F258" s="187" t="s">
        <v>280</v>
      </c>
      <c r="G258" s="188" t="s">
        <v>281</v>
      </c>
      <c r="H258" s="189">
        <v>0.90700000000000003</v>
      </c>
      <c r="I258" s="190"/>
      <c r="J258" s="191">
        <f t="shared" si="30"/>
        <v>0</v>
      </c>
      <c r="K258" s="187" t="s">
        <v>1</v>
      </c>
      <c r="L258" s="38"/>
      <c r="M258" s="192" t="s">
        <v>1</v>
      </c>
      <c r="N258" s="193" t="s">
        <v>38</v>
      </c>
      <c r="O258" s="70"/>
      <c r="P258" s="194">
        <f t="shared" si="31"/>
        <v>0</v>
      </c>
      <c r="Q258" s="194">
        <v>0</v>
      </c>
      <c r="R258" s="194">
        <f t="shared" si="32"/>
        <v>0</v>
      </c>
      <c r="S258" s="194">
        <v>0</v>
      </c>
      <c r="T258" s="195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134</v>
      </c>
      <c r="AT258" s="196" t="s">
        <v>127</v>
      </c>
      <c r="AU258" s="196" t="s">
        <v>82</v>
      </c>
      <c r="AY258" s="16" t="s">
        <v>124</v>
      </c>
      <c r="BE258" s="197">
        <f t="shared" si="34"/>
        <v>0</v>
      </c>
      <c r="BF258" s="197">
        <f t="shared" si="35"/>
        <v>0</v>
      </c>
      <c r="BG258" s="197">
        <f t="shared" si="36"/>
        <v>0</v>
      </c>
      <c r="BH258" s="197">
        <f t="shared" si="37"/>
        <v>0</v>
      </c>
      <c r="BI258" s="197">
        <f t="shared" si="38"/>
        <v>0</v>
      </c>
      <c r="BJ258" s="16" t="s">
        <v>80</v>
      </c>
      <c r="BK258" s="197">
        <f t="shared" si="39"/>
        <v>0</v>
      </c>
      <c r="BL258" s="16" t="s">
        <v>134</v>
      </c>
      <c r="BM258" s="196" t="s">
        <v>549</v>
      </c>
    </row>
    <row r="259" spans="1:65" s="12" customFormat="1" ht="22.75" customHeight="1">
      <c r="B259" s="169"/>
      <c r="C259" s="170"/>
      <c r="D259" s="171" t="s">
        <v>72</v>
      </c>
      <c r="E259" s="183" t="s">
        <v>550</v>
      </c>
      <c r="F259" s="183" t="s">
        <v>551</v>
      </c>
      <c r="G259" s="170"/>
      <c r="H259" s="170"/>
      <c r="I259" s="173"/>
      <c r="J259" s="184">
        <f>BK259</f>
        <v>0</v>
      </c>
      <c r="K259" s="170"/>
      <c r="L259" s="175"/>
      <c r="M259" s="176"/>
      <c r="N259" s="177"/>
      <c r="O259" s="177"/>
      <c r="P259" s="178">
        <f>SUM(P260:P274)</f>
        <v>0</v>
      </c>
      <c r="Q259" s="177"/>
      <c r="R259" s="178">
        <f>SUM(R260:R274)</f>
        <v>0</v>
      </c>
      <c r="S259" s="177"/>
      <c r="T259" s="179">
        <f>SUM(T260:T274)</f>
        <v>0</v>
      </c>
      <c r="AR259" s="180" t="s">
        <v>80</v>
      </c>
      <c r="AT259" s="181" t="s">
        <v>72</v>
      </c>
      <c r="AU259" s="181" t="s">
        <v>80</v>
      </c>
      <c r="AY259" s="180" t="s">
        <v>124</v>
      </c>
      <c r="BK259" s="182">
        <f>SUM(BK260:BK274)</f>
        <v>0</v>
      </c>
    </row>
    <row r="260" spans="1:65" s="2" customFormat="1" ht="42.8" customHeight="1">
      <c r="A260" s="33"/>
      <c r="B260" s="34"/>
      <c r="C260" s="185" t="s">
        <v>384</v>
      </c>
      <c r="D260" s="185" t="s">
        <v>127</v>
      </c>
      <c r="E260" s="186" t="s">
        <v>552</v>
      </c>
      <c r="F260" s="187" t="s">
        <v>553</v>
      </c>
      <c r="G260" s="188" t="s">
        <v>175</v>
      </c>
      <c r="H260" s="189">
        <v>750</v>
      </c>
      <c r="I260" s="190"/>
      <c r="J260" s="191">
        <f>ROUND(I260*H260,2)</f>
        <v>0</v>
      </c>
      <c r="K260" s="187" t="s">
        <v>1</v>
      </c>
      <c r="L260" s="38"/>
      <c r="M260" s="192" t="s">
        <v>1</v>
      </c>
      <c r="N260" s="193" t="s">
        <v>38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134</v>
      </c>
      <c r="AT260" s="196" t="s">
        <v>127</v>
      </c>
      <c r="AU260" s="196" t="s">
        <v>82</v>
      </c>
      <c r="AY260" s="16" t="s">
        <v>124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80</v>
      </c>
      <c r="BK260" s="197">
        <f>ROUND(I260*H260,2)</f>
        <v>0</v>
      </c>
      <c r="BL260" s="16" t="s">
        <v>134</v>
      </c>
      <c r="BM260" s="196" t="s">
        <v>554</v>
      </c>
    </row>
    <row r="261" spans="1:65" s="2" customFormat="1" ht="23.45" customHeight="1">
      <c r="A261" s="33"/>
      <c r="B261" s="34"/>
      <c r="C261" s="198" t="s">
        <v>555</v>
      </c>
      <c r="D261" s="198" t="s">
        <v>136</v>
      </c>
      <c r="E261" s="199" t="s">
        <v>556</v>
      </c>
      <c r="F261" s="200" t="s">
        <v>557</v>
      </c>
      <c r="G261" s="201" t="s">
        <v>175</v>
      </c>
      <c r="H261" s="202">
        <v>750</v>
      </c>
      <c r="I261" s="203"/>
      <c r="J261" s="204">
        <f>ROUND(I261*H261,2)</f>
        <v>0</v>
      </c>
      <c r="K261" s="200" t="s">
        <v>1</v>
      </c>
      <c r="L261" s="205"/>
      <c r="M261" s="206" t="s">
        <v>1</v>
      </c>
      <c r="N261" s="207" t="s">
        <v>38</v>
      </c>
      <c r="O261" s="70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144</v>
      </c>
      <c r="AT261" s="196" t="s">
        <v>136</v>
      </c>
      <c r="AU261" s="196" t="s">
        <v>82</v>
      </c>
      <c r="AY261" s="16" t="s">
        <v>124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6" t="s">
        <v>80</v>
      </c>
      <c r="BK261" s="197">
        <f>ROUND(I261*H261,2)</f>
        <v>0</v>
      </c>
      <c r="BL261" s="16" t="s">
        <v>134</v>
      </c>
      <c r="BM261" s="196" t="s">
        <v>558</v>
      </c>
    </row>
    <row r="262" spans="1:65" s="2" customFormat="1" ht="53.7" customHeight="1">
      <c r="A262" s="33"/>
      <c r="B262" s="34"/>
      <c r="C262" s="185" t="s">
        <v>389</v>
      </c>
      <c r="D262" s="185" t="s">
        <v>127</v>
      </c>
      <c r="E262" s="186" t="s">
        <v>559</v>
      </c>
      <c r="F262" s="187" t="s">
        <v>560</v>
      </c>
      <c r="G262" s="188" t="s">
        <v>175</v>
      </c>
      <c r="H262" s="189">
        <v>750</v>
      </c>
      <c r="I262" s="190"/>
      <c r="J262" s="191">
        <f>ROUND(I262*H262,2)</f>
        <v>0</v>
      </c>
      <c r="K262" s="187" t="s">
        <v>1</v>
      </c>
      <c r="L262" s="38"/>
      <c r="M262" s="192" t="s">
        <v>1</v>
      </c>
      <c r="N262" s="193" t="s">
        <v>38</v>
      </c>
      <c r="O262" s="70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134</v>
      </c>
      <c r="AT262" s="196" t="s">
        <v>127</v>
      </c>
      <c r="AU262" s="196" t="s">
        <v>82</v>
      </c>
      <c r="AY262" s="16" t="s">
        <v>124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80</v>
      </c>
      <c r="BK262" s="197">
        <f>ROUND(I262*H262,2)</f>
        <v>0</v>
      </c>
      <c r="BL262" s="16" t="s">
        <v>134</v>
      </c>
      <c r="BM262" s="196" t="s">
        <v>561</v>
      </c>
    </row>
    <row r="263" spans="1:65" s="2" customFormat="1" ht="23.45" customHeight="1">
      <c r="A263" s="33"/>
      <c r="B263" s="34"/>
      <c r="C263" s="198" t="s">
        <v>562</v>
      </c>
      <c r="D263" s="198" t="s">
        <v>136</v>
      </c>
      <c r="E263" s="199" t="s">
        <v>403</v>
      </c>
      <c r="F263" s="200" t="s">
        <v>404</v>
      </c>
      <c r="G263" s="201" t="s">
        <v>175</v>
      </c>
      <c r="H263" s="202">
        <v>862.5</v>
      </c>
      <c r="I263" s="203"/>
      <c r="J263" s="204">
        <f>ROUND(I263*H263,2)</f>
        <v>0</v>
      </c>
      <c r="K263" s="200" t="s">
        <v>1</v>
      </c>
      <c r="L263" s="205"/>
      <c r="M263" s="206" t="s">
        <v>1</v>
      </c>
      <c r="N263" s="207" t="s">
        <v>38</v>
      </c>
      <c r="O263" s="70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144</v>
      </c>
      <c r="AT263" s="196" t="s">
        <v>136</v>
      </c>
      <c r="AU263" s="196" t="s">
        <v>82</v>
      </c>
      <c r="AY263" s="16" t="s">
        <v>124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6" t="s">
        <v>80</v>
      </c>
      <c r="BK263" s="197">
        <f>ROUND(I263*H263,2)</f>
        <v>0</v>
      </c>
      <c r="BL263" s="16" t="s">
        <v>134</v>
      </c>
      <c r="BM263" s="196" t="s">
        <v>563</v>
      </c>
    </row>
    <row r="264" spans="1:65" s="13" customFormat="1">
      <c r="B264" s="214"/>
      <c r="C264" s="215"/>
      <c r="D264" s="216" t="s">
        <v>270</v>
      </c>
      <c r="E264" s="217" t="s">
        <v>1</v>
      </c>
      <c r="F264" s="218" t="s">
        <v>564</v>
      </c>
      <c r="G264" s="215"/>
      <c r="H264" s="219">
        <v>862.5</v>
      </c>
      <c r="I264" s="220"/>
      <c r="J264" s="215"/>
      <c r="K264" s="215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270</v>
      </c>
      <c r="AU264" s="225" t="s">
        <v>82</v>
      </c>
      <c r="AV264" s="13" t="s">
        <v>82</v>
      </c>
      <c r="AW264" s="13" t="s">
        <v>30</v>
      </c>
      <c r="AX264" s="13" t="s">
        <v>73</v>
      </c>
      <c r="AY264" s="225" t="s">
        <v>124</v>
      </c>
    </row>
    <row r="265" spans="1:65" s="14" customFormat="1">
      <c r="B265" s="226"/>
      <c r="C265" s="227"/>
      <c r="D265" s="216" t="s">
        <v>270</v>
      </c>
      <c r="E265" s="228" t="s">
        <v>1</v>
      </c>
      <c r="F265" s="229" t="s">
        <v>272</v>
      </c>
      <c r="G265" s="227"/>
      <c r="H265" s="230">
        <v>862.5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270</v>
      </c>
      <c r="AU265" s="236" t="s">
        <v>82</v>
      </c>
      <c r="AV265" s="14" t="s">
        <v>134</v>
      </c>
      <c r="AW265" s="14" t="s">
        <v>30</v>
      </c>
      <c r="AX265" s="14" t="s">
        <v>80</v>
      </c>
      <c r="AY265" s="236" t="s">
        <v>124</v>
      </c>
    </row>
    <row r="266" spans="1:65" s="2" customFormat="1" ht="23.45" customHeight="1">
      <c r="A266" s="33"/>
      <c r="B266" s="34"/>
      <c r="C266" s="185" t="s">
        <v>395</v>
      </c>
      <c r="D266" s="185" t="s">
        <v>127</v>
      </c>
      <c r="E266" s="186" t="s">
        <v>565</v>
      </c>
      <c r="F266" s="187" t="s">
        <v>566</v>
      </c>
      <c r="G266" s="188" t="s">
        <v>175</v>
      </c>
      <c r="H266" s="189">
        <v>126</v>
      </c>
      <c r="I266" s="190"/>
      <c r="J266" s="191">
        <f>ROUND(I266*H266,2)</f>
        <v>0</v>
      </c>
      <c r="K266" s="187" t="s">
        <v>1</v>
      </c>
      <c r="L266" s="38"/>
      <c r="M266" s="192" t="s">
        <v>1</v>
      </c>
      <c r="N266" s="193" t="s">
        <v>38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134</v>
      </c>
      <c r="AT266" s="196" t="s">
        <v>127</v>
      </c>
      <c r="AU266" s="196" t="s">
        <v>82</v>
      </c>
      <c r="AY266" s="16" t="s">
        <v>124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80</v>
      </c>
      <c r="BK266" s="197">
        <f>ROUND(I266*H266,2)</f>
        <v>0</v>
      </c>
      <c r="BL266" s="16" t="s">
        <v>134</v>
      </c>
      <c r="BM266" s="196" t="s">
        <v>567</v>
      </c>
    </row>
    <row r="267" spans="1:65" s="13" customFormat="1">
      <c r="B267" s="214"/>
      <c r="C267" s="215"/>
      <c r="D267" s="216" t="s">
        <v>270</v>
      </c>
      <c r="E267" s="217" t="s">
        <v>1</v>
      </c>
      <c r="F267" s="218" t="s">
        <v>568</v>
      </c>
      <c r="G267" s="215"/>
      <c r="H267" s="219">
        <v>126</v>
      </c>
      <c r="I267" s="220"/>
      <c r="J267" s="215"/>
      <c r="K267" s="215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270</v>
      </c>
      <c r="AU267" s="225" t="s">
        <v>82</v>
      </c>
      <c r="AV267" s="13" t="s">
        <v>82</v>
      </c>
      <c r="AW267" s="13" t="s">
        <v>30</v>
      </c>
      <c r="AX267" s="13" t="s">
        <v>73</v>
      </c>
      <c r="AY267" s="225" t="s">
        <v>124</v>
      </c>
    </row>
    <row r="268" spans="1:65" s="14" customFormat="1">
      <c r="B268" s="226"/>
      <c r="C268" s="227"/>
      <c r="D268" s="216" t="s">
        <v>270</v>
      </c>
      <c r="E268" s="228" t="s">
        <v>1</v>
      </c>
      <c r="F268" s="229" t="s">
        <v>272</v>
      </c>
      <c r="G268" s="227"/>
      <c r="H268" s="230">
        <v>126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270</v>
      </c>
      <c r="AU268" s="236" t="s">
        <v>82</v>
      </c>
      <c r="AV268" s="14" t="s">
        <v>134</v>
      </c>
      <c r="AW268" s="14" t="s">
        <v>30</v>
      </c>
      <c r="AX268" s="14" t="s">
        <v>80</v>
      </c>
      <c r="AY268" s="236" t="s">
        <v>124</v>
      </c>
    </row>
    <row r="269" spans="1:65" s="2" customFormat="1" ht="21.1" customHeight="1">
      <c r="A269" s="33"/>
      <c r="B269" s="34"/>
      <c r="C269" s="198" t="s">
        <v>569</v>
      </c>
      <c r="D269" s="198" t="s">
        <v>136</v>
      </c>
      <c r="E269" s="199" t="s">
        <v>570</v>
      </c>
      <c r="F269" s="200" t="s">
        <v>571</v>
      </c>
      <c r="G269" s="201" t="s">
        <v>490</v>
      </c>
      <c r="H269" s="202">
        <v>18</v>
      </c>
      <c r="I269" s="203"/>
      <c r="J269" s="204">
        <f t="shared" ref="J269:J274" si="40">ROUND(I269*H269,2)</f>
        <v>0</v>
      </c>
      <c r="K269" s="200" t="s">
        <v>1</v>
      </c>
      <c r="L269" s="205"/>
      <c r="M269" s="206" t="s">
        <v>1</v>
      </c>
      <c r="N269" s="207" t="s">
        <v>38</v>
      </c>
      <c r="O269" s="70"/>
      <c r="P269" s="194">
        <f t="shared" ref="P269:P274" si="41">O269*H269</f>
        <v>0</v>
      </c>
      <c r="Q269" s="194">
        <v>0</v>
      </c>
      <c r="R269" s="194">
        <f t="shared" ref="R269:R274" si="42">Q269*H269</f>
        <v>0</v>
      </c>
      <c r="S269" s="194">
        <v>0</v>
      </c>
      <c r="T269" s="195">
        <f t="shared" ref="T269:T274" si="4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144</v>
      </c>
      <c r="AT269" s="196" t="s">
        <v>136</v>
      </c>
      <c r="AU269" s="196" t="s">
        <v>82</v>
      </c>
      <c r="AY269" s="16" t="s">
        <v>124</v>
      </c>
      <c r="BE269" s="197">
        <f t="shared" ref="BE269:BE274" si="44">IF(N269="základní",J269,0)</f>
        <v>0</v>
      </c>
      <c r="BF269" s="197">
        <f t="shared" ref="BF269:BF274" si="45">IF(N269="snížená",J269,0)</f>
        <v>0</v>
      </c>
      <c r="BG269" s="197">
        <f t="shared" ref="BG269:BG274" si="46">IF(N269="zákl. přenesená",J269,0)</f>
        <v>0</v>
      </c>
      <c r="BH269" s="197">
        <f t="shared" ref="BH269:BH274" si="47">IF(N269="sníž. přenesená",J269,0)</f>
        <v>0</v>
      </c>
      <c r="BI269" s="197">
        <f t="shared" ref="BI269:BI274" si="48">IF(N269="nulová",J269,0)</f>
        <v>0</v>
      </c>
      <c r="BJ269" s="16" t="s">
        <v>80</v>
      </c>
      <c r="BK269" s="197">
        <f t="shared" ref="BK269:BK274" si="49">ROUND(I269*H269,2)</f>
        <v>0</v>
      </c>
      <c r="BL269" s="16" t="s">
        <v>134</v>
      </c>
      <c r="BM269" s="196" t="s">
        <v>572</v>
      </c>
    </row>
    <row r="270" spans="1:65" s="2" customFormat="1" ht="21.1" customHeight="1">
      <c r="A270" s="33"/>
      <c r="B270" s="34"/>
      <c r="C270" s="198" t="s">
        <v>398</v>
      </c>
      <c r="D270" s="198" t="s">
        <v>136</v>
      </c>
      <c r="E270" s="199" t="s">
        <v>573</v>
      </c>
      <c r="F270" s="200" t="s">
        <v>574</v>
      </c>
      <c r="G270" s="201" t="s">
        <v>130</v>
      </c>
      <c r="H270" s="202">
        <v>126</v>
      </c>
      <c r="I270" s="203"/>
      <c r="J270" s="204">
        <f t="shared" si="40"/>
        <v>0</v>
      </c>
      <c r="K270" s="200" t="s">
        <v>1</v>
      </c>
      <c r="L270" s="205"/>
      <c r="M270" s="206" t="s">
        <v>1</v>
      </c>
      <c r="N270" s="207" t="s">
        <v>38</v>
      </c>
      <c r="O270" s="70"/>
      <c r="P270" s="194">
        <f t="shared" si="41"/>
        <v>0</v>
      </c>
      <c r="Q270" s="194">
        <v>0</v>
      </c>
      <c r="R270" s="194">
        <f t="shared" si="42"/>
        <v>0</v>
      </c>
      <c r="S270" s="194">
        <v>0</v>
      </c>
      <c r="T270" s="195">
        <f t="shared" si="4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144</v>
      </c>
      <c r="AT270" s="196" t="s">
        <v>136</v>
      </c>
      <c r="AU270" s="196" t="s">
        <v>82</v>
      </c>
      <c r="AY270" s="16" t="s">
        <v>124</v>
      </c>
      <c r="BE270" s="197">
        <f t="shared" si="44"/>
        <v>0</v>
      </c>
      <c r="BF270" s="197">
        <f t="shared" si="45"/>
        <v>0</v>
      </c>
      <c r="BG270" s="197">
        <f t="shared" si="46"/>
        <v>0</v>
      </c>
      <c r="BH270" s="197">
        <f t="shared" si="47"/>
        <v>0</v>
      </c>
      <c r="BI270" s="197">
        <f t="shared" si="48"/>
        <v>0</v>
      </c>
      <c r="BJ270" s="16" t="s">
        <v>80</v>
      </c>
      <c r="BK270" s="197">
        <f t="shared" si="49"/>
        <v>0</v>
      </c>
      <c r="BL270" s="16" t="s">
        <v>134</v>
      </c>
      <c r="BM270" s="196" t="s">
        <v>575</v>
      </c>
    </row>
    <row r="271" spans="1:65" s="2" customFormat="1" ht="21.1" customHeight="1">
      <c r="A271" s="33"/>
      <c r="B271" s="34"/>
      <c r="C271" s="185" t="s">
        <v>576</v>
      </c>
      <c r="D271" s="185" t="s">
        <v>127</v>
      </c>
      <c r="E271" s="186" t="s">
        <v>577</v>
      </c>
      <c r="F271" s="187" t="s">
        <v>578</v>
      </c>
      <c r="G271" s="188" t="s">
        <v>130</v>
      </c>
      <c r="H271" s="189">
        <v>100</v>
      </c>
      <c r="I271" s="190"/>
      <c r="J271" s="191">
        <f t="shared" si="40"/>
        <v>0</v>
      </c>
      <c r="K271" s="187" t="s">
        <v>1</v>
      </c>
      <c r="L271" s="38"/>
      <c r="M271" s="192" t="s">
        <v>1</v>
      </c>
      <c r="N271" s="193" t="s">
        <v>38</v>
      </c>
      <c r="O271" s="70"/>
      <c r="P271" s="194">
        <f t="shared" si="41"/>
        <v>0</v>
      </c>
      <c r="Q271" s="194">
        <v>0</v>
      </c>
      <c r="R271" s="194">
        <f t="shared" si="42"/>
        <v>0</v>
      </c>
      <c r="S271" s="194">
        <v>0</v>
      </c>
      <c r="T271" s="195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6" t="s">
        <v>134</v>
      </c>
      <c r="AT271" s="196" t="s">
        <v>127</v>
      </c>
      <c r="AU271" s="196" t="s">
        <v>82</v>
      </c>
      <c r="AY271" s="16" t="s">
        <v>124</v>
      </c>
      <c r="BE271" s="197">
        <f t="shared" si="44"/>
        <v>0</v>
      </c>
      <c r="BF271" s="197">
        <f t="shared" si="45"/>
        <v>0</v>
      </c>
      <c r="BG271" s="197">
        <f t="shared" si="46"/>
        <v>0</v>
      </c>
      <c r="BH271" s="197">
        <f t="shared" si="47"/>
        <v>0</v>
      </c>
      <c r="BI271" s="197">
        <f t="shared" si="48"/>
        <v>0</v>
      </c>
      <c r="BJ271" s="16" t="s">
        <v>80</v>
      </c>
      <c r="BK271" s="197">
        <f t="shared" si="49"/>
        <v>0</v>
      </c>
      <c r="BL271" s="16" t="s">
        <v>134</v>
      </c>
      <c r="BM271" s="196" t="s">
        <v>579</v>
      </c>
    </row>
    <row r="272" spans="1:65" s="2" customFormat="1" ht="16.3" customHeight="1">
      <c r="A272" s="33"/>
      <c r="B272" s="34"/>
      <c r="C272" s="198" t="s">
        <v>402</v>
      </c>
      <c r="D272" s="198" t="s">
        <v>136</v>
      </c>
      <c r="E272" s="199" t="s">
        <v>580</v>
      </c>
      <c r="F272" s="200" t="s">
        <v>581</v>
      </c>
      <c r="G272" s="201" t="s">
        <v>130</v>
      </c>
      <c r="H272" s="202">
        <v>100</v>
      </c>
      <c r="I272" s="203"/>
      <c r="J272" s="204">
        <f t="shared" si="40"/>
        <v>0</v>
      </c>
      <c r="K272" s="200" t="s">
        <v>1</v>
      </c>
      <c r="L272" s="205"/>
      <c r="M272" s="206" t="s">
        <v>1</v>
      </c>
      <c r="N272" s="207" t="s">
        <v>38</v>
      </c>
      <c r="O272" s="70"/>
      <c r="P272" s="194">
        <f t="shared" si="41"/>
        <v>0</v>
      </c>
      <c r="Q272" s="194">
        <v>0</v>
      </c>
      <c r="R272" s="194">
        <f t="shared" si="42"/>
        <v>0</v>
      </c>
      <c r="S272" s="194">
        <v>0</v>
      </c>
      <c r="T272" s="195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144</v>
      </c>
      <c r="AT272" s="196" t="s">
        <v>136</v>
      </c>
      <c r="AU272" s="196" t="s">
        <v>82</v>
      </c>
      <c r="AY272" s="16" t="s">
        <v>124</v>
      </c>
      <c r="BE272" s="197">
        <f t="shared" si="44"/>
        <v>0</v>
      </c>
      <c r="BF272" s="197">
        <f t="shared" si="45"/>
        <v>0</v>
      </c>
      <c r="BG272" s="197">
        <f t="shared" si="46"/>
        <v>0</v>
      </c>
      <c r="BH272" s="197">
        <f t="shared" si="47"/>
        <v>0</v>
      </c>
      <c r="BI272" s="197">
        <f t="shared" si="48"/>
        <v>0</v>
      </c>
      <c r="BJ272" s="16" t="s">
        <v>80</v>
      </c>
      <c r="BK272" s="197">
        <f t="shared" si="49"/>
        <v>0</v>
      </c>
      <c r="BL272" s="16" t="s">
        <v>134</v>
      </c>
      <c r="BM272" s="196" t="s">
        <v>582</v>
      </c>
    </row>
    <row r="273" spans="1:65" s="2" customFormat="1" ht="23.45" customHeight="1">
      <c r="A273" s="33"/>
      <c r="B273" s="34"/>
      <c r="C273" s="185" t="s">
        <v>583</v>
      </c>
      <c r="D273" s="185" t="s">
        <v>127</v>
      </c>
      <c r="E273" s="186" t="s">
        <v>584</v>
      </c>
      <c r="F273" s="187" t="s">
        <v>585</v>
      </c>
      <c r="G273" s="188" t="s">
        <v>130</v>
      </c>
      <c r="H273" s="189">
        <v>35</v>
      </c>
      <c r="I273" s="190"/>
      <c r="J273" s="191">
        <f t="shared" si="40"/>
        <v>0</v>
      </c>
      <c r="K273" s="187" t="s">
        <v>1</v>
      </c>
      <c r="L273" s="38"/>
      <c r="M273" s="192" t="s">
        <v>1</v>
      </c>
      <c r="N273" s="193" t="s">
        <v>38</v>
      </c>
      <c r="O273" s="70"/>
      <c r="P273" s="194">
        <f t="shared" si="41"/>
        <v>0</v>
      </c>
      <c r="Q273" s="194">
        <v>0</v>
      </c>
      <c r="R273" s="194">
        <f t="shared" si="42"/>
        <v>0</v>
      </c>
      <c r="S273" s="194">
        <v>0</v>
      </c>
      <c r="T273" s="195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134</v>
      </c>
      <c r="AT273" s="196" t="s">
        <v>127</v>
      </c>
      <c r="AU273" s="196" t="s">
        <v>82</v>
      </c>
      <c r="AY273" s="16" t="s">
        <v>124</v>
      </c>
      <c r="BE273" s="197">
        <f t="shared" si="44"/>
        <v>0</v>
      </c>
      <c r="BF273" s="197">
        <f t="shared" si="45"/>
        <v>0</v>
      </c>
      <c r="BG273" s="197">
        <f t="shared" si="46"/>
        <v>0</v>
      </c>
      <c r="BH273" s="197">
        <f t="shared" si="47"/>
        <v>0</v>
      </c>
      <c r="BI273" s="197">
        <f t="shared" si="48"/>
        <v>0</v>
      </c>
      <c r="BJ273" s="16" t="s">
        <v>80</v>
      </c>
      <c r="BK273" s="197">
        <f t="shared" si="49"/>
        <v>0</v>
      </c>
      <c r="BL273" s="16" t="s">
        <v>134</v>
      </c>
      <c r="BM273" s="196" t="s">
        <v>586</v>
      </c>
    </row>
    <row r="274" spans="1:65" s="2" customFormat="1" ht="42.8" customHeight="1">
      <c r="A274" s="33"/>
      <c r="B274" s="34"/>
      <c r="C274" s="185" t="s">
        <v>405</v>
      </c>
      <c r="D274" s="185" t="s">
        <v>127</v>
      </c>
      <c r="E274" s="186" t="s">
        <v>279</v>
      </c>
      <c r="F274" s="187" t="s">
        <v>280</v>
      </c>
      <c r="G274" s="188" t="s">
        <v>281</v>
      </c>
      <c r="H274" s="189">
        <v>0.191</v>
      </c>
      <c r="I274" s="190"/>
      <c r="J274" s="191">
        <f t="shared" si="40"/>
        <v>0</v>
      </c>
      <c r="K274" s="187" t="s">
        <v>1</v>
      </c>
      <c r="L274" s="38"/>
      <c r="M274" s="192" t="s">
        <v>1</v>
      </c>
      <c r="N274" s="193" t="s">
        <v>38</v>
      </c>
      <c r="O274" s="70"/>
      <c r="P274" s="194">
        <f t="shared" si="41"/>
        <v>0</v>
      </c>
      <c r="Q274" s="194">
        <v>0</v>
      </c>
      <c r="R274" s="194">
        <f t="shared" si="42"/>
        <v>0</v>
      </c>
      <c r="S274" s="194">
        <v>0</v>
      </c>
      <c r="T274" s="195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134</v>
      </c>
      <c r="AT274" s="196" t="s">
        <v>127</v>
      </c>
      <c r="AU274" s="196" t="s">
        <v>82</v>
      </c>
      <c r="AY274" s="16" t="s">
        <v>124</v>
      </c>
      <c r="BE274" s="197">
        <f t="shared" si="44"/>
        <v>0</v>
      </c>
      <c r="BF274" s="197">
        <f t="shared" si="45"/>
        <v>0</v>
      </c>
      <c r="BG274" s="197">
        <f t="shared" si="46"/>
        <v>0</v>
      </c>
      <c r="BH274" s="197">
        <f t="shared" si="47"/>
        <v>0</v>
      </c>
      <c r="BI274" s="197">
        <f t="shared" si="48"/>
        <v>0</v>
      </c>
      <c r="BJ274" s="16" t="s">
        <v>80</v>
      </c>
      <c r="BK274" s="197">
        <f t="shared" si="49"/>
        <v>0</v>
      </c>
      <c r="BL274" s="16" t="s">
        <v>134</v>
      </c>
      <c r="BM274" s="196" t="s">
        <v>587</v>
      </c>
    </row>
    <row r="275" spans="1:65" s="12" customFormat="1" ht="22.75" customHeight="1">
      <c r="B275" s="169"/>
      <c r="C275" s="170"/>
      <c r="D275" s="171" t="s">
        <v>72</v>
      </c>
      <c r="E275" s="183" t="s">
        <v>588</v>
      </c>
      <c r="F275" s="183" t="s">
        <v>589</v>
      </c>
      <c r="G275" s="170"/>
      <c r="H275" s="170"/>
      <c r="I275" s="173"/>
      <c r="J275" s="184">
        <f>BK275</f>
        <v>0</v>
      </c>
      <c r="K275" s="170"/>
      <c r="L275" s="175"/>
      <c r="M275" s="176"/>
      <c r="N275" s="177"/>
      <c r="O275" s="177"/>
      <c r="P275" s="178">
        <f>SUM(P276:P292)</f>
        <v>0</v>
      </c>
      <c r="Q275" s="177"/>
      <c r="R275" s="178">
        <f>SUM(R276:R292)</f>
        <v>0</v>
      </c>
      <c r="S275" s="177"/>
      <c r="T275" s="179">
        <f>SUM(T276:T292)</f>
        <v>0</v>
      </c>
      <c r="AR275" s="180" t="s">
        <v>80</v>
      </c>
      <c r="AT275" s="181" t="s">
        <v>72</v>
      </c>
      <c r="AU275" s="181" t="s">
        <v>80</v>
      </c>
      <c r="AY275" s="180" t="s">
        <v>124</v>
      </c>
      <c r="BK275" s="182">
        <f>SUM(BK276:BK292)</f>
        <v>0</v>
      </c>
    </row>
    <row r="276" spans="1:65" s="2" customFormat="1" ht="42.8" customHeight="1">
      <c r="A276" s="33"/>
      <c r="B276" s="34"/>
      <c r="C276" s="185" t="s">
        <v>590</v>
      </c>
      <c r="D276" s="185" t="s">
        <v>127</v>
      </c>
      <c r="E276" s="186" t="s">
        <v>591</v>
      </c>
      <c r="F276" s="187" t="s">
        <v>592</v>
      </c>
      <c r="G276" s="188" t="s">
        <v>175</v>
      </c>
      <c r="H276" s="189">
        <v>225</v>
      </c>
      <c r="I276" s="190"/>
      <c r="J276" s="191">
        <f t="shared" ref="J276:J285" si="50">ROUND(I276*H276,2)</f>
        <v>0</v>
      </c>
      <c r="K276" s="187" t="s">
        <v>1</v>
      </c>
      <c r="L276" s="38"/>
      <c r="M276" s="192" t="s">
        <v>1</v>
      </c>
      <c r="N276" s="193" t="s">
        <v>38</v>
      </c>
      <c r="O276" s="70"/>
      <c r="P276" s="194">
        <f t="shared" ref="P276:P285" si="51">O276*H276</f>
        <v>0</v>
      </c>
      <c r="Q276" s="194">
        <v>0</v>
      </c>
      <c r="R276" s="194">
        <f t="shared" ref="R276:R285" si="52">Q276*H276</f>
        <v>0</v>
      </c>
      <c r="S276" s="194">
        <v>0</v>
      </c>
      <c r="T276" s="195">
        <f t="shared" ref="T276:T285" si="53"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134</v>
      </c>
      <c r="AT276" s="196" t="s">
        <v>127</v>
      </c>
      <c r="AU276" s="196" t="s">
        <v>82</v>
      </c>
      <c r="AY276" s="16" t="s">
        <v>124</v>
      </c>
      <c r="BE276" s="197">
        <f t="shared" ref="BE276:BE285" si="54">IF(N276="základní",J276,0)</f>
        <v>0</v>
      </c>
      <c r="BF276" s="197">
        <f t="shared" ref="BF276:BF285" si="55">IF(N276="snížená",J276,0)</f>
        <v>0</v>
      </c>
      <c r="BG276" s="197">
        <f t="shared" ref="BG276:BG285" si="56">IF(N276="zákl. přenesená",J276,0)</f>
        <v>0</v>
      </c>
      <c r="BH276" s="197">
        <f t="shared" ref="BH276:BH285" si="57">IF(N276="sníž. přenesená",J276,0)</f>
        <v>0</v>
      </c>
      <c r="BI276" s="197">
        <f t="shared" ref="BI276:BI285" si="58">IF(N276="nulová",J276,0)</f>
        <v>0</v>
      </c>
      <c r="BJ276" s="16" t="s">
        <v>80</v>
      </c>
      <c r="BK276" s="197">
        <f t="shared" ref="BK276:BK285" si="59">ROUND(I276*H276,2)</f>
        <v>0</v>
      </c>
      <c r="BL276" s="16" t="s">
        <v>134</v>
      </c>
      <c r="BM276" s="196" t="s">
        <v>593</v>
      </c>
    </row>
    <row r="277" spans="1:65" s="2" customFormat="1" ht="42.8" customHeight="1">
      <c r="A277" s="33"/>
      <c r="B277" s="34"/>
      <c r="C277" s="198" t="s">
        <v>410</v>
      </c>
      <c r="D277" s="198" t="s">
        <v>136</v>
      </c>
      <c r="E277" s="199" t="s">
        <v>594</v>
      </c>
      <c r="F277" s="200" t="s">
        <v>595</v>
      </c>
      <c r="G277" s="201" t="s">
        <v>175</v>
      </c>
      <c r="H277" s="202">
        <v>225</v>
      </c>
      <c r="I277" s="203"/>
      <c r="J277" s="204">
        <f t="shared" si="50"/>
        <v>0</v>
      </c>
      <c r="K277" s="200" t="s">
        <v>1</v>
      </c>
      <c r="L277" s="205"/>
      <c r="M277" s="206" t="s">
        <v>1</v>
      </c>
      <c r="N277" s="207" t="s">
        <v>38</v>
      </c>
      <c r="O277" s="70"/>
      <c r="P277" s="194">
        <f t="shared" si="51"/>
        <v>0</v>
      </c>
      <c r="Q277" s="194">
        <v>0</v>
      </c>
      <c r="R277" s="194">
        <f t="shared" si="52"/>
        <v>0</v>
      </c>
      <c r="S277" s="194">
        <v>0</v>
      </c>
      <c r="T277" s="195">
        <f t="shared" si="5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144</v>
      </c>
      <c r="AT277" s="196" t="s">
        <v>136</v>
      </c>
      <c r="AU277" s="196" t="s">
        <v>82</v>
      </c>
      <c r="AY277" s="16" t="s">
        <v>124</v>
      </c>
      <c r="BE277" s="197">
        <f t="shared" si="54"/>
        <v>0</v>
      </c>
      <c r="BF277" s="197">
        <f t="shared" si="55"/>
        <v>0</v>
      </c>
      <c r="BG277" s="197">
        <f t="shared" si="56"/>
        <v>0</v>
      </c>
      <c r="BH277" s="197">
        <f t="shared" si="57"/>
        <v>0</v>
      </c>
      <c r="BI277" s="197">
        <f t="shared" si="58"/>
        <v>0</v>
      </c>
      <c r="BJ277" s="16" t="s">
        <v>80</v>
      </c>
      <c r="BK277" s="197">
        <f t="shared" si="59"/>
        <v>0</v>
      </c>
      <c r="BL277" s="16" t="s">
        <v>134</v>
      </c>
      <c r="BM277" s="196" t="s">
        <v>596</v>
      </c>
    </row>
    <row r="278" spans="1:65" s="2" customFormat="1" ht="21.1" customHeight="1">
      <c r="A278" s="33"/>
      <c r="B278" s="34"/>
      <c r="C278" s="185" t="s">
        <v>597</v>
      </c>
      <c r="D278" s="185" t="s">
        <v>127</v>
      </c>
      <c r="E278" s="186" t="s">
        <v>598</v>
      </c>
      <c r="F278" s="187" t="s">
        <v>599</v>
      </c>
      <c r="G278" s="188" t="s">
        <v>130</v>
      </c>
      <c r="H278" s="189">
        <v>1</v>
      </c>
      <c r="I278" s="190"/>
      <c r="J278" s="191">
        <f t="shared" si="50"/>
        <v>0</v>
      </c>
      <c r="K278" s="187" t="s">
        <v>1</v>
      </c>
      <c r="L278" s="38"/>
      <c r="M278" s="192" t="s">
        <v>1</v>
      </c>
      <c r="N278" s="193" t="s">
        <v>38</v>
      </c>
      <c r="O278" s="70"/>
      <c r="P278" s="194">
        <f t="shared" si="51"/>
        <v>0</v>
      </c>
      <c r="Q278" s="194">
        <v>0</v>
      </c>
      <c r="R278" s="194">
        <f t="shared" si="52"/>
        <v>0</v>
      </c>
      <c r="S278" s="194">
        <v>0</v>
      </c>
      <c r="T278" s="195">
        <f t="shared" si="5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134</v>
      </c>
      <c r="AT278" s="196" t="s">
        <v>127</v>
      </c>
      <c r="AU278" s="196" t="s">
        <v>82</v>
      </c>
      <c r="AY278" s="16" t="s">
        <v>124</v>
      </c>
      <c r="BE278" s="197">
        <f t="shared" si="54"/>
        <v>0</v>
      </c>
      <c r="BF278" s="197">
        <f t="shared" si="55"/>
        <v>0</v>
      </c>
      <c r="BG278" s="197">
        <f t="shared" si="56"/>
        <v>0</v>
      </c>
      <c r="BH278" s="197">
        <f t="shared" si="57"/>
        <v>0</v>
      </c>
      <c r="BI278" s="197">
        <f t="shared" si="58"/>
        <v>0</v>
      </c>
      <c r="BJ278" s="16" t="s">
        <v>80</v>
      </c>
      <c r="BK278" s="197">
        <f t="shared" si="59"/>
        <v>0</v>
      </c>
      <c r="BL278" s="16" t="s">
        <v>134</v>
      </c>
      <c r="BM278" s="196" t="s">
        <v>600</v>
      </c>
    </row>
    <row r="279" spans="1:65" s="2" customFormat="1" ht="23.45" customHeight="1">
      <c r="A279" s="33"/>
      <c r="B279" s="34"/>
      <c r="C279" s="198" t="s">
        <v>413</v>
      </c>
      <c r="D279" s="198" t="s">
        <v>136</v>
      </c>
      <c r="E279" s="199" t="s">
        <v>601</v>
      </c>
      <c r="F279" s="200" t="s">
        <v>602</v>
      </c>
      <c r="G279" s="201" t="s">
        <v>139</v>
      </c>
      <c r="H279" s="202">
        <v>1</v>
      </c>
      <c r="I279" s="203"/>
      <c r="J279" s="204">
        <f t="shared" si="50"/>
        <v>0</v>
      </c>
      <c r="K279" s="200" t="s">
        <v>1</v>
      </c>
      <c r="L279" s="205"/>
      <c r="M279" s="206" t="s">
        <v>1</v>
      </c>
      <c r="N279" s="207" t="s">
        <v>38</v>
      </c>
      <c r="O279" s="70"/>
      <c r="P279" s="194">
        <f t="shared" si="51"/>
        <v>0</v>
      </c>
      <c r="Q279" s="194">
        <v>0</v>
      </c>
      <c r="R279" s="194">
        <f t="shared" si="52"/>
        <v>0</v>
      </c>
      <c r="S279" s="194">
        <v>0</v>
      </c>
      <c r="T279" s="195">
        <f t="shared" si="5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144</v>
      </c>
      <c r="AT279" s="196" t="s">
        <v>136</v>
      </c>
      <c r="AU279" s="196" t="s">
        <v>82</v>
      </c>
      <c r="AY279" s="16" t="s">
        <v>124</v>
      </c>
      <c r="BE279" s="197">
        <f t="shared" si="54"/>
        <v>0</v>
      </c>
      <c r="BF279" s="197">
        <f t="shared" si="55"/>
        <v>0</v>
      </c>
      <c r="BG279" s="197">
        <f t="shared" si="56"/>
        <v>0</v>
      </c>
      <c r="BH279" s="197">
        <f t="shared" si="57"/>
        <v>0</v>
      </c>
      <c r="BI279" s="197">
        <f t="shared" si="58"/>
        <v>0</v>
      </c>
      <c r="BJ279" s="16" t="s">
        <v>80</v>
      </c>
      <c r="BK279" s="197">
        <f t="shared" si="59"/>
        <v>0</v>
      </c>
      <c r="BL279" s="16" t="s">
        <v>134</v>
      </c>
      <c r="BM279" s="196" t="s">
        <v>603</v>
      </c>
    </row>
    <row r="280" spans="1:65" s="2" customFormat="1" ht="23.45" customHeight="1">
      <c r="A280" s="33"/>
      <c r="B280" s="34"/>
      <c r="C280" s="185" t="s">
        <v>604</v>
      </c>
      <c r="D280" s="185" t="s">
        <v>127</v>
      </c>
      <c r="E280" s="186" t="s">
        <v>605</v>
      </c>
      <c r="F280" s="187" t="s">
        <v>606</v>
      </c>
      <c r="G280" s="188" t="s">
        <v>130</v>
      </c>
      <c r="H280" s="189">
        <v>2</v>
      </c>
      <c r="I280" s="190"/>
      <c r="J280" s="191">
        <f t="shared" si="50"/>
        <v>0</v>
      </c>
      <c r="K280" s="187" t="s">
        <v>1</v>
      </c>
      <c r="L280" s="38"/>
      <c r="M280" s="192" t="s">
        <v>1</v>
      </c>
      <c r="N280" s="193" t="s">
        <v>38</v>
      </c>
      <c r="O280" s="70"/>
      <c r="P280" s="194">
        <f t="shared" si="51"/>
        <v>0</v>
      </c>
      <c r="Q280" s="194">
        <v>0</v>
      </c>
      <c r="R280" s="194">
        <f t="shared" si="52"/>
        <v>0</v>
      </c>
      <c r="S280" s="194">
        <v>0</v>
      </c>
      <c r="T280" s="195">
        <f t="shared" si="5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134</v>
      </c>
      <c r="AT280" s="196" t="s">
        <v>127</v>
      </c>
      <c r="AU280" s="196" t="s">
        <v>82</v>
      </c>
      <c r="AY280" s="16" t="s">
        <v>124</v>
      </c>
      <c r="BE280" s="197">
        <f t="shared" si="54"/>
        <v>0</v>
      </c>
      <c r="BF280" s="197">
        <f t="shared" si="55"/>
        <v>0</v>
      </c>
      <c r="BG280" s="197">
        <f t="shared" si="56"/>
        <v>0</v>
      </c>
      <c r="BH280" s="197">
        <f t="shared" si="57"/>
        <v>0</v>
      </c>
      <c r="BI280" s="197">
        <f t="shared" si="58"/>
        <v>0</v>
      </c>
      <c r="BJ280" s="16" t="s">
        <v>80</v>
      </c>
      <c r="BK280" s="197">
        <f t="shared" si="59"/>
        <v>0</v>
      </c>
      <c r="BL280" s="16" t="s">
        <v>134</v>
      </c>
      <c r="BM280" s="196" t="s">
        <v>607</v>
      </c>
    </row>
    <row r="281" spans="1:65" s="2" customFormat="1" ht="16.3" customHeight="1">
      <c r="A281" s="33"/>
      <c r="B281" s="34"/>
      <c r="C281" s="198" t="s">
        <v>418</v>
      </c>
      <c r="D281" s="198" t="s">
        <v>136</v>
      </c>
      <c r="E281" s="199" t="s">
        <v>608</v>
      </c>
      <c r="F281" s="200" t="s">
        <v>609</v>
      </c>
      <c r="G281" s="201" t="s">
        <v>130</v>
      </c>
      <c r="H281" s="202">
        <v>2</v>
      </c>
      <c r="I281" s="203"/>
      <c r="J281" s="204">
        <f t="shared" si="50"/>
        <v>0</v>
      </c>
      <c r="K281" s="200" t="s">
        <v>1</v>
      </c>
      <c r="L281" s="205"/>
      <c r="M281" s="206" t="s">
        <v>1</v>
      </c>
      <c r="N281" s="207" t="s">
        <v>38</v>
      </c>
      <c r="O281" s="70"/>
      <c r="P281" s="194">
        <f t="shared" si="51"/>
        <v>0</v>
      </c>
      <c r="Q281" s="194">
        <v>0</v>
      </c>
      <c r="R281" s="194">
        <f t="shared" si="52"/>
        <v>0</v>
      </c>
      <c r="S281" s="194">
        <v>0</v>
      </c>
      <c r="T281" s="195">
        <f t="shared" si="5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144</v>
      </c>
      <c r="AT281" s="196" t="s">
        <v>136</v>
      </c>
      <c r="AU281" s="196" t="s">
        <v>82</v>
      </c>
      <c r="AY281" s="16" t="s">
        <v>124</v>
      </c>
      <c r="BE281" s="197">
        <f t="shared" si="54"/>
        <v>0</v>
      </c>
      <c r="BF281" s="197">
        <f t="shared" si="55"/>
        <v>0</v>
      </c>
      <c r="BG281" s="197">
        <f t="shared" si="56"/>
        <v>0</v>
      </c>
      <c r="BH281" s="197">
        <f t="shared" si="57"/>
        <v>0</v>
      </c>
      <c r="BI281" s="197">
        <f t="shared" si="58"/>
        <v>0</v>
      </c>
      <c r="BJ281" s="16" t="s">
        <v>80</v>
      </c>
      <c r="BK281" s="197">
        <f t="shared" si="59"/>
        <v>0</v>
      </c>
      <c r="BL281" s="16" t="s">
        <v>134</v>
      </c>
      <c r="BM281" s="196" t="s">
        <v>610</v>
      </c>
    </row>
    <row r="282" spans="1:65" s="2" customFormat="1" ht="31.95" customHeight="1">
      <c r="A282" s="33"/>
      <c r="B282" s="34"/>
      <c r="C282" s="185" t="s">
        <v>611</v>
      </c>
      <c r="D282" s="185" t="s">
        <v>127</v>
      </c>
      <c r="E282" s="186" t="s">
        <v>612</v>
      </c>
      <c r="F282" s="187" t="s">
        <v>613</v>
      </c>
      <c r="G282" s="188" t="s">
        <v>130</v>
      </c>
      <c r="H282" s="189">
        <v>1</v>
      </c>
      <c r="I282" s="190"/>
      <c r="J282" s="191">
        <f t="shared" si="50"/>
        <v>0</v>
      </c>
      <c r="K282" s="187" t="s">
        <v>1</v>
      </c>
      <c r="L282" s="38"/>
      <c r="M282" s="192" t="s">
        <v>1</v>
      </c>
      <c r="N282" s="193" t="s">
        <v>38</v>
      </c>
      <c r="O282" s="70"/>
      <c r="P282" s="194">
        <f t="shared" si="51"/>
        <v>0</v>
      </c>
      <c r="Q282" s="194">
        <v>0</v>
      </c>
      <c r="R282" s="194">
        <f t="shared" si="52"/>
        <v>0</v>
      </c>
      <c r="S282" s="194">
        <v>0</v>
      </c>
      <c r="T282" s="195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134</v>
      </c>
      <c r="AT282" s="196" t="s">
        <v>127</v>
      </c>
      <c r="AU282" s="196" t="s">
        <v>82</v>
      </c>
      <c r="AY282" s="16" t="s">
        <v>124</v>
      </c>
      <c r="BE282" s="197">
        <f t="shared" si="54"/>
        <v>0</v>
      </c>
      <c r="BF282" s="197">
        <f t="shared" si="55"/>
        <v>0</v>
      </c>
      <c r="BG282" s="197">
        <f t="shared" si="56"/>
        <v>0</v>
      </c>
      <c r="BH282" s="197">
        <f t="shared" si="57"/>
        <v>0</v>
      </c>
      <c r="BI282" s="197">
        <f t="shared" si="58"/>
        <v>0</v>
      </c>
      <c r="BJ282" s="16" t="s">
        <v>80</v>
      </c>
      <c r="BK282" s="197">
        <f t="shared" si="59"/>
        <v>0</v>
      </c>
      <c r="BL282" s="16" t="s">
        <v>134</v>
      </c>
      <c r="BM282" s="196" t="s">
        <v>614</v>
      </c>
    </row>
    <row r="283" spans="1:65" s="2" customFormat="1" ht="16.3" customHeight="1">
      <c r="A283" s="33"/>
      <c r="B283" s="34"/>
      <c r="C283" s="198" t="s">
        <v>421</v>
      </c>
      <c r="D283" s="198" t="s">
        <v>136</v>
      </c>
      <c r="E283" s="199" t="s">
        <v>615</v>
      </c>
      <c r="F283" s="200" t="s">
        <v>616</v>
      </c>
      <c r="G283" s="201" t="s">
        <v>130</v>
      </c>
      <c r="H283" s="202">
        <v>1</v>
      </c>
      <c r="I283" s="203"/>
      <c r="J283" s="204">
        <f t="shared" si="50"/>
        <v>0</v>
      </c>
      <c r="K283" s="200" t="s">
        <v>1</v>
      </c>
      <c r="L283" s="205"/>
      <c r="M283" s="206" t="s">
        <v>1</v>
      </c>
      <c r="N283" s="207" t="s">
        <v>38</v>
      </c>
      <c r="O283" s="70"/>
      <c r="P283" s="194">
        <f t="shared" si="51"/>
        <v>0</v>
      </c>
      <c r="Q283" s="194">
        <v>0</v>
      </c>
      <c r="R283" s="194">
        <f t="shared" si="52"/>
        <v>0</v>
      </c>
      <c r="S283" s="194">
        <v>0</v>
      </c>
      <c r="T283" s="195">
        <f t="shared" si="5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144</v>
      </c>
      <c r="AT283" s="196" t="s">
        <v>136</v>
      </c>
      <c r="AU283" s="196" t="s">
        <v>82</v>
      </c>
      <c r="AY283" s="16" t="s">
        <v>124</v>
      </c>
      <c r="BE283" s="197">
        <f t="shared" si="54"/>
        <v>0</v>
      </c>
      <c r="BF283" s="197">
        <f t="shared" si="55"/>
        <v>0</v>
      </c>
      <c r="BG283" s="197">
        <f t="shared" si="56"/>
        <v>0</v>
      </c>
      <c r="BH283" s="197">
        <f t="shared" si="57"/>
        <v>0</v>
      </c>
      <c r="BI283" s="197">
        <f t="shared" si="58"/>
        <v>0</v>
      </c>
      <c r="BJ283" s="16" t="s">
        <v>80</v>
      </c>
      <c r="BK283" s="197">
        <f t="shared" si="59"/>
        <v>0</v>
      </c>
      <c r="BL283" s="16" t="s">
        <v>134</v>
      </c>
      <c r="BM283" s="196" t="s">
        <v>617</v>
      </c>
    </row>
    <row r="284" spans="1:65" s="2" customFormat="1" ht="16.3" customHeight="1">
      <c r="A284" s="33"/>
      <c r="B284" s="34"/>
      <c r="C284" s="185" t="s">
        <v>618</v>
      </c>
      <c r="D284" s="185" t="s">
        <v>127</v>
      </c>
      <c r="E284" s="186" t="s">
        <v>619</v>
      </c>
      <c r="F284" s="187" t="s">
        <v>620</v>
      </c>
      <c r="G284" s="188" t="s">
        <v>175</v>
      </c>
      <c r="H284" s="189">
        <v>150</v>
      </c>
      <c r="I284" s="190"/>
      <c r="J284" s="191">
        <f t="shared" si="50"/>
        <v>0</v>
      </c>
      <c r="K284" s="187" t="s">
        <v>1</v>
      </c>
      <c r="L284" s="38"/>
      <c r="M284" s="192" t="s">
        <v>1</v>
      </c>
      <c r="N284" s="193" t="s">
        <v>38</v>
      </c>
      <c r="O284" s="70"/>
      <c r="P284" s="194">
        <f t="shared" si="51"/>
        <v>0</v>
      </c>
      <c r="Q284" s="194">
        <v>0</v>
      </c>
      <c r="R284" s="194">
        <f t="shared" si="52"/>
        <v>0</v>
      </c>
      <c r="S284" s="194">
        <v>0</v>
      </c>
      <c r="T284" s="195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134</v>
      </c>
      <c r="AT284" s="196" t="s">
        <v>127</v>
      </c>
      <c r="AU284" s="196" t="s">
        <v>82</v>
      </c>
      <c r="AY284" s="16" t="s">
        <v>124</v>
      </c>
      <c r="BE284" s="197">
        <f t="shared" si="54"/>
        <v>0</v>
      </c>
      <c r="BF284" s="197">
        <f t="shared" si="55"/>
        <v>0</v>
      </c>
      <c r="BG284" s="197">
        <f t="shared" si="56"/>
        <v>0</v>
      </c>
      <c r="BH284" s="197">
        <f t="shared" si="57"/>
        <v>0</v>
      </c>
      <c r="BI284" s="197">
        <f t="shared" si="58"/>
        <v>0</v>
      </c>
      <c r="BJ284" s="16" t="s">
        <v>80</v>
      </c>
      <c r="BK284" s="197">
        <f t="shared" si="59"/>
        <v>0</v>
      </c>
      <c r="BL284" s="16" t="s">
        <v>134</v>
      </c>
      <c r="BM284" s="196" t="s">
        <v>621</v>
      </c>
    </row>
    <row r="285" spans="1:65" s="2" customFormat="1" ht="16.3" customHeight="1">
      <c r="A285" s="33"/>
      <c r="B285" s="34"/>
      <c r="C285" s="198" t="s">
        <v>426</v>
      </c>
      <c r="D285" s="198" t="s">
        <v>136</v>
      </c>
      <c r="E285" s="199" t="s">
        <v>622</v>
      </c>
      <c r="F285" s="200" t="s">
        <v>623</v>
      </c>
      <c r="G285" s="201" t="s">
        <v>175</v>
      </c>
      <c r="H285" s="202">
        <v>157.5</v>
      </c>
      <c r="I285" s="203"/>
      <c r="J285" s="204">
        <f t="shared" si="50"/>
        <v>0</v>
      </c>
      <c r="K285" s="200" t="s">
        <v>1</v>
      </c>
      <c r="L285" s="205"/>
      <c r="M285" s="206" t="s">
        <v>1</v>
      </c>
      <c r="N285" s="207" t="s">
        <v>38</v>
      </c>
      <c r="O285" s="70"/>
      <c r="P285" s="194">
        <f t="shared" si="51"/>
        <v>0</v>
      </c>
      <c r="Q285" s="194">
        <v>0</v>
      </c>
      <c r="R285" s="194">
        <f t="shared" si="52"/>
        <v>0</v>
      </c>
      <c r="S285" s="194">
        <v>0</v>
      </c>
      <c r="T285" s="195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144</v>
      </c>
      <c r="AT285" s="196" t="s">
        <v>136</v>
      </c>
      <c r="AU285" s="196" t="s">
        <v>82</v>
      </c>
      <c r="AY285" s="16" t="s">
        <v>124</v>
      </c>
      <c r="BE285" s="197">
        <f t="shared" si="54"/>
        <v>0</v>
      </c>
      <c r="BF285" s="197">
        <f t="shared" si="55"/>
        <v>0</v>
      </c>
      <c r="BG285" s="197">
        <f t="shared" si="56"/>
        <v>0</v>
      </c>
      <c r="BH285" s="197">
        <f t="shared" si="57"/>
        <v>0</v>
      </c>
      <c r="BI285" s="197">
        <f t="shared" si="58"/>
        <v>0</v>
      </c>
      <c r="BJ285" s="16" t="s">
        <v>80</v>
      </c>
      <c r="BK285" s="197">
        <f t="shared" si="59"/>
        <v>0</v>
      </c>
      <c r="BL285" s="16" t="s">
        <v>134</v>
      </c>
      <c r="BM285" s="196" t="s">
        <v>624</v>
      </c>
    </row>
    <row r="286" spans="1:65" s="13" customFormat="1">
      <c r="B286" s="214"/>
      <c r="C286" s="215"/>
      <c r="D286" s="216" t="s">
        <v>270</v>
      </c>
      <c r="E286" s="217" t="s">
        <v>1</v>
      </c>
      <c r="F286" s="218" t="s">
        <v>625</v>
      </c>
      <c r="G286" s="215"/>
      <c r="H286" s="219">
        <v>157.5</v>
      </c>
      <c r="I286" s="220"/>
      <c r="J286" s="215"/>
      <c r="K286" s="215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270</v>
      </c>
      <c r="AU286" s="225" t="s">
        <v>82</v>
      </c>
      <c r="AV286" s="13" t="s">
        <v>82</v>
      </c>
      <c r="AW286" s="13" t="s">
        <v>30</v>
      </c>
      <c r="AX286" s="13" t="s">
        <v>73</v>
      </c>
      <c r="AY286" s="225" t="s">
        <v>124</v>
      </c>
    </row>
    <row r="287" spans="1:65" s="14" customFormat="1">
      <c r="B287" s="226"/>
      <c r="C287" s="227"/>
      <c r="D287" s="216" t="s">
        <v>270</v>
      </c>
      <c r="E287" s="228" t="s">
        <v>1</v>
      </c>
      <c r="F287" s="229" t="s">
        <v>272</v>
      </c>
      <c r="G287" s="227"/>
      <c r="H287" s="230">
        <v>157.5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270</v>
      </c>
      <c r="AU287" s="236" t="s">
        <v>82</v>
      </c>
      <c r="AV287" s="14" t="s">
        <v>134</v>
      </c>
      <c r="AW287" s="14" t="s">
        <v>30</v>
      </c>
      <c r="AX287" s="14" t="s">
        <v>80</v>
      </c>
      <c r="AY287" s="236" t="s">
        <v>124</v>
      </c>
    </row>
    <row r="288" spans="1:65" s="2" customFormat="1" ht="23.45" customHeight="1">
      <c r="A288" s="33"/>
      <c r="B288" s="34"/>
      <c r="C288" s="185" t="s">
        <v>626</v>
      </c>
      <c r="D288" s="185" t="s">
        <v>127</v>
      </c>
      <c r="E288" s="186" t="s">
        <v>627</v>
      </c>
      <c r="F288" s="187" t="s">
        <v>628</v>
      </c>
      <c r="G288" s="188" t="s">
        <v>130</v>
      </c>
      <c r="H288" s="189">
        <v>500</v>
      </c>
      <c r="I288" s="190"/>
      <c r="J288" s="191">
        <f>ROUND(I288*H288,2)</f>
        <v>0</v>
      </c>
      <c r="K288" s="187" t="s">
        <v>1</v>
      </c>
      <c r="L288" s="38"/>
      <c r="M288" s="192" t="s">
        <v>1</v>
      </c>
      <c r="N288" s="193" t="s">
        <v>38</v>
      </c>
      <c r="O288" s="70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134</v>
      </c>
      <c r="AT288" s="196" t="s">
        <v>127</v>
      </c>
      <c r="AU288" s="196" t="s">
        <v>82</v>
      </c>
      <c r="AY288" s="16" t="s">
        <v>124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80</v>
      </c>
      <c r="BK288" s="197">
        <f>ROUND(I288*H288,2)</f>
        <v>0</v>
      </c>
      <c r="BL288" s="16" t="s">
        <v>134</v>
      </c>
      <c r="BM288" s="196" t="s">
        <v>629</v>
      </c>
    </row>
    <row r="289" spans="1:65" s="2" customFormat="1" ht="23.45" customHeight="1">
      <c r="A289" s="33"/>
      <c r="B289" s="34"/>
      <c r="C289" s="198" t="s">
        <v>429</v>
      </c>
      <c r="D289" s="198" t="s">
        <v>136</v>
      </c>
      <c r="E289" s="199" t="s">
        <v>630</v>
      </c>
      <c r="F289" s="200" t="s">
        <v>631</v>
      </c>
      <c r="G289" s="201" t="s">
        <v>130</v>
      </c>
      <c r="H289" s="202">
        <v>500</v>
      </c>
      <c r="I289" s="203"/>
      <c r="J289" s="204">
        <f>ROUND(I289*H289,2)</f>
        <v>0</v>
      </c>
      <c r="K289" s="200" t="s">
        <v>1</v>
      </c>
      <c r="L289" s="205"/>
      <c r="M289" s="206" t="s">
        <v>1</v>
      </c>
      <c r="N289" s="207" t="s">
        <v>38</v>
      </c>
      <c r="O289" s="70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144</v>
      </c>
      <c r="AT289" s="196" t="s">
        <v>136</v>
      </c>
      <c r="AU289" s="196" t="s">
        <v>82</v>
      </c>
      <c r="AY289" s="16" t="s">
        <v>124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6" t="s">
        <v>80</v>
      </c>
      <c r="BK289" s="197">
        <f>ROUND(I289*H289,2)</f>
        <v>0</v>
      </c>
      <c r="BL289" s="16" t="s">
        <v>134</v>
      </c>
      <c r="BM289" s="196" t="s">
        <v>632</v>
      </c>
    </row>
    <row r="290" spans="1:65" s="2" customFormat="1" ht="23.45" customHeight="1">
      <c r="A290" s="33"/>
      <c r="B290" s="34"/>
      <c r="C290" s="198" t="s">
        <v>633</v>
      </c>
      <c r="D290" s="198" t="s">
        <v>136</v>
      </c>
      <c r="E290" s="199" t="s">
        <v>634</v>
      </c>
      <c r="F290" s="200" t="s">
        <v>635</v>
      </c>
      <c r="G290" s="201" t="s">
        <v>636</v>
      </c>
      <c r="H290" s="202">
        <v>5</v>
      </c>
      <c r="I290" s="203"/>
      <c r="J290" s="204">
        <f>ROUND(I290*H290,2)</f>
        <v>0</v>
      </c>
      <c r="K290" s="200" t="s">
        <v>1</v>
      </c>
      <c r="L290" s="205"/>
      <c r="M290" s="206" t="s">
        <v>1</v>
      </c>
      <c r="N290" s="207" t="s">
        <v>38</v>
      </c>
      <c r="O290" s="70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144</v>
      </c>
      <c r="AT290" s="196" t="s">
        <v>136</v>
      </c>
      <c r="AU290" s="196" t="s">
        <v>82</v>
      </c>
      <c r="AY290" s="16" t="s">
        <v>124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6" t="s">
        <v>80</v>
      </c>
      <c r="BK290" s="197">
        <f>ROUND(I290*H290,2)</f>
        <v>0</v>
      </c>
      <c r="BL290" s="16" t="s">
        <v>134</v>
      </c>
      <c r="BM290" s="196" t="s">
        <v>637</v>
      </c>
    </row>
    <row r="291" spans="1:65" s="2" customFormat="1" ht="23.45" customHeight="1">
      <c r="A291" s="33"/>
      <c r="B291" s="34"/>
      <c r="C291" s="185" t="s">
        <v>433</v>
      </c>
      <c r="D291" s="185" t="s">
        <v>127</v>
      </c>
      <c r="E291" s="186" t="s">
        <v>638</v>
      </c>
      <c r="F291" s="187" t="s">
        <v>639</v>
      </c>
      <c r="G291" s="188" t="s">
        <v>139</v>
      </c>
      <c r="H291" s="189">
        <v>1</v>
      </c>
      <c r="I291" s="190"/>
      <c r="J291" s="191">
        <f>ROUND(I291*H291,2)</f>
        <v>0</v>
      </c>
      <c r="K291" s="187" t="s">
        <v>1</v>
      </c>
      <c r="L291" s="38"/>
      <c r="M291" s="192" t="s">
        <v>1</v>
      </c>
      <c r="N291" s="193" t="s">
        <v>38</v>
      </c>
      <c r="O291" s="70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134</v>
      </c>
      <c r="AT291" s="196" t="s">
        <v>127</v>
      </c>
      <c r="AU291" s="196" t="s">
        <v>82</v>
      </c>
      <c r="AY291" s="16" t="s">
        <v>124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80</v>
      </c>
      <c r="BK291" s="197">
        <f>ROUND(I291*H291,2)</f>
        <v>0</v>
      </c>
      <c r="BL291" s="16" t="s">
        <v>134</v>
      </c>
      <c r="BM291" s="196" t="s">
        <v>640</v>
      </c>
    </row>
    <row r="292" spans="1:65" s="2" customFormat="1" ht="23.45" customHeight="1">
      <c r="A292" s="33"/>
      <c r="B292" s="34"/>
      <c r="C292" s="185" t="s">
        <v>641</v>
      </c>
      <c r="D292" s="185" t="s">
        <v>127</v>
      </c>
      <c r="E292" s="186" t="s">
        <v>642</v>
      </c>
      <c r="F292" s="187" t="s">
        <v>643</v>
      </c>
      <c r="G292" s="188" t="s">
        <v>139</v>
      </c>
      <c r="H292" s="189">
        <v>1</v>
      </c>
      <c r="I292" s="190"/>
      <c r="J292" s="191">
        <f>ROUND(I292*H292,2)</f>
        <v>0</v>
      </c>
      <c r="K292" s="187" t="s">
        <v>1</v>
      </c>
      <c r="L292" s="38"/>
      <c r="M292" s="192" t="s">
        <v>1</v>
      </c>
      <c r="N292" s="193" t="s">
        <v>38</v>
      </c>
      <c r="O292" s="70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134</v>
      </c>
      <c r="AT292" s="196" t="s">
        <v>127</v>
      </c>
      <c r="AU292" s="196" t="s">
        <v>82</v>
      </c>
      <c r="AY292" s="16" t="s">
        <v>124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6" t="s">
        <v>80</v>
      </c>
      <c r="BK292" s="197">
        <f>ROUND(I292*H292,2)</f>
        <v>0</v>
      </c>
      <c r="BL292" s="16" t="s">
        <v>134</v>
      </c>
      <c r="BM292" s="196" t="s">
        <v>644</v>
      </c>
    </row>
    <row r="293" spans="1:65" s="12" customFormat="1" ht="22.75" customHeight="1">
      <c r="B293" s="169"/>
      <c r="C293" s="170"/>
      <c r="D293" s="171" t="s">
        <v>72</v>
      </c>
      <c r="E293" s="183" t="s">
        <v>645</v>
      </c>
      <c r="F293" s="183" t="s">
        <v>646</v>
      </c>
      <c r="G293" s="170"/>
      <c r="H293" s="170"/>
      <c r="I293" s="173"/>
      <c r="J293" s="184">
        <f>BK293</f>
        <v>0</v>
      </c>
      <c r="K293" s="170"/>
      <c r="L293" s="175"/>
      <c r="M293" s="176"/>
      <c r="N293" s="177"/>
      <c r="O293" s="177"/>
      <c r="P293" s="178">
        <f>SUM(P294:P300)</f>
        <v>0</v>
      </c>
      <c r="Q293" s="177"/>
      <c r="R293" s="178">
        <f>SUM(R294:R300)</f>
        <v>0</v>
      </c>
      <c r="S293" s="177"/>
      <c r="T293" s="179">
        <f>SUM(T294:T300)</f>
        <v>0</v>
      </c>
      <c r="AR293" s="180" t="s">
        <v>80</v>
      </c>
      <c r="AT293" s="181" t="s">
        <v>72</v>
      </c>
      <c r="AU293" s="181" t="s">
        <v>80</v>
      </c>
      <c r="AY293" s="180" t="s">
        <v>124</v>
      </c>
      <c r="BK293" s="182">
        <f>SUM(BK294:BK300)</f>
        <v>0</v>
      </c>
    </row>
    <row r="294" spans="1:65" s="2" customFormat="1" ht="36.700000000000003" customHeight="1">
      <c r="A294" s="33"/>
      <c r="B294" s="34"/>
      <c r="C294" s="185" t="s">
        <v>436</v>
      </c>
      <c r="D294" s="185" t="s">
        <v>127</v>
      </c>
      <c r="E294" s="186" t="s">
        <v>647</v>
      </c>
      <c r="F294" s="187" t="s">
        <v>648</v>
      </c>
      <c r="G294" s="188" t="s">
        <v>130</v>
      </c>
      <c r="H294" s="189">
        <v>1</v>
      </c>
      <c r="I294" s="190"/>
      <c r="J294" s="191">
        <f t="shared" ref="J294:J300" si="60">ROUND(I294*H294,2)</f>
        <v>0</v>
      </c>
      <c r="K294" s="187" t="s">
        <v>1</v>
      </c>
      <c r="L294" s="38"/>
      <c r="M294" s="192" t="s">
        <v>1</v>
      </c>
      <c r="N294" s="193" t="s">
        <v>38</v>
      </c>
      <c r="O294" s="70"/>
      <c r="P294" s="194">
        <f t="shared" ref="P294:P300" si="61">O294*H294</f>
        <v>0</v>
      </c>
      <c r="Q294" s="194">
        <v>0</v>
      </c>
      <c r="R294" s="194">
        <f t="shared" ref="R294:R300" si="62">Q294*H294</f>
        <v>0</v>
      </c>
      <c r="S294" s="194">
        <v>0</v>
      </c>
      <c r="T294" s="195">
        <f t="shared" ref="T294:T300" si="63"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134</v>
      </c>
      <c r="AT294" s="196" t="s">
        <v>127</v>
      </c>
      <c r="AU294" s="196" t="s">
        <v>82</v>
      </c>
      <c r="AY294" s="16" t="s">
        <v>124</v>
      </c>
      <c r="BE294" s="197">
        <f t="shared" ref="BE294:BE300" si="64">IF(N294="základní",J294,0)</f>
        <v>0</v>
      </c>
      <c r="BF294" s="197">
        <f t="shared" ref="BF294:BF300" si="65">IF(N294="snížená",J294,0)</f>
        <v>0</v>
      </c>
      <c r="BG294" s="197">
        <f t="shared" ref="BG294:BG300" si="66">IF(N294="zákl. přenesená",J294,0)</f>
        <v>0</v>
      </c>
      <c r="BH294" s="197">
        <f t="shared" ref="BH294:BH300" si="67">IF(N294="sníž. přenesená",J294,0)</f>
        <v>0</v>
      </c>
      <c r="BI294" s="197">
        <f t="shared" ref="BI294:BI300" si="68">IF(N294="nulová",J294,0)</f>
        <v>0</v>
      </c>
      <c r="BJ294" s="16" t="s">
        <v>80</v>
      </c>
      <c r="BK294" s="197">
        <f t="shared" ref="BK294:BK300" si="69">ROUND(I294*H294,2)</f>
        <v>0</v>
      </c>
      <c r="BL294" s="16" t="s">
        <v>134</v>
      </c>
      <c r="BM294" s="196" t="s">
        <v>649</v>
      </c>
    </row>
    <row r="295" spans="1:65" s="2" customFormat="1" ht="16.3" customHeight="1">
      <c r="A295" s="33"/>
      <c r="B295" s="34"/>
      <c r="C295" s="198" t="s">
        <v>650</v>
      </c>
      <c r="D295" s="198" t="s">
        <v>136</v>
      </c>
      <c r="E295" s="199" t="s">
        <v>651</v>
      </c>
      <c r="F295" s="200" t="s">
        <v>652</v>
      </c>
      <c r="G295" s="201" t="s">
        <v>139</v>
      </c>
      <c r="H295" s="202">
        <v>1</v>
      </c>
      <c r="I295" s="203"/>
      <c r="J295" s="204">
        <f t="shared" si="60"/>
        <v>0</v>
      </c>
      <c r="K295" s="200" t="s">
        <v>1</v>
      </c>
      <c r="L295" s="205"/>
      <c r="M295" s="206" t="s">
        <v>1</v>
      </c>
      <c r="N295" s="207" t="s">
        <v>38</v>
      </c>
      <c r="O295" s="70"/>
      <c r="P295" s="194">
        <f t="shared" si="61"/>
        <v>0</v>
      </c>
      <c r="Q295" s="194">
        <v>0</v>
      </c>
      <c r="R295" s="194">
        <f t="shared" si="62"/>
        <v>0</v>
      </c>
      <c r="S295" s="194">
        <v>0</v>
      </c>
      <c r="T295" s="195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144</v>
      </c>
      <c r="AT295" s="196" t="s">
        <v>136</v>
      </c>
      <c r="AU295" s="196" t="s">
        <v>82</v>
      </c>
      <c r="AY295" s="16" t="s">
        <v>124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6" t="s">
        <v>80</v>
      </c>
      <c r="BK295" s="197">
        <f t="shared" si="69"/>
        <v>0</v>
      </c>
      <c r="BL295" s="16" t="s">
        <v>134</v>
      </c>
      <c r="BM295" s="196" t="s">
        <v>653</v>
      </c>
    </row>
    <row r="296" spans="1:65" s="2" customFormat="1" ht="23.45" customHeight="1">
      <c r="A296" s="33"/>
      <c r="B296" s="34"/>
      <c r="C296" s="185" t="s">
        <v>441</v>
      </c>
      <c r="D296" s="185" t="s">
        <v>127</v>
      </c>
      <c r="E296" s="186" t="s">
        <v>654</v>
      </c>
      <c r="F296" s="187" t="s">
        <v>655</v>
      </c>
      <c r="G296" s="188" t="s">
        <v>191</v>
      </c>
      <c r="H296" s="208"/>
      <c r="I296" s="190"/>
      <c r="J296" s="191">
        <f t="shared" si="60"/>
        <v>0</v>
      </c>
      <c r="K296" s="187" t="s">
        <v>1</v>
      </c>
      <c r="L296" s="38"/>
      <c r="M296" s="192" t="s">
        <v>1</v>
      </c>
      <c r="N296" s="193" t="s">
        <v>38</v>
      </c>
      <c r="O296" s="70"/>
      <c r="P296" s="194">
        <f t="shared" si="61"/>
        <v>0</v>
      </c>
      <c r="Q296" s="194">
        <v>0</v>
      </c>
      <c r="R296" s="194">
        <f t="shared" si="62"/>
        <v>0</v>
      </c>
      <c r="S296" s="194">
        <v>0</v>
      </c>
      <c r="T296" s="195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134</v>
      </c>
      <c r="AT296" s="196" t="s">
        <v>127</v>
      </c>
      <c r="AU296" s="196" t="s">
        <v>82</v>
      </c>
      <c r="AY296" s="16" t="s">
        <v>124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6" t="s">
        <v>80</v>
      </c>
      <c r="BK296" s="197">
        <f t="shared" si="69"/>
        <v>0</v>
      </c>
      <c r="BL296" s="16" t="s">
        <v>134</v>
      </c>
      <c r="BM296" s="196" t="s">
        <v>656</v>
      </c>
    </row>
    <row r="297" spans="1:65" s="2" customFormat="1" ht="16.3" customHeight="1">
      <c r="A297" s="33"/>
      <c r="B297" s="34"/>
      <c r="C297" s="185" t="s">
        <v>657</v>
      </c>
      <c r="D297" s="185" t="s">
        <v>127</v>
      </c>
      <c r="E297" s="186" t="s">
        <v>658</v>
      </c>
      <c r="F297" s="187" t="s">
        <v>659</v>
      </c>
      <c r="G297" s="188" t="s">
        <v>139</v>
      </c>
      <c r="H297" s="189">
        <v>1</v>
      </c>
      <c r="I297" s="190"/>
      <c r="J297" s="191">
        <f t="shared" si="60"/>
        <v>0</v>
      </c>
      <c r="K297" s="187" t="s">
        <v>1</v>
      </c>
      <c r="L297" s="38"/>
      <c r="M297" s="192" t="s">
        <v>1</v>
      </c>
      <c r="N297" s="193" t="s">
        <v>38</v>
      </c>
      <c r="O297" s="70"/>
      <c r="P297" s="194">
        <f t="shared" si="61"/>
        <v>0</v>
      </c>
      <c r="Q297" s="194">
        <v>0</v>
      </c>
      <c r="R297" s="194">
        <f t="shared" si="62"/>
        <v>0</v>
      </c>
      <c r="S297" s="194">
        <v>0</v>
      </c>
      <c r="T297" s="195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134</v>
      </c>
      <c r="AT297" s="196" t="s">
        <v>127</v>
      </c>
      <c r="AU297" s="196" t="s">
        <v>82</v>
      </c>
      <c r="AY297" s="16" t="s">
        <v>124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6" t="s">
        <v>80</v>
      </c>
      <c r="BK297" s="197">
        <f t="shared" si="69"/>
        <v>0</v>
      </c>
      <c r="BL297" s="16" t="s">
        <v>134</v>
      </c>
      <c r="BM297" s="196" t="s">
        <v>660</v>
      </c>
    </row>
    <row r="298" spans="1:65" s="2" customFormat="1" ht="36.700000000000003" customHeight="1">
      <c r="A298" s="33"/>
      <c r="B298" s="34"/>
      <c r="C298" s="185" t="s">
        <v>444</v>
      </c>
      <c r="D298" s="185" t="s">
        <v>127</v>
      </c>
      <c r="E298" s="186" t="s">
        <v>661</v>
      </c>
      <c r="F298" s="187" t="s">
        <v>662</v>
      </c>
      <c r="G298" s="188" t="s">
        <v>139</v>
      </c>
      <c r="H298" s="189">
        <v>1</v>
      </c>
      <c r="I298" s="190"/>
      <c r="J298" s="191">
        <f t="shared" si="60"/>
        <v>0</v>
      </c>
      <c r="K298" s="187" t="s">
        <v>1</v>
      </c>
      <c r="L298" s="38"/>
      <c r="M298" s="192" t="s">
        <v>1</v>
      </c>
      <c r="N298" s="193" t="s">
        <v>38</v>
      </c>
      <c r="O298" s="70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134</v>
      </c>
      <c r="AT298" s="196" t="s">
        <v>127</v>
      </c>
      <c r="AU298" s="196" t="s">
        <v>82</v>
      </c>
      <c r="AY298" s="16" t="s">
        <v>124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6" t="s">
        <v>80</v>
      </c>
      <c r="BK298" s="197">
        <f t="shared" si="69"/>
        <v>0</v>
      </c>
      <c r="BL298" s="16" t="s">
        <v>134</v>
      </c>
      <c r="BM298" s="196" t="s">
        <v>663</v>
      </c>
    </row>
    <row r="299" spans="1:65" s="2" customFormat="1" ht="53.7" customHeight="1">
      <c r="A299" s="33"/>
      <c r="B299" s="34"/>
      <c r="C299" s="185" t="s">
        <v>664</v>
      </c>
      <c r="D299" s="185" t="s">
        <v>127</v>
      </c>
      <c r="E299" s="186" t="s">
        <v>665</v>
      </c>
      <c r="F299" s="187" t="s">
        <v>666</v>
      </c>
      <c r="G299" s="188" t="s">
        <v>139</v>
      </c>
      <c r="H299" s="189">
        <v>1</v>
      </c>
      <c r="I299" s="190"/>
      <c r="J299" s="191">
        <f t="shared" si="60"/>
        <v>0</v>
      </c>
      <c r="K299" s="187" t="s">
        <v>1</v>
      </c>
      <c r="L299" s="38"/>
      <c r="M299" s="192" t="s">
        <v>1</v>
      </c>
      <c r="N299" s="193" t="s">
        <v>38</v>
      </c>
      <c r="O299" s="70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134</v>
      </c>
      <c r="AT299" s="196" t="s">
        <v>127</v>
      </c>
      <c r="AU299" s="196" t="s">
        <v>82</v>
      </c>
      <c r="AY299" s="16" t="s">
        <v>124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6" t="s">
        <v>80</v>
      </c>
      <c r="BK299" s="197">
        <f t="shared" si="69"/>
        <v>0</v>
      </c>
      <c r="BL299" s="16" t="s">
        <v>134</v>
      </c>
      <c r="BM299" s="196" t="s">
        <v>667</v>
      </c>
    </row>
    <row r="300" spans="1:65" s="2" customFormat="1" ht="21.1" customHeight="1">
      <c r="A300" s="33"/>
      <c r="B300" s="34"/>
      <c r="C300" s="185" t="s">
        <v>448</v>
      </c>
      <c r="D300" s="185" t="s">
        <v>127</v>
      </c>
      <c r="E300" s="186" t="s">
        <v>668</v>
      </c>
      <c r="F300" s="187" t="s">
        <v>669</v>
      </c>
      <c r="G300" s="188" t="s">
        <v>139</v>
      </c>
      <c r="H300" s="189">
        <v>1</v>
      </c>
      <c r="I300" s="190"/>
      <c r="J300" s="191">
        <f t="shared" si="60"/>
        <v>0</v>
      </c>
      <c r="K300" s="187" t="s">
        <v>1</v>
      </c>
      <c r="L300" s="38"/>
      <c r="M300" s="192" t="s">
        <v>1</v>
      </c>
      <c r="N300" s="193" t="s">
        <v>38</v>
      </c>
      <c r="O300" s="70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134</v>
      </c>
      <c r="AT300" s="196" t="s">
        <v>127</v>
      </c>
      <c r="AU300" s="196" t="s">
        <v>82</v>
      </c>
      <c r="AY300" s="16" t="s">
        <v>124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6" t="s">
        <v>80</v>
      </c>
      <c r="BK300" s="197">
        <f t="shared" si="69"/>
        <v>0</v>
      </c>
      <c r="BL300" s="16" t="s">
        <v>134</v>
      </c>
      <c r="BM300" s="196" t="s">
        <v>670</v>
      </c>
    </row>
    <row r="301" spans="1:65" s="12" customFormat="1" ht="22.75" customHeight="1">
      <c r="B301" s="169"/>
      <c r="C301" s="170"/>
      <c r="D301" s="171" t="s">
        <v>72</v>
      </c>
      <c r="E301" s="183" t="s">
        <v>671</v>
      </c>
      <c r="F301" s="183" t="s">
        <v>672</v>
      </c>
      <c r="G301" s="170"/>
      <c r="H301" s="170"/>
      <c r="I301" s="173"/>
      <c r="J301" s="184">
        <f>BK301</f>
        <v>0</v>
      </c>
      <c r="K301" s="170"/>
      <c r="L301" s="175"/>
      <c r="M301" s="176"/>
      <c r="N301" s="177"/>
      <c r="O301" s="177"/>
      <c r="P301" s="178">
        <f>SUM(P302:P308)</f>
        <v>0</v>
      </c>
      <c r="Q301" s="177"/>
      <c r="R301" s="178">
        <f>SUM(R302:R308)</f>
        <v>0</v>
      </c>
      <c r="S301" s="177"/>
      <c r="T301" s="179">
        <f>SUM(T302:T308)</f>
        <v>0</v>
      </c>
      <c r="AR301" s="180" t="s">
        <v>80</v>
      </c>
      <c r="AT301" s="181" t="s">
        <v>72</v>
      </c>
      <c r="AU301" s="181" t="s">
        <v>80</v>
      </c>
      <c r="AY301" s="180" t="s">
        <v>124</v>
      </c>
      <c r="BK301" s="182">
        <f>SUM(BK302:BK308)</f>
        <v>0</v>
      </c>
    </row>
    <row r="302" spans="1:65" s="2" customFormat="1" ht="42.8" customHeight="1">
      <c r="A302" s="33"/>
      <c r="B302" s="34"/>
      <c r="C302" s="185" t="s">
        <v>673</v>
      </c>
      <c r="D302" s="185" t="s">
        <v>127</v>
      </c>
      <c r="E302" s="186" t="s">
        <v>674</v>
      </c>
      <c r="F302" s="187" t="s">
        <v>675</v>
      </c>
      <c r="G302" s="188" t="s">
        <v>130</v>
      </c>
      <c r="H302" s="189">
        <v>1</v>
      </c>
      <c r="I302" s="190"/>
      <c r="J302" s="191">
        <f>ROUND(I302*H302,2)</f>
        <v>0</v>
      </c>
      <c r="K302" s="187" t="s">
        <v>1</v>
      </c>
      <c r="L302" s="38"/>
      <c r="M302" s="192" t="s">
        <v>1</v>
      </c>
      <c r="N302" s="193" t="s">
        <v>38</v>
      </c>
      <c r="O302" s="70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134</v>
      </c>
      <c r="AT302" s="196" t="s">
        <v>127</v>
      </c>
      <c r="AU302" s="196" t="s">
        <v>82</v>
      </c>
      <c r="AY302" s="16" t="s">
        <v>124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6" t="s">
        <v>80</v>
      </c>
      <c r="BK302" s="197">
        <f>ROUND(I302*H302,2)</f>
        <v>0</v>
      </c>
      <c r="BL302" s="16" t="s">
        <v>134</v>
      </c>
      <c r="BM302" s="196" t="s">
        <v>676</v>
      </c>
    </row>
    <row r="303" spans="1:65" s="2" customFormat="1" ht="53.7" customHeight="1">
      <c r="A303" s="33"/>
      <c r="B303" s="34"/>
      <c r="C303" s="185" t="s">
        <v>451</v>
      </c>
      <c r="D303" s="185" t="s">
        <v>127</v>
      </c>
      <c r="E303" s="186" t="s">
        <v>677</v>
      </c>
      <c r="F303" s="187" t="s">
        <v>678</v>
      </c>
      <c r="G303" s="188" t="s">
        <v>130</v>
      </c>
      <c r="H303" s="189">
        <v>8</v>
      </c>
      <c r="I303" s="190"/>
      <c r="J303" s="191">
        <f>ROUND(I303*H303,2)</f>
        <v>0</v>
      </c>
      <c r="K303" s="187" t="s">
        <v>1</v>
      </c>
      <c r="L303" s="38"/>
      <c r="M303" s="192" t="s">
        <v>1</v>
      </c>
      <c r="N303" s="193" t="s">
        <v>38</v>
      </c>
      <c r="O303" s="70"/>
      <c r="P303" s="194">
        <f>O303*H303</f>
        <v>0</v>
      </c>
      <c r="Q303" s="194">
        <v>0</v>
      </c>
      <c r="R303" s="194">
        <f>Q303*H303</f>
        <v>0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134</v>
      </c>
      <c r="AT303" s="196" t="s">
        <v>127</v>
      </c>
      <c r="AU303" s="196" t="s">
        <v>82</v>
      </c>
      <c r="AY303" s="16" t="s">
        <v>124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80</v>
      </c>
      <c r="BK303" s="197">
        <f>ROUND(I303*H303,2)</f>
        <v>0</v>
      </c>
      <c r="BL303" s="16" t="s">
        <v>134</v>
      </c>
      <c r="BM303" s="196" t="s">
        <v>679</v>
      </c>
    </row>
    <row r="304" spans="1:65" s="2" customFormat="1" ht="31.95" customHeight="1">
      <c r="A304" s="33"/>
      <c r="B304" s="34"/>
      <c r="C304" s="185" t="s">
        <v>680</v>
      </c>
      <c r="D304" s="185" t="s">
        <v>127</v>
      </c>
      <c r="E304" s="186" t="s">
        <v>681</v>
      </c>
      <c r="F304" s="187" t="s">
        <v>682</v>
      </c>
      <c r="G304" s="188" t="s">
        <v>130</v>
      </c>
      <c r="H304" s="189">
        <v>2</v>
      </c>
      <c r="I304" s="190"/>
      <c r="J304" s="191">
        <f>ROUND(I304*H304,2)</f>
        <v>0</v>
      </c>
      <c r="K304" s="187" t="s">
        <v>1</v>
      </c>
      <c r="L304" s="38"/>
      <c r="M304" s="192" t="s">
        <v>1</v>
      </c>
      <c r="N304" s="193" t="s">
        <v>38</v>
      </c>
      <c r="O304" s="70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134</v>
      </c>
      <c r="AT304" s="196" t="s">
        <v>127</v>
      </c>
      <c r="AU304" s="196" t="s">
        <v>82</v>
      </c>
      <c r="AY304" s="16" t="s">
        <v>124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6" t="s">
        <v>80</v>
      </c>
      <c r="BK304" s="197">
        <f>ROUND(I304*H304,2)</f>
        <v>0</v>
      </c>
      <c r="BL304" s="16" t="s">
        <v>134</v>
      </c>
      <c r="BM304" s="196" t="s">
        <v>683</v>
      </c>
    </row>
    <row r="305" spans="1:65" s="2" customFormat="1" ht="42.8" customHeight="1">
      <c r="A305" s="33"/>
      <c r="B305" s="34"/>
      <c r="C305" s="185" t="s">
        <v>455</v>
      </c>
      <c r="D305" s="185" t="s">
        <v>127</v>
      </c>
      <c r="E305" s="186" t="s">
        <v>684</v>
      </c>
      <c r="F305" s="187" t="s">
        <v>685</v>
      </c>
      <c r="G305" s="188" t="s">
        <v>130</v>
      </c>
      <c r="H305" s="189">
        <v>1</v>
      </c>
      <c r="I305" s="190"/>
      <c r="J305" s="191">
        <f>ROUND(I305*H305,2)</f>
        <v>0</v>
      </c>
      <c r="K305" s="187" t="s">
        <v>1</v>
      </c>
      <c r="L305" s="38"/>
      <c r="M305" s="192" t="s">
        <v>1</v>
      </c>
      <c r="N305" s="193" t="s">
        <v>38</v>
      </c>
      <c r="O305" s="70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134</v>
      </c>
      <c r="AT305" s="196" t="s">
        <v>127</v>
      </c>
      <c r="AU305" s="196" t="s">
        <v>82</v>
      </c>
      <c r="AY305" s="16" t="s">
        <v>124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80</v>
      </c>
      <c r="BK305" s="197">
        <f>ROUND(I305*H305,2)</f>
        <v>0</v>
      </c>
      <c r="BL305" s="16" t="s">
        <v>134</v>
      </c>
      <c r="BM305" s="196" t="s">
        <v>686</v>
      </c>
    </row>
    <row r="306" spans="1:65" s="2" customFormat="1" ht="16.3" customHeight="1">
      <c r="A306" s="33"/>
      <c r="B306" s="34"/>
      <c r="C306" s="185" t="s">
        <v>687</v>
      </c>
      <c r="D306" s="185" t="s">
        <v>127</v>
      </c>
      <c r="E306" s="186" t="s">
        <v>688</v>
      </c>
      <c r="F306" s="187" t="s">
        <v>689</v>
      </c>
      <c r="G306" s="188" t="s">
        <v>690</v>
      </c>
      <c r="H306" s="189">
        <v>86.02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38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134</v>
      </c>
      <c r="AT306" s="196" t="s">
        <v>127</v>
      </c>
      <c r="AU306" s="196" t="s">
        <v>82</v>
      </c>
      <c r="AY306" s="16" t="s">
        <v>124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80</v>
      </c>
      <c r="BK306" s="197">
        <f>ROUND(I306*H306,2)</f>
        <v>0</v>
      </c>
      <c r="BL306" s="16" t="s">
        <v>134</v>
      </c>
      <c r="BM306" s="196" t="s">
        <v>691</v>
      </c>
    </row>
    <row r="307" spans="1:65" s="13" customFormat="1">
      <c r="B307" s="214"/>
      <c r="C307" s="215"/>
      <c r="D307" s="216" t="s">
        <v>270</v>
      </c>
      <c r="E307" s="217" t="s">
        <v>1</v>
      </c>
      <c r="F307" s="218" t="s">
        <v>692</v>
      </c>
      <c r="G307" s="215"/>
      <c r="H307" s="219">
        <v>86.02</v>
      </c>
      <c r="I307" s="220"/>
      <c r="J307" s="215"/>
      <c r="K307" s="215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270</v>
      </c>
      <c r="AU307" s="225" t="s">
        <v>82</v>
      </c>
      <c r="AV307" s="13" t="s">
        <v>82</v>
      </c>
      <c r="AW307" s="13" t="s">
        <v>30</v>
      </c>
      <c r="AX307" s="13" t="s">
        <v>73</v>
      </c>
      <c r="AY307" s="225" t="s">
        <v>124</v>
      </c>
    </row>
    <row r="308" spans="1:65" s="14" customFormat="1">
      <c r="B308" s="226"/>
      <c r="C308" s="227"/>
      <c r="D308" s="216" t="s">
        <v>270</v>
      </c>
      <c r="E308" s="228" t="s">
        <v>1</v>
      </c>
      <c r="F308" s="229" t="s">
        <v>272</v>
      </c>
      <c r="G308" s="227"/>
      <c r="H308" s="230">
        <v>86.02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270</v>
      </c>
      <c r="AU308" s="236" t="s">
        <v>82</v>
      </c>
      <c r="AV308" s="14" t="s">
        <v>134</v>
      </c>
      <c r="AW308" s="14" t="s">
        <v>30</v>
      </c>
      <c r="AX308" s="14" t="s">
        <v>80</v>
      </c>
      <c r="AY308" s="236" t="s">
        <v>124</v>
      </c>
    </row>
    <row r="309" spans="1:65" s="12" customFormat="1" ht="26" customHeight="1">
      <c r="B309" s="169"/>
      <c r="C309" s="170"/>
      <c r="D309" s="171" t="s">
        <v>72</v>
      </c>
      <c r="E309" s="172" t="s">
        <v>193</v>
      </c>
      <c r="F309" s="172" t="s">
        <v>194</v>
      </c>
      <c r="G309" s="170"/>
      <c r="H309" s="170"/>
      <c r="I309" s="173"/>
      <c r="J309" s="174">
        <f>BK309</f>
        <v>0</v>
      </c>
      <c r="K309" s="170"/>
      <c r="L309" s="175"/>
      <c r="M309" s="176"/>
      <c r="N309" s="177"/>
      <c r="O309" s="177"/>
      <c r="P309" s="178">
        <f>P310+P313+P318+P322+P325</f>
        <v>0</v>
      </c>
      <c r="Q309" s="177"/>
      <c r="R309" s="178">
        <f>R310+R313+R318+R322+R325</f>
        <v>0</v>
      </c>
      <c r="S309" s="177"/>
      <c r="T309" s="179">
        <f>T310+T313+T318+T322+T325</f>
        <v>0</v>
      </c>
      <c r="AR309" s="180" t="s">
        <v>145</v>
      </c>
      <c r="AT309" s="181" t="s">
        <v>72</v>
      </c>
      <c r="AU309" s="181" t="s">
        <v>73</v>
      </c>
      <c r="AY309" s="180" t="s">
        <v>124</v>
      </c>
      <c r="BK309" s="182">
        <f>BK310+BK313+BK318+BK322+BK325</f>
        <v>0</v>
      </c>
    </row>
    <row r="310" spans="1:65" s="12" customFormat="1" ht="22.75" customHeight="1">
      <c r="B310" s="169"/>
      <c r="C310" s="170"/>
      <c r="D310" s="171" t="s">
        <v>72</v>
      </c>
      <c r="E310" s="183" t="s">
        <v>195</v>
      </c>
      <c r="F310" s="183" t="s">
        <v>196</v>
      </c>
      <c r="G310" s="170"/>
      <c r="H310" s="170"/>
      <c r="I310" s="173"/>
      <c r="J310" s="184">
        <f>BK310</f>
        <v>0</v>
      </c>
      <c r="K310" s="170"/>
      <c r="L310" s="175"/>
      <c r="M310" s="176"/>
      <c r="N310" s="177"/>
      <c r="O310" s="177"/>
      <c r="P310" s="178">
        <f>SUM(P311:P312)</f>
        <v>0</v>
      </c>
      <c r="Q310" s="177"/>
      <c r="R310" s="178">
        <f>SUM(R311:R312)</f>
        <v>0</v>
      </c>
      <c r="S310" s="177"/>
      <c r="T310" s="179">
        <f>SUM(T311:T312)</f>
        <v>0</v>
      </c>
      <c r="AR310" s="180" t="s">
        <v>145</v>
      </c>
      <c r="AT310" s="181" t="s">
        <v>72</v>
      </c>
      <c r="AU310" s="181" t="s">
        <v>80</v>
      </c>
      <c r="AY310" s="180" t="s">
        <v>124</v>
      </c>
      <c r="BK310" s="182">
        <f>SUM(BK311:BK312)</f>
        <v>0</v>
      </c>
    </row>
    <row r="311" spans="1:65" s="2" customFormat="1" ht="16.3" customHeight="1">
      <c r="A311" s="33"/>
      <c r="B311" s="34"/>
      <c r="C311" s="185" t="s">
        <v>458</v>
      </c>
      <c r="D311" s="185" t="s">
        <v>127</v>
      </c>
      <c r="E311" s="186" t="s">
        <v>693</v>
      </c>
      <c r="F311" s="187" t="s">
        <v>694</v>
      </c>
      <c r="G311" s="188" t="s">
        <v>205</v>
      </c>
      <c r="H311" s="189">
        <v>40</v>
      </c>
      <c r="I311" s="190"/>
      <c r="J311" s="191">
        <f>ROUND(I311*H311,2)</f>
        <v>0</v>
      </c>
      <c r="K311" s="187" t="s">
        <v>1</v>
      </c>
      <c r="L311" s="38"/>
      <c r="M311" s="192" t="s">
        <v>1</v>
      </c>
      <c r="N311" s="193" t="s">
        <v>38</v>
      </c>
      <c r="O311" s="70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134</v>
      </c>
      <c r="AT311" s="196" t="s">
        <v>127</v>
      </c>
      <c r="AU311" s="196" t="s">
        <v>82</v>
      </c>
      <c r="AY311" s="16" t="s">
        <v>124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6" t="s">
        <v>80</v>
      </c>
      <c r="BK311" s="197">
        <f>ROUND(I311*H311,2)</f>
        <v>0</v>
      </c>
      <c r="BL311" s="16" t="s">
        <v>134</v>
      </c>
      <c r="BM311" s="196" t="s">
        <v>695</v>
      </c>
    </row>
    <row r="312" spans="1:65" s="2" customFormat="1" ht="36.700000000000003" customHeight="1">
      <c r="A312" s="33"/>
      <c r="B312" s="34"/>
      <c r="C312" s="185" t="s">
        <v>696</v>
      </c>
      <c r="D312" s="185" t="s">
        <v>127</v>
      </c>
      <c r="E312" s="186" t="s">
        <v>697</v>
      </c>
      <c r="F312" s="187" t="s">
        <v>698</v>
      </c>
      <c r="G312" s="188" t="s">
        <v>205</v>
      </c>
      <c r="H312" s="189">
        <v>133</v>
      </c>
      <c r="I312" s="190"/>
      <c r="J312" s="191">
        <f>ROUND(I312*H312,2)</f>
        <v>0</v>
      </c>
      <c r="K312" s="187" t="s">
        <v>1</v>
      </c>
      <c r="L312" s="38"/>
      <c r="M312" s="192" t="s">
        <v>1</v>
      </c>
      <c r="N312" s="193" t="s">
        <v>38</v>
      </c>
      <c r="O312" s="70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6" t="s">
        <v>134</v>
      </c>
      <c r="AT312" s="196" t="s">
        <v>127</v>
      </c>
      <c r="AU312" s="196" t="s">
        <v>82</v>
      </c>
      <c r="AY312" s="16" t="s">
        <v>124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6" t="s">
        <v>80</v>
      </c>
      <c r="BK312" s="197">
        <f>ROUND(I312*H312,2)</f>
        <v>0</v>
      </c>
      <c r="BL312" s="16" t="s">
        <v>134</v>
      </c>
      <c r="BM312" s="196" t="s">
        <v>699</v>
      </c>
    </row>
    <row r="313" spans="1:65" s="12" customFormat="1" ht="22.75" customHeight="1">
      <c r="B313" s="169"/>
      <c r="C313" s="170"/>
      <c r="D313" s="171" t="s">
        <v>72</v>
      </c>
      <c r="E313" s="183" t="s">
        <v>700</v>
      </c>
      <c r="F313" s="183" t="s">
        <v>701</v>
      </c>
      <c r="G313" s="170"/>
      <c r="H313" s="170"/>
      <c r="I313" s="173"/>
      <c r="J313" s="184">
        <f>BK313</f>
        <v>0</v>
      </c>
      <c r="K313" s="170"/>
      <c r="L313" s="175"/>
      <c r="M313" s="176"/>
      <c r="N313" s="177"/>
      <c r="O313" s="177"/>
      <c r="P313" s="178">
        <f>SUM(P314:P317)</f>
        <v>0</v>
      </c>
      <c r="Q313" s="177"/>
      <c r="R313" s="178">
        <f>SUM(R314:R317)</f>
        <v>0</v>
      </c>
      <c r="S313" s="177"/>
      <c r="T313" s="179">
        <f>SUM(T314:T317)</f>
        <v>0</v>
      </c>
      <c r="AR313" s="180" t="s">
        <v>145</v>
      </c>
      <c r="AT313" s="181" t="s">
        <v>72</v>
      </c>
      <c r="AU313" s="181" t="s">
        <v>80</v>
      </c>
      <c r="AY313" s="180" t="s">
        <v>124</v>
      </c>
      <c r="BK313" s="182">
        <f>SUM(BK314:BK317)</f>
        <v>0</v>
      </c>
    </row>
    <row r="314" spans="1:65" s="2" customFormat="1" ht="16.3" customHeight="1">
      <c r="A314" s="33"/>
      <c r="B314" s="34"/>
      <c r="C314" s="185" t="s">
        <v>702</v>
      </c>
      <c r="D314" s="185" t="s">
        <v>127</v>
      </c>
      <c r="E314" s="186" t="s">
        <v>703</v>
      </c>
      <c r="F314" s="187" t="s">
        <v>704</v>
      </c>
      <c r="G314" s="188" t="s">
        <v>705</v>
      </c>
      <c r="H314" s="189">
        <v>2</v>
      </c>
      <c r="I314" s="190"/>
      <c r="J314" s="191">
        <f>ROUND(I314*H314,2)</f>
        <v>0</v>
      </c>
      <c r="K314" s="187" t="s">
        <v>1</v>
      </c>
      <c r="L314" s="38"/>
      <c r="M314" s="192" t="s">
        <v>1</v>
      </c>
      <c r="N314" s="193" t="s">
        <v>38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134</v>
      </c>
      <c r="AT314" s="196" t="s">
        <v>127</v>
      </c>
      <c r="AU314" s="196" t="s">
        <v>82</v>
      </c>
      <c r="AY314" s="16" t="s">
        <v>124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80</v>
      </c>
      <c r="BK314" s="197">
        <f>ROUND(I314*H314,2)</f>
        <v>0</v>
      </c>
      <c r="BL314" s="16" t="s">
        <v>134</v>
      </c>
      <c r="BM314" s="196" t="s">
        <v>706</v>
      </c>
    </row>
    <row r="315" spans="1:65" s="2" customFormat="1" ht="16.3" customHeight="1">
      <c r="A315" s="33"/>
      <c r="B315" s="34"/>
      <c r="C315" s="185" t="s">
        <v>478</v>
      </c>
      <c r="D315" s="185" t="s">
        <v>127</v>
      </c>
      <c r="E315" s="186" t="s">
        <v>707</v>
      </c>
      <c r="F315" s="187" t="s">
        <v>708</v>
      </c>
      <c r="G315" s="188" t="s">
        <v>358</v>
      </c>
      <c r="H315" s="189">
        <v>100</v>
      </c>
      <c r="I315" s="190"/>
      <c r="J315" s="191">
        <f>ROUND(I315*H315,2)</f>
        <v>0</v>
      </c>
      <c r="K315" s="187" t="s">
        <v>1</v>
      </c>
      <c r="L315" s="38"/>
      <c r="M315" s="192" t="s">
        <v>1</v>
      </c>
      <c r="N315" s="193" t="s">
        <v>38</v>
      </c>
      <c r="O315" s="70"/>
      <c r="P315" s="194">
        <f>O315*H315</f>
        <v>0</v>
      </c>
      <c r="Q315" s="194">
        <v>0</v>
      </c>
      <c r="R315" s="194">
        <f>Q315*H315</f>
        <v>0</v>
      </c>
      <c r="S315" s="194">
        <v>0</v>
      </c>
      <c r="T315" s="19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134</v>
      </c>
      <c r="AT315" s="196" t="s">
        <v>127</v>
      </c>
      <c r="AU315" s="196" t="s">
        <v>82</v>
      </c>
      <c r="AY315" s="16" t="s">
        <v>124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6" t="s">
        <v>80</v>
      </c>
      <c r="BK315" s="197">
        <f>ROUND(I315*H315,2)</f>
        <v>0</v>
      </c>
      <c r="BL315" s="16" t="s">
        <v>134</v>
      </c>
      <c r="BM315" s="196" t="s">
        <v>709</v>
      </c>
    </row>
    <row r="316" spans="1:65" s="2" customFormat="1" ht="16.3" customHeight="1">
      <c r="A316" s="33"/>
      <c r="B316" s="34"/>
      <c r="C316" s="185" t="s">
        <v>710</v>
      </c>
      <c r="D316" s="185" t="s">
        <v>127</v>
      </c>
      <c r="E316" s="186" t="s">
        <v>711</v>
      </c>
      <c r="F316" s="187" t="s">
        <v>712</v>
      </c>
      <c r="G316" s="188" t="s">
        <v>175</v>
      </c>
      <c r="H316" s="189">
        <v>150</v>
      </c>
      <c r="I316" s="190"/>
      <c r="J316" s="191">
        <f>ROUND(I316*H316,2)</f>
        <v>0</v>
      </c>
      <c r="K316" s="187" t="s">
        <v>1</v>
      </c>
      <c r="L316" s="38"/>
      <c r="M316" s="192" t="s">
        <v>1</v>
      </c>
      <c r="N316" s="193" t="s">
        <v>38</v>
      </c>
      <c r="O316" s="70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134</v>
      </c>
      <c r="AT316" s="196" t="s">
        <v>127</v>
      </c>
      <c r="AU316" s="196" t="s">
        <v>82</v>
      </c>
      <c r="AY316" s="16" t="s">
        <v>124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80</v>
      </c>
      <c r="BK316" s="197">
        <f>ROUND(I316*H316,2)</f>
        <v>0</v>
      </c>
      <c r="BL316" s="16" t="s">
        <v>134</v>
      </c>
      <c r="BM316" s="196" t="s">
        <v>713</v>
      </c>
    </row>
    <row r="317" spans="1:65" s="2" customFormat="1" ht="16.3" customHeight="1">
      <c r="A317" s="33"/>
      <c r="B317" s="34"/>
      <c r="C317" s="185" t="s">
        <v>482</v>
      </c>
      <c r="D317" s="185" t="s">
        <v>127</v>
      </c>
      <c r="E317" s="186" t="s">
        <v>714</v>
      </c>
      <c r="F317" s="187" t="s">
        <v>715</v>
      </c>
      <c r="G317" s="188" t="s">
        <v>705</v>
      </c>
      <c r="H317" s="189">
        <v>2</v>
      </c>
      <c r="I317" s="190"/>
      <c r="J317" s="191">
        <f>ROUND(I317*H317,2)</f>
        <v>0</v>
      </c>
      <c r="K317" s="187" t="s">
        <v>1</v>
      </c>
      <c r="L317" s="38"/>
      <c r="M317" s="192" t="s">
        <v>1</v>
      </c>
      <c r="N317" s="193" t="s">
        <v>38</v>
      </c>
      <c r="O317" s="70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134</v>
      </c>
      <c r="AT317" s="196" t="s">
        <v>127</v>
      </c>
      <c r="AU317" s="196" t="s">
        <v>82</v>
      </c>
      <c r="AY317" s="16" t="s">
        <v>124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6" t="s">
        <v>80</v>
      </c>
      <c r="BK317" s="197">
        <f>ROUND(I317*H317,2)</f>
        <v>0</v>
      </c>
      <c r="BL317" s="16" t="s">
        <v>134</v>
      </c>
      <c r="BM317" s="196" t="s">
        <v>716</v>
      </c>
    </row>
    <row r="318" spans="1:65" s="12" customFormat="1" ht="22.75" customHeight="1">
      <c r="B318" s="169"/>
      <c r="C318" s="170"/>
      <c r="D318" s="171" t="s">
        <v>72</v>
      </c>
      <c r="E318" s="183" t="s">
        <v>201</v>
      </c>
      <c r="F318" s="183" t="s">
        <v>202</v>
      </c>
      <c r="G318" s="170"/>
      <c r="H318" s="170"/>
      <c r="I318" s="173"/>
      <c r="J318" s="184">
        <f>BK318</f>
        <v>0</v>
      </c>
      <c r="K318" s="170"/>
      <c r="L318" s="175"/>
      <c r="M318" s="176"/>
      <c r="N318" s="177"/>
      <c r="O318" s="177"/>
      <c r="P318" s="178">
        <f>SUM(P319:P321)</f>
        <v>0</v>
      </c>
      <c r="Q318" s="177"/>
      <c r="R318" s="178">
        <f>SUM(R319:R321)</f>
        <v>0</v>
      </c>
      <c r="S318" s="177"/>
      <c r="T318" s="179">
        <f>SUM(T319:T321)</f>
        <v>0</v>
      </c>
      <c r="AR318" s="180" t="s">
        <v>145</v>
      </c>
      <c r="AT318" s="181" t="s">
        <v>72</v>
      </c>
      <c r="AU318" s="181" t="s">
        <v>80</v>
      </c>
      <c r="AY318" s="180" t="s">
        <v>124</v>
      </c>
      <c r="BK318" s="182">
        <f>SUM(BK319:BK321)</f>
        <v>0</v>
      </c>
    </row>
    <row r="319" spans="1:65" s="2" customFormat="1" ht="16.3" customHeight="1">
      <c r="A319" s="33"/>
      <c r="B319" s="34"/>
      <c r="C319" s="185" t="s">
        <v>717</v>
      </c>
      <c r="D319" s="185" t="s">
        <v>127</v>
      </c>
      <c r="E319" s="186" t="s">
        <v>203</v>
      </c>
      <c r="F319" s="187" t="s">
        <v>204</v>
      </c>
      <c r="G319" s="188" t="s">
        <v>205</v>
      </c>
      <c r="H319" s="189">
        <v>50</v>
      </c>
      <c r="I319" s="190"/>
      <c r="J319" s="191">
        <f>ROUND(I319*H319,2)</f>
        <v>0</v>
      </c>
      <c r="K319" s="187" t="s">
        <v>1</v>
      </c>
      <c r="L319" s="38"/>
      <c r="M319" s="192" t="s">
        <v>1</v>
      </c>
      <c r="N319" s="193" t="s">
        <v>38</v>
      </c>
      <c r="O319" s="70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134</v>
      </c>
      <c r="AT319" s="196" t="s">
        <v>127</v>
      </c>
      <c r="AU319" s="196" t="s">
        <v>82</v>
      </c>
      <c r="AY319" s="16" t="s">
        <v>124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6" t="s">
        <v>80</v>
      </c>
      <c r="BK319" s="197">
        <f>ROUND(I319*H319,2)</f>
        <v>0</v>
      </c>
      <c r="BL319" s="16" t="s">
        <v>134</v>
      </c>
      <c r="BM319" s="196" t="s">
        <v>718</v>
      </c>
    </row>
    <row r="320" spans="1:65" s="2" customFormat="1" ht="16.3" customHeight="1">
      <c r="A320" s="33"/>
      <c r="B320" s="34"/>
      <c r="C320" s="185" t="s">
        <v>719</v>
      </c>
      <c r="D320" s="185" t="s">
        <v>127</v>
      </c>
      <c r="E320" s="186" t="s">
        <v>207</v>
      </c>
      <c r="F320" s="187" t="s">
        <v>208</v>
      </c>
      <c r="G320" s="188" t="s">
        <v>205</v>
      </c>
      <c r="H320" s="189">
        <v>130</v>
      </c>
      <c r="I320" s="190"/>
      <c r="J320" s="191">
        <f>ROUND(I320*H320,2)</f>
        <v>0</v>
      </c>
      <c r="K320" s="187" t="s">
        <v>1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134</v>
      </c>
      <c r="AT320" s="196" t="s">
        <v>127</v>
      </c>
      <c r="AU320" s="196" t="s">
        <v>82</v>
      </c>
      <c r="AY320" s="16" t="s">
        <v>124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80</v>
      </c>
      <c r="BK320" s="197">
        <f>ROUND(I320*H320,2)</f>
        <v>0</v>
      </c>
      <c r="BL320" s="16" t="s">
        <v>134</v>
      </c>
      <c r="BM320" s="196" t="s">
        <v>720</v>
      </c>
    </row>
    <row r="321" spans="1:65" s="2" customFormat="1" ht="16.3" customHeight="1">
      <c r="A321" s="33"/>
      <c r="B321" s="34"/>
      <c r="C321" s="185" t="s">
        <v>465</v>
      </c>
      <c r="D321" s="185" t="s">
        <v>127</v>
      </c>
      <c r="E321" s="186" t="s">
        <v>210</v>
      </c>
      <c r="F321" s="187" t="s">
        <v>211</v>
      </c>
      <c r="G321" s="188" t="s">
        <v>205</v>
      </c>
      <c r="H321" s="189">
        <v>240</v>
      </c>
      <c r="I321" s="190"/>
      <c r="J321" s="191">
        <f>ROUND(I321*H321,2)</f>
        <v>0</v>
      </c>
      <c r="K321" s="187" t="s">
        <v>1</v>
      </c>
      <c r="L321" s="38"/>
      <c r="M321" s="192" t="s">
        <v>1</v>
      </c>
      <c r="N321" s="193" t="s">
        <v>38</v>
      </c>
      <c r="O321" s="70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134</v>
      </c>
      <c r="AT321" s="196" t="s">
        <v>127</v>
      </c>
      <c r="AU321" s="196" t="s">
        <v>82</v>
      </c>
      <c r="AY321" s="16" t="s">
        <v>124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6" t="s">
        <v>80</v>
      </c>
      <c r="BK321" s="197">
        <f>ROUND(I321*H321,2)</f>
        <v>0</v>
      </c>
      <c r="BL321" s="16" t="s">
        <v>134</v>
      </c>
      <c r="BM321" s="196" t="s">
        <v>721</v>
      </c>
    </row>
    <row r="322" spans="1:65" s="12" customFormat="1" ht="22.75" customHeight="1">
      <c r="B322" s="169"/>
      <c r="C322" s="170"/>
      <c r="D322" s="171" t="s">
        <v>72</v>
      </c>
      <c r="E322" s="183" t="s">
        <v>213</v>
      </c>
      <c r="F322" s="183" t="s">
        <v>214</v>
      </c>
      <c r="G322" s="170"/>
      <c r="H322" s="170"/>
      <c r="I322" s="173"/>
      <c r="J322" s="184">
        <f>BK322</f>
        <v>0</v>
      </c>
      <c r="K322" s="170"/>
      <c r="L322" s="175"/>
      <c r="M322" s="176"/>
      <c r="N322" s="177"/>
      <c r="O322" s="177"/>
      <c r="P322" s="178">
        <f>SUM(P323:P324)</f>
        <v>0</v>
      </c>
      <c r="Q322" s="177"/>
      <c r="R322" s="178">
        <f>SUM(R323:R324)</f>
        <v>0</v>
      </c>
      <c r="S322" s="177"/>
      <c r="T322" s="179">
        <f>SUM(T323:T324)</f>
        <v>0</v>
      </c>
      <c r="AR322" s="180" t="s">
        <v>145</v>
      </c>
      <c r="AT322" s="181" t="s">
        <v>72</v>
      </c>
      <c r="AU322" s="181" t="s">
        <v>80</v>
      </c>
      <c r="AY322" s="180" t="s">
        <v>124</v>
      </c>
      <c r="BK322" s="182">
        <f>SUM(BK323:BK324)</f>
        <v>0</v>
      </c>
    </row>
    <row r="323" spans="1:65" s="2" customFormat="1" ht="16.3" customHeight="1">
      <c r="A323" s="33"/>
      <c r="B323" s="34"/>
      <c r="C323" s="185" t="s">
        <v>722</v>
      </c>
      <c r="D323" s="185" t="s">
        <v>127</v>
      </c>
      <c r="E323" s="186" t="s">
        <v>723</v>
      </c>
      <c r="F323" s="187" t="s">
        <v>724</v>
      </c>
      <c r="G323" s="188" t="s">
        <v>139</v>
      </c>
      <c r="H323" s="189">
        <v>1</v>
      </c>
      <c r="I323" s="190"/>
      <c r="J323" s="191">
        <f>ROUND(I323*H323,2)</f>
        <v>0</v>
      </c>
      <c r="K323" s="187" t="s">
        <v>1</v>
      </c>
      <c r="L323" s="38"/>
      <c r="M323" s="192" t="s">
        <v>1</v>
      </c>
      <c r="N323" s="193" t="s">
        <v>38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134</v>
      </c>
      <c r="AT323" s="196" t="s">
        <v>127</v>
      </c>
      <c r="AU323" s="196" t="s">
        <v>82</v>
      </c>
      <c r="AY323" s="16" t="s">
        <v>124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80</v>
      </c>
      <c r="BK323" s="197">
        <f>ROUND(I323*H323,2)</f>
        <v>0</v>
      </c>
      <c r="BL323" s="16" t="s">
        <v>134</v>
      </c>
      <c r="BM323" s="196" t="s">
        <v>725</v>
      </c>
    </row>
    <row r="324" spans="1:65" s="2" customFormat="1" ht="16.3" customHeight="1">
      <c r="A324" s="33"/>
      <c r="B324" s="34"/>
      <c r="C324" s="185" t="s">
        <v>467</v>
      </c>
      <c r="D324" s="185" t="s">
        <v>127</v>
      </c>
      <c r="E324" s="186" t="s">
        <v>216</v>
      </c>
      <c r="F324" s="187" t="s">
        <v>217</v>
      </c>
      <c r="G324" s="188" t="s">
        <v>191</v>
      </c>
      <c r="H324" s="208"/>
      <c r="I324" s="190"/>
      <c r="J324" s="191">
        <f>ROUND(I324*H324,2)</f>
        <v>0</v>
      </c>
      <c r="K324" s="187" t="s">
        <v>1</v>
      </c>
      <c r="L324" s="38"/>
      <c r="M324" s="192" t="s">
        <v>1</v>
      </c>
      <c r="N324" s="193" t="s">
        <v>38</v>
      </c>
      <c r="O324" s="70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134</v>
      </c>
      <c r="AT324" s="196" t="s">
        <v>127</v>
      </c>
      <c r="AU324" s="196" t="s">
        <v>82</v>
      </c>
      <c r="AY324" s="16" t="s">
        <v>124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6" t="s">
        <v>80</v>
      </c>
      <c r="BK324" s="197">
        <f>ROUND(I324*H324,2)</f>
        <v>0</v>
      </c>
      <c r="BL324" s="16" t="s">
        <v>134</v>
      </c>
      <c r="BM324" s="196" t="s">
        <v>726</v>
      </c>
    </row>
    <row r="325" spans="1:65" s="12" customFormat="1" ht="22.75" customHeight="1">
      <c r="B325" s="169"/>
      <c r="C325" s="170"/>
      <c r="D325" s="171" t="s">
        <v>72</v>
      </c>
      <c r="E325" s="183" t="s">
        <v>727</v>
      </c>
      <c r="F325" s="183" t="s">
        <v>728</v>
      </c>
      <c r="G325" s="170"/>
      <c r="H325" s="170"/>
      <c r="I325" s="173"/>
      <c r="J325" s="184">
        <f>BK325</f>
        <v>0</v>
      </c>
      <c r="K325" s="170"/>
      <c r="L325" s="175"/>
      <c r="M325" s="176"/>
      <c r="N325" s="177"/>
      <c r="O325" s="177"/>
      <c r="P325" s="178">
        <f>SUM(P326:P327)</f>
        <v>0</v>
      </c>
      <c r="Q325" s="177"/>
      <c r="R325" s="178">
        <f>SUM(R326:R327)</f>
        <v>0</v>
      </c>
      <c r="S325" s="177"/>
      <c r="T325" s="179">
        <f>SUM(T326:T327)</f>
        <v>0</v>
      </c>
      <c r="AR325" s="180" t="s">
        <v>145</v>
      </c>
      <c r="AT325" s="181" t="s">
        <v>72</v>
      </c>
      <c r="AU325" s="181" t="s">
        <v>80</v>
      </c>
      <c r="AY325" s="180" t="s">
        <v>124</v>
      </c>
      <c r="BK325" s="182">
        <f>SUM(BK326:BK327)</f>
        <v>0</v>
      </c>
    </row>
    <row r="326" spans="1:65" s="2" customFormat="1" ht="16.3" customHeight="1">
      <c r="A326" s="33"/>
      <c r="B326" s="34"/>
      <c r="C326" s="185" t="s">
        <v>729</v>
      </c>
      <c r="D326" s="185" t="s">
        <v>127</v>
      </c>
      <c r="E326" s="186" t="s">
        <v>730</v>
      </c>
      <c r="F326" s="187" t="s">
        <v>731</v>
      </c>
      <c r="G326" s="188" t="s">
        <v>139</v>
      </c>
      <c r="H326" s="189">
        <v>1</v>
      </c>
      <c r="I326" s="190"/>
      <c r="J326" s="191">
        <f>ROUND(I326*H326,2)</f>
        <v>0</v>
      </c>
      <c r="K326" s="187" t="s">
        <v>1</v>
      </c>
      <c r="L326" s="38"/>
      <c r="M326" s="192" t="s">
        <v>1</v>
      </c>
      <c r="N326" s="193" t="s">
        <v>38</v>
      </c>
      <c r="O326" s="70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134</v>
      </c>
      <c r="AT326" s="196" t="s">
        <v>127</v>
      </c>
      <c r="AU326" s="196" t="s">
        <v>82</v>
      </c>
      <c r="AY326" s="16" t="s">
        <v>124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6" t="s">
        <v>80</v>
      </c>
      <c r="BK326" s="197">
        <f>ROUND(I326*H326,2)</f>
        <v>0</v>
      </c>
      <c r="BL326" s="16" t="s">
        <v>134</v>
      </c>
      <c r="BM326" s="196" t="s">
        <v>732</v>
      </c>
    </row>
    <row r="327" spans="1:65" s="2" customFormat="1" ht="16.3" customHeight="1">
      <c r="A327" s="33"/>
      <c r="B327" s="34"/>
      <c r="C327" s="185" t="s">
        <v>475</v>
      </c>
      <c r="D327" s="185" t="s">
        <v>127</v>
      </c>
      <c r="E327" s="186" t="s">
        <v>733</v>
      </c>
      <c r="F327" s="187" t="s">
        <v>734</v>
      </c>
      <c r="G327" s="188" t="s">
        <v>191</v>
      </c>
      <c r="H327" s="208"/>
      <c r="I327" s="190"/>
      <c r="J327" s="191">
        <f>ROUND(I327*H327,2)</f>
        <v>0</v>
      </c>
      <c r="K327" s="187" t="s">
        <v>1</v>
      </c>
      <c r="L327" s="38"/>
      <c r="M327" s="209" t="s">
        <v>1</v>
      </c>
      <c r="N327" s="210" t="s">
        <v>38</v>
      </c>
      <c r="O327" s="211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134</v>
      </c>
      <c r="AT327" s="196" t="s">
        <v>127</v>
      </c>
      <c r="AU327" s="196" t="s">
        <v>82</v>
      </c>
      <c r="AY327" s="16" t="s">
        <v>124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80</v>
      </c>
      <c r="BK327" s="197">
        <f>ROUND(I327*H327,2)</f>
        <v>0</v>
      </c>
      <c r="BL327" s="16" t="s">
        <v>134</v>
      </c>
      <c r="BM327" s="196" t="s">
        <v>735</v>
      </c>
    </row>
    <row r="328" spans="1:65" s="2" customFormat="1" ht="7" customHeight="1">
      <c r="A328" s="33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38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sheetProtection password="DCB7" sheet="1" objects="1" scenarios="1" formatColumns="0" formatRows="0" autoFilter="0"/>
  <autoFilter ref="C136:K327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topLeftCell="A137" workbookViewId="0">
      <selection activeCell="H141" sqref="H141"/>
    </sheetView>
  </sheetViews>
  <sheetFormatPr defaultRowHeight="10.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1" width="21.140625" style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2" spans="1:46" s="1" customFormat="1" ht="37.049999999999997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88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.1" customHeight="1">
      <c r="B6" s="19"/>
      <c r="D6" s="111" t="s">
        <v>16</v>
      </c>
      <c r="L6" s="19"/>
    </row>
    <row r="7" spans="1:46" s="1" customFormat="1" ht="16.3" customHeight="1">
      <c r="B7" s="19"/>
      <c r="E7" s="283" t="str">
        <f>'Rekapitulace stavby'!K6</f>
        <v>FV230404(1) - FVE Nemocnice České Budějovice</v>
      </c>
      <c r="F7" s="284"/>
      <c r="G7" s="284"/>
      <c r="H7" s="284"/>
      <c r="L7" s="19"/>
    </row>
    <row r="8" spans="1:46" s="2" customFormat="1" ht="12.1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3" customHeight="1">
      <c r="A9" s="33"/>
      <c r="B9" s="38"/>
      <c r="C9" s="33"/>
      <c r="D9" s="33"/>
      <c r="E9" s="285" t="s">
        <v>736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3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ROUND((SUM(BE137:BE330)),  2)</f>
        <v>0</v>
      </c>
      <c r="G33" s="33"/>
      <c r="H33" s="33"/>
      <c r="I33" s="123">
        <v>0.21</v>
      </c>
      <c r="J33" s="122">
        <f>ROUND(((SUM(BE137:BE330))*I33),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ROUND((SUM(BF137:BF330)),  2)</f>
        <v>0</v>
      </c>
      <c r="G34" s="33"/>
      <c r="H34" s="33"/>
      <c r="I34" s="123">
        <v>0.15</v>
      </c>
      <c r="J34" s="122">
        <f>ROUND(((SUM(BF137:BF330))*I34),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ROUND((SUM(BG137:BG330)),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ROUND((SUM(BH137:BH330)),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ROUND((SUM(BI137:BI330)),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9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6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9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3" customHeight="1">
      <c r="A85" s="33"/>
      <c r="B85" s="34"/>
      <c r="C85" s="35"/>
      <c r="D85" s="35"/>
      <c r="E85" s="281" t="str">
        <f>E7</f>
        <v>FV230404(1) - FVE Nemocnice České Budějovice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3" customHeight="1">
      <c r="A87" s="33"/>
      <c r="B87" s="34"/>
      <c r="C87" s="35"/>
      <c r="D87" s="35"/>
      <c r="E87" s="269" t="str">
        <f>E9</f>
        <v>SO02 - Budova O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3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3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J137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5" customHeight="1">
      <c r="B97" s="146"/>
      <c r="C97" s="147"/>
      <c r="D97" s="148" t="s">
        <v>220</v>
      </c>
      <c r="E97" s="149"/>
      <c r="F97" s="149"/>
      <c r="G97" s="149"/>
      <c r="H97" s="149"/>
      <c r="I97" s="149"/>
      <c r="J97" s="150">
        <f>J138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221</v>
      </c>
      <c r="E98" s="155"/>
      <c r="F98" s="155"/>
      <c r="G98" s="155"/>
      <c r="H98" s="155"/>
      <c r="I98" s="155"/>
      <c r="J98" s="156">
        <f>J139</f>
        <v>0</v>
      </c>
      <c r="K98" s="153"/>
      <c r="L98" s="157"/>
    </row>
    <row r="99" spans="2:12" s="9" customFormat="1" ht="25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J141</f>
        <v>0</v>
      </c>
      <c r="K99" s="147"/>
      <c r="L99" s="151"/>
    </row>
    <row r="100" spans="2:12" s="10" customFormat="1" ht="19.899999999999999" customHeight="1">
      <c r="B100" s="152"/>
      <c r="C100" s="153"/>
      <c r="D100" s="154" t="s">
        <v>222</v>
      </c>
      <c r="E100" s="155"/>
      <c r="F100" s="155"/>
      <c r="G100" s="155"/>
      <c r="H100" s="155"/>
      <c r="I100" s="155"/>
      <c r="J100" s="156">
        <f>J142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223</v>
      </c>
      <c r="E101" s="155"/>
      <c r="F101" s="155"/>
      <c r="G101" s="155"/>
      <c r="H101" s="155"/>
      <c r="I101" s="155"/>
      <c r="J101" s="156">
        <f>J166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J167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224</v>
      </c>
      <c r="E103" s="155"/>
      <c r="F103" s="155"/>
      <c r="G103" s="155"/>
      <c r="H103" s="155"/>
      <c r="I103" s="155"/>
      <c r="J103" s="156">
        <f>J194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225</v>
      </c>
      <c r="E104" s="155"/>
      <c r="F104" s="155"/>
      <c r="G104" s="155"/>
      <c r="H104" s="155"/>
      <c r="I104" s="155"/>
      <c r="J104" s="156">
        <f>J196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226</v>
      </c>
      <c r="E105" s="155"/>
      <c r="F105" s="155"/>
      <c r="G105" s="155"/>
      <c r="H105" s="155"/>
      <c r="I105" s="155"/>
      <c r="J105" s="156">
        <f>J199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227</v>
      </c>
      <c r="E106" s="155"/>
      <c r="F106" s="155"/>
      <c r="G106" s="155"/>
      <c r="H106" s="155"/>
      <c r="I106" s="155"/>
      <c r="J106" s="156">
        <f>J204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228</v>
      </c>
      <c r="E107" s="155"/>
      <c r="F107" s="155"/>
      <c r="G107" s="155"/>
      <c r="H107" s="155"/>
      <c r="I107" s="155"/>
      <c r="J107" s="156">
        <f>J206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229</v>
      </c>
      <c r="E108" s="155"/>
      <c r="F108" s="155"/>
      <c r="G108" s="155"/>
      <c r="H108" s="155"/>
      <c r="I108" s="155"/>
      <c r="J108" s="156">
        <f>J262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230</v>
      </c>
      <c r="E109" s="155"/>
      <c r="F109" s="155"/>
      <c r="G109" s="155"/>
      <c r="H109" s="155"/>
      <c r="I109" s="155"/>
      <c r="J109" s="156">
        <f>J278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231</v>
      </c>
      <c r="E110" s="155"/>
      <c r="F110" s="155"/>
      <c r="G110" s="155"/>
      <c r="H110" s="155"/>
      <c r="I110" s="155"/>
      <c r="J110" s="156">
        <f>J296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232</v>
      </c>
      <c r="E111" s="155"/>
      <c r="F111" s="155"/>
      <c r="G111" s="155"/>
      <c r="H111" s="155"/>
      <c r="I111" s="155"/>
      <c r="J111" s="156">
        <f>J304</f>
        <v>0</v>
      </c>
      <c r="K111" s="153"/>
      <c r="L111" s="157"/>
    </row>
    <row r="112" spans="2:12" s="9" customFormat="1" ht="25" customHeight="1">
      <c r="B112" s="146"/>
      <c r="C112" s="147"/>
      <c r="D112" s="148" t="s">
        <v>105</v>
      </c>
      <c r="E112" s="149"/>
      <c r="F112" s="149"/>
      <c r="G112" s="149"/>
      <c r="H112" s="149"/>
      <c r="I112" s="149"/>
      <c r="J112" s="150">
        <f>J312</f>
        <v>0</v>
      </c>
      <c r="K112" s="147"/>
      <c r="L112" s="151"/>
    </row>
    <row r="113" spans="1:31" s="10" customFormat="1" ht="19.899999999999999" customHeight="1">
      <c r="B113" s="152"/>
      <c r="C113" s="153"/>
      <c r="D113" s="154" t="s">
        <v>106</v>
      </c>
      <c r="E113" s="155"/>
      <c r="F113" s="155"/>
      <c r="G113" s="155"/>
      <c r="H113" s="155"/>
      <c r="I113" s="155"/>
      <c r="J113" s="156">
        <f>J313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233</v>
      </c>
      <c r="E114" s="155"/>
      <c r="F114" s="155"/>
      <c r="G114" s="155"/>
      <c r="H114" s="155"/>
      <c r="I114" s="155"/>
      <c r="J114" s="156">
        <f>J316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107</v>
      </c>
      <c r="E115" s="155"/>
      <c r="F115" s="155"/>
      <c r="G115" s="155"/>
      <c r="H115" s="155"/>
      <c r="I115" s="155"/>
      <c r="J115" s="156">
        <f>J321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108</v>
      </c>
      <c r="E116" s="155"/>
      <c r="F116" s="155"/>
      <c r="G116" s="155"/>
      <c r="H116" s="155"/>
      <c r="I116" s="155"/>
      <c r="J116" s="156">
        <f>J325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234</v>
      </c>
      <c r="E117" s="155"/>
      <c r="F117" s="155"/>
      <c r="G117" s="155"/>
      <c r="H117" s="155"/>
      <c r="I117" s="155"/>
      <c r="J117" s="156">
        <f>J328</f>
        <v>0</v>
      </c>
      <c r="K117" s="153"/>
      <c r="L117" s="157"/>
    </row>
    <row r="118" spans="1:31" s="2" customFormat="1" ht="21.7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7" customHeight="1">
      <c r="A119" s="3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7" customHeight="1">
      <c r="A123" s="33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5" customHeight="1">
      <c r="A124" s="33"/>
      <c r="B124" s="34"/>
      <c r="C124" s="22" t="s">
        <v>109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7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.1" customHeight="1">
      <c r="A126" s="33"/>
      <c r="B126" s="34"/>
      <c r="C126" s="28" t="s">
        <v>16</v>
      </c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3" customHeight="1">
      <c r="A127" s="33"/>
      <c r="B127" s="34"/>
      <c r="C127" s="35"/>
      <c r="D127" s="35"/>
      <c r="E127" s="281" t="str">
        <f>E7</f>
        <v>FV230404(1) - FVE Nemocnice České Budějovice</v>
      </c>
      <c r="F127" s="282"/>
      <c r="G127" s="282"/>
      <c r="H127" s="282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.1" customHeight="1">
      <c r="A128" s="33"/>
      <c r="B128" s="34"/>
      <c r="C128" s="28" t="s">
        <v>96</v>
      </c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3" customHeight="1">
      <c r="A129" s="33"/>
      <c r="B129" s="34"/>
      <c r="C129" s="35"/>
      <c r="D129" s="35"/>
      <c r="E129" s="269" t="str">
        <f>E9</f>
        <v>SO02 - Budova O</v>
      </c>
      <c r="F129" s="280"/>
      <c r="G129" s="280"/>
      <c r="H129" s="280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7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.1" customHeight="1">
      <c r="A131" s="33"/>
      <c r="B131" s="34"/>
      <c r="C131" s="28" t="s">
        <v>20</v>
      </c>
      <c r="D131" s="35"/>
      <c r="E131" s="35"/>
      <c r="F131" s="26" t="str">
        <f>F12</f>
        <v xml:space="preserve"> </v>
      </c>
      <c r="G131" s="35"/>
      <c r="H131" s="35"/>
      <c r="I131" s="28" t="s">
        <v>22</v>
      </c>
      <c r="J131" s="65" t="str">
        <f>IF(J12="","",J12)</f>
        <v>2. 10. 2023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7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3" customHeight="1">
      <c r="A133" s="33"/>
      <c r="B133" s="34"/>
      <c r="C133" s="28" t="s">
        <v>24</v>
      </c>
      <c r="D133" s="35"/>
      <c r="E133" s="35"/>
      <c r="F133" s="26" t="str">
        <f>E15</f>
        <v xml:space="preserve"> </v>
      </c>
      <c r="G133" s="35"/>
      <c r="H133" s="35"/>
      <c r="I133" s="28" t="s">
        <v>29</v>
      </c>
      <c r="J133" s="31" t="str">
        <f>E21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3" customHeight="1">
      <c r="A134" s="33"/>
      <c r="B134" s="34"/>
      <c r="C134" s="28" t="s">
        <v>27</v>
      </c>
      <c r="D134" s="35"/>
      <c r="E134" s="35"/>
      <c r="F134" s="26" t="str">
        <f>IF(E18="","",E18)</f>
        <v>Vyplň údaj</v>
      </c>
      <c r="G134" s="35"/>
      <c r="H134" s="35"/>
      <c r="I134" s="28" t="s">
        <v>31</v>
      </c>
      <c r="J134" s="31" t="str">
        <f>E24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4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58"/>
      <c r="B136" s="159"/>
      <c r="C136" s="160" t="s">
        <v>110</v>
      </c>
      <c r="D136" s="161" t="s">
        <v>58</v>
      </c>
      <c r="E136" s="161" t="s">
        <v>54</v>
      </c>
      <c r="F136" s="161" t="s">
        <v>55</v>
      </c>
      <c r="G136" s="161" t="s">
        <v>111</v>
      </c>
      <c r="H136" s="161" t="s">
        <v>112</v>
      </c>
      <c r="I136" s="161" t="s">
        <v>113</v>
      </c>
      <c r="J136" s="161" t="s">
        <v>100</v>
      </c>
      <c r="K136" s="162" t="s">
        <v>114</v>
      </c>
      <c r="L136" s="163"/>
      <c r="M136" s="74" t="s">
        <v>1</v>
      </c>
      <c r="N136" s="75" t="s">
        <v>37</v>
      </c>
      <c r="O136" s="75" t="s">
        <v>115</v>
      </c>
      <c r="P136" s="75" t="s">
        <v>116</v>
      </c>
      <c r="Q136" s="75" t="s">
        <v>117</v>
      </c>
      <c r="R136" s="75" t="s">
        <v>118</v>
      </c>
      <c r="S136" s="75" t="s">
        <v>119</v>
      </c>
      <c r="T136" s="76" t="s">
        <v>120</v>
      </c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</row>
    <row r="137" spans="1:65" s="2" customFormat="1" ht="22.75" customHeight="1">
      <c r="A137" s="33"/>
      <c r="B137" s="34"/>
      <c r="C137" s="81" t="s">
        <v>121</v>
      </c>
      <c r="D137" s="35"/>
      <c r="E137" s="35"/>
      <c r="F137" s="35"/>
      <c r="G137" s="35"/>
      <c r="H137" s="35"/>
      <c r="I137" s="35"/>
      <c r="J137" s="164">
        <f>BK137</f>
        <v>0</v>
      </c>
      <c r="K137" s="35"/>
      <c r="L137" s="38"/>
      <c r="M137" s="77"/>
      <c r="N137" s="165"/>
      <c r="O137" s="78"/>
      <c r="P137" s="166">
        <f>P138+P141+P312</f>
        <v>0</v>
      </c>
      <c r="Q137" s="78"/>
      <c r="R137" s="166">
        <f>R138+R141+R312</f>
        <v>0</v>
      </c>
      <c r="S137" s="78"/>
      <c r="T137" s="167">
        <f>T138+T141+T312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72</v>
      </c>
      <c r="AU137" s="16" t="s">
        <v>102</v>
      </c>
      <c r="BK137" s="168">
        <f>BK138+BK141+BK312</f>
        <v>0</v>
      </c>
    </row>
    <row r="138" spans="1:65" s="12" customFormat="1" ht="26" customHeight="1">
      <c r="B138" s="169"/>
      <c r="C138" s="170"/>
      <c r="D138" s="171" t="s">
        <v>72</v>
      </c>
      <c r="E138" s="172" t="s">
        <v>235</v>
      </c>
      <c r="F138" s="172" t="s">
        <v>236</v>
      </c>
      <c r="G138" s="170"/>
      <c r="H138" s="170"/>
      <c r="I138" s="173"/>
      <c r="J138" s="174">
        <f>BK138</f>
        <v>0</v>
      </c>
      <c r="K138" s="170"/>
      <c r="L138" s="175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AR138" s="180" t="s">
        <v>80</v>
      </c>
      <c r="AT138" s="181" t="s">
        <v>72</v>
      </c>
      <c r="AU138" s="181" t="s">
        <v>73</v>
      </c>
      <c r="AY138" s="180" t="s">
        <v>124</v>
      </c>
      <c r="BK138" s="182">
        <f>BK139</f>
        <v>0</v>
      </c>
    </row>
    <row r="139" spans="1:65" s="12" customFormat="1" ht="22.75" customHeight="1">
      <c r="B139" s="169"/>
      <c r="C139" s="170"/>
      <c r="D139" s="171" t="s">
        <v>72</v>
      </c>
      <c r="E139" s="183" t="s">
        <v>158</v>
      </c>
      <c r="F139" s="183" t="s">
        <v>237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P140</f>
        <v>0</v>
      </c>
      <c r="Q139" s="177"/>
      <c r="R139" s="178">
        <f>R140</f>
        <v>0</v>
      </c>
      <c r="S139" s="177"/>
      <c r="T139" s="179">
        <f>T140</f>
        <v>0</v>
      </c>
      <c r="AR139" s="180" t="s">
        <v>80</v>
      </c>
      <c r="AT139" s="181" t="s">
        <v>72</v>
      </c>
      <c r="AU139" s="181" t="s">
        <v>80</v>
      </c>
      <c r="AY139" s="180" t="s">
        <v>124</v>
      </c>
      <c r="BK139" s="182">
        <f>BK140</f>
        <v>0</v>
      </c>
    </row>
    <row r="140" spans="1:65" s="2" customFormat="1" ht="42.8" customHeight="1">
      <c r="A140" s="33"/>
      <c r="B140" s="34"/>
      <c r="C140" s="185" t="s">
        <v>80</v>
      </c>
      <c r="D140" s="185" t="s">
        <v>127</v>
      </c>
      <c r="E140" s="186" t="s">
        <v>238</v>
      </c>
      <c r="F140" s="187" t="s">
        <v>239</v>
      </c>
      <c r="G140" s="188" t="s">
        <v>175</v>
      </c>
      <c r="H140" s="189">
        <v>1</v>
      </c>
      <c r="I140" s="190"/>
      <c r="J140" s="191">
        <f>ROUND(I140*H140,2)</f>
        <v>0</v>
      </c>
      <c r="K140" s="187" t="s">
        <v>1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134</v>
      </c>
      <c r="AT140" s="196" t="s">
        <v>127</v>
      </c>
      <c r="AU140" s="196" t="s">
        <v>82</v>
      </c>
      <c r="AY140" s="16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80</v>
      </c>
      <c r="BK140" s="197">
        <f>ROUND(I140*H140,2)</f>
        <v>0</v>
      </c>
      <c r="BL140" s="16" t="s">
        <v>134</v>
      </c>
      <c r="BM140" s="196" t="s">
        <v>82</v>
      </c>
    </row>
    <row r="141" spans="1:65" s="12" customFormat="1" ht="26" customHeight="1">
      <c r="B141" s="169"/>
      <c r="C141" s="170"/>
      <c r="D141" s="171" t="s">
        <v>72</v>
      </c>
      <c r="E141" s="172" t="s">
        <v>122</v>
      </c>
      <c r="F141" s="172" t="s">
        <v>123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P142+P166+P167+P194+P196+P199+P204+P206+P262+P278+P296+P304</f>
        <v>0</v>
      </c>
      <c r="Q141" s="177"/>
      <c r="R141" s="178">
        <f>R142+R166+R167+R194+R196+R199+R204+R206+R262+R278+R296+R304</f>
        <v>0</v>
      </c>
      <c r="S141" s="177"/>
      <c r="T141" s="179">
        <f>T142+T166+T167+T194+T196+T199+T204+T206+T262+T278+T296+T304</f>
        <v>0</v>
      </c>
      <c r="AR141" s="180" t="s">
        <v>82</v>
      </c>
      <c r="AT141" s="181" t="s">
        <v>72</v>
      </c>
      <c r="AU141" s="181" t="s">
        <v>73</v>
      </c>
      <c r="AY141" s="180" t="s">
        <v>124</v>
      </c>
      <c r="BK141" s="182">
        <f>BK142+BK166+BK167+BK194+BK196+BK199+BK204+BK206+BK262+BK278+BK296+BK304</f>
        <v>0</v>
      </c>
    </row>
    <row r="142" spans="1:65" s="12" customFormat="1" ht="22.75" customHeight="1">
      <c r="B142" s="169"/>
      <c r="C142" s="170"/>
      <c r="D142" s="171" t="s">
        <v>72</v>
      </c>
      <c r="E142" s="183" t="s">
        <v>240</v>
      </c>
      <c r="F142" s="183" t="s">
        <v>241</v>
      </c>
      <c r="G142" s="170"/>
      <c r="H142" s="170"/>
      <c r="I142" s="173"/>
      <c r="J142" s="184">
        <f>BK142</f>
        <v>0</v>
      </c>
      <c r="K142" s="170"/>
      <c r="L142" s="175"/>
      <c r="M142" s="176"/>
      <c r="N142" s="177"/>
      <c r="O142" s="177"/>
      <c r="P142" s="178">
        <f>SUM(P143:P165)</f>
        <v>0</v>
      </c>
      <c r="Q142" s="177"/>
      <c r="R142" s="178">
        <f>SUM(R143:R165)</f>
        <v>0</v>
      </c>
      <c r="S142" s="177"/>
      <c r="T142" s="179">
        <f>SUM(T143:T165)</f>
        <v>0</v>
      </c>
      <c r="AR142" s="180" t="s">
        <v>80</v>
      </c>
      <c r="AT142" s="181" t="s">
        <v>72</v>
      </c>
      <c r="AU142" s="181" t="s">
        <v>80</v>
      </c>
      <c r="AY142" s="180" t="s">
        <v>124</v>
      </c>
      <c r="BK142" s="182">
        <f>SUM(BK143:BK165)</f>
        <v>0</v>
      </c>
    </row>
    <row r="143" spans="1:65" s="2" customFormat="1" ht="36.700000000000003" customHeight="1">
      <c r="A143" s="33"/>
      <c r="B143" s="34"/>
      <c r="C143" s="185" t="s">
        <v>82</v>
      </c>
      <c r="D143" s="185" t="s">
        <v>127</v>
      </c>
      <c r="E143" s="186" t="s">
        <v>242</v>
      </c>
      <c r="F143" s="290" t="s">
        <v>243</v>
      </c>
      <c r="G143" s="188" t="s">
        <v>130</v>
      </c>
      <c r="H143" s="237">
        <v>115</v>
      </c>
      <c r="I143" s="190"/>
      <c r="J143" s="191">
        <f t="shared" ref="J143:J158" si="0">ROUND(I143*H143,2)</f>
        <v>0</v>
      </c>
      <c r="K143" s="187" t="s">
        <v>1</v>
      </c>
      <c r="L143" s="38"/>
      <c r="M143" s="192" t="s">
        <v>1</v>
      </c>
      <c r="N143" s="193" t="s">
        <v>38</v>
      </c>
      <c r="O143" s="70"/>
      <c r="P143" s="194">
        <f t="shared" ref="P143:P158" si="1">O143*H143</f>
        <v>0</v>
      </c>
      <c r="Q143" s="194">
        <v>0</v>
      </c>
      <c r="R143" s="194">
        <f t="shared" ref="R143:R158" si="2">Q143*H143</f>
        <v>0</v>
      </c>
      <c r="S143" s="194">
        <v>0</v>
      </c>
      <c r="T143" s="195">
        <f t="shared" ref="T143:T158" si="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134</v>
      </c>
      <c r="AT143" s="196" t="s">
        <v>127</v>
      </c>
      <c r="AU143" s="196" t="s">
        <v>82</v>
      </c>
      <c r="AY143" s="16" t="s">
        <v>124</v>
      </c>
      <c r="BE143" s="197">
        <f t="shared" ref="BE143:BE158" si="4">IF(N143="základní",J143,0)</f>
        <v>0</v>
      </c>
      <c r="BF143" s="197">
        <f t="shared" ref="BF143:BF158" si="5">IF(N143="snížená",J143,0)</f>
        <v>0</v>
      </c>
      <c r="BG143" s="197">
        <f t="shared" ref="BG143:BG158" si="6">IF(N143="zákl. přenesená",J143,0)</f>
        <v>0</v>
      </c>
      <c r="BH143" s="197">
        <f t="shared" ref="BH143:BH158" si="7">IF(N143="sníž. přenesená",J143,0)</f>
        <v>0</v>
      </c>
      <c r="BI143" s="197">
        <f t="shared" ref="BI143:BI158" si="8">IF(N143="nulová",J143,0)</f>
        <v>0</v>
      </c>
      <c r="BJ143" s="16" t="s">
        <v>80</v>
      </c>
      <c r="BK143" s="197">
        <f t="shared" ref="BK143:BK158" si="9">ROUND(I143*H143,2)</f>
        <v>0</v>
      </c>
      <c r="BL143" s="16" t="s">
        <v>134</v>
      </c>
      <c r="BM143" s="196" t="s">
        <v>134</v>
      </c>
    </row>
    <row r="144" spans="1:65" s="2" customFormat="1" ht="36.700000000000003" customHeight="1">
      <c r="A144" s="33"/>
      <c r="B144" s="34"/>
      <c r="C144" s="198" t="s">
        <v>135</v>
      </c>
      <c r="D144" s="198" t="s">
        <v>136</v>
      </c>
      <c r="E144" s="199" t="s">
        <v>244</v>
      </c>
      <c r="F144" s="291" t="s">
        <v>245</v>
      </c>
      <c r="G144" s="201" t="s">
        <v>130</v>
      </c>
      <c r="H144" s="238">
        <v>115</v>
      </c>
      <c r="I144" s="203"/>
      <c r="J144" s="204">
        <f t="shared" si="0"/>
        <v>0</v>
      </c>
      <c r="K144" s="200" t="s">
        <v>1</v>
      </c>
      <c r="L144" s="205"/>
      <c r="M144" s="206" t="s">
        <v>1</v>
      </c>
      <c r="N144" s="207" t="s">
        <v>38</v>
      </c>
      <c r="O144" s="70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144</v>
      </c>
      <c r="AT144" s="196" t="s">
        <v>136</v>
      </c>
      <c r="AU144" s="196" t="s">
        <v>82</v>
      </c>
      <c r="AY144" s="16" t="s">
        <v>124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6" t="s">
        <v>80</v>
      </c>
      <c r="BK144" s="197">
        <f t="shared" si="9"/>
        <v>0</v>
      </c>
      <c r="BL144" s="16" t="s">
        <v>134</v>
      </c>
      <c r="BM144" s="196" t="s">
        <v>141</v>
      </c>
    </row>
    <row r="145" spans="1:65" s="2" customFormat="1" ht="23.45" customHeight="1">
      <c r="A145" s="33"/>
      <c r="B145" s="34"/>
      <c r="C145" s="185" t="s">
        <v>134</v>
      </c>
      <c r="D145" s="185" t="s">
        <v>127</v>
      </c>
      <c r="E145" s="186" t="s">
        <v>246</v>
      </c>
      <c r="F145" s="290" t="s">
        <v>247</v>
      </c>
      <c r="G145" s="188" t="s">
        <v>130</v>
      </c>
      <c r="H145" s="237">
        <v>115</v>
      </c>
      <c r="I145" s="190"/>
      <c r="J145" s="191">
        <f t="shared" si="0"/>
        <v>0</v>
      </c>
      <c r="K145" s="187" t="s">
        <v>1</v>
      </c>
      <c r="L145" s="38"/>
      <c r="M145" s="192" t="s">
        <v>1</v>
      </c>
      <c r="N145" s="193" t="s">
        <v>38</v>
      </c>
      <c r="O145" s="70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134</v>
      </c>
      <c r="AT145" s="196" t="s">
        <v>127</v>
      </c>
      <c r="AU145" s="196" t="s">
        <v>82</v>
      </c>
      <c r="AY145" s="16" t="s">
        <v>124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6" t="s">
        <v>80</v>
      </c>
      <c r="BK145" s="197">
        <f t="shared" si="9"/>
        <v>0</v>
      </c>
      <c r="BL145" s="16" t="s">
        <v>134</v>
      </c>
      <c r="BM145" s="196" t="s">
        <v>144</v>
      </c>
    </row>
    <row r="146" spans="1:65" s="2" customFormat="1" ht="23.45" customHeight="1">
      <c r="A146" s="33"/>
      <c r="B146" s="34"/>
      <c r="C146" s="198" t="s">
        <v>145</v>
      </c>
      <c r="D146" s="198" t="s">
        <v>136</v>
      </c>
      <c r="E146" s="199" t="s">
        <v>248</v>
      </c>
      <c r="F146" s="291" t="s">
        <v>249</v>
      </c>
      <c r="G146" s="201" t="s">
        <v>130</v>
      </c>
      <c r="H146" s="238">
        <v>115</v>
      </c>
      <c r="I146" s="203"/>
      <c r="J146" s="204">
        <f t="shared" si="0"/>
        <v>0</v>
      </c>
      <c r="K146" s="200" t="s">
        <v>1</v>
      </c>
      <c r="L146" s="205"/>
      <c r="M146" s="206" t="s">
        <v>1</v>
      </c>
      <c r="N146" s="207" t="s">
        <v>38</v>
      </c>
      <c r="O146" s="70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144</v>
      </c>
      <c r="AT146" s="196" t="s">
        <v>136</v>
      </c>
      <c r="AU146" s="196" t="s">
        <v>82</v>
      </c>
      <c r="AY146" s="16" t="s">
        <v>124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6" t="s">
        <v>80</v>
      </c>
      <c r="BK146" s="197">
        <f t="shared" si="9"/>
        <v>0</v>
      </c>
      <c r="BL146" s="16" t="s">
        <v>134</v>
      </c>
      <c r="BM146" s="196" t="s">
        <v>148</v>
      </c>
    </row>
    <row r="147" spans="1:65" s="2" customFormat="1" ht="47.55" customHeight="1">
      <c r="A147" s="33"/>
      <c r="B147" s="34"/>
      <c r="C147" s="185" t="s">
        <v>141</v>
      </c>
      <c r="D147" s="185" t="s">
        <v>127</v>
      </c>
      <c r="E147" s="186" t="s">
        <v>737</v>
      </c>
      <c r="F147" s="290" t="s">
        <v>738</v>
      </c>
      <c r="G147" s="188" t="s">
        <v>130</v>
      </c>
      <c r="H147" s="237">
        <v>1</v>
      </c>
      <c r="I147" s="190"/>
      <c r="J147" s="191">
        <f t="shared" si="0"/>
        <v>0</v>
      </c>
      <c r="K147" s="187" t="s">
        <v>1</v>
      </c>
      <c r="L147" s="38"/>
      <c r="M147" s="192" t="s">
        <v>1</v>
      </c>
      <c r="N147" s="193" t="s">
        <v>38</v>
      </c>
      <c r="O147" s="70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134</v>
      </c>
      <c r="AT147" s="196" t="s">
        <v>127</v>
      </c>
      <c r="AU147" s="196" t="s">
        <v>82</v>
      </c>
      <c r="AY147" s="16" t="s">
        <v>124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6" t="s">
        <v>80</v>
      </c>
      <c r="BK147" s="197">
        <f t="shared" si="9"/>
        <v>0</v>
      </c>
      <c r="BL147" s="16" t="s">
        <v>134</v>
      </c>
      <c r="BM147" s="196" t="s">
        <v>151</v>
      </c>
    </row>
    <row r="148" spans="1:65" s="2" customFormat="1" ht="36.700000000000003" customHeight="1">
      <c r="A148" s="33"/>
      <c r="B148" s="34"/>
      <c r="C148" s="198" t="s">
        <v>152</v>
      </c>
      <c r="D148" s="198" t="s">
        <v>136</v>
      </c>
      <c r="E148" s="199" t="s">
        <v>739</v>
      </c>
      <c r="F148" s="291" t="s">
        <v>740</v>
      </c>
      <c r="G148" s="201" t="s">
        <v>130</v>
      </c>
      <c r="H148" s="238">
        <v>1</v>
      </c>
      <c r="I148" s="203"/>
      <c r="J148" s="204">
        <f t="shared" si="0"/>
        <v>0</v>
      </c>
      <c r="K148" s="200" t="s">
        <v>1</v>
      </c>
      <c r="L148" s="205"/>
      <c r="M148" s="206" t="s">
        <v>1</v>
      </c>
      <c r="N148" s="207" t="s">
        <v>38</v>
      </c>
      <c r="O148" s="70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144</v>
      </c>
      <c r="AT148" s="196" t="s">
        <v>136</v>
      </c>
      <c r="AU148" s="196" t="s">
        <v>82</v>
      </c>
      <c r="AY148" s="16" t="s">
        <v>124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6" t="s">
        <v>80</v>
      </c>
      <c r="BK148" s="197">
        <f t="shared" si="9"/>
        <v>0</v>
      </c>
      <c r="BL148" s="16" t="s">
        <v>134</v>
      </c>
      <c r="BM148" s="196" t="s">
        <v>155</v>
      </c>
    </row>
    <row r="149" spans="1:65" s="2" customFormat="1" ht="47.55" customHeight="1">
      <c r="A149" s="33"/>
      <c r="B149" s="34"/>
      <c r="C149" s="185" t="s">
        <v>144</v>
      </c>
      <c r="D149" s="185" t="s">
        <v>127</v>
      </c>
      <c r="E149" s="186" t="s">
        <v>250</v>
      </c>
      <c r="F149" s="290" t="s">
        <v>251</v>
      </c>
      <c r="G149" s="188" t="s">
        <v>130</v>
      </c>
      <c r="H149" s="237">
        <v>1</v>
      </c>
      <c r="I149" s="190"/>
      <c r="J149" s="191">
        <f t="shared" si="0"/>
        <v>0</v>
      </c>
      <c r="K149" s="187" t="s">
        <v>1</v>
      </c>
      <c r="L149" s="38"/>
      <c r="M149" s="192" t="s">
        <v>1</v>
      </c>
      <c r="N149" s="193" t="s">
        <v>38</v>
      </c>
      <c r="O149" s="70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134</v>
      </c>
      <c r="AT149" s="196" t="s">
        <v>127</v>
      </c>
      <c r="AU149" s="196" t="s">
        <v>82</v>
      </c>
      <c r="AY149" s="16" t="s">
        <v>124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6" t="s">
        <v>80</v>
      </c>
      <c r="BK149" s="197">
        <f t="shared" si="9"/>
        <v>0</v>
      </c>
      <c r="BL149" s="16" t="s">
        <v>134</v>
      </c>
      <c r="BM149" s="196" t="s">
        <v>131</v>
      </c>
    </row>
    <row r="150" spans="1:65" s="2" customFormat="1" ht="36.700000000000003" customHeight="1">
      <c r="A150" s="33"/>
      <c r="B150" s="34"/>
      <c r="C150" s="198" t="s">
        <v>158</v>
      </c>
      <c r="D150" s="198" t="s">
        <v>136</v>
      </c>
      <c r="E150" s="199" t="s">
        <v>252</v>
      </c>
      <c r="F150" s="291" t="s">
        <v>253</v>
      </c>
      <c r="G150" s="201" t="s">
        <v>130</v>
      </c>
      <c r="H150" s="238">
        <v>1</v>
      </c>
      <c r="I150" s="203"/>
      <c r="J150" s="204">
        <f t="shared" si="0"/>
        <v>0</v>
      </c>
      <c r="K150" s="200" t="s">
        <v>1</v>
      </c>
      <c r="L150" s="205"/>
      <c r="M150" s="206" t="s">
        <v>1</v>
      </c>
      <c r="N150" s="207" t="s">
        <v>38</v>
      </c>
      <c r="O150" s="70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144</v>
      </c>
      <c r="AT150" s="196" t="s">
        <v>136</v>
      </c>
      <c r="AU150" s="196" t="s">
        <v>82</v>
      </c>
      <c r="AY150" s="16" t="s">
        <v>124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6" t="s">
        <v>80</v>
      </c>
      <c r="BK150" s="197">
        <f t="shared" si="9"/>
        <v>0</v>
      </c>
      <c r="BL150" s="16" t="s">
        <v>134</v>
      </c>
      <c r="BM150" s="196" t="s">
        <v>161</v>
      </c>
    </row>
    <row r="151" spans="1:65" s="2" customFormat="1" ht="36.700000000000003" customHeight="1">
      <c r="A151" s="33"/>
      <c r="B151" s="34"/>
      <c r="C151" s="185" t="s">
        <v>148</v>
      </c>
      <c r="D151" s="185" t="s">
        <v>127</v>
      </c>
      <c r="E151" s="186" t="s">
        <v>260</v>
      </c>
      <c r="F151" s="290" t="s">
        <v>261</v>
      </c>
      <c r="G151" s="188" t="s">
        <v>130</v>
      </c>
      <c r="H151" s="237">
        <v>60</v>
      </c>
      <c r="I151" s="190"/>
      <c r="J151" s="191">
        <f t="shared" si="0"/>
        <v>0</v>
      </c>
      <c r="K151" s="187" t="s">
        <v>1</v>
      </c>
      <c r="L151" s="38"/>
      <c r="M151" s="192" t="s">
        <v>1</v>
      </c>
      <c r="N151" s="193" t="s">
        <v>38</v>
      </c>
      <c r="O151" s="70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134</v>
      </c>
      <c r="AT151" s="196" t="s">
        <v>127</v>
      </c>
      <c r="AU151" s="196" t="s">
        <v>82</v>
      </c>
      <c r="AY151" s="16" t="s">
        <v>124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6" t="s">
        <v>80</v>
      </c>
      <c r="BK151" s="197">
        <f t="shared" si="9"/>
        <v>0</v>
      </c>
      <c r="BL151" s="16" t="s">
        <v>134</v>
      </c>
      <c r="BM151" s="196" t="s">
        <v>164</v>
      </c>
    </row>
    <row r="152" spans="1:65" s="2" customFormat="1" ht="21.1" customHeight="1">
      <c r="A152" s="33"/>
      <c r="B152" s="34"/>
      <c r="C152" s="198" t="s">
        <v>165</v>
      </c>
      <c r="D152" s="198" t="s">
        <v>136</v>
      </c>
      <c r="E152" s="199" t="s">
        <v>262</v>
      </c>
      <c r="F152" s="291" t="s">
        <v>263</v>
      </c>
      <c r="G152" s="201" t="s">
        <v>130</v>
      </c>
      <c r="H152" s="238">
        <v>6</v>
      </c>
      <c r="I152" s="203"/>
      <c r="J152" s="204">
        <f t="shared" si="0"/>
        <v>0</v>
      </c>
      <c r="K152" s="200" t="s">
        <v>1</v>
      </c>
      <c r="L152" s="205"/>
      <c r="M152" s="206" t="s">
        <v>1</v>
      </c>
      <c r="N152" s="207" t="s">
        <v>38</v>
      </c>
      <c r="O152" s="70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144</v>
      </c>
      <c r="AT152" s="196" t="s">
        <v>136</v>
      </c>
      <c r="AU152" s="196" t="s">
        <v>82</v>
      </c>
      <c r="AY152" s="16" t="s">
        <v>124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6" t="s">
        <v>80</v>
      </c>
      <c r="BK152" s="197">
        <f t="shared" si="9"/>
        <v>0</v>
      </c>
      <c r="BL152" s="16" t="s">
        <v>134</v>
      </c>
      <c r="BM152" s="196" t="s">
        <v>168</v>
      </c>
    </row>
    <row r="153" spans="1:65" s="2" customFormat="1" ht="21.1" customHeight="1">
      <c r="A153" s="33"/>
      <c r="B153" s="34"/>
      <c r="C153" s="198" t="s">
        <v>151</v>
      </c>
      <c r="D153" s="198" t="s">
        <v>136</v>
      </c>
      <c r="E153" s="199" t="s">
        <v>264</v>
      </c>
      <c r="F153" s="291" t="s">
        <v>265</v>
      </c>
      <c r="G153" s="201" t="s">
        <v>130</v>
      </c>
      <c r="H153" s="238">
        <v>54</v>
      </c>
      <c r="I153" s="203"/>
      <c r="J153" s="204">
        <f t="shared" si="0"/>
        <v>0</v>
      </c>
      <c r="K153" s="200" t="s">
        <v>1</v>
      </c>
      <c r="L153" s="205"/>
      <c r="M153" s="206" t="s">
        <v>1</v>
      </c>
      <c r="N153" s="207" t="s">
        <v>38</v>
      </c>
      <c r="O153" s="70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144</v>
      </c>
      <c r="AT153" s="196" t="s">
        <v>136</v>
      </c>
      <c r="AU153" s="196" t="s">
        <v>82</v>
      </c>
      <c r="AY153" s="16" t="s">
        <v>124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6" t="s">
        <v>80</v>
      </c>
      <c r="BK153" s="197">
        <f t="shared" si="9"/>
        <v>0</v>
      </c>
      <c r="BL153" s="16" t="s">
        <v>134</v>
      </c>
      <c r="BM153" s="196" t="s">
        <v>171</v>
      </c>
    </row>
    <row r="154" spans="1:65" s="2" customFormat="1" ht="23.45" customHeight="1">
      <c r="A154" s="33"/>
      <c r="B154" s="34"/>
      <c r="C154" s="185" t="s">
        <v>172</v>
      </c>
      <c r="D154" s="185" t="s">
        <v>127</v>
      </c>
      <c r="E154" s="186" t="s">
        <v>254</v>
      </c>
      <c r="F154" s="187" t="s">
        <v>255</v>
      </c>
      <c r="G154" s="188" t="s">
        <v>130</v>
      </c>
      <c r="H154" s="189">
        <v>1</v>
      </c>
      <c r="I154" s="190"/>
      <c r="J154" s="191">
        <f t="shared" si="0"/>
        <v>0</v>
      </c>
      <c r="K154" s="187" t="s">
        <v>1</v>
      </c>
      <c r="L154" s="38"/>
      <c r="M154" s="192" t="s">
        <v>1</v>
      </c>
      <c r="N154" s="193" t="s">
        <v>38</v>
      </c>
      <c r="O154" s="70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134</v>
      </c>
      <c r="AT154" s="196" t="s">
        <v>127</v>
      </c>
      <c r="AU154" s="196" t="s">
        <v>82</v>
      </c>
      <c r="AY154" s="16" t="s">
        <v>124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6" t="s">
        <v>80</v>
      </c>
      <c r="BK154" s="197">
        <f t="shared" si="9"/>
        <v>0</v>
      </c>
      <c r="BL154" s="16" t="s">
        <v>134</v>
      </c>
      <c r="BM154" s="196" t="s">
        <v>176</v>
      </c>
    </row>
    <row r="155" spans="1:65" s="2" customFormat="1" ht="42.8" customHeight="1">
      <c r="A155" s="33"/>
      <c r="B155" s="34"/>
      <c r="C155" s="198" t="s">
        <v>155</v>
      </c>
      <c r="D155" s="198" t="s">
        <v>136</v>
      </c>
      <c r="E155" s="199" t="s">
        <v>256</v>
      </c>
      <c r="F155" s="200" t="s">
        <v>257</v>
      </c>
      <c r="G155" s="201" t="s">
        <v>130</v>
      </c>
      <c r="H155" s="202">
        <v>1</v>
      </c>
      <c r="I155" s="203"/>
      <c r="J155" s="204">
        <f t="shared" si="0"/>
        <v>0</v>
      </c>
      <c r="K155" s="200" t="s">
        <v>1</v>
      </c>
      <c r="L155" s="205"/>
      <c r="M155" s="206" t="s">
        <v>1</v>
      </c>
      <c r="N155" s="207" t="s">
        <v>38</v>
      </c>
      <c r="O155" s="70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144</v>
      </c>
      <c r="AT155" s="196" t="s">
        <v>136</v>
      </c>
      <c r="AU155" s="196" t="s">
        <v>82</v>
      </c>
      <c r="AY155" s="16" t="s">
        <v>124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6" t="s">
        <v>80</v>
      </c>
      <c r="BK155" s="197">
        <f t="shared" si="9"/>
        <v>0</v>
      </c>
      <c r="BL155" s="16" t="s">
        <v>134</v>
      </c>
      <c r="BM155" s="196" t="s">
        <v>179</v>
      </c>
    </row>
    <row r="156" spans="1:65" s="2" customFormat="1" ht="21.1" customHeight="1">
      <c r="A156" s="33"/>
      <c r="B156" s="34"/>
      <c r="C156" s="198" t="s">
        <v>8</v>
      </c>
      <c r="D156" s="198" t="s">
        <v>136</v>
      </c>
      <c r="E156" s="199" t="s">
        <v>258</v>
      </c>
      <c r="F156" s="200" t="s">
        <v>259</v>
      </c>
      <c r="G156" s="201" t="s">
        <v>130</v>
      </c>
      <c r="H156" s="202">
        <v>1</v>
      </c>
      <c r="I156" s="203"/>
      <c r="J156" s="204">
        <f t="shared" si="0"/>
        <v>0</v>
      </c>
      <c r="K156" s="200" t="s">
        <v>1</v>
      </c>
      <c r="L156" s="205"/>
      <c r="M156" s="206" t="s">
        <v>1</v>
      </c>
      <c r="N156" s="207" t="s">
        <v>38</v>
      </c>
      <c r="O156" s="70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144</v>
      </c>
      <c r="AT156" s="196" t="s">
        <v>136</v>
      </c>
      <c r="AU156" s="196" t="s">
        <v>82</v>
      </c>
      <c r="AY156" s="16" t="s">
        <v>124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6" t="s">
        <v>80</v>
      </c>
      <c r="BK156" s="197">
        <f t="shared" si="9"/>
        <v>0</v>
      </c>
      <c r="BL156" s="16" t="s">
        <v>134</v>
      </c>
      <c r="BM156" s="196" t="s">
        <v>182</v>
      </c>
    </row>
    <row r="157" spans="1:65" s="2" customFormat="1" ht="53.7" customHeight="1">
      <c r="A157" s="33"/>
      <c r="B157" s="34"/>
      <c r="C157" s="185" t="s">
        <v>131</v>
      </c>
      <c r="D157" s="185" t="s">
        <v>127</v>
      </c>
      <c r="E157" s="186" t="s">
        <v>266</v>
      </c>
      <c r="F157" s="187" t="s">
        <v>267</v>
      </c>
      <c r="G157" s="188" t="s">
        <v>130</v>
      </c>
      <c r="H157" s="189">
        <v>12</v>
      </c>
      <c r="I157" s="190"/>
      <c r="J157" s="191">
        <f t="shared" si="0"/>
        <v>0</v>
      </c>
      <c r="K157" s="187" t="s">
        <v>1</v>
      </c>
      <c r="L157" s="38"/>
      <c r="M157" s="192" t="s">
        <v>1</v>
      </c>
      <c r="N157" s="193" t="s">
        <v>38</v>
      </c>
      <c r="O157" s="70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134</v>
      </c>
      <c r="AT157" s="196" t="s">
        <v>127</v>
      </c>
      <c r="AU157" s="196" t="s">
        <v>82</v>
      </c>
      <c r="AY157" s="16" t="s">
        <v>124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6" t="s">
        <v>80</v>
      </c>
      <c r="BK157" s="197">
        <f t="shared" si="9"/>
        <v>0</v>
      </c>
      <c r="BL157" s="16" t="s">
        <v>134</v>
      </c>
      <c r="BM157" s="196" t="s">
        <v>140</v>
      </c>
    </row>
    <row r="158" spans="1:65" s="2" customFormat="1" ht="23.45" customHeight="1">
      <c r="A158" s="33"/>
      <c r="B158" s="34"/>
      <c r="C158" s="198" t="s">
        <v>185</v>
      </c>
      <c r="D158" s="198" t="s">
        <v>136</v>
      </c>
      <c r="E158" s="199" t="s">
        <v>268</v>
      </c>
      <c r="F158" s="200" t="s">
        <v>269</v>
      </c>
      <c r="G158" s="201" t="s">
        <v>130</v>
      </c>
      <c r="H158" s="202">
        <v>12.36</v>
      </c>
      <c r="I158" s="203"/>
      <c r="J158" s="204">
        <f t="shared" si="0"/>
        <v>0</v>
      </c>
      <c r="K158" s="200" t="s">
        <v>1</v>
      </c>
      <c r="L158" s="205"/>
      <c r="M158" s="206" t="s">
        <v>1</v>
      </c>
      <c r="N158" s="207" t="s">
        <v>38</v>
      </c>
      <c r="O158" s="70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144</v>
      </c>
      <c r="AT158" s="196" t="s">
        <v>136</v>
      </c>
      <c r="AU158" s="196" t="s">
        <v>82</v>
      </c>
      <c r="AY158" s="16" t="s">
        <v>124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6" t="s">
        <v>80</v>
      </c>
      <c r="BK158" s="197">
        <f t="shared" si="9"/>
        <v>0</v>
      </c>
      <c r="BL158" s="16" t="s">
        <v>134</v>
      </c>
      <c r="BM158" s="196" t="s">
        <v>188</v>
      </c>
    </row>
    <row r="159" spans="1:65" s="13" customFormat="1">
      <c r="B159" s="214"/>
      <c r="C159" s="215"/>
      <c r="D159" s="216" t="s">
        <v>270</v>
      </c>
      <c r="E159" s="217" t="s">
        <v>1</v>
      </c>
      <c r="F159" s="218" t="s">
        <v>741</v>
      </c>
      <c r="G159" s="215"/>
      <c r="H159" s="219">
        <v>12.36</v>
      </c>
      <c r="I159" s="220"/>
      <c r="J159" s="215"/>
      <c r="K159" s="215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270</v>
      </c>
      <c r="AU159" s="225" t="s">
        <v>82</v>
      </c>
      <c r="AV159" s="13" t="s">
        <v>82</v>
      </c>
      <c r="AW159" s="13" t="s">
        <v>30</v>
      </c>
      <c r="AX159" s="13" t="s">
        <v>73</v>
      </c>
      <c r="AY159" s="225" t="s">
        <v>124</v>
      </c>
    </row>
    <row r="160" spans="1:65" s="14" customFormat="1">
      <c r="B160" s="226"/>
      <c r="C160" s="227"/>
      <c r="D160" s="216" t="s">
        <v>270</v>
      </c>
      <c r="E160" s="228" t="s">
        <v>1</v>
      </c>
      <c r="F160" s="229" t="s">
        <v>272</v>
      </c>
      <c r="G160" s="227"/>
      <c r="H160" s="230">
        <v>12.36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270</v>
      </c>
      <c r="AU160" s="236" t="s">
        <v>82</v>
      </c>
      <c r="AV160" s="14" t="s">
        <v>134</v>
      </c>
      <c r="AW160" s="14" t="s">
        <v>30</v>
      </c>
      <c r="AX160" s="14" t="s">
        <v>80</v>
      </c>
      <c r="AY160" s="236" t="s">
        <v>124</v>
      </c>
    </row>
    <row r="161" spans="1:65" s="2" customFormat="1" ht="31.95" customHeight="1">
      <c r="A161" s="33"/>
      <c r="B161" s="34"/>
      <c r="C161" s="185" t="s">
        <v>161</v>
      </c>
      <c r="D161" s="185" t="s">
        <v>127</v>
      </c>
      <c r="E161" s="186" t="s">
        <v>273</v>
      </c>
      <c r="F161" s="187" t="s">
        <v>274</v>
      </c>
      <c r="G161" s="188" t="s">
        <v>130</v>
      </c>
      <c r="H161" s="189">
        <v>40</v>
      </c>
      <c r="I161" s="190"/>
      <c r="J161" s="191">
        <f>ROUND(I161*H161,2)</f>
        <v>0</v>
      </c>
      <c r="K161" s="187" t="s">
        <v>1</v>
      </c>
      <c r="L161" s="38"/>
      <c r="M161" s="192" t="s">
        <v>1</v>
      </c>
      <c r="N161" s="193" t="s">
        <v>38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134</v>
      </c>
      <c r="AT161" s="196" t="s">
        <v>127</v>
      </c>
      <c r="AU161" s="196" t="s">
        <v>82</v>
      </c>
      <c r="AY161" s="16" t="s">
        <v>124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80</v>
      </c>
      <c r="BK161" s="197">
        <f>ROUND(I161*H161,2)</f>
        <v>0</v>
      </c>
      <c r="BL161" s="16" t="s">
        <v>134</v>
      </c>
      <c r="BM161" s="196" t="s">
        <v>192</v>
      </c>
    </row>
    <row r="162" spans="1:65" s="2" customFormat="1" ht="23.45" customHeight="1">
      <c r="A162" s="33"/>
      <c r="B162" s="34"/>
      <c r="C162" s="198" t="s">
        <v>197</v>
      </c>
      <c r="D162" s="198" t="s">
        <v>136</v>
      </c>
      <c r="E162" s="199" t="s">
        <v>275</v>
      </c>
      <c r="F162" s="200" t="s">
        <v>276</v>
      </c>
      <c r="G162" s="201" t="s">
        <v>277</v>
      </c>
      <c r="H162" s="202">
        <v>13.2</v>
      </c>
      <c r="I162" s="203"/>
      <c r="J162" s="204">
        <f>ROUND(I162*H162,2)</f>
        <v>0</v>
      </c>
      <c r="K162" s="200" t="s">
        <v>1</v>
      </c>
      <c r="L162" s="205"/>
      <c r="M162" s="206" t="s">
        <v>1</v>
      </c>
      <c r="N162" s="207" t="s">
        <v>38</v>
      </c>
      <c r="O162" s="7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144</v>
      </c>
      <c r="AT162" s="196" t="s">
        <v>136</v>
      </c>
      <c r="AU162" s="196" t="s">
        <v>82</v>
      </c>
      <c r="AY162" s="16" t="s">
        <v>124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80</v>
      </c>
      <c r="BK162" s="197">
        <f>ROUND(I162*H162,2)</f>
        <v>0</v>
      </c>
      <c r="BL162" s="16" t="s">
        <v>134</v>
      </c>
      <c r="BM162" s="196" t="s">
        <v>200</v>
      </c>
    </row>
    <row r="163" spans="1:65" s="13" customFormat="1">
      <c r="B163" s="214"/>
      <c r="C163" s="215"/>
      <c r="D163" s="216" t="s">
        <v>270</v>
      </c>
      <c r="E163" s="217" t="s">
        <v>1</v>
      </c>
      <c r="F163" s="218" t="s">
        <v>742</v>
      </c>
      <c r="G163" s="215"/>
      <c r="H163" s="219">
        <v>13.2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270</v>
      </c>
      <c r="AU163" s="225" t="s">
        <v>82</v>
      </c>
      <c r="AV163" s="13" t="s">
        <v>82</v>
      </c>
      <c r="AW163" s="13" t="s">
        <v>30</v>
      </c>
      <c r="AX163" s="13" t="s">
        <v>73</v>
      </c>
      <c r="AY163" s="225" t="s">
        <v>124</v>
      </c>
    </row>
    <row r="164" spans="1:65" s="14" customFormat="1">
      <c r="B164" s="226"/>
      <c r="C164" s="227"/>
      <c r="D164" s="216" t="s">
        <v>270</v>
      </c>
      <c r="E164" s="228" t="s">
        <v>1</v>
      </c>
      <c r="F164" s="229" t="s">
        <v>272</v>
      </c>
      <c r="G164" s="227"/>
      <c r="H164" s="230">
        <v>13.2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270</v>
      </c>
      <c r="AU164" s="236" t="s">
        <v>82</v>
      </c>
      <c r="AV164" s="14" t="s">
        <v>134</v>
      </c>
      <c r="AW164" s="14" t="s">
        <v>30</v>
      </c>
      <c r="AX164" s="14" t="s">
        <v>80</v>
      </c>
      <c r="AY164" s="236" t="s">
        <v>124</v>
      </c>
    </row>
    <row r="165" spans="1:65" s="2" customFormat="1" ht="42.8" customHeight="1">
      <c r="A165" s="33"/>
      <c r="B165" s="34"/>
      <c r="C165" s="185" t="s">
        <v>164</v>
      </c>
      <c r="D165" s="185" t="s">
        <v>127</v>
      </c>
      <c r="E165" s="186" t="s">
        <v>279</v>
      </c>
      <c r="F165" s="187" t="s">
        <v>280</v>
      </c>
      <c r="G165" s="188" t="s">
        <v>281</v>
      </c>
      <c r="H165" s="189">
        <v>3.4940000000000002</v>
      </c>
      <c r="I165" s="190"/>
      <c r="J165" s="191">
        <f>ROUND(I165*H165,2)</f>
        <v>0</v>
      </c>
      <c r="K165" s="187" t="s">
        <v>1</v>
      </c>
      <c r="L165" s="38"/>
      <c r="M165" s="192" t="s">
        <v>1</v>
      </c>
      <c r="N165" s="193" t="s">
        <v>38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134</v>
      </c>
      <c r="AT165" s="196" t="s">
        <v>127</v>
      </c>
      <c r="AU165" s="196" t="s">
        <v>82</v>
      </c>
      <c r="AY165" s="16" t="s">
        <v>124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80</v>
      </c>
      <c r="BK165" s="197">
        <f>ROUND(I165*H165,2)</f>
        <v>0</v>
      </c>
      <c r="BL165" s="16" t="s">
        <v>134</v>
      </c>
      <c r="BM165" s="196" t="s">
        <v>206</v>
      </c>
    </row>
    <row r="166" spans="1:65" s="12" customFormat="1" ht="22.75" customHeight="1">
      <c r="B166" s="169"/>
      <c r="C166" s="170"/>
      <c r="D166" s="171" t="s">
        <v>72</v>
      </c>
      <c r="E166" s="183" t="s">
        <v>282</v>
      </c>
      <c r="F166" s="183" t="s">
        <v>283</v>
      </c>
      <c r="G166" s="170"/>
      <c r="H166" s="170"/>
      <c r="I166" s="173"/>
      <c r="J166" s="184">
        <f>BK166</f>
        <v>0</v>
      </c>
      <c r="K166" s="170"/>
      <c r="L166" s="175"/>
      <c r="M166" s="176"/>
      <c r="N166" s="177"/>
      <c r="O166" s="177"/>
      <c r="P166" s="178">
        <v>0</v>
      </c>
      <c r="Q166" s="177"/>
      <c r="R166" s="178">
        <v>0</v>
      </c>
      <c r="S166" s="177"/>
      <c r="T166" s="179">
        <v>0</v>
      </c>
      <c r="AR166" s="180" t="s">
        <v>80</v>
      </c>
      <c r="AT166" s="181" t="s">
        <v>72</v>
      </c>
      <c r="AU166" s="181" t="s">
        <v>80</v>
      </c>
      <c r="AY166" s="180" t="s">
        <v>124</v>
      </c>
      <c r="BK166" s="182">
        <v>0</v>
      </c>
    </row>
    <row r="167" spans="1:65" s="12" customFormat="1" ht="22.75" customHeight="1">
      <c r="B167" s="169"/>
      <c r="C167" s="170"/>
      <c r="D167" s="171" t="s">
        <v>72</v>
      </c>
      <c r="E167" s="183" t="s">
        <v>125</v>
      </c>
      <c r="F167" s="183" t="s">
        <v>126</v>
      </c>
      <c r="G167" s="170"/>
      <c r="H167" s="170"/>
      <c r="I167" s="173"/>
      <c r="J167" s="184">
        <f>BK167</f>
        <v>0</v>
      </c>
      <c r="K167" s="170"/>
      <c r="L167" s="175"/>
      <c r="M167" s="176"/>
      <c r="N167" s="177"/>
      <c r="O167" s="177"/>
      <c r="P167" s="178">
        <f>SUM(P168:P193)</f>
        <v>0</v>
      </c>
      <c r="Q167" s="177"/>
      <c r="R167" s="178">
        <f>SUM(R168:R193)</f>
        <v>0</v>
      </c>
      <c r="S167" s="177"/>
      <c r="T167" s="179">
        <f>SUM(T168:T193)</f>
        <v>0</v>
      </c>
      <c r="AR167" s="180" t="s">
        <v>82</v>
      </c>
      <c r="AT167" s="181" t="s">
        <v>72</v>
      </c>
      <c r="AU167" s="181" t="s">
        <v>80</v>
      </c>
      <c r="AY167" s="180" t="s">
        <v>124</v>
      </c>
      <c r="BK167" s="182">
        <f>SUM(BK168:BK193)</f>
        <v>0</v>
      </c>
    </row>
    <row r="168" spans="1:65" s="2" customFormat="1" ht="42.8" customHeight="1">
      <c r="A168" s="33"/>
      <c r="B168" s="34"/>
      <c r="C168" s="185" t="s">
        <v>7</v>
      </c>
      <c r="D168" s="185" t="s">
        <v>127</v>
      </c>
      <c r="E168" s="186" t="s">
        <v>284</v>
      </c>
      <c r="F168" s="187" t="s">
        <v>285</v>
      </c>
      <c r="G168" s="188" t="s">
        <v>175</v>
      </c>
      <c r="H168" s="189">
        <v>80</v>
      </c>
      <c r="I168" s="190"/>
      <c r="J168" s="191">
        <f>ROUND(I168*H168,2)</f>
        <v>0</v>
      </c>
      <c r="K168" s="187" t="s">
        <v>1</v>
      </c>
      <c r="L168" s="38"/>
      <c r="M168" s="192" t="s">
        <v>1</v>
      </c>
      <c r="N168" s="193" t="s">
        <v>38</v>
      </c>
      <c r="O168" s="70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131</v>
      </c>
      <c r="AT168" s="196" t="s">
        <v>127</v>
      </c>
      <c r="AU168" s="196" t="s">
        <v>82</v>
      </c>
      <c r="AY168" s="16" t="s">
        <v>124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80</v>
      </c>
      <c r="BK168" s="197">
        <f>ROUND(I168*H168,2)</f>
        <v>0</v>
      </c>
      <c r="BL168" s="16" t="s">
        <v>131</v>
      </c>
      <c r="BM168" s="196" t="s">
        <v>209</v>
      </c>
    </row>
    <row r="169" spans="1:65" s="2" customFormat="1" ht="23.45" customHeight="1">
      <c r="A169" s="33"/>
      <c r="B169" s="34"/>
      <c r="C169" s="198" t="s">
        <v>168</v>
      </c>
      <c r="D169" s="198" t="s">
        <v>136</v>
      </c>
      <c r="E169" s="199" t="s">
        <v>286</v>
      </c>
      <c r="F169" s="200" t="s">
        <v>287</v>
      </c>
      <c r="G169" s="201" t="s">
        <v>175</v>
      </c>
      <c r="H169" s="202">
        <v>80</v>
      </c>
      <c r="I169" s="203"/>
      <c r="J169" s="204">
        <f>ROUND(I169*H169,2)</f>
        <v>0</v>
      </c>
      <c r="K169" s="200" t="s">
        <v>1</v>
      </c>
      <c r="L169" s="205"/>
      <c r="M169" s="206" t="s">
        <v>1</v>
      </c>
      <c r="N169" s="207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140</v>
      </c>
      <c r="AT169" s="196" t="s">
        <v>136</v>
      </c>
      <c r="AU169" s="196" t="s">
        <v>82</v>
      </c>
      <c r="AY169" s="16" t="s">
        <v>124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80</v>
      </c>
      <c r="BK169" s="197">
        <f>ROUND(I169*H169,2)</f>
        <v>0</v>
      </c>
      <c r="BL169" s="16" t="s">
        <v>131</v>
      </c>
      <c r="BM169" s="196" t="s">
        <v>212</v>
      </c>
    </row>
    <row r="170" spans="1:65" s="2" customFormat="1" ht="23.45" customHeight="1">
      <c r="A170" s="33"/>
      <c r="B170" s="34"/>
      <c r="C170" s="198" t="s">
        <v>215</v>
      </c>
      <c r="D170" s="198" t="s">
        <v>136</v>
      </c>
      <c r="E170" s="199" t="s">
        <v>288</v>
      </c>
      <c r="F170" s="200" t="s">
        <v>289</v>
      </c>
      <c r="G170" s="201" t="s">
        <v>130</v>
      </c>
      <c r="H170" s="202">
        <v>80</v>
      </c>
      <c r="I170" s="203"/>
      <c r="J170" s="204">
        <f>ROUND(I170*H170,2)</f>
        <v>0</v>
      </c>
      <c r="K170" s="200" t="s">
        <v>1</v>
      </c>
      <c r="L170" s="205"/>
      <c r="M170" s="206" t="s">
        <v>1</v>
      </c>
      <c r="N170" s="207" t="s">
        <v>38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140</v>
      </c>
      <c r="AT170" s="196" t="s">
        <v>136</v>
      </c>
      <c r="AU170" s="196" t="s">
        <v>82</v>
      </c>
      <c r="AY170" s="16" t="s">
        <v>124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80</v>
      </c>
      <c r="BK170" s="197">
        <f>ROUND(I170*H170,2)</f>
        <v>0</v>
      </c>
      <c r="BL170" s="16" t="s">
        <v>131</v>
      </c>
      <c r="BM170" s="196" t="s">
        <v>218</v>
      </c>
    </row>
    <row r="171" spans="1:65" s="2" customFormat="1" ht="23.45" customHeight="1">
      <c r="A171" s="33"/>
      <c r="B171" s="34"/>
      <c r="C171" s="185" t="s">
        <v>171</v>
      </c>
      <c r="D171" s="185" t="s">
        <v>127</v>
      </c>
      <c r="E171" s="186" t="s">
        <v>290</v>
      </c>
      <c r="F171" s="187" t="s">
        <v>291</v>
      </c>
      <c r="G171" s="188" t="s">
        <v>175</v>
      </c>
      <c r="H171" s="189">
        <v>3000</v>
      </c>
      <c r="I171" s="190"/>
      <c r="J171" s="191">
        <f>ROUND(I171*H171,2)</f>
        <v>0</v>
      </c>
      <c r="K171" s="187" t="s">
        <v>1</v>
      </c>
      <c r="L171" s="38"/>
      <c r="M171" s="192" t="s">
        <v>1</v>
      </c>
      <c r="N171" s="193" t="s">
        <v>38</v>
      </c>
      <c r="O171" s="70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131</v>
      </c>
      <c r="AT171" s="196" t="s">
        <v>127</v>
      </c>
      <c r="AU171" s="196" t="s">
        <v>82</v>
      </c>
      <c r="AY171" s="16" t="s">
        <v>124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80</v>
      </c>
      <c r="BK171" s="197">
        <f>ROUND(I171*H171,2)</f>
        <v>0</v>
      </c>
      <c r="BL171" s="16" t="s">
        <v>131</v>
      </c>
      <c r="BM171" s="196" t="s">
        <v>298</v>
      </c>
    </row>
    <row r="172" spans="1:65" s="2" customFormat="1" ht="21.1" customHeight="1">
      <c r="A172" s="33"/>
      <c r="B172" s="34"/>
      <c r="C172" s="198" t="s">
        <v>299</v>
      </c>
      <c r="D172" s="198" t="s">
        <v>136</v>
      </c>
      <c r="E172" s="199" t="s">
        <v>292</v>
      </c>
      <c r="F172" s="200" t="s">
        <v>293</v>
      </c>
      <c r="G172" s="201" t="s">
        <v>175</v>
      </c>
      <c r="H172" s="202">
        <v>3000</v>
      </c>
      <c r="I172" s="203"/>
      <c r="J172" s="204">
        <f>ROUND(I172*H172,2)</f>
        <v>0</v>
      </c>
      <c r="K172" s="200" t="s">
        <v>1</v>
      </c>
      <c r="L172" s="205"/>
      <c r="M172" s="206" t="s">
        <v>1</v>
      </c>
      <c r="N172" s="207" t="s">
        <v>38</v>
      </c>
      <c r="O172" s="70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140</v>
      </c>
      <c r="AT172" s="196" t="s">
        <v>136</v>
      </c>
      <c r="AU172" s="196" t="s">
        <v>82</v>
      </c>
      <c r="AY172" s="16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80</v>
      </c>
      <c r="BK172" s="197">
        <f>ROUND(I172*H172,2)</f>
        <v>0</v>
      </c>
      <c r="BL172" s="16" t="s">
        <v>131</v>
      </c>
      <c r="BM172" s="196" t="s">
        <v>302</v>
      </c>
    </row>
    <row r="173" spans="1:65" s="13" customFormat="1">
      <c r="B173" s="214"/>
      <c r="C173" s="215"/>
      <c r="D173" s="216" t="s">
        <v>270</v>
      </c>
      <c r="E173" s="217" t="s">
        <v>1</v>
      </c>
      <c r="F173" s="218" t="s">
        <v>743</v>
      </c>
      <c r="G173" s="215"/>
      <c r="H173" s="219">
        <v>1500</v>
      </c>
      <c r="I173" s="220"/>
      <c r="J173" s="215"/>
      <c r="K173" s="215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270</v>
      </c>
      <c r="AU173" s="225" t="s">
        <v>82</v>
      </c>
      <c r="AV173" s="13" t="s">
        <v>82</v>
      </c>
      <c r="AW173" s="13" t="s">
        <v>30</v>
      </c>
      <c r="AX173" s="13" t="s">
        <v>73</v>
      </c>
      <c r="AY173" s="225" t="s">
        <v>124</v>
      </c>
    </row>
    <row r="174" spans="1:65" s="13" customFormat="1">
      <c r="B174" s="214"/>
      <c r="C174" s="215"/>
      <c r="D174" s="216" t="s">
        <v>270</v>
      </c>
      <c r="E174" s="217" t="s">
        <v>1</v>
      </c>
      <c r="F174" s="218" t="s">
        <v>744</v>
      </c>
      <c r="G174" s="215"/>
      <c r="H174" s="219">
        <v>1500</v>
      </c>
      <c r="I174" s="220"/>
      <c r="J174" s="215"/>
      <c r="K174" s="215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270</v>
      </c>
      <c r="AU174" s="225" t="s">
        <v>82</v>
      </c>
      <c r="AV174" s="13" t="s">
        <v>82</v>
      </c>
      <c r="AW174" s="13" t="s">
        <v>30</v>
      </c>
      <c r="AX174" s="13" t="s">
        <v>73</v>
      </c>
      <c r="AY174" s="225" t="s">
        <v>124</v>
      </c>
    </row>
    <row r="175" spans="1:65" s="14" customFormat="1">
      <c r="B175" s="226"/>
      <c r="C175" s="227"/>
      <c r="D175" s="216" t="s">
        <v>270</v>
      </c>
      <c r="E175" s="228" t="s">
        <v>1</v>
      </c>
      <c r="F175" s="229" t="s">
        <v>272</v>
      </c>
      <c r="G175" s="227"/>
      <c r="H175" s="230">
        <v>3000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270</v>
      </c>
      <c r="AU175" s="236" t="s">
        <v>82</v>
      </c>
      <c r="AV175" s="14" t="s">
        <v>134</v>
      </c>
      <c r="AW175" s="14" t="s">
        <v>30</v>
      </c>
      <c r="AX175" s="14" t="s">
        <v>80</v>
      </c>
      <c r="AY175" s="236" t="s">
        <v>124</v>
      </c>
    </row>
    <row r="176" spans="1:65" s="2" customFormat="1" ht="23.45" customHeight="1">
      <c r="A176" s="33"/>
      <c r="B176" s="34"/>
      <c r="C176" s="185" t="s">
        <v>176</v>
      </c>
      <c r="D176" s="185" t="s">
        <v>127</v>
      </c>
      <c r="E176" s="186" t="s">
        <v>296</v>
      </c>
      <c r="F176" s="187" t="s">
        <v>297</v>
      </c>
      <c r="G176" s="188" t="s">
        <v>130</v>
      </c>
      <c r="H176" s="189">
        <v>80</v>
      </c>
      <c r="I176" s="190"/>
      <c r="J176" s="191">
        <f t="shared" ref="J176:J193" si="10">ROUND(I176*H176,2)</f>
        <v>0</v>
      </c>
      <c r="K176" s="187" t="s">
        <v>1</v>
      </c>
      <c r="L176" s="38"/>
      <c r="M176" s="192" t="s">
        <v>1</v>
      </c>
      <c r="N176" s="193" t="s">
        <v>38</v>
      </c>
      <c r="O176" s="70"/>
      <c r="P176" s="194">
        <f t="shared" ref="P176:P193" si="11">O176*H176</f>
        <v>0</v>
      </c>
      <c r="Q176" s="194">
        <v>0</v>
      </c>
      <c r="R176" s="194">
        <f t="shared" ref="R176:R193" si="12">Q176*H176</f>
        <v>0</v>
      </c>
      <c r="S176" s="194">
        <v>0</v>
      </c>
      <c r="T176" s="195">
        <f t="shared" ref="T176:T193" si="13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131</v>
      </c>
      <c r="AT176" s="196" t="s">
        <v>127</v>
      </c>
      <c r="AU176" s="196" t="s">
        <v>82</v>
      </c>
      <c r="AY176" s="16" t="s">
        <v>124</v>
      </c>
      <c r="BE176" s="197">
        <f t="shared" ref="BE176:BE193" si="14">IF(N176="základní",J176,0)</f>
        <v>0</v>
      </c>
      <c r="BF176" s="197">
        <f t="shared" ref="BF176:BF193" si="15">IF(N176="snížená",J176,0)</f>
        <v>0</v>
      </c>
      <c r="BG176" s="197">
        <f t="shared" ref="BG176:BG193" si="16">IF(N176="zákl. přenesená",J176,0)</f>
        <v>0</v>
      </c>
      <c r="BH176" s="197">
        <f t="shared" ref="BH176:BH193" si="17">IF(N176="sníž. přenesená",J176,0)</f>
        <v>0</v>
      </c>
      <c r="BI176" s="197">
        <f t="shared" ref="BI176:BI193" si="18">IF(N176="nulová",J176,0)</f>
        <v>0</v>
      </c>
      <c r="BJ176" s="16" t="s">
        <v>80</v>
      </c>
      <c r="BK176" s="197">
        <f t="shared" ref="BK176:BK193" si="19">ROUND(I176*H176,2)</f>
        <v>0</v>
      </c>
      <c r="BL176" s="16" t="s">
        <v>131</v>
      </c>
      <c r="BM176" s="196" t="s">
        <v>305</v>
      </c>
    </row>
    <row r="177" spans="1:65" s="2" customFormat="1" ht="21.1" customHeight="1">
      <c r="A177" s="33"/>
      <c r="B177" s="34"/>
      <c r="C177" s="198" t="s">
        <v>306</v>
      </c>
      <c r="D177" s="198" t="s">
        <v>136</v>
      </c>
      <c r="E177" s="199" t="s">
        <v>300</v>
      </c>
      <c r="F177" s="200" t="s">
        <v>301</v>
      </c>
      <c r="G177" s="201" t="s">
        <v>130</v>
      </c>
      <c r="H177" s="202">
        <v>40</v>
      </c>
      <c r="I177" s="203"/>
      <c r="J177" s="204">
        <f t="shared" si="10"/>
        <v>0</v>
      </c>
      <c r="K177" s="200" t="s">
        <v>1</v>
      </c>
      <c r="L177" s="205"/>
      <c r="M177" s="206" t="s">
        <v>1</v>
      </c>
      <c r="N177" s="207" t="s">
        <v>38</v>
      </c>
      <c r="O177" s="70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140</v>
      </c>
      <c r="AT177" s="196" t="s">
        <v>136</v>
      </c>
      <c r="AU177" s="196" t="s">
        <v>82</v>
      </c>
      <c r="AY177" s="16" t="s">
        <v>124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6" t="s">
        <v>80</v>
      </c>
      <c r="BK177" s="197">
        <f t="shared" si="19"/>
        <v>0</v>
      </c>
      <c r="BL177" s="16" t="s">
        <v>131</v>
      </c>
      <c r="BM177" s="196" t="s">
        <v>309</v>
      </c>
    </row>
    <row r="178" spans="1:65" s="2" customFormat="1" ht="31.95" customHeight="1">
      <c r="A178" s="33"/>
      <c r="B178" s="34"/>
      <c r="C178" s="198" t="s">
        <v>179</v>
      </c>
      <c r="D178" s="198" t="s">
        <v>136</v>
      </c>
      <c r="E178" s="199" t="s">
        <v>303</v>
      </c>
      <c r="F178" s="200" t="s">
        <v>304</v>
      </c>
      <c r="G178" s="201" t="s">
        <v>130</v>
      </c>
      <c r="H178" s="202">
        <v>115</v>
      </c>
      <c r="I178" s="203"/>
      <c r="J178" s="204">
        <f t="shared" si="10"/>
        <v>0</v>
      </c>
      <c r="K178" s="200" t="s">
        <v>1</v>
      </c>
      <c r="L178" s="205"/>
      <c r="M178" s="206" t="s">
        <v>1</v>
      </c>
      <c r="N178" s="207" t="s">
        <v>38</v>
      </c>
      <c r="O178" s="70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140</v>
      </c>
      <c r="AT178" s="196" t="s">
        <v>136</v>
      </c>
      <c r="AU178" s="196" t="s">
        <v>82</v>
      </c>
      <c r="AY178" s="16" t="s">
        <v>124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6" t="s">
        <v>80</v>
      </c>
      <c r="BK178" s="197">
        <f t="shared" si="19"/>
        <v>0</v>
      </c>
      <c r="BL178" s="16" t="s">
        <v>131</v>
      </c>
      <c r="BM178" s="196" t="s">
        <v>312</v>
      </c>
    </row>
    <row r="179" spans="1:65" s="2" customFormat="1" ht="23.45" customHeight="1">
      <c r="A179" s="33"/>
      <c r="B179" s="34"/>
      <c r="C179" s="185" t="s">
        <v>313</v>
      </c>
      <c r="D179" s="185" t="s">
        <v>127</v>
      </c>
      <c r="E179" s="186" t="s">
        <v>307</v>
      </c>
      <c r="F179" s="187" t="s">
        <v>308</v>
      </c>
      <c r="G179" s="188" t="s">
        <v>130</v>
      </c>
      <c r="H179" s="189">
        <v>5</v>
      </c>
      <c r="I179" s="190"/>
      <c r="J179" s="191">
        <f t="shared" si="10"/>
        <v>0</v>
      </c>
      <c r="K179" s="187" t="s">
        <v>1</v>
      </c>
      <c r="L179" s="38"/>
      <c r="M179" s="192" t="s">
        <v>1</v>
      </c>
      <c r="N179" s="193" t="s">
        <v>38</v>
      </c>
      <c r="O179" s="70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131</v>
      </c>
      <c r="AT179" s="196" t="s">
        <v>127</v>
      </c>
      <c r="AU179" s="196" t="s">
        <v>82</v>
      </c>
      <c r="AY179" s="16" t="s">
        <v>124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6" t="s">
        <v>80</v>
      </c>
      <c r="BK179" s="197">
        <f t="shared" si="19"/>
        <v>0</v>
      </c>
      <c r="BL179" s="16" t="s">
        <v>131</v>
      </c>
      <c r="BM179" s="196" t="s">
        <v>316</v>
      </c>
    </row>
    <row r="180" spans="1:65" s="2" customFormat="1" ht="16.3" customHeight="1">
      <c r="A180" s="33"/>
      <c r="B180" s="34"/>
      <c r="C180" s="198" t="s">
        <v>182</v>
      </c>
      <c r="D180" s="198" t="s">
        <v>136</v>
      </c>
      <c r="E180" s="199" t="s">
        <v>310</v>
      </c>
      <c r="F180" s="200" t="s">
        <v>311</v>
      </c>
      <c r="G180" s="201" t="s">
        <v>130</v>
      </c>
      <c r="H180" s="202">
        <v>1</v>
      </c>
      <c r="I180" s="203"/>
      <c r="J180" s="204">
        <f t="shared" si="10"/>
        <v>0</v>
      </c>
      <c r="K180" s="200" t="s">
        <v>1</v>
      </c>
      <c r="L180" s="205"/>
      <c r="M180" s="206" t="s">
        <v>1</v>
      </c>
      <c r="N180" s="207" t="s">
        <v>38</v>
      </c>
      <c r="O180" s="70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140</v>
      </c>
      <c r="AT180" s="196" t="s">
        <v>136</v>
      </c>
      <c r="AU180" s="196" t="s">
        <v>82</v>
      </c>
      <c r="AY180" s="16" t="s">
        <v>124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6" t="s">
        <v>80</v>
      </c>
      <c r="BK180" s="197">
        <f t="shared" si="19"/>
        <v>0</v>
      </c>
      <c r="BL180" s="16" t="s">
        <v>131</v>
      </c>
      <c r="BM180" s="196" t="s">
        <v>319</v>
      </c>
    </row>
    <row r="181" spans="1:65" s="2" customFormat="1" ht="16.3" customHeight="1">
      <c r="A181" s="33"/>
      <c r="B181" s="34"/>
      <c r="C181" s="198" t="s">
        <v>320</v>
      </c>
      <c r="D181" s="198" t="s">
        <v>136</v>
      </c>
      <c r="E181" s="199" t="s">
        <v>745</v>
      </c>
      <c r="F181" s="200" t="s">
        <v>311</v>
      </c>
      <c r="G181" s="201" t="s">
        <v>130</v>
      </c>
      <c r="H181" s="202">
        <v>3</v>
      </c>
      <c r="I181" s="203"/>
      <c r="J181" s="204">
        <f t="shared" si="10"/>
        <v>0</v>
      </c>
      <c r="K181" s="200" t="s">
        <v>1</v>
      </c>
      <c r="L181" s="205"/>
      <c r="M181" s="206" t="s">
        <v>1</v>
      </c>
      <c r="N181" s="207" t="s">
        <v>38</v>
      </c>
      <c r="O181" s="70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140</v>
      </c>
      <c r="AT181" s="196" t="s">
        <v>136</v>
      </c>
      <c r="AU181" s="196" t="s">
        <v>82</v>
      </c>
      <c r="AY181" s="16" t="s">
        <v>124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6" t="s">
        <v>80</v>
      </c>
      <c r="BK181" s="197">
        <f t="shared" si="19"/>
        <v>0</v>
      </c>
      <c r="BL181" s="16" t="s">
        <v>131</v>
      </c>
      <c r="BM181" s="196" t="s">
        <v>323</v>
      </c>
    </row>
    <row r="182" spans="1:65" s="2" customFormat="1" ht="16.3" customHeight="1">
      <c r="A182" s="33"/>
      <c r="B182" s="34"/>
      <c r="C182" s="198" t="s">
        <v>140</v>
      </c>
      <c r="D182" s="198" t="s">
        <v>136</v>
      </c>
      <c r="E182" s="199" t="s">
        <v>314</v>
      </c>
      <c r="F182" s="200" t="s">
        <v>315</v>
      </c>
      <c r="G182" s="201" t="s">
        <v>130</v>
      </c>
      <c r="H182" s="202">
        <v>1</v>
      </c>
      <c r="I182" s="203"/>
      <c r="J182" s="204">
        <f t="shared" si="10"/>
        <v>0</v>
      </c>
      <c r="K182" s="200" t="s">
        <v>1</v>
      </c>
      <c r="L182" s="205"/>
      <c r="M182" s="206" t="s">
        <v>1</v>
      </c>
      <c r="N182" s="207" t="s">
        <v>38</v>
      </c>
      <c r="O182" s="70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140</v>
      </c>
      <c r="AT182" s="196" t="s">
        <v>136</v>
      </c>
      <c r="AU182" s="196" t="s">
        <v>82</v>
      </c>
      <c r="AY182" s="16" t="s">
        <v>124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6" t="s">
        <v>80</v>
      </c>
      <c r="BK182" s="197">
        <f t="shared" si="19"/>
        <v>0</v>
      </c>
      <c r="BL182" s="16" t="s">
        <v>131</v>
      </c>
      <c r="BM182" s="196" t="s">
        <v>326</v>
      </c>
    </row>
    <row r="183" spans="1:65" s="2" customFormat="1" ht="31.95" customHeight="1">
      <c r="A183" s="33"/>
      <c r="B183" s="34"/>
      <c r="C183" s="185" t="s">
        <v>327</v>
      </c>
      <c r="D183" s="185" t="s">
        <v>127</v>
      </c>
      <c r="E183" s="186" t="s">
        <v>317</v>
      </c>
      <c r="F183" s="187" t="s">
        <v>318</v>
      </c>
      <c r="G183" s="188" t="s">
        <v>175</v>
      </c>
      <c r="H183" s="189">
        <v>60</v>
      </c>
      <c r="I183" s="190"/>
      <c r="J183" s="191">
        <f t="shared" si="10"/>
        <v>0</v>
      </c>
      <c r="K183" s="187" t="s">
        <v>1</v>
      </c>
      <c r="L183" s="38"/>
      <c r="M183" s="192" t="s">
        <v>1</v>
      </c>
      <c r="N183" s="193" t="s">
        <v>38</v>
      </c>
      <c r="O183" s="70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131</v>
      </c>
      <c r="AT183" s="196" t="s">
        <v>127</v>
      </c>
      <c r="AU183" s="196" t="s">
        <v>82</v>
      </c>
      <c r="AY183" s="16" t="s">
        <v>124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6" t="s">
        <v>80</v>
      </c>
      <c r="BK183" s="197">
        <f t="shared" si="19"/>
        <v>0</v>
      </c>
      <c r="BL183" s="16" t="s">
        <v>131</v>
      </c>
      <c r="BM183" s="196" t="s">
        <v>330</v>
      </c>
    </row>
    <row r="184" spans="1:65" s="2" customFormat="1" ht="16.3" customHeight="1">
      <c r="A184" s="33"/>
      <c r="B184" s="34"/>
      <c r="C184" s="198" t="s">
        <v>188</v>
      </c>
      <c r="D184" s="198" t="s">
        <v>136</v>
      </c>
      <c r="E184" s="199" t="s">
        <v>321</v>
      </c>
      <c r="F184" s="200" t="s">
        <v>322</v>
      </c>
      <c r="G184" s="201" t="s">
        <v>175</v>
      </c>
      <c r="H184" s="202">
        <v>60</v>
      </c>
      <c r="I184" s="203"/>
      <c r="J184" s="204">
        <f t="shared" si="10"/>
        <v>0</v>
      </c>
      <c r="K184" s="200" t="s">
        <v>1</v>
      </c>
      <c r="L184" s="205"/>
      <c r="M184" s="206" t="s">
        <v>1</v>
      </c>
      <c r="N184" s="207" t="s">
        <v>38</v>
      </c>
      <c r="O184" s="70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140</v>
      </c>
      <c r="AT184" s="196" t="s">
        <v>136</v>
      </c>
      <c r="AU184" s="196" t="s">
        <v>82</v>
      </c>
      <c r="AY184" s="16" t="s">
        <v>124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6" t="s">
        <v>80</v>
      </c>
      <c r="BK184" s="197">
        <f t="shared" si="19"/>
        <v>0</v>
      </c>
      <c r="BL184" s="16" t="s">
        <v>131</v>
      </c>
      <c r="BM184" s="196" t="s">
        <v>333</v>
      </c>
    </row>
    <row r="185" spans="1:65" s="2" customFormat="1" ht="16.3" customHeight="1">
      <c r="A185" s="33"/>
      <c r="B185" s="34"/>
      <c r="C185" s="198" t="s">
        <v>334</v>
      </c>
      <c r="D185" s="198" t="s">
        <v>136</v>
      </c>
      <c r="E185" s="199" t="s">
        <v>324</v>
      </c>
      <c r="F185" s="200" t="s">
        <v>325</v>
      </c>
      <c r="G185" s="201" t="s">
        <v>130</v>
      </c>
      <c r="H185" s="202">
        <v>90</v>
      </c>
      <c r="I185" s="203"/>
      <c r="J185" s="204">
        <f t="shared" si="10"/>
        <v>0</v>
      </c>
      <c r="K185" s="200" t="s">
        <v>1</v>
      </c>
      <c r="L185" s="205"/>
      <c r="M185" s="206" t="s">
        <v>1</v>
      </c>
      <c r="N185" s="207" t="s">
        <v>38</v>
      </c>
      <c r="O185" s="70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140</v>
      </c>
      <c r="AT185" s="196" t="s">
        <v>136</v>
      </c>
      <c r="AU185" s="196" t="s">
        <v>82</v>
      </c>
      <c r="AY185" s="16" t="s">
        <v>124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6" t="s">
        <v>80</v>
      </c>
      <c r="BK185" s="197">
        <f t="shared" si="19"/>
        <v>0</v>
      </c>
      <c r="BL185" s="16" t="s">
        <v>131</v>
      </c>
      <c r="BM185" s="196" t="s">
        <v>337</v>
      </c>
    </row>
    <row r="186" spans="1:65" s="2" customFormat="1" ht="23.45" customHeight="1">
      <c r="A186" s="33"/>
      <c r="B186" s="34"/>
      <c r="C186" s="198" t="s">
        <v>192</v>
      </c>
      <c r="D186" s="198" t="s">
        <v>136</v>
      </c>
      <c r="E186" s="199" t="s">
        <v>328</v>
      </c>
      <c r="F186" s="200" t="s">
        <v>329</v>
      </c>
      <c r="G186" s="201" t="s">
        <v>130</v>
      </c>
      <c r="H186" s="202">
        <v>60</v>
      </c>
      <c r="I186" s="203"/>
      <c r="J186" s="204">
        <f t="shared" si="10"/>
        <v>0</v>
      </c>
      <c r="K186" s="200" t="s">
        <v>1</v>
      </c>
      <c r="L186" s="205"/>
      <c r="M186" s="206" t="s">
        <v>1</v>
      </c>
      <c r="N186" s="207" t="s">
        <v>38</v>
      </c>
      <c r="O186" s="70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140</v>
      </c>
      <c r="AT186" s="196" t="s">
        <v>136</v>
      </c>
      <c r="AU186" s="196" t="s">
        <v>82</v>
      </c>
      <c r="AY186" s="16" t="s">
        <v>124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6" t="s">
        <v>80</v>
      </c>
      <c r="BK186" s="197">
        <f t="shared" si="19"/>
        <v>0</v>
      </c>
      <c r="BL186" s="16" t="s">
        <v>131</v>
      </c>
      <c r="BM186" s="196" t="s">
        <v>340</v>
      </c>
    </row>
    <row r="187" spans="1:65" s="2" customFormat="1" ht="16.3" customHeight="1">
      <c r="A187" s="33"/>
      <c r="B187" s="34"/>
      <c r="C187" s="198" t="s">
        <v>341</v>
      </c>
      <c r="D187" s="198" t="s">
        <v>136</v>
      </c>
      <c r="E187" s="199" t="s">
        <v>331</v>
      </c>
      <c r="F187" s="200" t="s">
        <v>332</v>
      </c>
      <c r="G187" s="201" t="s">
        <v>130</v>
      </c>
      <c r="H187" s="202">
        <v>2</v>
      </c>
      <c r="I187" s="203"/>
      <c r="J187" s="204">
        <f t="shared" si="10"/>
        <v>0</v>
      </c>
      <c r="K187" s="200" t="s">
        <v>1</v>
      </c>
      <c r="L187" s="205"/>
      <c r="M187" s="206" t="s">
        <v>1</v>
      </c>
      <c r="N187" s="207" t="s">
        <v>38</v>
      </c>
      <c r="O187" s="70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140</v>
      </c>
      <c r="AT187" s="196" t="s">
        <v>136</v>
      </c>
      <c r="AU187" s="196" t="s">
        <v>82</v>
      </c>
      <c r="AY187" s="16" t="s">
        <v>124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6" t="s">
        <v>80</v>
      </c>
      <c r="BK187" s="197">
        <f t="shared" si="19"/>
        <v>0</v>
      </c>
      <c r="BL187" s="16" t="s">
        <v>131</v>
      </c>
      <c r="BM187" s="196" t="s">
        <v>344</v>
      </c>
    </row>
    <row r="188" spans="1:65" s="2" customFormat="1" ht="16.3" customHeight="1">
      <c r="A188" s="33"/>
      <c r="B188" s="34"/>
      <c r="C188" s="198" t="s">
        <v>200</v>
      </c>
      <c r="D188" s="198" t="s">
        <v>136</v>
      </c>
      <c r="E188" s="199" t="s">
        <v>335</v>
      </c>
      <c r="F188" s="200" t="s">
        <v>336</v>
      </c>
      <c r="G188" s="201" t="s">
        <v>130</v>
      </c>
      <c r="H188" s="202">
        <v>2</v>
      </c>
      <c r="I188" s="203"/>
      <c r="J188" s="204">
        <f t="shared" si="10"/>
        <v>0</v>
      </c>
      <c r="K188" s="200" t="s">
        <v>1</v>
      </c>
      <c r="L188" s="205"/>
      <c r="M188" s="206" t="s">
        <v>1</v>
      </c>
      <c r="N188" s="207" t="s">
        <v>38</v>
      </c>
      <c r="O188" s="70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140</v>
      </c>
      <c r="AT188" s="196" t="s">
        <v>136</v>
      </c>
      <c r="AU188" s="196" t="s">
        <v>82</v>
      </c>
      <c r="AY188" s="16" t="s">
        <v>124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6" t="s">
        <v>80</v>
      </c>
      <c r="BK188" s="197">
        <f t="shared" si="19"/>
        <v>0</v>
      </c>
      <c r="BL188" s="16" t="s">
        <v>131</v>
      </c>
      <c r="BM188" s="196" t="s">
        <v>347</v>
      </c>
    </row>
    <row r="189" spans="1:65" s="2" customFormat="1" ht="16.3" customHeight="1">
      <c r="A189" s="33"/>
      <c r="B189" s="34"/>
      <c r="C189" s="198" t="s">
        <v>348</v>
      </c>
      <c r="D189" s="198" t="s">
        <v>136</v>
      </c>
      <c r="E189" s="199" t="s">
        <v>338</v>
      </c>
      <c r="F189" s="200" t="s">
        <v>339</v>
      </c>
      <c r="G189" s="201" t="s">
        <v>130</v>
      </c>
      <c r="H189" s="202">
        <v>60</v>
      </c>
      <c r="I189" s="203"/>
      <c r="J189" s="204">
        <f t="shared" si="10"/>
        <v>0</v>
      </c>
      <c r="K189" s="200" t="s">
        <v>1</v>
      </c>
      <c r="L189" s="205"/>
      <c r="M189" s="206" t="s">
        <v>1</v>
      </c>
      <c r="N189" s="207" t="s">
        <v>38</v>
      </c>
      <c r="O189" s="70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140</v>
      </c>
      <c r="AT189" s="196" t="s">
        <v>136</v>
      </c>
      <c r="AU189" s="196" t="s">
        <v>82</v>
      </c>
      <c r="AY189" s="16" t="s">
        <v>124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6" t="s">
        <v>80</v>
      </c>
      <c r="BK189" s="197">
        <f t="shared" si="19"/>
        <v>0</v>
      </c>
      <c r="BL189" s="16" t="s">
        <v>131</v>
      </c>
      <c r="BM189" s="196" t="s">
        <v>351</v>
      </c>
    </row>
    <row r="190" spans="1:65" s="2" customFormat="1" ht="23.45" customHeight="1">
      <c r="A190" s="33"/>
      <c r="B190" s="34"/>
      <c r="C190" s="185" t="s">
        <v>206</v>
      </c>
      <c r="D190" s="185" t="s">
        <v>127</v>
      </c>
      <c r="E190" s="186" t="s">
        <v>342</v>
      </c>
      <c r="F190" s="187" t="s">
        <v>343</v>
      </c>
      <c r="G190" s="188" t="s">
        <v>175</v>
      </c>
      <c r="H190" s="189">
        <v>60</v>
      </c>
      <c r="I190" s="190"/>
      <c r="J190" s="191">
        <f t="shared" si="10"/>
        <v>0</v>
      </c>
      <c r="K190" s="187" t="s">
        <v>1</v>
      </c>
      <c r="L190" s="38"/>
      <c r="M190" s="192" t="s">
        <v>1</v>
      </c>
      <c r="N190" s="193" t="s">
        <v>38</v>
      </c>
      <c r="O190" s="70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131</v>
      </c>
      <c r="AT190" s="196" t="s">
        <v>127</v>
      </c>
      <c r="AU190" s="196" t="s">
        <v>82</v>
      </c>
      <c r="AY190" s="16" t="s">
        <v>124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6" t="s">
        <v>80</v>
      </c>
      <c r="BK190" s="197">
        <f t="shared" si="19"/>
        <v>0</v>
      </c>
      <c r="BL190" s="16" t="s">
        <v>131</v>
      </c>
      <c r="BM190" s="196" t="s">
        <v>352</v>
      </c>
    </row>
    <row r="191" spans="1:65" s="2" customFormat="1" ht="16.3" customHeight="1">
      <c r="A191" s="33"/>
      <c r="B191" s="34"/>
      <c r="C191" s="198" t="s">
        <v>355</v>
      </c>
      <c r="D191" s="198" t="s">
        <v>136</v>
      </c>
      <c r="E191" s="199" t="s">
        <v>345</v>
      </c>
      <c r="F191" s="200" t="s">
        <v>346</v>
      </c>
      <c r="G191" s="201" t="s">
        <v>175</v>
      </c>
      <c r="H191" s="202">
        <v>60</v>
      </c>
      <c r="I191" s="203"/>
      <c r="J191" s="204">
        <f t="shared" si="10"/>
        <v>0</v>
      </c>
      <c r="K191" s="200" t="s">
        <v>1</v>
      </c>
      <c r="L191" s="205"/>
      <c r="M191" s="206" t="s">
        <v>1</v>
      </c>
      <c r="N191" s="207" t="s">
        <v>38</v>
      </c>
      <c r="O191" s="70"/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6" t="s">
        <v>140</v>
      </c>
      <c r="AT191" s="196" t="s">
        <v>136</v>
      </c>
      <c r="AU191" s="196" t="s">
        <v>82</v>
      </c>
      <c r="AY191" s="16" t="s">
        <v>124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6" t="s">
        <v>80</v>
      </c>
      <c r="BK191" s="197">
        <f t="shared" si="19"/>
        <v>0</v>
      </c>
      <c r="BL191" s="16" t="s">
        <v>131</v>
      </c>
      <c r="BM191" s="196" t="s">
        <v>359</v>
      </c>
    </row>
    <row r="192" spans="1:65" s="2" customFormat="1" ht="42.8" customHeight="1">
      <c r="A192" s="33"/>
      <c r="B192" s="34"/>
      <c r="C192" s="185" t="s">
        <v>209</v>
      </c>
      <c r="D192" s="185" t="s">
        <v>127</v>
      </c>
      <c r="E192" s="186" t="s">
        <v>349</v>
      </c>
      <c r="F192" s="187" t="s">
        <v>350</v>
      </c>
      <c r="G192" s="188" t="s">
        <v>130</v>
      </c>
      <c r="H192" s="189">
        <v>4</v>
      </c>
      <c r="I192" s="190"/>
      <c r="J192" s="191">
        <f t="shared" si="10"/>
        <v>0</v>
      </c>
      <c r="K192" s="187" t="s">
        <v>1</v>
      </c>
      <c r="L192" s="38"/>
      <c r="M192" s="192" t="s">
        <v>1</v>
      </c>
      <c r="N192" s="193" t="s">
        <v>38</v>
      </c>
      <c r="O192" s="70"/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131</v>
      </c>
      <c r="AT192" s="196" t="s">
        <v>127</v>
      </c>
      <c r="AU192" s="196" t="s">
        <v>82</v>
      </c>
      <c r="AY192" s="16" t="s">
        <v>124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6" t="s">
        <v>80</v>
      </c>
      <c r="BK192" s="197">
        <f t="shared" si="19"/>
        <v>0</v>
      </c>
      <c r="BL192" s="16" t="s">
        <v>131</v>
      </c>
      <c r="BM192" s="196" t="s">
        <v>364</v>
      </c>
    </row>
    <row r="193" spans="1:65" s="2" customFormat="1" ht="42.8" customHeight="1">
      <c r="A193" s="33"/>
      <c r="B193" s="34"/>
      <c r="C193" s="185" t="s">
        <v>365</v>
      </c>
      <c r="D193" s="185" t="s">
        <v>127</v>
      </c>
      <c r="E193" s="186" t="s">
        <v>279</v>
      </c>
      <c r="F193" s="187" t="s">
        <v>280</v>
      </c>
      <c r="G193" s="188" t="s">
        <v>281</v>
      </c>
      <c r="H193" s="189">
        <v>0.32200000000000001</v>
      </c>
      <c r="I193" s="190"/>
      <c r="J193" s="191">
        <f t="shared" si="10"/>
        <v>0</v>
      </c>
      <c r="K193" s="187" t="s">
        <v>1</v>
      </c>
      <c r="L193" s="38"/>
      <c r="M193" s="192" t="s">
        <v>1</v>
      </c>
      <c r="N193" s="193" t="s">
        <v>38</v>
      </c>
      <c r="O193" s="70"/>
      <c r="P193" s="194">
        <f t="shared" si="11"/>
        <v>0</v>
      </c>
      <c r="Q193" s="194">
        <v>0</v>
      </c>
      <c r="R193" s="194">
        <f t="shared" si="12"/>
        <v>0</v>
      </c>
      <c r="S193" s="194">
        <v>0</v>
      </c>
      <c r="T193" s="195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131</v>
      </c>
      <c r="AT193" s="196" t="s">
        <v>127</v>
      </c>
      <c r="AU193" s="196" t="s">
        <v>82</v>
      </c>
      <c r="AY193" s="16" t="s">
        <v>124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16" t="s">
        <v>80</v>
      </c>
      <c r="BK193" s="197">
        <f t="shared" si="19"/>
        <v>0</v>
      </c>
      <c r="BL193" s="16" t="s">
        <v>131</v>
      </c>
      <c r="BM193" s="196" t="s">
        <v>368</v>
      </c>
    </row>
    <row r="194" spans="1:65" s="12" customFormat="1" ht="22.75" customHeight="1">
      <c r="B194" s="169"/>
      <c r="C194" s="170"/>
      <c r="D194" s="171" t="s">
        <v>72</v>
      </c>
      <c r="E194" s="183" t="s">
        <v>353</v>
      </c>
      <c r="F194" s="183" t="s">
        <v>354</v>
      </c>
      <c r="G194" s="170"/>
      <c r="H194" s="170"/>
      <c r="I194" s="173"/>
      <c r="J194" s="184">
        <f>BK194</f>
        <v>0</v>
      </c>
      <c r="K194" s="170"/>
      <c r="L194" s="175"/>
      <c r="M194" s="176"/>
      <c r="N194" s="177"/>
      <c r="O194" s="177"/>
      <c r="P194" s="178">
        <f>P195</f>
        <v>0</v>
      </c>
      <c r="Q194" s="177"/>
      <c r="R194" s="178">
        <f>R195</f>
        <v>0</v>
      </c>
      <c r="S194" s="177"/>
      <c r="T194" s="179">
        <f>T195</f>
        <v>0</v>
      </c>
      <c r="AR194" s="180" t="s">
        <v>82</v>
      </c>
      <c r="AT194" s="181" t="s">
        <v>72</v>
      </c>
      <c r="AU194" s="181" t="s">
        <v>80</v>
      </c>
      <c r="AY194" s="180" t="s">
        <v>124</v>
      </c>
      <c r="BK194" s="182">
        <f>BK195</f>
        <v>0</v>
      </c>
    </row>
    <row r="195" spans="1:65" s="2" customFormat="1" ht="87.3" customHeight="1">
      <c r="A195" s="33"/>
      <c r="B195" s="34"/>
      <c r="C195" s="185" t="s">
        <v>212</v>
      </c>
      <c r="D195" s="185" t="s">
        <v>127</v>
      </c>
      <c r="E195" s="186" t="s">
        <v>356</v>
      </c>
      <c r="F195" s="187" t="s">
        <v>357</v>
      </c>
      <c r="G195" s="188" t="s">
        <v>358</v>
      </c>
      <c r="H195" s="189">
        <v>25</v>
      </c>
      <c r="I195" s="190"/>
      <c r="J195" s="191">
        <f>ROUND(I195*H195,2)</f>
        <v>0</v>
      </c>
      <c r="K195" s="187" t="s">
        <v>1</v>
      </c>
      <c r="L195" s="38"/>
      <c r="M195" s="192" t="s">
        <v>1</v>
      </c>
      <c r="N195" s="193" t="s">
        <v>38</v>
      </c>
      <c r="O195" s="70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131</v>
      </c>
      <c r="AT195" s="196" t="s">
        <v>127</v>
      </c>
      <c r="AU195" s="196" t="s">
        <v>82</v>
      </c>
      <c r="AY195" s="16" t="s">
        <v>124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80</v>
      </c>
      <c r="BK195" s="197">
        <f>ROUND(I195*H195,2)</f>
        <v>0</v>
      </c>
      <c r="BL195" s="16" t="s">
        <v>131</v>
      </c>
      <c r="BM195" s="196" t="s">
        <v>373</v>
      </c>
    </row>
    <row r="196" spans="1:65" s="12" customFormat="1" ht="22.75" customHeight="1">
      <c r="B196" s="169"/>
      <c r="C196" s="170"/>
      <c r="D196" s="171" t="s">
        <v>72</v>
      </c>
      <c r="E196" s="183" t="s">
        <v>360</v>
      </c>
      <c r="F196" s="183" t="s">
        <v>361</v>
      </c>
      <c r="G196" s="170"/>
      <c r="H196" s="170"/>
      <c r="I196" s="173"/>
      <c r="J196" s="184">
        <f>BK196</f>
        <v>0</v>
      </c>
      <c r="K196" s="170"/>
      <c r="L196" s="175"/>
      <c r="M196" s="176"/>
      <c r="N196" s="177"/>
      <c r="O196" s="177"/>
      <c r="P196" s="178">
        <f>SUM(P197:P198)</f>
        <v>0</v>
      </c>
      <c r="Q196" s="177"/>
      <c r="R196" s="178">
        <f>SUM(R197:R198)</f>
        <v>0</v>
      </c>
      <c r="S196" s="177"/>
      <c r="T196" s="179">
        <f>SUM(T197:T198)</f>
        <v>0</v>
      </c>
      <c r="AR196" s="180" t="s">
        <v>82</v>
      </c>
      <c r="AT196" s="181" t="s">
        <v>72</v>
      </c>
      <c r="AU196" s="181" t="s">
        <v>80</v>
      </c>
      <c r="AY196" s="180" t="s">
        <v>124</v>
      </c>
      <c r="BK196" s="182">
        <f>SUM(BK197:BK198)</f>
        <v>0</v>
      </c>
    </row>
    <row r="197" spans="1:65" s="2" customFormat="1" ht="42.8" customHeight="1">
      <c r="A197" s="33"/>
      <c r="B197" s="34"/>
      <c r="C197" s="185" t="s">
        <v>374</v>
      </c>
      <c r="D197" s="185" t="s">
        <v>127</v>
      </c>
      <c r="E197" s="186" t="s">
        <v>362</v>
      </c>
      <c r="F197" s="187" t="s">
        <v>363</v>
      </c>
      <c r="G197" s="188" t="s">
        <v>139</v>
      </c>
      <c r="H197" s="189">
        <v>1</v>
      </c>
      <c r="I197" s="190"/>
      <c r="J197" s="191">
        <f>ROUND(I197*H197,2)</f>
        <v>0</v>
      </c>
      <c r="K197" s="187" t="s">
        <v>1</v>
      </c>
      <c r="L197" s="38"/>
      <c r="M197" s="192" t="s">
        <v>1</v>
      </c>
      <c r="N197" s="193" t="s">
        <v>38</v>
      </c>
      <c r="O197" s="70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131</v>
      </c>
      <c r="AT197" s="196" t="s">
        <v>127</v>
      </c>
      <c r="AU197" s="196" t="s">
        <v>82</v>
      </c>
      <c r="AY197" s="16" t="s">
        <v>124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6" t="s">
        <v>80</v>
      </c>
      <c r="BK197" s="197">
        <f>ROUND(I197*H197,2)</f>
        <v>0</v>
      </c>
      <c r="BL197" s="16" t="s">
        <v>131</v>
      </c>
      <c r="BM197" s="196" t="s">
        <v>377</v>
      </c>
    </row>
    <row r="198" spans="1:65" s="2" customFormat="1" ht="23.45" customHeight="1">
      <c r="A198" s="33"/>
      <c r="B198" s="34"/>
      <c r="C198" s="198" t="s">
        <v>218</v>
      </c>
      <c r="D198" s="198" t="s">
        <v>136</v>
      </c>
      <c r="E198" s="199" t="s">
        <v>366</v>
      </c>
      <c r="F198" s="200" t="s">
        <v>367</v>
      </c>
      <c r="G198" s="201" t="s">
        <v>139</v>
      </c>
      <c r="H198" s="202">
        <v>1</v>
      </c>
      <c r="I198" s="203"/>
      <c r="J198" s="204">
        <f>ROUND(I198*H198,2)</f>
        <v>0</v>
      </c>
      <c r="K198" s="200" t="s">
        <v>1</v>
      </c>
      <c r="L198" s="205"/>
      <c r="M198" s="206" t="s">
        <v>1</v>
      </c>
      <c r="N198" s="207" t="s">
        <v>38</v>
      </c>
      <c r="O198" s="70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140</v>
      </c>
      <c r="AT198" s="196" t="s">
        <v>136</v>
      </c>
      <c r="AU198" s="196" t="s">
        <v>82</v>
      </c>
      <c r="AY198" s="16" t="s">
        <v>124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80</v>
      </c>
      <c r="BK198" s="197">
        <f>ROUND(I198*H198,2)</f>
        <v>0</v>
      </c>
      <c r="BL198" s="16" t="s">
        <v>131</v>
      </c>
      <c r="BM198" s="196" t="s">
        <v>380</v>
      </c>
    </row>
    <row r="199" spans="1:65" s="12" customFormat="1" ht="22.75" customHeight="1">
      <c r="B199" s="169"/>
      <c r="C199" s="170"/>
      <c r="D199" s="171" t="s">
        <v>72</v>
      </c>
      <c r="E199" s="183" t="s">
        <v>369</v>
      </c>
      <c r="F199" s="183" t="s">
        <v>370</v>
      </c>
      <c r="G199" s="170"/>
      <c r="H199" s="170"/>
      <c r="I199" s="173"/>
      <c r="J199" s="184">
        <f>BK199</f>
        <v>0</v>
      </c>
      <c r="K199" s="170"/>
      <c r="L199" s="175"/>
      <c r="M199" s="176"/>
      <c r="N199" s="177"/>
      <c r="O199" s="177"/>
      <c r="P199" s="178">
        <f>SUM(P200:P203)</f>
        <v>0</v>
      </c>
      <c r="Q199" s="177"/>
      <c r="R199" s="178">
        <f>SUM(R200:R203)</f>
        <v>0</v>
      </c>
      <c r="S199" s="177"/>
      <c r="T199" s="179">
        <f>SUM(T200:T203)</f>
        <v>0</v>
      </c>
      <c r="AR199" s="180" t="s">
        <v>82</v>
      </c>
      <c r="AT199" s="181" t="s">
        <v>72</v>
      </c>
      <c r="AU199" s="181" t="s">
        <v>80</v>
      </c>
      <c r="AY199" s="180" t="s">
        <v>124</v>
      </c>
      <c r="BK199" s="182">
        <f>SUM(BK200:BK203)</f>
        <v>0</v>
      </c>
    </row>
    <row r="200" spans="1:65" s="2" customFormat="1" ht="23.45" customHeight="1">
      <c r="A200" s="33"/>
      <c r="B200" s="34"/>
      <c r="C200" s="185" t="s">
        <v>381</v>
      </c>
      <c r="D200" s="185" t="s">
        <v>127</v>
      </c>
      <c r="E200" s="186" t="s">
        <v>371</v>
      </c>
      <c r="F200" s="187" t="s">
        <v>372</v>
      </c>
      <c r="G200" s="188" t="s">
        <v>358</v>
      </c>
      <c r="H200" s="189">
        <v>25</v>
      </c>
      <c r="I200" s="190"/>
      <c r="J200" s="191">
        <f>ROUND(I200*H200,2)</f>
        <v>0</v>
      </c>
      <c r="K200" s="187" t="s">
        <v>1</v>
      </c>
      <c r="L200" s="38"/>
      <c r="M200" s="192" t="s">
        <v>1</v>
      </c>
      <c r="N200" s="193" t="s">
        <v>38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131</v>
      </c>
      <c r="AT200" s="196" t="s">
        <v>127</v>
      </c>
      <c r="AU200" s="196" t="s">
        <v>82</v>
      </c>
      <c r="AY200" s="16" t="s">
        <v>124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80</v>
      </c>
      <c r="BK200" s="197">
        <f>ROUND(I200*H200,2)</f>
        <v>0</v>
      </c>
      <c r="BL200" s="16" t="s">
        <v>131</v>
      </c>
      <c r="BM200" s="196" t="s">
        <v>384</v>
      </c>
    </row>
    <row r="201" spans="1:65" s="2" customFormat="1" ht="23.45" customHeight="1">
      <c r="A201" s="33"/>
      <c r="B201" s="34"/>
      <c r="C201" s="185" t="s">
        <v>298</v>
      </c>
      <c r="D201" s="185" t="s">
        <v>127</v>
      </c>
      <c r="E201" s="186" t="s">
        <v>375</v>
      </c>
      <c r="F201" s="187" t="s">
        <v>376</v>
      </c>
      <c r="G201" s="188" t="s">
        <v>358</v>
      </c>
      <c r="H201" s="189">
        <v>25</v>
      </c>
      <c r="I201" s="190"/>
      <c r="J201" s="191">
        <f>ROUND(I201*H201,2)</f>
        <v>0</v>
      </c>
      <c r="K201" s="187" t="s">
        <v>1</v>
      </c>
      <c r="L201" s="38"/>
      <c r="M201" s="192" t="s">
        <v>1</v>
      </c>
      <c r="N201" s="193" t="s">
        <v>38</v>
      </c>
      <c r="O201" s="70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131</v>
      </c>
      <c r="AT201" s="196" t="s">
        <v>127</v>
      </c>
      <c r="AU201" s="196" t="s">
        <v>82</v>
      </c>
      <c r="AY201" s="16" t="s">
        <v>124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80</v>
      </c>
      <c r="BK201" s="197">
        <f>ROUND(I201*H201,2)</f>
        <v>0</v>
      </c>
      <c r="BL201" s="16" t="s">
        <v>131</v>
      </c>
      <c r="BM201" s="196" t="s">
        <v>389</v>
      </c>
    </row>
    <row r="202" spans="1:65" s="2" customFormat="1" ht="36.700000000000003" customHeight="1">
      <c r="A202" s="33"/>
      <c r="B202" s="34"/>
      <c r="C202" s="185" t="s">
        <v>392</v>
      </c>
      <c r="D202" s="185" t="s">
        <v>127</v>
      </c>
      <c r="E202" s="186" t="s">
        <v>378</v>
      </c>
      <c r="F202" s="187" t="s">
        <v>379</v>
      </c>
      <c r="G202" s="188" t="s">
        <v>358</v>
      </c>
      <c r="H202" s="189">
        <v>25</v>
      </c>
      <c r="I202" s="190"/>
      <c r="J202" s="191">
        <f>ROUND(I202*H202,2)</f>
        <v>0</v>
      </c>
      <c r="K202" s="187" t="s">
        <v>1</v>
      </c>
      <c r="L202" s="38"/>
      <c r="M202" s="192" t="s">
        <v>1</v>
      </c>
      <c r="N202" s="193" t="s">
        <v>38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131</v>
      </c>
      <c r="AT202" s="196" t="s">
        <v>127</v>
      </c>
      <c r="AU202" s="196" t="s">
        <v>82</v>
      </c>
      <c r="AY202" s="16" t="s">
        <v>124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80</v>
      </c>
      <c r="BK202" s="197">
        <f>ROUND(I202*H202,2)</f>
        <v>0</v>
      </c>
      <c r="BL202" s="16" t="s">
        <v>131</v>
      </c>
      <c r="BM202" s="196" t="s">
        <v>395</v>
      </c>
    </row>
    <row r="203" spans="1:65" s="2" customFormat="1" ht="42.8" customHeight="1">
      <c r="A203" s="33"/>
      <c r="B203" s="34"/>
      <c r="C203" s="185" t="s">
        <v>302</v>
      </c>
      <c r="D203" s="185" t="s">
        <v>127</v>
      </c>
      <c r="E203" s="186" t="s">
        <v>382</v>
      </c>
      <c r="F203" s="187" t="s">
        <v>383</v>
      </c>
      <c r="G203" s="188" t="s">
        <v>358</v>
      </c>
      <c r="H203" s="189">
        <v>25</v>
      </c>
      <c r="I203" s="190"/>
      <c r="J203" s="191">
        <f>ROUND(I203*H203,2)</f>
        <v>0</v>
      </c>
      <c r="K203" s="187" t="s">
        <v>1</v>
      </c>
      <c r="L203" s="38"/>
      <c r="M203" s="192" t="s">
        <v>1</v>
      </c>
      <c r="N203" s="193" t="s">
        <v>38</v>
      </c>
      <c r="O203" s="70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131</v>
      </c>
      <c r="AT203" s="196" t="s">
        <v>127</v>
      </c>
      <c r="AU203" s="196" t="s">
        <v>82</v>
      </c>
      <c r="AY203" s="16" t="s">
        <v>124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80</v>
      </c>
      <c r="BK203" s="197">
        <f>ROUND(I203*H203,2)</f>
        <v>0</v>
      </c>
      <c r="BL203" s="16" t="s">
        <v>131</v>
      </c>
      <c r="BM203" s="196" t="s">
        <v>398</v>
      </c>
    </row>
    <row r="204" spans="1:65" s="12" customFormat="1" ht="22.75" customHeight="1">
      <c r="B204" s="169"/>
      <c r="C204" s="170"/>
      <c r="D204" s="171" t="s">
        <v>72</v>
      </c>
      <c r="E204" s="183" t="s">
        <v>385</v>
      </c>
      <c r="F204" s="183" t="s">
        <v>386</v>
      </c>
      <c r="G204" s="170"/>
      <c r="H204" s="170"/>
      <c r="I204" s="173"/>
      <c r="J204" s="184">
        <f>BK204</f>
        <v>0</v>
      </c>
      <c r="K204" s="170"/>
      <c r="L204" s="175"/>
      <c r="M204" s="176"/>
      <c r="N204" s="177"/>
      <c r="O204" s="177"/>
      <c r="P204" s="178">
        <f>P205</f>
        <v>0</v>
      </c>
      <c r="Q204" s="177"/>
      <c r="R204" s="178">
        <f>R205</f>
        <v>0</v>
      </c>
      <c r="S204" s="177"/>
      <c r="T204" s="179">
        <f>T205</f>
        <v>0</v>
      </c>
      <c r="AR204" s="180" t="s">
        <v>82</v>
      </c>
      <c r="AT204" s="181" t="s">
        <v>72</v>
      </c>
      <c r="AU204" s="181" t="s">
        <v>80</v>
      </c>
      <c r="AY204" s="180" t="s">
        <v>124</v>
      </c>
      <c r="BK204" s="182">
        <f>BK205</f>
        <v>0</v>
      </c>
    </row>
    <row r="205" spans="1:65" s="2" customFormat="1" ht="42.8" customHeight="1">
      <c r="A205" s="33"/>
      <c r="B205" s="34"/>
      <c r="C205" s="185" t="s">
        <v>399</v>
      </c>
      <c r="D205" s="185" t="s">
        <v>127</v>
      </c>
      <c r="E205" s="186" t="s">
        <v>387</v>
      </c>
      <c r="F205" s="187" t="s">
        <v>388</v>
      </c>
      <c r="G205" s="188" t="s">
        <v>358</v>
      </c>
      <c r="H205" s="189">
        <v>25</v>
      </c>
      <c r="I205" s="190"/>
      <c r="J205" s="191">
        <f>ROUND(I205*H205,2)</f>
        <v>0</v>
      </c>
      <c r="K205" s="187" t="s">
        <v>1</v>
      </c>
      <c r="L205" s="38"/>
      <c r="M205" s="192" t="s">
        <v>1</v>
      </c>
      <c r="N205" s="193" t="s">
        <v>38</v>
      </c>
      <c r="O205" s="70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131</v>
      </c>
      <c r="AT205" s="196" t="s">
        <v>127</v>
      </c>
      <c r="AU205" s="196" t="s">
        <v>82</v>
      </c>
      <c r="AY205" s="16" t="s">
        <v>124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6" t="s">
        <v>80</v>
      </c>
      <c r="BK205" s="197">
        <f>ROUND(I205*H205,2)</f>
        <v>0</v>
      </c>
      <c r="BL205" s="16" t="s">
        <v>131</v>
      </c>
      <c r="BM205" s="196" t="s">
        <v>402</v>
      </c>
    </row>
    <row r="206" spans="1:65" s="12" customFormat="1" ht="22.75" customHeight="1">
      <c r="B206" s="169"/>
      <c r="C206" s="170"/>
      <c r="D206" s="171" t="s">
        <v>72</v>
      </c>
      <c r="E206" s="183" t="s">
        <v>390</v>
      </c>
      <c r="F206" s="183" t="s">
        <v>391</v>
      </c>
      <c r="G206" s="170"/>
      <c r="H206" s="170"/>
      <c r="I206" s="173"/>
      <c r="J206" s="184">
        <f>BK206</f>
        <v>0</v>
      </c>
      <c r="K206" s="170"/>
      <c r="L206" s="175"/>
      <c r="M206" s="176"/>
      <c r="N206" s="177"/>
      <c r="O206" s="177"/>
      <c r="P206" s="178">
        <f>SUM(P207:P261)</f>
        <v>0</v>
      </c>
      <c r="Q206" s="177"/>
      <c r="R206" s="178">
        <f>SUM(R207:R261)</f>
        <v>0</v>
      </c>
      <c r="S206" s="177"/>
      <c r="T206" s="179">
        <f>SUM(T207:T261)</f>
        <v>0</v>
      </c>
      <c r="AR206" s="180" t="s">
        <v>80</v>
      </c>
      <c r="AT206" s="181" t="s">
        <v>72</v>
      </c>
      <c r="AU206" s="181" t="s">
        <v>80</v>
      </c>
      <c r="AY206" s="180" t="s">
        <v>124</v>
      </c>
      <c r="BK206" s="182">
        <f>SUM(BK207:BK261)</f>
        <v>0</v>
      </c>
    </row>
    <row r="207" spans="1:65" s="2" customFormat="1" ht="53.7" customHeight="1">
      <c r="A207" s="33"/>
      <c r="B207" s="34"/>
      <c r="C207" s="185" t="s">
        <v>305</v>
      </c>
      <c r="D207" s="185" t="s">
        <v>127</v>
      </c>
      <c r="E207" s="186" t="s">
        <v>393</v>
      </c>
      <c r="F207" s="187" t="s">
        <v>394</v>
      </c>
      <c r="G207" s="188" t="s">
        <v>130</v>
      </c>
      <c r="H207" s="189">
        <v>3</v>
      </c>
      <c r="I207" s="190"/>
      <c r="J207" s="191">
        <f>ROUND(I207*H207,2)</f>
        <v>0</v>
      </c>
      <c r="K207" s="187" t="s">
        <v>1</v>
      </c>
      <c r="L207" s="38"/>
      <c r="M207" s="192" t="s">
        <v>1</v>
      </c>
      <c r="N207" s="193" t="s">
        <v>38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134</v>
      </c>
      <c r="AT207" s="196" t="s">
        <v>127</v>
      </c>
      <c r="AU207" s="196" t="s">
        <v>82</v>
      </c>
      <c r="AY207" s="16" t="s">
        <v>124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80</v>
      </c>
      <c r="BK207" s="197">
        <f>ROUND(I207*H207,2)</f>
        <v>0</v>
      </c>
      <c r="BL207" s="16" t="s">
        <v>134</v>
      </c>
      <c r="BM207" s="196" t="s">
        <v>405</v>
      </c>
    </row>
    <row r="208" spans="1:65" s="2" customFormat="1" ht="16.3" customHeight="1">
      <c r="A208" s="33"/>
      <c r="B208" s="34"/>
      <c r="C208" s="198" t="s">
        <v>407</v>
      </c>
      <c r="D208" s="198" t="s">
        <v>136</v>
      </c>
      <c r="E208" s="199" t="s">
        <v>396</v>
      </c>
      <c r="F208" s="200" t="s">
        <v>397</v>
      </c>
      <c r="G208" s="201" t="s">
        <v>130</v>
      </c>
      <c r="H208" s="202">
        <v>3</v>
      </c>
      <c r="I208" s="203"/>
      <c r="J208" s="204">
        <f>ROUND(I208*H208,2)</f>
        <v>0</v>
      </c>
      <c r="K208" s="200" t="s">
        <v>1</v>
      </c>
      <c r="L208" s="205"/>
      <c r="M208" s="206" t="s">
        <v>1</v>
      </c>
      <c r="N208" s="207" t="s">
        <v>38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144</v>
      </c>
      <c r="AT208" s="196" t="s">
        <v>136</v>
      </c>
      <c r="AU208" s="196" t="s">
        <v>82</v>
      </c>
      <c r="AY208" s="16" t="s">
        <v>124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80</v>
      </c>
      <c r="BK208" s="197">
        <f>ROUND(I208*H208,2)</f>
        <v>0</v>
      </c>
      <c r="BL208" s="16" t="s">
        <v>134</v>
      </c>
      <c r="BM208" s="196" t="s">
        <v>410</v>
      </c>
    </row>
    <row r="209" spans="1:65" s="2" customFormat="1" ht="53.7" customHeight="1">
      <c r="A209" s="33"/>
      <c r="B209" s="34"/>
      <c r="C209" s="185" t="s">
        <v>309</v>
      </c>
      <c r="D209" s="185" t="s">
        <v>127</v>
      </c>
      <c r="E209" s="186" t="s">
        <v>400</v>
      </c>
      <c r="F209" s="187" t="s">
        <v>401</v>
      </c>
      <c r="G209" s="188" t="s">
        <v>175</v>
      </c>
      <c r="H209" s="189">
        <v>300</v>
      </c>
      <c r="I209" s="190"/>
      <c r="J209" s="191">
        <f>ROUND(I209*H209,2)</f>
        <v>0</v>
      </c>
      <c r="K209" s="187" t="s">
        <v>1</v>
      </c>
      <c r="L209" s="38"/>
      <c r="M209" s="192" t="s">
        <v>1</v>
      </c>
      <c r="N209" s="193" t="s">
        <v>38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134</v>
      </c>
      <c r="AT209" s="196" t="s">
        <v>127</v>
      </c>
      <c r="AU209" s="196" t="s">
        <v>82</v>
      </c>
      <c r="AY209" s="16" t="s">
        <v>124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80</v>
      </c>
      <c r="BK209" s="197">
        <f>ROUND(I209*H209,2)</f>
        <v>0</v>
      </c>
      <c r="BL209" s="16" t="s">
        <v>134</v>
      </c>
      <c r="BM209" s="196" t="s">
        <v>413</v>
      </c>
    </row>
    <row r="210" spans="1:65" s="2" customFormat="1" ht="23.45" customHeight="1">
      <c r="A210" s="33"/>
      <c r="B210" s="34"/>
      <c r="C210" s="198" t="s">
        <v>415</v>
      </c>
      <c r="D210" s="198" t="s">
        <v>136</v>
      </c>
      <c r="E210" s="199" t="s">
        <v>403</v>
      </c>
      <c r="F210" s="200" t="s">
        <v>404</v>
      </c>
      <c r="G210" s="201" t="s">
        <v>175</v>
      </c>
      <c r="H210" s="202">
        <v>345</v>
      </c>
      <c r="I210" s="203"/>
      <c r="J210" s="204">
        <f>ROUND(I210*H210,2)</f>
        <v>0</v>
      </c>
      <c r="K210" s="200" t="s">
        <v>1</v>
      </c>
      <c r="L210" s="205"/>
      <c r="M210" s="206" t="s">
        <v>1</v>
      </c>
      <c r="N210" s="207" t="s">
        <v>38</v>
      </c>
      <c r="O210" s="70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144</v>
      </c>
      <c r="AT210" s="196" t="s">
        <v>136</v>
      </c>
      <c r="AU210" s="196" t="s">
        <v>82</v>
      </c>
      <c r="AY210" s="16" t="s">
        <v>124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80</v>
      </c>
      <c r="BK210" s="197">
        <f>ROUND(I210*H210,2)</f>
        <v>0</v>
      </c>
      <c r="BL210" s="16" t="s">
        <v>134</v>
      </c>
      <c r="BM210" s="196" t="s">
        <v>418</v>
      </c>
    </row>
    <row r="211" spans="1:65" s="13" customFormat="1">
      <c r="B211" s="214"/>
      <c r="C211" s="215"/>
      <c r="D211" s="216" t="s">
        <v>270</v>
      </c>
      <c r="E211" s="217" t="s">
        <v>1</v>
      </c>
      <c r="F211" s="218" t="s">
        <v>746</v>
      </c>
      <c r="G211" s="215"/>
      <c r="H211" s="219">
        <v>345</v>
      </c>
      <c r="I211" s="220"/>
      <c r="J211" s="215"/>
      <c r="K211" s="215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270</v>
      </c>
      <c r="AU211" s="225" t="s">
        <v>82</v>
      </c>
      <c r="AV211" s="13" t="s">
        <v>82</v>
      </c>
      <c r="AW211" s="13" t="s">
        <v>30</v>
      </c>
      <c r="AX211" s="13" t="s">
        <v>73</v>
      </c>
      <c r="AY211" s="225" t="s">
        <v>124</v>
      </c>
    </row>
    <row r="212" spans="1:65" s="14" customFormat="1">
      <c r="B212" s="226"/>
      <c r="C212" s="227"/>
      <c r="D212" s="216" t="s">
        <v>270</v>
      </c>
      <c r="E212" s="228" t="s">
        <v>1</v>
      </c>
      <c r="F212" s="229" t="s">
        <v>272</v>
      </c>
      <c r="G212" s="227"/>
      <c r="H212" s="230">
        <v>345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270</v>
      </c>
      <c r="AU212" s="236" t="s">
        <v>82</v>
      </c>
      <c r="AV212" s="14" t="s">
        <v>134</v>
      </c>
      <c r="AW212" s="14" t="s">
        <v>30</v>
      </c>
      <c r="AX212" s="14" t="s">
        <v>80</v>
      </c>
      <c r="AY212" s="236" t="s">
        <v>124</v>
      </c>
    </row>
    <row r="213" spans="1:65" s="2" customFormat="1" ht="53.7" customHeight="1">
      <c r="A213" s="33"/>
      <c r="B213" s="34"/>
      <c r="C213" s="185" t="s">
        <v>312</v>
      </c>
      <c r="D213" s="185" t="s">
        <v>127</v>
      </c>
      <c r="E213" s="186" t="s">
        <v>408</v>
      </c>
      <c r="F213" s="187" t="s">
        <v>409</v>
      </c>
      <c r="G213" s="188" t="s">
        <v>175</v>
      </c>
      <c r="H213" s="189">
        <v>75</v>
      </c>
      <c r="I213" s="190"/>
      <c r="J213" s="191">
        <f>ROUND(I213*H213,2)</f>
        <v>0</v>
      </c>
      <c r="K213" s="187" t="s">
        <v>1</v>
      </c>
      <c r="L213" s="38"/>
      <c r="M213" s="192" t="s">
        <v>1</v>
      </c>
      <c r="N213" s="193" t="s">
        <v>38</v>
      </c>
      <c r="O213" s="70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134</v>
      </c>
      <c r="AT213" s="196" t="s">
        <v>127</v>
      </c>
      <c r="AU213" s="196" t="s">
        <v>82</v>
      </c>
      <c r="AY213" s="16" t="s">
        <v>124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80</v>
      </c>
      <c r="BK213" s="197">
        <f>ROUND(I213*H213,2)</f>
        <v>0</v>
      </c>
      <c r="BL213" s="16" t="s">
        <v>134</v>
      </c>
      <c r="BM213" s="196" t="s">
        <v>421</v>
      </c>
    </row>
    <row r="214" spans="1:65" s="2" customFormat="1" ht="23.45" customHeight="1">
      <c r="A214" s="33"/>
      <c r="B214" s="34"/>
      <c r="C214" s="198" t="s">
        <v>423</v>
      </c>
      <c r="D214" s="198" t="s">
        <v>136</v>
      </c>
      <c r="E214" s="199" t="s">
        <v>411</v>
      </c>
      <c r="F214" s="200" t="s">
        <v>412</v>
      </c>
      <c r="G214" s="201" t="s">
        <v>175</v>
      </c>
      <c r="H214" s="202">
        <v>86.25</v>
      </c>
      <c r="I214" s="203"/>
      <c r="J214" s="204">
        <f>ROUND(I214*H214,2)</f>
        <v>0</v>
      </c>
      <c r="K214" s="200" t="s">
        <v>1</v>
      </c>
      <c r="L214" s="205"/>
      <c r="M214" s="206" t="s">
        <v>1</v>
      </c>
      <c r="N214" s="207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144</v>
      </c>
      <c r="AT214" s="196" t="s">
        <v>136</v>
      </c>
      <c r="AU214" s="196" t="s">
        <v>82</v>
      </c>
      <c r="AY214" s="16" t="s">
        <v>124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80</v>
      </c>
      <c r="BK214" s="197">
        <f>ROUND(I214*H214,2)</f>
        <v>0</v>
      </c>
      <c r="BL214" s="16" t="s">
        <v>134</v>
      </c>
      <c r="BM214" s="196" t="s">
        <v>426</v>
      </c>
    </row>
    <row r="215" spans="1:65" s="13" customFormat="1">
      <c r="B215" s="214"/>
      <c r="C215" s="215"/>
      <c r="D215" s="216" t="s">
        <v>270</v>
      </c>
      <c r="E215" s="217" t="s">
        <v>1</v>
      </c>
      <c r="F215" s="218" t="s">
        <v>414</v>
      </c>
      <c r="G215" s="215"/>
      <c r="H215" s="219">
        <v>86.25</v>
      </c>
      <c r="I215" s="220"/>
      <c r="J215" s="215"/>
      <c r="K215" s="215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270</v>
      </c>
      <c r="AU215" s="225" t="s">
        <v>82</v>
      </c>
      <c r="AV215" s="13" t="s">
        <v>82</v>
      </c>
      <c r="AW215" s="13" t="s">
        <v>30</v>
      </c>
      <c r="AX215" s="13" t="s">
        <v>73</v>
      </c>
      <c r="AY215" s="225" t="s">
        <v>124</v>
      </c>
    </row>
    <row r="216" spans="1:65" s="14" customFormat="1">
      <c r="B216" s="226"/>
      <c r="C216" s="227"/>
      <c r="D216" s="216" t="s">
        <v>270</v>
      </c>
      <c r="E216" s="228" t="s">
        <v>1</v>
      </c>
      <c r="F216" s="229" t="s">
        <v>272</v>
      </c>
      <c r="G216" s="227"/>
      <c r="H216" s="230">
        <v>86.25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270</v>
      </c>
      <c r="AU216" s="236" t="s">
        <v>82</v>
      </c>
      <c r="AV216" s="14" t="s">
        <v>134</v>
      </c>
      <c r="AW216" s="14" t="s">
        <v>30</v>
      </c>
      <c r="AX216" s="14" t="s">
        <v>80</v>
      </c>
      <c r="AY216" s="236" t="s">
        <v>124</v>
      </c>
    </row>
    <row r="217" spans="1:65" s="2" customFormat="1" ht="42.8" customHeight="1">
      <c r="A217" s="33"/>
      <c r="B217" s="34"/>
      <c r="C217" s="185" t="s">
        <v>316</v>
      </c>
      <c r="D217" s="185" t="s">
        <v>127</v>
      </c>
      <c r="E217" s="186" t="s">
        <v>416</v>
      </c>
      <c r="F217" s="187" t="s">
        <v>417</v>
      </c>
      <c r="G217" s="188" t="s">
        <v>175</v>
      </c>
      <c r="H217" s="189">
        <v>18</v>
      </c>
      <c r="I217" s="190"/>
      <c r="J217" s="191">
        <f>ROUND(I217*H217,2)</f>
        <v>0</v>
      </c>
      <c r="K217" s="187" t="s">
        <v>1</v>
      </c>
      <c r="L217" s="38"/>
      <c r="M217" s="192" t="s">
        <v>1</v>
      </c>
      <c r="N217" s="193" t="s">
        <v>38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134</v>
      </c>
      <c r="AT217" s="196" t="s">
        <v>127</v>
      </c>
      <c r="AU217" s="196" t="s">
        <v>82</v>
      </c>
      <c r="AY217" s="16" t="s">
        <v>124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80</v>
      </c>
      <c r="BK217" s="197">
        <f>ROUND(I217*H217,2)</f>
        <v>0</v>
      </c>
      <c r="BL217" s="16" t="s">
        <v>134</v>
      </c>
      <c r="BM217" s="196" t="s">
        <v>429</v>
      </c>
    </row>
    <row r="218" spans="1:65" s="2" customFormat="1" ht="23.45" customHeight="1">
      <c r="A218" s="33"/>
      <c r="B218" s="34"/>
      <c r="C218" s="198" t="s">
        <v>430</v>
      </c>
      <c r="D218" s="198" t="s">
        <v>136</v>
      </c>
      <c r="E218" s="199" t="s">
        <v>419</v>
      </c>
      <c r="F218" s="200" t="s">
        <v>420</v>
      </c>
      <c r="G218" s="201" t="s">
        <v>175</v>
      </c>
      <c r="H218" s="202">
        <v>20.7</v>
      </c>
      <c r="I218" s="203"/>
      <c r="J218" s="204">
        <f>ROUND(I218*H218,2)</f>
        <v>0</v>
      </c>
      <c r="K218" s="200" t="s">
        <v>1</v>
      </c>
      <c r="L218" s="205"/>
      <c r="M218" s="206" t="s">
        <v>1</v>
      </c>
      <c r="N218" s="207" t="s">
        <v>38</v>
      </c>
      <c r="O218" s="70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144</v>
      </c>
      <c r="AT218" s="196" t="s">
        <v>136</v>
      </c>
      <c r="AU218" s="196" t="s">
        <v>82</v>
      </c>
      <c r="AY218" s="16" t="s">
        <v>124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80</v>
      </c>
      <c r="BK218" s="197">
        <f>ROUND(I218*H218,2)</f>
        <v>0</v>
      </c>
      <c r="BL218" s="16" t="s">
        <v>134</v>
      </c>
      <c r="BM218" s="196" t="s">
        <v>433</v>
      </c>
    </row>
    <row r="219" spans="1:65" s="13" customFormat="1">
      <c r="B219" s="214"/>
      <c r="C219" s="215"/>
      <c r="D219" s="216" t="s">
        <v>270</v>
      </c>
      <c r="E219" s="217" t="s">
        <v>1</v>
      </c>
      <c r="F219" s="218" t="s">
        <v>437</v>
      </c>
      <c r="G219" s="215"/>
      <c r="H219" s="219">
        <v>20.7</v>
      </c>
      <c r="I219" s="220"/>
      <c r="J219" s="215"/>
      <c r="K219" s="215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270</v>
      </c>
      <c r="AU219" s="225" t="s">
        <v>82</v>
      </c>
      <c r="AV219" s="13" t="s">
        <v>82</v>
      </c>
      <c r="AW219" s="13" t="s">
        <v>30</v>
      </c>
      <c r="AX219" s="13" t="s">
        <v>73</v>
      </c>
      <c r="AY219" s="225" t="s">
        <v>124</v>
      </c>
    </row>
    <row r="220" spans="1:65" s="14" customFormat="1">
      <c r="B220" s="226"/>
      <c r="C220" s="227"/>
      <c r="D220" s="216" t="s">
        <v>270</v>
      </c>
      <c r="E220" s="228" t="s">
        <v>1</v>
      </c>
      <c r="F220" s="229" t="s">
        <v>272</v>
      </c>
      <c r="G220" s="227"/>
      <c r="H220" s="230">
        <v>20.7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270</v>
      </c>
      <c r="AU220" s="236" t="s">
        <v>82</v>
      </c>
      <c r="AV220" s="14" t="s">
        <v>134</v>
      </c>
      <c r="AW220" s="14" t="s">
        <v>30</v>
      </c>
      <c r="AX220" s="14" t="s">
        <v>80</v>
      </c>
      <c r="AY220" s="236" t="s">
        <v>124</v>
      </c>
    </row>
    <row r="221" spans="1:65" s="2" customFormat="1" ht="42.8" customHeight="1">
      <c r="A221" s="33"/>
      <c r="B221" s="34"/>
      <c r="C221" s="185" t="s">
        <v>319</v>
      </c>
      <c r="D221" s="185" t="s">
        <v>127</v>
      </c>
      <c r="E221" s="186" t="s">
        <v>424</v>
      </c>
      <c r="F221" s="187" t="s">
        <v>425</v>
      </c>
      <c r="G221" s="188" t="s">
        <v>175</v>
      </c>
      <c r="H221" s="189">
        <v>120</v>
      </c>
      <c r="I221" s="190"/>
      <c r="J221" s="191">
        <f>ROUND(I221*H221,2)</f>
        <v>0</v>
      </c>
      <c r="K221" s="187" t="s">
        <v>1</v>
      </c>
      <c r="L221" s="38"/>
      <c r="M221" s="192" t="s">
        <v>1</v>
      </c>
      <c r="N221" s="193" t="s">
        <v>38</v>
      </c>
      <c r="O221" s="70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134</v>
      </c>
      <c r="AT221" s="196" t="s">
        <v>127</v>
      </c>
      <c r="AU221" s="196" t="s">
        <v>82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80</v>
      </c>
      <c r="BK221" s="197">
        <f>ROUND(I221*H221,2)</f>
        <v>0</v>
      </c>
      <c r="BL221" s="16" t="s">
        <v>134</v>
      </c>
      <c r="BM221" s="196" t="s">
        <v>436</v>
      </c>
    </row>
    <row r="222" spans="1:65" s="2" customFormat="1" ht="42.8" customHeight="1">
      <c r="A222" s="33"/>
      <c r="B222" s="34"/>
      <c r="C222" s="198" t="s">
        <v>438</v>
      </c>
      <c r="D222" s="198" t="s">
        <v>136</v>
      </c>
      <c r="E222" s="199" t="s">
        <v>747</v>
      </c>
      <c r="F222" s="200" t="s">
        <v>748</v>
      </c>
      <c r="G222" s="201" t="s">
        <v>175</v>
      </c>
      <c r="H222" s="202">
        <v>120</v>
      </c>
      <c r="I222" s="203"/>
      <c r="J222" s="204">
        <f>ROUND(I222*H222,2)</f>
        <v>0</v>
      </c>
      <c r="K222" s="200" t="s">
        <v>1</v>
      </c>
      <c r="L222" s="205"/>
      <c r="M222" s="206" t="s">
        <v>1</v>
      </c>
      <c r="N222" s="207" t="s">
        <v>38</v>
      </c>
      <c r="O222" s="70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144</v>
      </c>
      <c r="AT222" s="196" t="s">
        <v>136</v>
      </c>
      <c r="AU222" s="196" t="s">
        <v>82</v>
      </c>
      <c r="AY222" s="16" t="s">
        <v>124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80</v>
      </c>
      <c r="BK222" s="197">
        <f>ROUND(I222*H222,2)</f>
        <v>0</v>
      </c>
      <c r="BL222" s="16" t="s">
        <v>134</v>
      </c>
      <c r="BM222" s="196" t="s">
        <v>441</v>
      </c>
    </row>
    <row r="223" spans="1:65" s="2" customFormat="1" ht="36.700000000000003" customHeight="1">
      <c r="A223" s="33"/>
      <c r="B223" s="34"/>
      <c r="C223" s="185" t="s">
        <v>323</v>
      </c>
      <c r="D223" s="185" t="s">
        <v>127</v>
      </c>
      <c r="E223" s="186" t="s">
        <v>431</v>
      </c>
      <c r="F223" s="187" t="s">
        <v>432</v>
      </c>
      <c r="G223" s="188" t="s">
        <v>175</v>
      </c>
      <c r="H223" s="189">
        <v>12</v>
      </c>
      <c r="I223" s="190"/>
      <c r="J223" s="191">
        <f>ROUND(I223*H223,2)</f>
        <v>0</v>
      </c>
      <c r="K223" s="187" t="s">
        <v>1</v>
      </c>
      <c r="L223" s="38"/>
      <c r="M223" s="192" t="s">
        <v>1</v>
      </c>
      <c r="N223" s="193" t="s">
        <v>38</v>
      </c>
      <c r="O223" s="70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134</v>
      </c>
      <c r="AT223" s="196" t="s">
        <v>127</v>
      </c>
      <c r="AU223" s="196" t="s">
        <v>82</v>
      </c>
      <c r="AY223" s="16" t="s">
        <v>124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80</v>
      </c>
      <c r="BK223" s="197">
        <f>ROUND(I223*H223,2)</f>
        <v>0</v>
      </c>
      <c r="BL223" s="16" t="s">
        <v>134</v>
      </c>
      <c r="BM223" s="196" t="s">
        <v>444</v>
      </c>
    </row>
    <row r="224" spans="1:65" s="2" customFormat="1" ht="23.45" customHeight="1">
      <c r="A224" s="33"/>
      <c r="B224" s="34"/>
      <c r="C224" s="198" t="s">
        <v>445</v>
      </c>
      <c r="D224" s="198" t="s">
        <v>136</v>
      </c>
      <c r="E224" s="199" t="s">
        <v>434</v>
      </c>
      <c r="F224" s="200" t="s">
        <v>435</v>
      </c>
      <c r="G224" s="201" t="s">
        <v>175</v>
      </c>
      <c r="H224" s="202">
        <v>13.8</v>
      </c>
      <c r="I224" s="203"/>
      <c r="J224" s="204">
        <f>ROUND(I224*H224,2)</f>
        <v>0</v>
      </c>
      <c r="K224" s="200" t="s">
        <v>1</v>
      </c>
      <c r="L224" s="205"/>
      <c r="M224" s="206" t="s">
        <v>1</v>
      </c>
      <c r="N224" s="207" t="s">
        <v>38</v>
      </c>
      <c r="O224" s="70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144</v>
      </c>
      <c r="AT224" s="196" t="s">
        <v>136</v>
      </c>
      <c r="AU224" s="196" t="s">
        <v>82</v>
      </c>
      <c r="AY224" s="16" t="s">
        <v>124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6" t="s">
        <v>80</v>
      </c>
      <c r="BK224" s="197">
        <f>ROUND(I224*H224,2)</f>
        <v>0</v>
      </c>
      <c r="BL224" s="16" t="s">
        <v>134</v>
      </c>
      <c r="BM224" s="196" t="s">
        <v>448</v>
      </c>
    </row>
    <row r="225" spans="1:65" s="13" customFormat="1">
      <c r="B225" s="214"/>
      <c r="C225" s="215"/>
      <c r="D225" s="216" t="s">
        <v>270</v>
      </c>
      <c r="E225" s="217" t="s">
        <v>1</v>
      </c>
      <c r="F225" s="218" t="s">
        <v>422</v>
      </c>
      <c r="G225" s="215"/>
      <c r="H225" s="219">
        <v>13.8</v>
      </c>
      <c r="I225" s="220"/>
      <c r="J225" s="215"/>
      <c r="K225" s="215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270</v>
      </c>
      <c r="AU225" s="225" t="s">
        <v>82</v>
      </c>
      <c r="AV225" s="13" t="s">
        <v>82</v>
      </c>
      <c r="AW225" s="13" t="s">
        <v>30</v>
      </c>
      <c r="AX225" s="13" t="s">
        <v>73</v>
      </c>
      <c r="AY225" s="225" t="s">
        <v>124</v>
      </c>
    </row>
    <row r="226" spans="1:65" s="14" customFormat="1">
      <c r="B226" s="226"/>
      <c r="C226" s="227"/>
      <c r="D226" s="216" t="s">
        <v>270</v>
      </c>
      <c r="E226" s="228" t="s">
        <v>1</v>
      </c>
      <c r="F226" s="229" t="s">
        <v>272</v>
      </c>
      <c r="G226" s="227"/>
      <c r="H226" s="230">
        <v>13.8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270</v>
      </c>
      <c r="AU226" s="236" t="s">
        <v>82</v>
      </c>
      <c r="AV226" s="14" t="s">
        <v>134</v>
      </c>
      <c r="AW226" s="14" t="s">
        <v>30</v>
      </c>
      <c r="AX226" s="14" t="s">
        <v>80</v>
      </c>
      <c r="AY226" s="236" t="s">
        <v>124</v>
      </c>
    </row>
    <row r="227" spans="1:65" s="2" customFormat="1" ht="31.95" customHeight="1">
      <c r="A227" s="33"/>
      <c r="B227" s="34"/>
      <c r="C227" s="185" t="s">
        <v>326</v>
      </c>
      <c r="D227" s="185" t="s">
        <v>127</v>
      </c>
      <c r="E227" s="186" t="s">
        <v>439</v>
      </c>
      <c r="F227" s="187" t="s">
        <v>440</v>
      </c>
      <c r="G227" s="188" t="s">
        <v>130</v>
      </c>
      <c r="H227" s="189">
        <v>30</v>
      </c>
      <c r="I227" s="190"/>
      <c r="J227" s="191">
        <f t="shared" ref="J227:J236" si="20">ROUND(I227*H227,2)</f>
        <v>0</v>
      </c>
      <c r="K227" s="187" t="s">
        <v>1</v>
      </c>
      <c r="L227" s="38"/>
      <c r="M227" s="192" t="s">
        <v>1</v>
      </c>
      <c r="N227" s="193" t="s">
        <v>38</v>
      </c>
      <c r="O227" s="70"/>
      <c r="P227" s="194">
        <f t="shared" ref="P227:P236" si="21">O227*H227</f>
        <v>0</v>
      </c>
      <c r="Q227" s="194">
        <v>0</v>
      </c>
      <c r="R227" s="194">
        <f t="shared" ref="R227:R236" si="22">Q227*H227</f>
        <v>0</v>
      </c>
      <c r="S227" s="194">
        <v>0</v>
      </c>
      <c r="T227" s="195">
        <f t="shared" ref="T227:T236" si="23"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134</v>
      </c>
      <c r="AT227" s="196" t="s">
        <v>127</v>
      </c>
      <c r="AU227" s="196" t="s">
        <v>82</v>
      </c>
      <c r="AY227" s="16" t="s">
        <v>124</v>
      </c>
      <c r="BE227" s="197">
        <f t="shared" ref="BE227:BE236" si="24">IF(N227="základní",J227,0)</f>
        <v>0</v>
      </c>
      <c r="BF227" s="197">
        <f t="shared" ref="BF227:BF236" si="25">IF(N227="snížená",J227,0)</f>
        <v>0</v>
      </c>
      <c r="BG227" s="197">
        <f t="shared" ref="BG227:BG236" si="26">IF(N227="zákl. přenesená",J227,0)</f>
        <v>0</v>
      </c>
      <c r="BH227" s="197">
        <f t="shared" ref="BH227:BH236" si="27">IF(N227="sníž. přenesená",J227,0)</f>
        <v>0</v>
      </c>
      <c r="BI227" s="197">
        <f t="shared" ref="BI227:BI236" si="28">IF(N227="nulová",J227,0)</f>
        <v>0</v>
      </c>
      <c r="BJ227" s="16" t="s">
        <v>80</v>
      </c>
      <c r="BK227" s="197">
        <f t="shared" ref="BK227:BK236" si="29">ROUND(I227*H227,2)</f>
        <v>0</v>
      </c>
      <c r="BL227" s="16" t="s">
        <v>134</v>
      </c>
      <c r="BM227" s="196" t="s">
        <v>451</v>
      </c>
    </row>
    <row r="228" spans="1:65" s="2" customFormat="1" ht="31.95" customHeight="1">
      <c r="A228" s="33"/>
      <c r="B228" s="34"/>
      <c r="C228" s="185" t="s">
        <v>452</v>
      </c>
      <c r="D228" s="185" t="s">
        <v>127</v>
      </c>
      <c r="E228" s="186" t="s">
        <v>442</v>
      </c>
      <c r="F228" s="187" t="s">
        <v>443</v>
      </c>
      <c r="G228" s="188" t="s">
        <v>130</v>
      </c>
      <c r="H228" s="189">
        <v>30</v>
      </c>
      <c r="I228" s="190"/>
      <c r="J228" s="191">
        <f t="shared" si="20"/>
        <v>0</v>
      </c>
      <c r="K228" s="187" t="s">
        <v>1</v>
      </c>
      <c r="L228" s="38"/>
      <c r="M228" s="192" t="s">
        <v>1</v>
      </c>
      <c r="N228" s="193" t="s">
        <v>38</v>
      </c>
      <c r="O228" s="70"/>
      <c r="P228" s="194">
        <f t="shared" si="21"/>
        <v>0</v>
      </c>
      <c r="Q228" s="194">
        <v>0</v>
      </c>
      <c r="R228" s="194">
        <f t="shared" si="22"/>
        <v>0</v>
      </c>
      <c r="S228" s="194">
        <v>0</v>
      </c>
      <c r="T228" s="195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134</v>
      </c>
      <c r="AT228" s="196" t="s">
        <v>127</v>
      </c>
      <c r="AU228" s="196" t="s">
        <v>82</v>
      </c>
      <c r="AY228" s="16" t="s">
        <v>124</v>
      </c>
      <c r="BE228" s="197">
        <f t="shared" si="24"/>
        <v>0</v>
      </c>
      <c r="BF228" s="197">
        <f t="shared" si="25"/>
        <v>0</v>
      </c>
      <c r="BG228" s="197">
        <f t="shared" si="26"/>
        <v>0</v>
      </c>
      <c r="BH228" s="197">
        <f t="shared" si="27"/>
        <v>0</v>
      </c>
      <c r="BI228" s="197">
        <f t="shared" si="28"/>
        <v>0</v>
      </c>
      <c r="BJ228" s="16" t="s">
        <v>80</v>
      </c>
      <c r="BK228" s="197">
        <f t="shared" si="29"/>
        <v>0</v>
      </c>
      <c r="BL228" s="16" t="s">
        <v>134</v>
      </c>
      <c r="BM228" s="196" t="s">
        <v>455</v>
      </c>
    </row>
    <row r="229" spans="1:65" s="2" customFormat="1" ht="31.95" customHeight="1">
      <c r="A229" s="33"/>
      <c r="B229" s="34"/>
      <c r="C229" s="185" t="s">
        <v>330</v>
      </c>
      <c r="D229" s="185" t="s">
        <v>127</v>
      </c>
      <c r="E229" s="186" t="s">
        <v>446</v>
      </c>
      <c r="F229" s="187" t="s">
        <v>447</v>
      </c>
      <c r="G229" s="188" t="s">
        <v>130</v>
      </c>
      <c r="H229" s="189">
        <v>8</v>
      </c>
      <c r="I229" s="190"/>
      <c r="J229" s="191">
        <f t="shared" si="20"/>
        <v>0</v>
      </c>
      <c r="K229" s="187" t="s">
        <v>1</v>
      </c>
      <c r="L229" s="38"/>
      <c r="M229" s="192" t="s">
        <v>1</v>
      </c>
      <c r="N229" s="193" t="s">
        <v>38</v>
      </c>
      <c r="O229" s="70"/>
      <c r="P229" s="194">
        <f t="shared" si="21"/>
        <v>0</v>
      </c>
      <c r="Q229" s="194">
        <v>0</v>
      </c>
      <c r="R229" s="194">
        <f t="shared" si="22"/>
        <v>0</v>
      </c>
      <c r="S229" s="194">
        <v>0</v>
      </c>
      <c r="T229" s="195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134</v>
      </c>
      <c r="AT229" s="196" t="s">
        <v>127</v>
      </c>
      <c r="AU229" s="196" t="s">
        <v>82</v>
      </c>
      <c r="AY229" s="16" t="s">
        <v>124</v>
      </c>
      <c r="BE229" s="197">
        <f t="shared" si="24"/>
        <v>0</v>
      </c>
      <c r="BF229" s="197">
        <f t="shared" si="25"/>
        <v>0</v>
      </c>
      <c r="BG229" s="197">
        <f t="shared" si="26"/>
        <v>0</v>
      </c>
      <c r="BH229" s="197">
        <f t="shared" si="27"/>
        <v>0</v>
      </c>
      <c r="BI229" s="197">
        <f t="shared" si="28"/>
        <v>0</v>
      </c>
      <c r="BJ229" s="16" t="s">
        <v>80</v>
      </c>
      <c r="BK229" s="197">
        <f t="shared" si="29"/>
        <v>0</v>
      </c>
      <c r="BL229" s="16" t="s">
        <v>134</v>
      </c>
      <c r="BM229" s="196" t="s">
        <v>458</v>
      </c>
    </row>
    <row r="230" spans="1:65" s="2" customFormat="1" ht="31.95" customHeight="1">
      <c r="A230" s="33"/>
      <c r="B230" s="34"/>
      <c r="C230" s="185" t="s">
        <v>459</v>
      </c>
      <c r="D230" s="185" t="s">
        <v>127</v>
      </c>
      <c r="E230" s="186" t="s">
        <v>449</v>
      </c>
      <c r="F230" s="187" t="s">
        <v>450</v>
      </c>
      <c r="G230" s="188" t="s">
        <v>130</v>
      </c>
      <c r="H230" s="189">
        <v>10</v>
      </c>
      <c r="I230" s="190"/>
      <c r="J230" s="191">
        <f t="shared" si="20"/>
        <v>0</v>
      </c>
      <c r="K230" s="187" t="s">
        <v>1</v>
      </c>
      <c r="L230" s="38"/>
      <c r="M230" s="192" t="s">
        <v>1</v>
      </c>
      <c r="N230" s="193" t="s">
        <v>38</v>
      </c>
      <c r="O230" s="70"/>
      <c r="P230" s="194">
        <f t="shared" si="21"/>
        <v>0</v>
      </c>
      <c r="Q230" s="194">
        <v>0</v>
      </c>
      <c r="R230" s="194">
        <f t="shared" si="22"/>
        <v>0</v>
      </c>
      <c r="S230" s="194">
        <v>0</v>
      </c>
      <c r="T230" s="195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134</v>
      </c>
      <c r="AT230" s="196" t="s">
        <v>127</v>
      </c>
      <c r="AU230" s="196" t="s">
        <v>82</v>
      </c>
      <c r="AY230" s="16" t="s">
        <v>124</v>
      </c>
      <c r="BE230" s="197">
        <f t="shared" si="24"/>
        <v>0</v>
      </c>
      <c r="BF230" s="197">
        <f t="shared" si="25"/>
        <v>0</v>
      </c>
      <c r="BG230" s="197">
        <f t="shared" si="26"/>
        <v>0</v>
      </c>
      <c r="BH230" s="197">
        <f t="shared" si="27"/>
        <v>0</v>
      </c>
      <c r="BI230" s="197">
        <f t="shared" si="28"/>
        <v>0</v>
      </c>
      <c r="BJ230" s="16" t="s">
        <v>80</v>
      </c>
      <c r="BK230" s="197">
        <f t="shared" si="29"/>
        <v>0</v>
      </c>
      <c r="BL230" s="16" t="s">
        <v>134</v>
      </c>
      <c r="BM230" s="196" t="s">
        <v>462</v>
      </c>
    </row>
    <row r="231" spans="1:65" s="2" customFormat="1" ht="31.95" customHeight="1">
      <c r="A231" s="33"/>
      <c r="B231" s="34"/>
      <c r="C231" s="185" t="s">
        <v>333</v>
      </c>
      <c r="D231" s="185" t="s">
        <v>127</v>
      </c>
      <c r="E231" s="186" t="s">
        <v>453</v>
      </c>
      <c r="F231" s="187" t="s">
        <v>454</v>
      </c>
      <c r="G231" s="188" t="s">
        <v>130</v>
      </c>
      <c r="H231" s="189">
        <v>1</v>
      </c>
      <c r="I231" s="190"/>
      <c r="J231" s="191">
        <f t="shared" si="20"/>
        <v>0</v>
      </c>
      <c r="K231" s="187" t="s">
        <v>1</v>
      </c>
      <c r="L231" s="38"/>
      <c r="M231" s="192" t="s">
        <v>1</v>
      </c>
      <c r="N231" s="193" t="s">
        <v>38</v>
      </c>
      <c r="O231" s="70"/>
      <c r="P231" s="194">
        <f t="shared" si="21"/>
        <v>0</v>
      </c>
      <c r="Q231" s="194">
        <v>0</v>
      </c>
      <c r="R231" s="194">
        <f t="shared" si="22"/>
        <v>0</v>
      </c>
      <c r="S231" s="194">
        <v>0</v>
      </c>
      <c r="T231" s="195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134</v>
      </c>
      <c r="AT231" s="196" t="s">
        <v>127</v>
      </c>
      <c r="AU231" s="196" t="s">
        <v>82</v>
      </c>
      <c r="AY231" s="16" t="s">
        <v>124</v>
      </c>
      <c r="BE231" s="197">
        <f t="shared" si="24"/>
        <v>0</v>
      </c>
      <c r="BF231" s="197">
        <f t="shared" si="25"/>
        <v>0</v>
      </c>
      <c r="BG231" s="197">
        <f t="shared" si="26"/>
        <v>0</v>
      </c>
      <c r="BH231" s="197">
        <f t="shared" si="27"/>
        <v>0</v>
      </c>
      <c r="BI231" s="197">
        <f t="shared" si="28"/>
        <v>0</v>
      </c>
      <c r="BJ231" s="16" t="s">
        <v>80</v>
      </c>
      <c r="BK231" s="197">
        <f t="shared" si="29"/>
        <v>0</v>
      </c>
      <c r="BL231" s="16" t="s">
        <v>134</v>
      </c>
      <c r="BM231" s="196" t="s">
        <v>465</v>
      </c>
    </row>
    <row r="232" spans="1:65" s="2" customFormat="1" ht="16.3" customHeight="1">
      <c r="A232" s="33"/>
      <c r="B232" s="34"/>
      <c r="C232" s="198" t="s">
        <v>466</v>
      </c>
      <c r="D232" s="198" t="s">
        <v>136</v>
      </c>
      <c r="E232" s="199" t="s">
        <v>749</v>
      </c>
      <c r="F232" s="200" t="s">
        <v>750</v>
      </c>
      <c r="G232" s="201" t="s">
        <v>130</v>
      </c>
      <c r="H232" s="202">
        <v>1</v>
      </c>
      <c r="I232" s="203"/>
      <c r="J232" s="204">
        <f t="shared" si="20"/>
        <v>0</v>
      </c>
      <c r="K232" s="200" t="s">
        <v>1</v>
      </c>
      <c r="L232" s="205"/>
      <c r="M232" s="206" t="s">
        <v>1</v>
      </c>
      <c r="N232" s="207" t="s">
        <v>38</v>
      </c>
      <c r="O232" s="70"/>
      <c r="P232" s="194">
        <f t="shared" si="21"/>
        <v>0</v>
      </c>
      <c r="Q232" s="194">
        <v>0</v>
      </c>
      <c r="R232" s="194">
        <f t="shared" si="22"/>
        <v>0</v>
      </c>
      <c r="S232" s="194">
        <v>0</v>
      </c>
      <c r="T232" s="195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144</v>
      </c>
      <c r="AT232" s="196" t="s">
        <v>136</v>
      </c>
      <c r="AU232" s="196" t="s">
        <v>82</v>
      </c>
      <c r="AY232" s="16" t="s">
        <v>124</v>
      </c>
      <c r="BE232" s="197">
        <f t="shared" si="24"/>
        <v>0</v>
      </c>
      <c r="BF232" s="197">
        <f t="shared" si="25"/>
        <v>0</v>
      </c>
      <c r="BG232" s="197">
        <f t="shared" si="26"/>
        <v>0</v>
      </c>
      <c r="BH232" s="197">
        <f t="shared" si="27"/>
        <v>0</v>
      </c>
      <c r="BI232" s="197">
        <f t="shared" si="28"/>
        <v>0</v>
      </c>
      <c r="BJ232" s="16" t="s">
        <v>80</v>
      </c>
      <c r="BK232" s="197">
        <f t="shared" si="29"/>
        <v>0</v>
      </c>
      <c r="BL232" s="16" t="s">
        <v>134</v>
      </c>
      <c r="BM232" s="196" t="s">
        <v>467</v>
      </c>
    </row>
    <row r="233" spans="1:65" s="2" customFormat="1" ht="36.700000000000003" customHeight="1">
      <c r="A233" s="33"/>
      <c r="B233" s="34"/>
      <c r="C233" s="185" t="s">
        <v>337</v>
      </c>
      <c r="D233" s="185" t="s">
        <v>127</v>
      </c>
      <c r="E233" s="186" t="s">
        <v>460</v>
      </c>
      <c r="F233" s="187" t="s">
        <v>461</v>
      </c>
      <c r="G233" s="188" t="s">
        <v>130</v>
      </c>
      <c r="H233" s="189">
        <v>1</v>
      </c>
      <c r="I233" s="190"/>
      <c r="J233" s="191">
        <f t="shared" si="20"/>
        <v>0</v>
      </c>
      <c r="K233" s="187" t="s">
        <v>1</v>
      </c>
      <c r="L233" s="38"/>
      <c r="M233" s="192" t="s">
        <v>1</v>
      </c>
      <c r="N233" s="193" t="s">
        <v>38</v>
      </c>
      <c r="O233" s="70"/>
      <c r="P233" s="194">
        <f t="shared" si="21"/>
        <v>0</v>
      </c>
      <c r="Q233" s="194">
        <v>0</v>
      </c>
      <c r="R233" s="194">
        <f t="shared" si="22"/>
        <v>0</v>
      </c>
      <c r="S233" s="194">
        <v>0</v>
      </c>
      <c r="T233" s="195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134</v>
      </c>
      <c r="AT233" s="196" t="s">
        <v>127</v>
      </c>
      <c r="AU233" s="196" t="s">
        <v>82</v>
      </c>
      <c r="AY233" s="16" t="s">
        <v>124</v>
      </c>
      <c r="BE233" s="197">
        <f t="shared" si="24"/>
        <v>0</v>
      </c>
      <c r="BF233" s="197">
        <f t="shared" si="25"/>
        <v>0</v>
      </c>
      <c r="BG233" s="197">
        <f t="shared" si="26"/>
        <v>0</v>
      </c>
      <c r="BH233" s="197">
        <f t="shared" si="27"/>
        <v>0</v>
      </c>
      <c r="BI233" s="197">
        <f t="shared" si="28"/>
        <v>0</v>
      </c>
      <c r="BJ233" s="16" t="s">
        <v>80</v>
      </c>
      <c r="BK233" s="197">
        <f t="shared" si="29"/>
        <v>0</v>
      </c>
      <c r="BL233" s="16" t="s">
        <v>134</v>
      </c>
      <c r="BM233" s="196" t="s">
        <v>470</v>
      </c>
    </row>
    <row r="234" spans="1:65" s="2" customFormat="1" ht="23.45" customHeight="1">
      <c r="A234" s="33"/>
      <c r="B234" s="34"/>
      <c r="C234" s="198" t="s">
        <v>472</v>
      </c>
      <c r="D234" s="198" t="s">
        <v>136</v>
      </c>
      <c r="E234" s="199" t="s">
        <v>463</v>
      </c>
      <c r="F234" s="200" t="s">
        <v>464</v>
      </c>
      <c r="G234" s="201" t="s">
        <v>130</v>
      </c>
      <c r="H234" s="202">
        <v>1</v>
      </c>
      <c r="I234" s="203"/>
      <c r="J234" s="204">
        <f t="shared" si="20"/>
        <v>0</v>
      </c>
      <c r="K234" s="200" t="s">
        <v>1</v>
      </c>
      <c r="L234" s="205"/>
      <c r="M234" s="206" t="s">
        <v>1</v>
      </c>
      <c r="N234" s="207" t="s">
        <v>38</v>
      </c>
      <c r="O234" s="70"/>
      <c r="P234" s="194">
        <f t="shared" si="21"/>
        <v>0</v>
      </c>
      <c r="Q234" s="194">
        <v>0</v>
      </c>
      <c r="R234" s="194">
        <f t="shared" si="22"/>
        <v>0</v>
      </c>
      <c r="S234" s="194">
        <v>0</v>
      </c>
      <c r="T234" s="195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144</v>
      </c>
      <c r="AT234" s="196" t="s">
        <v>136</v>
      </c>
      <c r="AU234" s="196" t="s">
        <v>82</v>
      </c>
      <c r="AY234" s="16" t="s">
        <v>124</v>
      </c>
      <c r="BE234" s="197">
        <f t="shared" si="24"/>
        <v>0</v>
      </c>
      <c r="BF234" s="197">
        <f t="shared" si="25"/>
        <v>0</v>
      </c>
      <c r="BG234" s="197">
        <f t="shared" si="26"/>
        <v>0</v>
      </c>
      <c r="BH234" s="197">
        <f t="shared" si="27"/>
        <v>0</v>
      </c>
      <c r="BI234" s="197">
        <f t="shared" si="28"/>
        <v>0</v>
      </c>
      <c r="BJ234" s="16" t="s">
        <v>80</v>
      </c>
      <c r="BK234" s="197">
        <f t="shared" si="29"/>
        <v>0</v>
      </c>
      <c r="BL234" s="16" t="s">
        <v>134</v>
      </c>
      <c r="BM234" s="196" t="s">
        <v>475</v>
      </c>
    </row>
    <row r="235" spans="1:65" s="2" customFormat="1" ht="36.700000000000003" customHeight="1">
      <c r="A235" s="33"/>
      <c r="B235" s="34"/>
      <c r="C235" s="185" t="s">
        <v>340</v>
      </c>
      <c r="D235" s="185" t="s">
        <v>127</v>
      </c>
      <c r="E235" s="186" t="s">
        <v>173</v>
      </c>
      <c r="F235" s="187" t="s">
        <v>174</v>
      </c>
      <c r="G235" s="188" t="s">
        <v>175</v>
      </c>
      <c r="H235" s="189">
        <v>300</v>
      </c>
      <c r="I235" s="190"/>
      <c r="J235" s="191">
        <f t="shared" si="20"/>
        <v>0</v>
      </c>
      <c r="K235" s="187" t="s">
        <v>1</v>
      </c>
      <c r="L235" s="38"/>
      <c r="M235" s="192" t="s">
        <v>1</v>
      </c>
      <c r="N235" s="193" t="s">
        <v>38</v>
      </c>
      <c r="O235" s="70"/>
      <c r="P235" s="194">
        <f t="shared" si="21"/>
        <v>0</v>
      </c>
      <c r="Q235" s="194">
        <v>0</v>
      </c>
      <c r="R235" s="194">
        <f t="shared" si="22"/>
        <v>0</v>
      </c>
      <c r="S235" s="194">
        <v>0</v>
      </c>
      <c r="T235" s="195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134</v>
      </c>
      <c r="AT235" s="196" t="s">
        <v>127</v>
      </c>
      <c r="AU235" s="196" t="s">
        <v>82</v>
      </c>
      <c r="AY235" s="16" t="s">
        <v>124</v>
      </c>
      <c r="BE235" s="197">
        <f t="shared" si="24"/>
        <v>0</v>
      </c>
      <c r="BF235" s="197">
        <f t="shared" si="25"/>
        <v>0</v>
      </c>
      <c r="BG235" s="197">
        <f t="shared" si="26"/>
        <v>0</v>
      </c>
      <c r="BH235" s="197">
        <f t="shared" si="27"/>
        <v>0</v>
      </c>
      <c r="BI235" s="197">
        <f t="shared" si="28"/>
        <v>0</v>
      </c>
      <c r="BJ235" s="16" t="s">
        <v>80</v>
      </c>
      <c r="BK235" s="197">
        <f t="shared" si="29"/>
        <v>0</v>
      </c>
      <c r="BL235" s="16" t="s">
        <v>134</v>
      </c>
      <c r="BM235" s="196" t="s">
        <v>478</v>
      </c>
    </row>
    <row r="236" spans="1:65" s="2" customFormat="1" ht="21.1" customHeight="1">
      <c r="A236" s="33"/>
      <c r="B236" s="34"/>
      <c r="C236" s="198" t="s">
        <v>479</v>
      </c>
      <c r="D236" s="198" t="s">
        <v>136</v>
      </c>
      <c r="E236" s="199" t="s">
        <v>468</v>
      </c>
      <c r="F236" s="200" t="s">
        <v>469</v>
      </c>
      <c r="G236" s="201" t="s">
        <v>175</v>
      </c>
      <c r="H236" s="202">
        <v>315</v>
      </c>
      <c r="I236" s="203"/>
      <c r="J236" s="204">
        <f t="shared" si="20"/>
        <v>0</v>
      </c>
      <c r="K236" s="200" t="s">
        <v>1</v>
      </c>
      <c r="L236" s="205"/>
      <c r="M236" s="206" t="s">
        <v>1</v>
      </c>
      <c r="N236" s="207" t="s">
        <v>38</v>
      </c>
      <c r="O236" s="70"/>
      <c r="P236" s="194">
        <f t="shared" si="21"/>
        <v>0</v>
      </c>
      <c r="Q236" s="194">
        <v>0</v>
      </c>
      <c r="R236" s="194">
        <f t="shared" si="22"/>
        <v>0</v>
      </c>
      <c r="S236" s="194">
        <v>0</v>
      </c>
      <c r="T236" s="195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144</v>
      </c>
      <c r="AT236" s="196" t="s">
        <v>136</v>
      </c>
      <c r="AU236" s="196" t="s">
        <v>82</v>
      </c>
      <c r="AY236" s="16" t="s">
        <v>124</v>
      </c>
      <c r="BE236" s="197">
        <f t="shared" si="24"/>
        <v>0</v>
      </c>
      <c r="BF236" s="197">
        <f t="shared" si="25"/>
        <v>0</v>
      </c>
      <c r="BG236" s="197">
        <f t="shared" si="26"/>
        <v>0</v>
      </c>
      <c r="BH236" s="197">
        <f t="shared" si="27"/>
        <v>0</v>
      </c>
      <c r="BI236" s="197">
        <f t="shared" si="28"/>
        <v>0</v>
      </c>
      <c r="BJ236" s="16" t="s">
        <v>80</v>
      </c>
      <c r="BK236" s="197">
        <f t="shared" si="29"/>
        <v>0</v>
      </c>
      <c r="BL236" s="16" t="s">
        <v>134</v>
      </c>
      <c r="BM236" s="196" t="s">
        <v>482</v>
      </c>
    </row>
    <row r="237" spans="1:65" s="13" customFormat="1">
      <c r="B237" s="214"/>
      <c r="C237" s="215"/>
      <c r="D237" s="216" t="s">
        <v>270</v>
      </c>
      <c r="E237" s="217" t="s">
        <v>1</v>
      </c>
      <c r="F237" s="218" t="s">
        <v>471</v>
      </c>
      <c r="G237" s="215"/>
      <c r="H237" s="219">
        <v>315</v>
      </c>
      <c r="I237" s="220"/>
      <c r="J237" s="215"/>
      <c r="K237" s="215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270</v>
      </c>
      <c r="AU237" s="225" t="s">
        <v>82</v>
      </c>
      <c r="AV237" s="13" t="s">
        <v>82</v>
      </c>
      <c r="AW237" s="13" t="s">
        <v>30</v>
      </c>
      <c r="AX237" s="13" t="s">
        <v>73</v>
      </c>
      <c r="AY237" s="225" t="s">
        <v>124</v>
      </c>
    </row>
    <row r="238" spans="1:65" s="14" customFormat="1">
      <c r="B238" s="226"/>
      <c r="C238" s="227"/>
      <c r="D238" s="216" t="s">
        <v>270</v>
      </c>
      <c r="E238" s="228" t="s">
        <v>1</v>
      </c>
      <c r="F238" s="229" t="s">
        <v>272</v>
      </c>
      <c r="G238" s="227"/>
      <c r="H238" s="230">
        <v>315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270</v>
      </c>
      <c r="AU238" s="236" t="s">
        <v>82</v>
      </c>
      <c r="AV238" s="14" t="s">
        <v>134</v>
      </c>
      <c r="AW238" s="14" t="s">
        <v>30</v>
      </c>
      <c r="AX238" s="14" t="s">
        <v>80</v>
      </c>
      <c r="AY238" s="236" t="s">
        <v>124</v>
      </c>
    </row>
    <row r="239" spans="1:65" s="2" customFormat="1" ht="31.95" customHeight="1">
      <c r="A239" s="33"/>
      <c r="B239" s="34"/>
      <c r="C239" s="185" t="s">
        <v>344</v>
      </c>
      <c r="D239" s="185" t="s">
        <v>127</v>
      </c>
      <c r="E239" s="186" t="s">
        <v>473</v>
      </c>
      <c r="F239" s="187" t="s">
        <v>474</v>
      </c>
      <c r="G239" s="188" t="s">
        <v>175</v>
      </c>
      <c r="H239" s="189">
        <v>10</v>
      </c>
      <c r="I239" s="190"/>
      <c r="J239" s="191">
        <f t="shared" ref="J239:J261" si="30">ROUND(I239*H239,2)</f>
        <v>0</v>
      </c>
      <c r="K239" s="187" t="s">
        <v>1</v>
      </c>
      <c r="L239" s="38"/>
      <c r="M239" s="192" t="s">
        <v>1</v>
      </c>
      <c r="N239" s="193" t="s">
        <v>38</v>
      </c>
      <c r="O239" s="70"/>
      <c r="P239" s="194">
        <f t="shared" ref="P239:P261" si="31">O239*H239</f>
        <v>0</v>
      </c>
      <c r="Q239" s="194">
        <v>0</v>
      </c>
      <c r="R239" s="194">
        <f t="shared" ref="R239:R261" si="32">Q239*H239</f>
        <v>0</v>
      </c>
      <c r="S239" s="194">
        <v>0</v>
      </c>
      <c r="T239" s="195">
        <f t="shared" ref="T239:T261" si="33"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134</v>
      </c>
      <c r="AT239" s="196" t="s">
        <v>127</v>
      </c>
      <c r="AU239" s="196" t="s">
        <v>82</v>
      </c>
      <c r="AY239" s="16" t="s">
        <v>124</v>
      </c>
      <c r="BE239" s="197">
        <f t="shared" ref="BE239:BE261" si="34">IF(N239="základní",J239,0)</f>
        <v>0</v>
      </c>
      <c r="BF239" s="197">
        <f t="shared" ref="BF239:BF261" si="35">IF(N239="snížená",J239,0)</f>
        <v>0</v>
      </c>
      <c r="BG239" s="197">
        <f t="shared" ref="BG239:BG261" si="36">IF(N239="zákl. přenesená",J239,0)</f>
        <v>0</v>
      </c>
      <c r="BH239" s="197">
        <f t="shared" ref="BH239:BH261" si="37">IF(N239="sníž. přenesená",J239,0)</f>
        <v>0</v>
      </c>
      <c r="BI239" s="197">
        <f t="shared" ref="BI239:BI261" si="38">IF(N239="nulová",J239,0)</f>
        <v>0</v>
      </c>
      <c r="BJ239" s="16" t="s">
        <v>80</v>
      </c>
      <c r="BK239" s="197">
        <f t="shared" ref="BK239:BK261" si="39">ROUND(I239*H239,2)</f>
        <v>0</v>
      </c>
      <c r="BL239" s="16" t="s">
        <v>134</v>
      </c>
      <c r="BM239" s="196" t="s">
        <v>485</v>
      </c>
    </row>
    <row r="240" spans="1:65" s="2" customFormat="1" ht="21.1" customHeight="1">
      <c r="A240" s="33"/>
      <c r="B240" s="34"/>
      <c r="C240" s="198" t="s">
        <v>486</v>
      </c>
      <c r="D240" s="198" t="s">
        <v>136</v>
      </c>
      <c r="E240" s="199" t="s">
        <v>476</v>
      </c>
      <c r="F240" s="200" t="s">
        <v>477</v>
      </c>
      <c r="G240" s="201" t="s">
        <v>175</v>
      </c>
      <c r="H240" s="202">
        <v>10</v>
      </c>
      <c r="I240" s="203"/>
      <c r="J240" s="204">
        <f t="shared" si="30"/>
        <v>0</v>
      </c>
      <c r="K240" s="200" t="s">
        <v>1</v>
      </c>
      <c r="L240" s="205"/>
      <c r="M240" s="206" t="s">
        <v>1</v>
      </c>
      <c r="N240" s="207" t="s">
        <v>38</v>
      </c>
      <c r="O240" s="70"/>
      <c r="P240" s="194">
        <f t="shared" si="31"/>
        <v>0</v>
      </c>
      <c r="Q240" s="194">
        <v>0</v>
      </c>
      <c r="R240" s="194">
        <f t="shared" si="32"/>
        <v>0</v>
      </c>
      <c r="S240" s="194">
        <v>0</v>
      </c>
      <c r="T240" s="195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144</v>
      </c>
      <c r="AT240" s="196" t="s">
        <v>136</v>
      </c>
      <c r="AU240" s="196" t="s">
        <v>82</v>
      </c>
      <c r="AY240" s="16" t="s">
        <v>124</v>
      </c>
      <c r="BE240" s="197">
        <f t="shared" si="34"/>
        <v>0</v>
      </c>
      <c r="BF240" s="197">
        <f t="shared" si="35"/>
        <v>0</v>
      </c>
      <c r="BG240" s="197">
        <f t="shared" si="36"/>
        <v>0</v>
      </c>
      <c r="BH240" s="197">
        <f t="shared" si="37"/>
        <v>0</v>
      </c>
      <c r="BI240" s="197">
        <f t="shared" si="38"/>
        <v>0</v>
      </c>
      <c r="BJ240" s="16" t="s">
        <v>80</v>
      </c>
      <c r="BK240" s="197">
        <f t="shared" si="39"/>
        <v>0</v>
      </c>
      <c r="BL240" s="16" t="s">
        <v>134</v>
      </c>
      <c r="BM240" s="196" t="s">
        <v>487</v>
      </c>
    </row>
    <row r="241" spans="1:65" s="2" customFormat="1" ht="16.3" customHeight="1">
      <c r="A241" s="33"/>
      <c r="B241" s="34"/>
      <c r="C241" s="198" t="s">
        <v>347</v>
      </c>
      <c r="D241" s="198" t="s">
        <v>136</v>
      </c>
      <c r="E241" s="199" t="s">
        <v>480</v>
      </c>
      <c r="F241" s="200" t="s">
        <v>481</v>
      </c>
      <c r="G241" s="201" t="s">
        <v>130</v>
      </c>
      <c r="H241" s="202">
        <v>10</v>
      </c>
      <c r="I241" s="203"/>
      <c r="J241" s="204">
        <f t="shared" si="30"/>
        <v>0</v>
      </c>
      <c r="K241" s="200" t="s">
        <v>1</v>
      </c>
      <c r="L241" s="205"/>
      <c r="M241" s="206" t="s">
        <v>1</v>
      </c>
      <c r="N241" s="207" t="s">
        <v>38</v>
      </c>
      <c r="O241" s="70"/>
      <c r="P241" s="194">
        <f t="shared" si="31"/>
        <v>0</v>
      </c>
      <c r="Q241" s="194">
        <v>0</v>
      </c>
      <c r="R241" s="194">
        <f t="shared" si="32"/>
        <v>0</v>
      </c>
      <c r="S241" s="194">
        <v>0</v>
      </c>
      <c r="T241" s="195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144</v>
      </c>
      <c r="AT241" s="196" t="s">
        <v>136</v>
      </c>
      <c r="AU241" s="196" t="s">
        <v>82</v>
      </c>
      <c r="AY241" s="16" t="s">
        <v>124</v>
      </c>
      <c r="BE241" s="197">
        <f t="shared" si="34"/>
        <v>0</v>
      </c>
      <c r="BF241" s="197">
        <f t="shared" si="35"/>
        <v>0</v>
      </c>
      <c r="BG241" s="197">
        <f t="shared" si="36"/>
        <v>0</v>
      </c>
      <c r="BH241" s="197">
        <f t="shared" si="37"/>
        <v>0</v>
      </c>
      <c r="BI241" s="197">
        <f t="shared" si="38"/>
        <v>0</v>
      </c>
      <c r="BJ241" s="16" t="s">
        <v>80</v>
      </c>
      <c r="BK241" s="197">
        <f t="shared" si="39"/>
        <v>0</v>
      </c>
      <c r="BL241" s="16" t="s">
        <v>134</v>
      </c>
      <c r="BM241" s="196" t="s">
        <v>491</v>
      </c>
    </row>
    <row r="242" spans="1:65" s="2" customFormat="1" ht="16.3" customHeight="1">
      <c r="A242" s="33"/>
      <c r="B242" s="34"/>
      <c r="C242" s="198" t="s">
        <v>492</v>
      </c>
      <c r="D242" s="198" t="s">
        <v>136</v>
      </c>
      <c r="E242" s="199" t="s">
        <v>483</v>
      </c>
      <c r="F242" s="200" t="s">
        <v>484</v>
      </c>
      <c r="G242" s="201" t="s">
        <v>130</v>
      </c>
      <c r="H242" s="202">
        <v>10</v>
      </c>
      <c r="I242" s="203"/>
      <c r="J242" s="204">
        <f t="shared" si="30"/>
        <v>0</v>
      </c>
      <c r="K242" s="200" t="s">
        <v>1</v>
      </c>
      <c r="L242" s="205"/>
      <c r="M242" s="206" t="s">
        <v>1</v>
      </c>
      <c r="N242" s="207" t="s">
        <v>38</v>
      </c>
      <c r="O242" s="70"/>
      <c r="P242" s="194">
        <f t="shared" si="31"/>
        <v>0</v>
      </c>
      <c r="Q242" s="194">
        <v>0</v>
      </c>
      <c r="R242" s="194">
        <f t="shared" si="32"/>
        <v>0</v>
      </c>
      <c r="S242" s="194">
        <v>0</v>
      </c>
      <c r="T242" s="195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144</v>
      </c>
      <c r="AT242" s="196" t="s">
        <v>136</v>
      </c>
      <c r="AU242" s="196" t="s">
        <v>82</v>
      </c>
      <c r="AY242" s="16" t="s">
        <v>124</v>
      </c>
      <c r="BE242" s="197">
        <f t="shared" si="34"/>
        <v>0</v>
      </c>
      <c r="BF242" s="197">
        <f t="shared" si="35"/>
        <v>0</v>
      </c>
      <c r="BG242" s="197">
        <f t="shared" si="36"/>
        <v>0</v>
      </c>
      <c r="BH242" s="197">
        <f t="shared" si="37"/>
        <v>0</v>
      </c>
      <c r="BI242" s="197">
        <f t="shared" si="38"/>
        <v>0</v>
      </c>
      <c r="BJ242" s="16" t="s">
        <v>80</v>
      </c>
      <c r="BK242" s="197">
        <f t="shared" si="39"/>
        <v>0</v>
      </c>
      <c r="BL242" s="16" t="s">
        <v>134</v>
      </c>
      <c r="BM242" s="196" t="s">
        <v>495</v>
      </c>
    </row>
    <row r="243" spans="1:65" s="2" customFormat="1" ht="16.3" customHeight="1">
      <c r="A243" s="33"/>
      <c r="B243" s="34"/>
      <c r="C243" s="198" t="s">
        <v>351</v>
      </c>
      <c r="D243" s="198" t="s">
        <v>136</v>
      </c>
      <c r="E243" s="199" t="s">
        <v>338</v>
      </c>
      <c r="F243" s="200" t="s">
        <v>339</v>
      </c>
      <c r="G243" s="201" t="s">
        <v>130</v>
      </c>
      <c r="H243" s="202">
        <v>10</v>
      </c>
      <c r="I243" s="203"/>
      <c r="J243" s="204">
        <f t="shared" si="30"/>
        <v>0</v>
      </c>
      <c r="K243" s="200" t="s">
        <v>1</v>
      </c>
      <c r="L243" s="205"/>
      <c r="M243" s="206" t="s">
        <v>1</v>
      </c>
      <c r="N243" s="207" t="s">
        <v>38</v>
      </c>
      <c r="O243" s="70"/>
      <c r="P243" s="194">
        <f t="shared" si="31"/>
        <v>0</v>
      </c>
      <c r="Q243" s="194">
        <v>0</v>
      </c>
      <c r="R243" s="194">
        <f t="shared" si="32"/>
        <v>0</v>
      </c>
      <c r="S243" s="194">
        <v>0</v>
      </c>
      <c r="T243" s="195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144</v>
      </c>
      <c r="AT243" s="196" t="s">
        <v>136</v>
      </c>
      <c r="AU243" s="196" t="s">
        <v>82</v>
      </c>
      <c r="AY243" s="16" t="s">
        <v>124</v>
      </c>
      <c r="BE243" s="197">
        <f t="shared" si="34"/>
        <v>0</v>
      </c>
      <c r="BF243" s="197">
        <f t="shared" si="35"/>
        <v>0</v>
      </c>
      <c r="BG243" s="197">
        <f t="shared" si="36"/>
        <v>0</v>
      </c>
      <c r="BH243" s="197">
        <f t="shared" si="37"/>
        <v>0</v>
      </c>
      <c r="BI243" s="197">
        <f t="shared" si="38"/>
        <v>0</v>
      </c>
      <c r="BJ243" s="16" t="s">
        <v>80</v>
      </c>
      <c r="BK243" s="197">
        <f t="shared" si="39"/>
        <v>0</v>
      </c>
      <c r="BL243" s="16" t="s">
        <v>134</v>
      </c>
      <c r="BM243" s="196" t="s">
        <v>498</v>
      </c>
    </row>
    <row r="244" spans="1:65" s="2" customFormat="1" ht="36.700000000000003" customHeight="1">
      <c r="A244" s="33"/>
      <c r="B244" s="34"/>
      <c r="C244" s="185" t="s">
        <v>499</v>
      </c>
      <c r="D244" s="185" t="s">
        <v>127</v>
      </c>
      <c r="E244" s="186" t="s">
        <v>488</v>
      </c>
      <c r="F244" s="187" t="s">
        <v>489</v>
      </c>
      <c r="G244" s="188" t="s">
        <v>490</v>
      </c>
      <c r="H244" s="189">
        <v>0</v>
      </c>
      <c r="I244" s="190"/>
      <c r="J244" s="191">
        <f t="shared" si="30"/>
        <v>0</v>
      </c>
      <c r="K244" s="187" t="s">
        <v>1</v>
      </c>
      <c r="L244" s="38"/>
      <c r="M244" s="192" t="s">
        <v>1</v>
      </c>
      <c r="N244" s="193" t="s">
        <v>38</v>
      </c>
      <c r="O244" s="70"/>
      <c r="P244" s="194">
        <f t="shared" si="31"/>
        <v>0</v>
      </c>
      <c r="Q244" s="194">
        <v>0</v>
      </c>
      <c r="R244" s="194">
        <f t="shared" si="32"/>
        <v>0</v>
      </c>
      <c r="S244" s="194">
        <v>0</v>
      </c>
      <c r="T244" s="195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134</v>
      </c>
      <c r="AT244" s="196" t="s">
        <v>127</v>
      </c>
      <c r="AU244" s="196" t="s">
        <v>82</v>
      </c>
      <c r="AY244" s="16" t="s">
        <v>124</v>
      </c>
      <c r="BE244" s="197">
        <f t="shared" si="34"/>
        <v>0</v>
      </c>
      <c r="BF244" s="197">
        <f t="shared" si="35"/>
        <v>0</v>
      </c>
      <c r="BG244" s="197">
        <f t="shared" si="36"/>
        <v>0</v>
      </c>
      <c r="BH244" s="197">
        <f t="shared" si="37"/>
        <v>0</v>
      </c>
      <c r="BI244" s="197">
        <f t="shared" si="38"/>
        <v>0</v>
      </c>
      <c r="BJ244" s="16" t="s">
        <v>80</v>
      </c>
      <c r="BK244" s="197">
        <f t="shared" si="39"/>
        <v>0</v>
      </c>
      <c r="BL244" s="16" t="s">
        <v>134</v>
      </c>
      <c r="BM244" s="196" t="s">
        <v>502</v>
      </c>
    </row>
    <row r="245" spans="1:65" s="2" customFormat="1" ht="23.45" customHeight="1">
      <c r="A245" s="33"/>
      <c r="B245" s="34"/>
      <c r="C245" s="198" t="s">
        <v>352</v>
      </c>
      <c r="D245" s="198" t="s">
        <v>136</v>
      </c>
      <c r="E245" s="199" t="s">
        <v>493</v>
      </c>
      <c r="F245" s="200" t="s">
        <v>494</v>
      </c>
      <c r="G245" s="201" t="s">
        <v>130</v>
      </c>
      <c r="H245" s="202">
        <v>0</v>
      </c>
      <c r="I245" s="203"/>
      <c r="J245" s="204">
        <f t="shared" si="30"/>
        <v>0</v>
      </c>
      <c r="K245" s="200" t="s">
        <v>1</v>
      </c>
      <c r="L245" s="205"/>
      <c r="M245" s="206" t="s">
        <v>1</v>
      </c>
      <c r="N245" s="207" t="s">
        <v>38</v>
      </c>
      <c r="O245" s="70"/>
      <c r="P245" s="194">
        <f t="shared" si="31"/>
        <v>0</v>
      </c>
      <c r="Q245" s="194">
        <v>0</v>
      </c>
      <c r="R245" s="194">
        <f t="shared" si="32"/>
        <v>0</v>
      </c>
      <c r="S245" s="194">
        <v>0</v>
      </c>
      <c r="T245" s="195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144</v>
      </c>
      <c r="AT245" s="196" t="s">
        <v>136</v>
      </c>
      <c r="AU245" s="196" t="s">
        <v>82</v>
      </c>
      <c r="AY245" s="16" t="s">
        <v>124</v>
      </c>
      <c r="BE245" s="197">
        <f t="shared" si="34"/>
        <v>0</v>
      </c>
      <c r="BF245" s="197">
        <f t="shared" si="35"/>
        <v>0</v>
      </c>
      <c r="BG245" s="197">
        <f t="shared" si="36"/>
        <v>0</v>
      </c>
      <c r="BH245" s="197">
        <f t="shared" si="37"/>
        <v>0</v>
      </c>
      <c r="BI245" s="197">
        <f t="shared" si="38"/>
        <v>0</v>
      </c>
      <c r="BJ245" s="16" t="s">
        <v>80</v>
      </c>
      <c r="BK245" s="197">
        <f t="shared" si="39"/>
        <v>0</v>
      </c>
      <c r="BL245" s="16" t="s">
        <v>134</v>
      </c>
      <c r="BM245" s="196" t="s">
        <v>505</v>
      </c>
    </row>
    <row r="246" spans="1:65" s="2" customFormat="1" ht="16.3" customHeight="1">
      <c r="A246" s="33"/>
      <c r="B246" s="34"/>
      <c r="C246" s="198" t="s">
        <v>506</v>
      </c>
      <c r="D246" s="198" t="s">
        <v>136</v>
      </c>
      <c r="E246" s="199" t="s">
        <v>496</v>
      </c>
      <c r="F246" s="200" t="s">
        <v>497</v>
      </c>
      <c r="G246" s="201" t="s">
        <v>277</v>
      </c>
      <c r="H246" s="202">
        <v>1</v>
      </c>
      <c r="I246" s="203"/>
      <c r="J246" s="204">
        <f t="shared" si="30"/>
        <v>0</v>
      </c>
      <c r="K246" s="200" t="s">
        <v>1</v>
      </c>
      <c r="L246" s="205"/>
      <c r="M246" s="206" t="s">
        <v>1</v>
      </c>
      <c r="N246" s="207" t="s">
        <v>38</v>
      </c>
      <c r="O246" s="70"/>
      <c r="P246" s="194">
        <f t="shared" si="31"/>
        <v>0</v>
      </c>
      <c r="Q246" s="194">
        <v>0</v>
      </c>
      <c r="R246" s="194">
        <f t="shared" si="32"/>
        <v>0</v>
      </c>
      <c r="S246" s="194">
        <v>0</v>
      </c>
      <c r="T246" s="195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144</v>
      </c>
      <c r="AT246" s="196" t="s">
        <v>136</v>
      </c>
      <c r="AU246" s="196" t="s">
        <v>82</v>
      </c>
      <c r="AY246" s="16" t="s">
        <v>124</v>
      </c>
      <c r="BE246" s="197">
        <f t="shared" si="34"/>
        <v>0</v>
      </c>
      <c r="BF246" s="197">
        <f t="shared" si="35"/>
        <v>0</v>
      </c>
      <c r="BG246" s="197">
        <f t="shared" si="36"/>
        <v>0</v>
      </c>
      <c r="BH246" s="197">
        <f t="shared" si="37"/>
        <v>0</v>
      </c>
      <c r="BI246" s="197">
        <f t="shared" si="38"/>
        <v>0</v>
      </c>
      <c r="BJ246" s="16" t="s">
        <v>80</v>
      </c>
      <c r="BK246" s="197">
        <f t="shared" si="39"/>
        <v>0</v>
      </c>
      <c r="BL246" s="16" t="s">
        <v>134</v>
      </c>
      <c r="BM246" s="196" t="s">
        <v>509</v>
      </c>
    </row>
    <row r="247" spans="1:65" s="2" customFormat="1" ht="21.1" customHeight="1">
      <c r="A247" s="33"/>
      <c r="B247" s="34"/>
      <c r="C247" s="185" t="s">
        <v>359</v>
      </c>
      <c r="D247" s="185" t="s">
        <v>127</v>
      </c>
      <c r="E247" s="186" t="s">
        <v>500</v>
      </c>
      <c r="F247" s="187" t="s">
        <v>501</v>
      </c>
      <c r="G247" s="188" t="s">
        <v>130</v>
      </c>
      <c r="H247" s="189">
        <v>1</v>
      </c>
      <c r="I247" s="190"/>
      <c r="J247" s="191">
        <f t="shared" si="30"/>
        <v>0</v>
      </c>
      <c r="K247" s="187" t="s">
        <v>1</v>
      </c>
      <c r="L247" s="38"/>
      <c r="M247" s="192" t="s">
        <v>1</v>
      </c>
      <c r="N247" s="193" t="s">
        <v>38</v>
      </c>
      <c r="O247" s="70"/>
      <c r="P247" s="194">
        <f t="shared" si="31"/>
        <v>0</v>
      </c>
      <c r="Q247" s="194">
        <v>0</v>
      </c>
      <c r="R247" s="194">
        <f t="shared" si="32"/>
        <v>0</v>
      </c>
      <c r="S247" s="194">
        <v>0</v>
      </c>
      <c r="T247" s="195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134</v>
      </c>
      <c r="AT247" s="196" t="s">
        <v>127</v>
      </c>
      <c r="AU247" s="196" t="s">
        <v>82</v>
      </c>
      <c r="AY247" s="16" t="s">
        <v>124</v>
      </c>
      <c r="BE247" s="197">
        <f t="shared" si="34"/>
        <v>0</v>
      </c>
      <c r="BF247" s="197">
        <f t="shared" si="35"/>
        <v>0</v>
      </c>
      <c r="BG247" s="197">
        <f t="shared" si="36"/>
        <v>0</v>
      </c>
      <c r="BH247" s="197">
        <f t="shared" si="37"/>
        <v>0</v>
      </c>
      <c r="BI247" s="197">
        <f t="shared" si="38"/>
        <v>0</v>
      </c>
      <c r="BJ247" s="16" t="s">
        <v>80</v>
      </c>
      <c r="BK247" s="197">
        <f t="shared" si="39"/>
        <v>0</v>
      </c>
      <c r="BL247" s="16" t="s">
        <v>134</v>
      </c>
      <c r="BM247" s="196" t="s">
        <v>512</v>
      </c>
    </row>
    <row r="248" spans="1:65" s="2" customFormat="1" ht="23.45" customHeight="1">
      <c r="A248" s="33"/>
      <c r="B248" s="34"/>
      <c r="C248" s="198" t="s">
        <v>513</v>
      </c>
      <c r="D248" s="198" t="s">
        <v>136</v>
      </c>
      <c r="E248" s="199" t="s">
        <v>503</v>
      </c>
      <c r="F248" s="200" t="s">
        <v>504</v>
      </c>
      <c r="G248" s="201" t="s">
        <v>130</v>
      </c>
      <c r="H248" s="202">
        <v>1</v>
      </c>
      <c r="I248" s="203"/>
      <c r="J248" s="204">
        <f t="shared" si="30"/>
        <v>0</v>
      </c>
      <c r="K248" s="200" t="s">
        <v>1</v>
      </c>
      <c r="L248" s="205"/>
      <c r="M248" s="206" t="s">
        <v>1</v>
      </c>
      <c r="N248" s="207" t="s">
        <v>38</v>
      </c>
      <c r="O248" s="70"/>
      <c r="P248" s="194">
        <f t="shared" si="31"/>
        <v>0</v>
      </c>
      <c r="Q248" s="194">
        <v>0</v>
      </c>
      <c r="R248" s="194">
        <f t="shared" si="32"/>
        <v>0</v>
      </c>
      <c r="S248" s="194">
        <v>0</v>
      </c>
      <c r="T248" s="195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144</v>
      </c>
      <c r="AT248" s="196" t="s">
        <v>136</v>
      </c>
      <c r="AU248" s="196" t="s">
        <v>82</v>
      </c>
      <c r="AY248" s="16" t="s">
        <v>124</v>
      </c>
      <c r="BE248" s="197">
        <f t="shared" si="34"/>
        <v>0</v>
      </c>
      <c r="BF248" s="197">
        <f t="shared" si="35"/>
        <v>0</v>
      </c>
      <c r="BG248" s="197">
        <f t="shared" si="36"/>
        <v>0</v>
      </c>
      <c r="BH248" s="197">
        <f t="shared" si="37"/>
        <v>0</v>
      </c>
      <c r="BI248" s="197">
        <f t="shared" si="38"/>
        <v>0</v>
      </c>
      <c r="BJ248" s="16" t="s">
        <v>80</v>
      </c>
      <c r="BK248" s="197">
        <f t="shared" si="39"/>
        <v>0</v>
      </c>
      <c r="BL248" s="16" t="s">
        <v>134</v>
      </c>
      <c r="BM248" s="196" t="s">
        <v>516</v>
      </c>
    </row>
    <row r="249" spans="1:65" s="2" customFormat="1" ht="31.95" customHeight="1">
      <c r="A249" s="33"/>
      <c r="B249" s="34"/>
      <c r="C249" s="185" t="s">
        <v>364</v>
      </c>
      <c r="D249" s="185" t="s">
        <v>127</v>
      </c>
      <c r="E249" s="186" t="s">
        <v>507</v>
      </c>
      <c r="F249" s="187" t="s">
        <v>508</v>
      </c>
      <c r="G249" s="188" t="s">
        <v>130</v>
      </c>
      <c r="H249" s="189">
        <v>1</v>
      </c>
      <c r="I249" s="190"/>
      <c r="J249" s="191">
        <f t="shared" si="30"/>
        <v>0</v>
      </c>
      <c r="K249" s="187" t="s">
        <v>1</v>
      </c>
      <c r="L249" s="38"/>
      <c r="M249" s="192" t="s">
        <v>1</v>
      </c>
      <c r="N249" s="193" t="s">
        <v>38</v>
      </c>
      <c r="O249" s="70"/>
      <c r="P249" s="194">
        <f t="shared" si="31"/>
        <v>0</v>
      </c>
      <c r="Q249" s="194">
        <v>0</v>
      </c>
      <c r="R249" s="194">
        <f t="shared" si="32"/>
        <v>0</v>
      </c>
      <c r="S249" s="194">
        <v>0</v>
      </c>
      <c r="T249" s="195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134</v>
      </c>
      <c r="AT249" s="196" t="s">
        <v>127</v>
      </c>
      <c r="AU249" s="196" t="s">
        <v>82</v>
      </c>
      <c r="AY249" s="16" t="s">
        <v>124</v>
      </c>
      <c r="BE249" s="197">
        <f t="shared" si="34"/>
        <v>0</v>
      </c>
      <c r="BF249" s="197">
        <f t="shared" si="35"/>
        <v>0</v>
      </c>
      <c r="BG249" s="197">
        <f t="shared" si="36"/>
        <v>0</v>
      </c>
      <c r="BH249" s="197">
        <f t="shared" si="37"/>
        <v>0</v>
      </c>
      <c r="BI249" s="197">
        <f t="shared" si="38"/>
        <v>0</v>
      </c>
      <c r="BJ249" s="16" t="s">
        <v>80</v>
      </c>
      <c r="BK249" s="197">
        <f t="shared" si="39"/>
        <v>0</v>
      </c>
      <c r="BL249" s="16" t="s">
        <v>134</v>
      </c>
      <c r="BM249" s="196" t="s">
        <v>519</v>
      </c>
    </row>
    <row r="250" spans="1:65" s="2" customFormat="1" ht="23.45" customHeight="1">
      <c r="A250" s="33"/>
      <c r="B250" s="34"/>
      <c r="C250" s="198" t="s">
        <v>520</v>
      </c>
      <c r="D250" s="198" t="s">
        <v>136</v>
      </c>
      <c r="E250" s="199" t="s">
        <v>510</v>
      </c>
      <c r="F250" s="200" t="s">
        <v>511</v>
      </c>
      <c r="G250" s="201" t="s">
        <v>130</v>
      </c>
      <c r="H250" s="202">
        <v>1</v>
      </c>
      <c r="I250" s="203"/>
      <c r="J250" s="204">
        <f t="shared" si="30"/>
        <v>0</v>
      </c>
      <c r="K250" s="200" t="s">
        <v>1</v>
      </c>
      <c r="L250" s="205"/>
      <c r="M250" s="206" t="s">
        <v>1</v>
      </c>
      <c r="N250" s="207" t="s">
        <v>38</v>
      </c>
      <c r="O250" s="70"/>
      <c r="P250" s="194">
        <f t="shared" si="31"/>
        <v>0</v>
      </c>
      <c r="Q250" s="194">
        <v>0</v>
      </c>
      <c r="R250" s="194">
        <f t="shared" si="32"/>
        <v>0</v>
      </c>
      <c r="S250" s="194">
        <v>0</v>
      </c>
      <c r="T250" s="195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144</v>
      </c>
      <c r="AT250" s="196" t="s">
        <v>136</v>
      </c>
      <c r="AU250" s="196" t="s">
        <v>82</v>
      </c>
      <c r="AY250" s="16" t="s">
        <v>124</v>
      </c>
      <c r="BE250" s="197">
        <f t="shared" si="34"/>
        <v>0</v>
      </c>
      <c r="BF250" s="197">
        <f t="shared" si="35"/>
        <v>0</v>
      </c>
      <c r="BG250" s="197">
        <f t="shared" si="36"/>
        <v>0</v>
      </c>
      <c r="BH250" s="197">
        <f t="shared" si="37"/>
        <v>0</v>
      </c>
      <c r="BI250" s="197">
        <f t="shared" si="38"/>
        <v>0</v>
      </c>
      <c r="BJ250" s="16" t="s">
        <v>80</v>
      </c>
      <c r="BK250" s="197">
        <f t="shared" si="39"/>
        <v>0</v>
      </c>
      <c r="BL250" s="16" t="s">
        <v>134</v>
      </c>
      <c r="BM250" s="196" t="s">
        <v>523</v>
      </c>
    </row>
    <row r="251" spans="1:65" s="2" customFormat="1" ht="23.45" customHeight="1">
      <c r="A251" s="33"/>
      <c r="B251" s="34"/>
      <c r="C251" s="185" t="s">
        <v>368</v>
      </c>
      <c r="D251" s="185" t="s">
        <v>127</v>
      </c>
      <c r="E251" s="186" t="s">
        <v>514</v>
      </c>
      <c r="F251" s="187" t="s">
        <v>515</v>
      </c>
      <c r="G251" s="188" t="s">
        <v>130</v>
      </c>
      <c r="H251" s="189">
        <v>1</v>
      </c>
      <c r="I251" s="190"/>
      <c r="J251" s="191">
        <f t="shared" si="30"/>
        <v>0</v>
      </c>
      <c r="K251" s="187" t="s">
        <v>1</v>
      </c>
      <c r="L251" s="38"/>
      <c r="M251" s="192" t="s">
        <v>1</v>
      </c>
      <c r="N251" s="193" t="s">
        <v>38</v>
      </c>
      <c r="O251" s="70"/>
      <c r="P251" s="194">
        <f t="shared" si="31"/>
        <v>0</v>
      </c>
      <c r="Q251" s="194">
        <v>0</v>
      </c>
      <c r="R251" s="194">
        <f t="shared" si="32"/>
        <v>0</v>
      </c>
      <c r="S251" s="194">
        <v>0</v>
      </c>
      <c r="T251" s="195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134</v>
      </c>
      <c r="AT251" s="196" t="s">
        <v>127</v>
      </c>
      <c r="AU251" s="196" t="s">
        <v>82</v>
      </c>
      <c r="AY251" s="16" t="s">
        <v>124</v>
      </c>
      <c r="BE251" s="197">
        <f t="shared" si="34"/>
        <v>0</v>
      </c>
      <c r="BF251" s="197">
        <f t="shared" si="35"/>
        <v>0</v>
      </c>
      <c r="BG251" s="197">
        <f t="shared" si="36"/>
        <v>0</v>
      </c>
      <c r="BH251" s="197">
        <f t="shared" si="37"/>
        <v>0</v>
      </c>
      <c r="BI251" s="197">
        <f t="shared" si="38"/>
        <v>0</v>
      </c>
      <c r="BJ251" s="16" t="s">
        <v>80</v>
      </c>
      <c r="BK251" s="197">
        <f t="shared" si="39"/>
        <v>0</v>
      </c>
      <c r="BL251" s="16" t="s">
        <v>134</v>
      </c>
      <c r="BM251" s="196" t="s">
        <v>526</v>
      </c>
    </row>
    <row r="252" spans="1:65" s="2" customFormat="1" ht="23.45" customHeight="1">
      <c r="A252" s="33"/>
      <c r="B252" s="34"/>
      <c r="C252" s="198" t="s">
        <v>527</v>
      </c>
      <c r="D252" s="198" t="s">
        <v>136</v>
      </c>
      <c r="E252" s="199" t="s">
        <v>517</v>
      </c>
      <c r="F252" s="200" t="s">
        <v>518</v>
      </c>
      <c r="G252" s="201" t="s">
        <v>130</v>
      </c>
      <c r="H252" s="202">
        <v>1</v>
      </c>
      <c r="I252" s="203"/>
      <c r="J252" s="204">
        <f t="shared" si="30"/>
        <v>0</v>
      </c>
      <c r="K252" s="200" t="s">
        <v>1</v>
      </c>
      <c r="L252" s="205"/>
      <c r="M252" s="206" t="s">
        <v>1</v>
      </c>
      <c r="N252" s="207" t="s">
        <v>38</v>
      </c>
      <c r="O252" s="70"/>
      <c r="P252" s="194">
        <f t="shared" si="31"/>
        <v>0</v>
      </c>
      <c r="Q252" s="194">
        <v>0</v>
      </c>
      <c r="R252" s="194">
        <f t="shared" si="32"/>
        <v>0</v>
      </c>
      <c r="S252" s="194">
        <v>0</v>
      </c>
      <c r="T252" s="195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144</v>
      </c>
      <c r="AT252" s="196" t="s">
        <v>136</v>
      </c>
      <c r="AU252" s="196" t="s">
        <v>82</v>
      </c>
      <c r="AY252" s="16" t="s">
        <v>124</v>
      </c>
      <c r="BE252" s="197">
        <f t="shared" si="34"/>
        <v>0</v>
      </c>
      <c r="BF252" s="197">
        <f t="shared" si="35"/>
        <v>0</v>
      </c>
      <c r="BG252" s="197">
        <f t="shared" si="36"/>
        <v>0</v>
      </c>
      <c r="BH252" s="197">
        <f t="shared" si="37"/>
        <v>0</v>
      </c>
      <c r="BI252" s="197">
        <f t="shared" si="38"/>
        <v>0</v>
      </c>
      <c r="BJ252" s="16" t="s">
        <v>80</v>
      </c>
      <c r="BK252" s="197">
        <f t="shared" si="39"/>
        <v>0</v>
      </c>
      <c r="BL252" s="16" t="s">
        <v>134</v>
      </c>
      <c r="BM252" s="196" t="s">
        <v>530</v>
      </c>
    </row>
    <row r="253" spans="1:65" s="2" customFormat="1" ht="23.45" customHeight="1">
      <c r="A253" s="33"/>
      <c r="B253" s="34"/>
      <c r="C253" s="185" t="s">
        <v>373</v>
      </c>
      <c r="D253" s="185" t="s">
        <v>127</v>
      </c>
      <c r="E253" s="186" t="s">
        <v>521</v>
      </c>
      <c r="F253" s="187" t="s">
        <v>522</v>
      </c>
      <c r="G253" s="188" t="s">
        <v>130</v>
      </c>
      <c r="H253" s="189">
        <v>1</v>
      </c>
      <c r="I253" s="190"/>
      <c r="J253" s="191">
        <f t="shared" si="30"/>
        <v>0</v>
      </c>
      <c r="K253" s="187" t="s">
        <v>1</v>
      </c>
      <c r="L253" s="38"/>
      <c r="M253" s="192" t="s">
        <v>1</v>
      </c>
      <c r="N253" s="193" t="s">
        <v>38</v>
      </c>
      <c r="O253" s="70"/>
      <c r="P253" s="194">
        <f t="shared" si="31"/>
        <v>0</v>
      </c>
      <c r="Q253" s="194">
        <v>0</v>
      </c>
      <c r="R253" s="194">
        <f t="shared" si="32"/>
        <v>0</v>
      </c>
      <c r="S253" s="194">
        <v>0</v>
      </c>
      <c r="T253" s="195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134</v>
      </c>
      <c r="AT253" s="196" t="s">
        <v>127</v>
      </c>
      <c r="AU253" s="196" t="s">
        <v>82</v>
      </c>
      <c r="AY253" s="16" t="s">
        <v>124</v>
      </c>
      <c r="BE253" s="197">
        <f t="shared" si="34"/>
        <v>0</v>
      </c>
      <c r="BF253" s="197">
        <f t="shared" si="35"/>
        <v>0</v>
      </c>
      <c r="BG253" s="197">
        <f t="shared" si="36"/>
        <v>0</v>
      </c>
      <c r="BH253" s="197">
        <f t="shared" si="37"/>
        <v>0</v>
      </c>
      <c r="BI253" s="197">
        <f t="shared" si="38"/>
        <v>0</v>
      </c>
      <c r="BJ253" s="16" t="s">
        <v>80</v>
      </c>
      <c r="BK253" s="197">
        <f t="shared" si="39"/>
        <v>0</v>
      </c>
      <c r="BL253" s="16" t="s">
        <v>134</v>
      </c>
      <c r="BM253" s="196" t="s">
        <v>533</v>
      </c>
    </row>
    <row r="254" spans="1:65" s="2" customFormat="1" ht="23.45" customHeight="1">
      <c r="A254" s="33"/>
      <c r="B254" s="34"/>
      <c r="C254" s="198" t="s">
        <v>534</v>
      </c>
      <c r="D254" s="198" t="s">
        <v>136</v>
      </c>
      <c r="E254" s="199" t="s">
        <v>524</v>
      </c>
      <c r="F254" s="200" t="s">
        <v>525</v>
      </c>
      <c r="G254" s="201" t="s">
        <v>130</v>
      </c>
      <c r="H254" s="202">
        <v>1</v>
      </c>
      <c r="I254" s="203"/>
      <c r="J254" s="204">
        <f t="shared" si="30"/>
        <v>0</v>
      </c>
      <c r="K254" s="200" t="s">
        <v>1</v>
      </c>
      <c r="L254" s="205"/>
      <c r="M254" s="206" t="s">
        <v>1</v>
      </c>
      <c r="N254" s="207" t="s">
        <v>38</v>
      </c>
      <c r="O254" s="70"/>
      <c r="P254" s="194">
        <f t="shared" si="31"/>
        <v>0</v>
      </c>
      <c r="Q254" s="194">
        <v>0</v>
      </c>
      <c r="R254" s="194">
        <f t="shared" si="32"/>
        <v>0</v>
      </c>
      <c r="S254" s="194">
        <v>0</v>
      </c>
      <c r="T254" s="195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144</v>
      </c>
      <c r="AT254" s="196" t="s">
        <v>136</v>
      </c>
      <c r="AU254" s="196" t="s">
        <v>82</v>
      </c>
      <c r="AY254" s="16" t="s">
        <v>124</v>
      </c>
      <c r="BE254" s="197">
        <f t="shared" si="34"/>
        <v>0</v>
      </c>
      <c r="BF254" s="197">
        <f t="shared" si="35"/>
        <v>0</v>
      </c>
      <c r="BG254" s="197">
        <f t="shared" si="36"/>
        <v>0</v>
      </c>
      <c r="BH254" s="197">
        <f t="shared" si="37"/>
        <v>0</v>
      </c>
      <c r="BI254" s="197">
        <f t="shared" si="38"/>
        <v>0</v>
      </c>
      <c r="BJ254" s="16" t="s">
        <v>80</v>
      </c>
      <c r="BK254" s="197">
        <f t="shared" si="39"/>
        <v>0</v>
      </c>
      <c r="BL254" s="16" t="s">
        <v>134</v>
      </c>
      <c r="BM254" s="196" t="s">
        <v>537</v>
      </c>
    </row>
    <row r="255" spans="1:65" s="2" customFormat="1" ht="31.95" customHeight="1">
      <c r="A255" s="33"/>
      <c r="B255" s="34"/>
      <c r="C255" s="185" t="s">
        <v>377</v>
      </c>
      <c r="D255" s="185" t="s">
        <v>127</v>
      </c>
      <c r="E255" s="186" t="s">
        <v>528</v>
      </c>
      <c r="F255" s="187" t="s">
        <v>529</v>
      </c>
      <c r="G255" s="188" t="s">
        <v>130</v>
      </c>
      <c r="H255" s="189">
        <v>1</v>
      </c>
      <c r="I255" s="190"/>
      <c r="J255" s="191">
        <f t="shared" si="30"/>
        <v>0</v>
      </c>
      <c r="K255" s="187" t="s">
        <v>1</v>
      </c>
      <c r="L255" s="38"/>
      <c r="M255" s="192" t="s">
        <v>1</v>
      </c>
      <c r="N255" s="193" t="s">
        <v>38</v>
      </c>
      <c r="O255" s="70"/>
      <c r="P255" s="194">
        <f t="shared" si="31"/>
        <v>0</v>
      </c>
      <c r="Q255" s="194">
        <v>0</v>
      </c>
      <c r="R255" s="194">
        <f t="shared" si="32"/>
        <v>0</v>
      </c>
      <c r="S255" s="194">
        <v>0</v>
      </c>
      <c r="T255" s="195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134</v>
      </c>
      <c r="AT255" s="196" t="s">
        <v>127</v>
      </c>
      <c r="AU255" s="196" t="s">
        <v>82</v>
      </c>
      <c r="AY255" s="16" t="s">
        <v>124</v>
      </c>
      <c r="BE255" s="197">
        <f t="shared" si="34"/>
        <v>0</v>
      </c>
      <c r="BF255" s="197">
        <f t="shared" si="35"/>
        <v>0</v>
      </c>
      <c r="BG255" s="197">
        <f t="shared" si="36"/>
        <v>0</v>
      </c>
      <c r="BH255" s="197">
        <f t="shared" si="37"/>
        <v>0</v>
      </c>
      <c r="BI255" s="197">
        <f t="shared" si="38"/>
        <v>0</v>
      </c>
      <c r="BJ255" s="16" t="s">
        <v>80</v>
      </c>
      <c r="BK255" s="197">
        <f t="shared" si="39"/>
        <v>0</v>
      </c>
      <c r="BL255" s="16" t="s">
        <v>134</v>
      </c>
      <c r="BM255" s="196" t="s">
        <v>540</v>
      </c>
    </row>
    <row r="256" spans="1:65" s="2" customFormat="1" ht="21.1" customHeight="1">
      <c r="A256" s="33"/>
      <c r="B256" s="34"/>
      <c r="C256" s="198" t="s">
        <v>541</v>
      </c>
      <c r="D256" s="198" t="s">
        <v>136</v>
      </c>
      <c r="E256" s="199" t="s">
        <v>531</v>
      </c>
      <c r="F256" s="200" t="s">
        <v>532</v>
      </c>
      <c r="G256" s="201" t="s">
        <v>130</v>
      </c>
      <c r="H256" s="202">
        <v>1</v>
      </c>
      <c r="I256" s="203"/>
      <c r="J256" s="204">
        <f t="shared" si="30"/>
        <v>0</v>
      </c>
      <c r="K256" s="200" t="s">
        <v>1</v>
      </c>
      <c r="L256" s="205"/>
      <c r="M256" s="206" t="s">
        <v>1</v>
      </c>
      <c r="N256" s="207" t="s">
        <v>38</v>
      </c>
      <c r="O256" s="70"/>
      <c r="P256" s="194">
        <f t="shared" si="31"/>
        <v>0</v>
      </c>
      <c r="Q256" s="194">
        <v>0</v>
      </c>
      <c r="R256" s="194">
        <f t="shared" si="32"/>
        <v>0</v>
      </c>
      <c r="S256" s="194">
        <v>0</v>
      </c>
      <c r="T256" s="195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144</v>
      </c>
      <c r="AT256" s="196" t="s">
        <v>136</v>
      </c>
      <c r="AU256" s="196" t="s">
        <v>82</v>
      </c>
      <c r="AY256" s="16" t="s">
        <v>124</v>
      </c>
      <c r="BE256" s="197">
        <f t="shared" si="34"/>
        <v>0</v>
      </c>
      <c r="BF256" s="197">
        <f t="shared" si="35"/>
        <v>0</v>
      </c>
      <c r="BG256" s="197">
        <f t="shared" si="36"/>
        <v>0</v>
      </c>
      <c r="BH256" s="197">
        <f t="shared" si="37"/>
        <v>0</v>
      </c>
      <c r="BI256" s="197">
        <f t="shared" si="38"/>
        <v>0</v>
      </c>
      <c r="BJ256" s="16" t="s">
        <v>80</v>
      </c>
      <c r="BK256" s="197">
        <f t="shared" si="39"/>
        <v>0</v>
      </c>
      <c r="BL256" s="16" t="s">
        <v>134</v>
      </c>
      <c r="BM256" s="196" t="s">
        <v>544</v>
      </c>
    </row>
    <row r="257" spans="1:65" s="2" customFormat="1" ht="31.95" customHeight="1">
      <c r="A257" s="33"/>
      <c r="B257" s="34"/>
      <c r="C257" s="185" t="s">
        <v>380</v>
      </c>
      <c r="D257" s="185" t="s">
        <v>127</v>
      </c>
      <c r="E257" s="186" t="s">
        <v>535</v>
      </c>
      <c r="F257" s="187" t="s">
        <v>536</v>
      </c>
      <c r="G257" s="188" t="s">
        <v>130</v>
      </c>
      <c r="H257" s="189">
        <v>1</v>
      </c>
      <c r="I257" s="190"/>
      <c r="J257" s="191">
        <f t="shared" si="30"/>
        <v>0</v>
      </c>
      <c r="K257" s="187" t="s">
        <v>1</v>
      </c>
      <c r="L257" s="38"/>
      <c r="M257" s="192" t="s">
        <v>1</v>
      </c>
      <c r="N257" s="193" t="s">
        <v>38</v>
      </c>
      <c r="O257" s="70"/>
      <c r="P257" s="194">
        <f t="shared" si="31"/>
        <v>0</v>
      </c>
      <c r="Q257" s="194">
        <v>0</v>
      </c>
      <c r="R257" s="194">
        <f t="shared" si="32"/>
        <v>0</v>
      </c>
      <c r="S257" s="194">
        <v>0</v>
      </c>
      <c r="T257" s="195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134</v>
      </c>
      <c r="AT257" s="196" t="s">
        <v>127</v>
      </c>
      <c r="AU257" s="196" t="s">
        <v>82</v>
      </c>
      <c r="AY257" s="16" t="s">
        <v>124</v>
      </c>
      <c r="BE257" s="197">
        <f t="shared" si="34"/>
        <v>0</v>
      </c>
      <c r="BF257" s="197">
        <f t="shared" si="35"/>
        <v>0</v>
      </c>
      <c r="BG257" s="197">
        <f t="shared" si="36"/>
        <v>0</v>
      </c>
      <c r="BH257" s="197">
        <f t="shared" si="37"/>
        <v>0</v>
      </c>
      <c r="BI257" s="197">
        <f t="shared" si="38"/>
        <v>0</v>
      </c>
      <c r="BJ257" s="16" t="s">
        <v>80</v>
      </c>
      <c r="BK257" s="197">
        <f t="shared" si="39"/>
        <v>0</v>
      </c>
      <c r="BL257" s="16" t="s">
        <v>134</v>
      </c>
      <c r="BM257" s="196" t="s">
        <v>547</v>
      </c>
    </row>
    <row r="258" spans="1:65" s="2" customFormat="1" ht="21.1" customHeight="1">
      <c r="A258" s="33"/>
      <c r="B258" s="34"/>
      <c r="C258" s="198" t="s">
        <v>548</v>
      </c>
      <c r="D258" s="198" t="s">
        <v>136</v>
      </c>
      <c r="E258" s="199" t="s">
        <v>538</v>
      </c>
      <c r="F258" s="200" t="s">
        <v>539</v>
      </c>
      <c r="G258" s="201" t="s">
        <v>130</v>
      </c>
      <c r="H258" s="202">
        <v>1</v>
      </c>
      <c r="I258" s="203"/>
      <c r="J258" s="204">
        <f t="shared" si="30"/>
        <v>0</v>
      </c>
      <c r="K258" s="200" t="s">
        <v>1</v>
      </c>
      <c r="L258" s="205"/>
      <c r="M258" s="206" t="s">
        <v>1</v>
      </c>
      <c r="N258" s="207" t="s">
        <v>38</v>
      </c>
      <c r="O258" s="70"/>
      <c r="P258" s="194">
        <f t="shared" si="31"/>
        <v>0</v>
      </c>
      <c r="Q258" s="194">
        <v>0</v>
      </c>
      <c r="R258" s="194">
        <f t="shared" si="32"/>
        <v>0</v>
      </c>
      <c r="S258" s="194">
        <v>0</v>
      </c>
      <c r="T258" s="195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144</v>
      </c>
      <c r="AT258" s="196" t="s">
        <v>136</v>
      </c>
      <c r="AU258" s="196" t="s">
        <v>82</v>
      </c>
      <c r="AY258" s="16" t="s">
        <v>124</v>
      </c>
      <c r="BE258" s="197">
        <f t="shared" si="34"/>
        <v>0</v>
      </c>
      <c r="BF258" s="197">
        <f t="shared" si="35"/>
        <v>0</v>
      </c>
      <c r="BG258" s="197">
        <f t="shared" si="36"/>
        <v>0</v>
      </c>
      <c r="BH258" s="197">
        <f t="shared" si="37"/>
        <v>0</v>
      </c>
      <c r="BI258" s="197">
        <f t="shared" si="38"/>
        <v>0</v>
      </c>
      <c r="BJ258" s="16" t="s">
        <v>80</v>
      </c>
      <c r="BK258" s="197">
        <f t="shared" si="39"/>
        <v>0</v>
      </c>
      <c r="BL258" s="16" t="s">
        <v>134</v>
      </c>
      <c r="BM258" s="196" t="s">
        <v>549</v>
      </c>
    </row>
    <row r="259" spans="1:65" s="2" customFormat="1" ht="23.45" customHeight="1">
      <c r="A259" s="33"/>
      <c r="B259" s="34"/>
      <c r="C259" s="185" t="s">
        <v>384</v>
      </c>
      <c r="D259" s="185" t="s">
        <v>127</v>
      </c>
      <c r="E259" s="186" t="s">
        <v>542</v>
      </c>
      <c r="F259" s="187" t="s">
        <v>543</v>
      </c>
      <c r="G259" s="188" t="s">
        <v>130</v>
      </c>
      <c r="H259" s="189">
        <v>1</v>
      </c>
      <c r="I259" s="190"/>
      <c r="J259" s="191">
        <f t="shared" si="30"/>
        <v>0</v>
      </c>
      <c r="K259" s="187" t="s">
        <v>1</v>
      </c>
      <c r="L259" s="38"/>
      <c r="M259" s="192" t="s">
        <v>1</v>
      </c>
      <c r="N259" s="193" t="s">
        <v>38</v>
      </c>
      <c r="O259" s="70"/>
      <c r="P259" s="194">
        <f t="shared" si="31"/>
        <v>0</v>
      </c>
      <c r="Q259" s="194">
        <v>0</v>
      </c>
      <c r="R259" s="194">
        <f t="shared" si="32"/>
        <v>0</v>
      </c>
      <c r="S259" s="194">
        <v>0</v>
      </c>
      <c r="T259" s="195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134</v>
      </c>
      <c r="AT259" s="196" t="s">
        <v>127</v>
      </c>
      <c r="AU259" s="196" t="s">
        <v>82</v>
      </c>
      <c r="AY259" s="16" t="s">
        <v>124</v>
      </c>
      <c r="BE259" s="197">
        <f t="shared" si="34"/>
        <v>0</v>
      </c>
      <c r="BF259" s="197">
        <f t="shared" si="35"/>
        <v>0</v>
      </c>
      <c r="BG259" s="197">
        <f t="shared" si="36"/>
        <v>0</v>
      </c>
      <c r="BH259" s="197">
        <f t="shared" si="37"/>
        <v>0</v>
      </c>
      <c r="BI259" s="197">
        <f t="shared" si="38"/>
        <v>0</v>
      </c>
      <c r="BJ259" s="16" t="s">
        <v>80</v>
      </c>
      <c r="BK259" s="197">
        <f t="shared" si="39"/>
        <v>0</v>
      </c>
      <c r="BL259" s="16" t="s">
        <v>134</v>
      </c>
      <c r="BM259" s="196" t="s">
        <v>554</v>
      </c>
    </row>
    <row r="260" spans="1:65" s="2" customFormat="1" ht="23.45" customHeight="1">
      <c r="A260" s="33"/>
      <c r="B260" s="34"/>
      <c r="C260" s="185" t="s">
        <v>555</v>
      </c>
      <c r="D260" s="185" t="s">
        <v>127</v>
      </c>
      <c r="E260" s="186" t="s">
        <v>545</v>
      </c>
      <c r="F260" s="187" t="s">
        <v>546</v>
      </c>
      <c r="G260" s="188" t="s">
        <v>130</v>
      </c>
      <c r="H260" s="189">
        <v>5</v>
      </c>
      <c r="I260" s="190"/>
      <c r="J260" s="191">
        <f t="shared" si="30"/>
        <v>0</v>
      </c>
      <c r="K260" s="187" t="s">
        <v>1</v>
      </c>
      <c r="L260" s="38"/>
      <c r="M260" s="192" t="s">
        <v>1</v>
      </c>
      <c r="N260" s="193" t="s">
        <v>38</v>
      </c>
      <c r="O260" s="70"/>
      <c r="P260" s="194">
        <f t="shared" si="31"/>
        <v>0</v>
      </c>
      <c r="Q260" s="194">
        <v>0</v>
      </c>
      <c r="R260" s="194">
        <f t="shared" si="32"/>
        <v>0</v>
      </c>
      <c r="S260" s="194">
        <v>0</v>
      </c>
      <c r="T260" s="195">
        <f t="shared" si="3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134</v>
      </c>
      <c r="AT260" s="196" t="s">
        <v>127</v>
      </c>
      <c r="AU260" s="196" t="s">
        <v>82</v>
      </c>
      <c r="AY260" s="16" t="s">
        <v>124</v>
      </c>
      <c r="BE260" s="197">
        <f t="shared" si="34"/>
        <v>0</v>
      </c>
      <c r="BF260" s="197">
        <f t="shared" si="35"/>
        <v>0</v>
      </c>
      <c r="BG260" s="197">
        <f t="shared" si="36"/>
        <v>0</v>
      </c>
      <c r="BH260" s="197">
        <f t="shared" si="37"/>
        <v>0</v>
      </c>
      <c r="BI260" s="197">
        <f t="shared" si="38"/>
        <v>0</v>
      </c>
      <c r="BJ260" s="16" t="s">
        <v>80</v>
      </c>
      <c r="BK260" s="197">
        <f t="shared" si="39"/>
        <v>0</v>
      </c>
      <c r="BL260" s="16" t="s">
        <v>134</v>
      </c>
      <c r="BM260" s="196" t="s">
        <v>558</v>
      </c>
    </row>
    <row r="261" spans="1:65" s="2" customFormat="1" ht="42.8" customHeight="1">
      <c r="A261" s="33"/>
      <c r="B261" s="34"/>
      <c r="C261" s="185" t="s">
        <v>389</v>
      </c>
      <c r="D261" s="185" t="s">
        <v>127</v>
      </c>
      <c r="E261" s="186" t="s">
        <v>279</v>
      </c>
      <c r="F261" s="187" t="s">
        <v>280</v>
      </c>
      <c r="G261" s="188" t="s">
        <v>281</v>
      </c>
      <c r="H261" s="189">
        <v>0.57399999999999995</v>
      </c>
      <c r="I261" s="190"/>
      <c r="J261" s="191">
        <f t="shared" si="30"/>
        <v>0</v>
      </c>
      <c r="K261" s="187" t="s">
        <v>1</v>
      </c>
      <c r="L261" s="38"/>
      <c r="M261" s="192" t="s">
        <v>1</v>
      </c>
      <c r="N261" s="193" t="s">
        <v>38</v>
      </c>
      <c r="O261" s="70"/>
      <c r="P261" s="194">
        <f t="shared" si="31"/>
        <v>0</v>
      </c>
      <c r="Q261" s="194">
        <v>0</v>
      </c>
      <c r="R261" s="194">
        <f t="shared" si="32"/>
        <v>0</v>
      </c>
      <c r="S261" s="194">
        <v>0</v>
      </c>
      <c r="T261" s="195">
        <f t="shared" si="3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134</v>
      </c>
      <c r="AT261" s="196" t="s">
        <v>127</v>
      </c>
      <c r="AU261" s="196" t="s">
        <v>82</v>
      </c>
      <c r="AY261" s="16" t="s">
        <v>124</v>
      </c>
      <c r="BE261" s="197">
        <f t="shared" si="34"/>
        <v>0</v>
      </c>
      <c r="BF261" s="197">
        <f t="shared" si="35"/>
        <v>0</v>
      </c>
      <c r="BG261" s="197">
        <f t="shared" si="36"/>
        <v>0</v>
      </c>
      <c r="BH261" s="197">
        <f t="shared" si="37"/>
        <v>0</v>
      </c>
      <c r="BI261" s="197">
        <f t="shared" si="38"/>
        <v>0</v>
      </c>
      <c r="BJ261" s="16" t="s">
        <v>80</v>
      </c>
      <c r="BK261" s="197">
        <f t="shared" si="39"/>
        <v>0</v>
      </c>
      <c r="BL261" s="16" t="s">
        <v>134</v>
      </c>
      <c r="BM261" s="196" t="s">
        <v>561</v>
      </c>
    </row>
    <row r="262" spans="1:65" s="12" customFormat="1" ht="22.75" customHeight="1">
      <c r="B262" s="169"/>
      <c r="C262" s="170"/>
      <c r="D262" s="171" t="s">
        <v>72</v>
      </c>
      <c r="E262" s="183" t="s">
        <v>550</v>
      </c>
      <c r="F262" s="183" t="s">
        <v>551</v>
      </c>
      <c r="G262" s="170"/>
      <c r="H262" s="170"/>
      <c r="I262" s="173"/>
      <c r="J262" s="184">
        <f>BK262</f>
        <v>0</v>
      </c>
      <c r="K262" s="170"/>
      <c r="L262" s="175"/>
      <c r="M262" s="176"/>
      <c r="N262" s="177"/>
      <c r="O262" s="177"/>
      <c r="P262" s="178">
        <f>SUM(P263:P277)</f>
        <v>0</v>
      </c>
      <c r="Q262" s="177"/>
      <c r="R262" s="178">
        <f>SUM(R263:R277)</f>
        <v>0</v>
      </c>
      <c r="S262" s="177"/>
      <c r="T262" s="179">
        <f>SUM(T263:T277)</f>
        <v>0</v>
      </c>
      <c r="AR262" s="180" t="s">
        <v>80</v>
      </c>
      <c r="AT262" s="181" t="s">
        <v>72</v>
      </c>
      <c r="AU262" s="181" t="s">
        <v>80</v>
      </c>
      <c r="AY262" s="180" t="s">
        <v>124</v>
      </c>
      <c r="BK262" s="182">
        <f>SUM(BK263:BK277)</f>
        <v>0</v>
      </c>
    </row>
    <row r="263" spans="1:65" s="2" customFormat="1" ht="42.8" customHeight="1">
      <c r="A263" s="33"/>
      <c r="B263" s="34"/>
      <c r="C263" s="185" t="s">
        <v>562</v>
      </c>
      <c r="D263" s="185" t="s">
        <v>127</v>
      </c>
      <c r="E263" s="186" t="s">
        <v>552</v>
      </c>
      <c r="F263" s="187" t="s">
        <v>553</v>
      </c>
      <c r="G263" s="188" t="s">
        <v>175</v>
      </c>
      <c r="H263" s="189">
        <v>750</v>
      </c>
      <c r="I263" s="190"/>
      <c r="J263" s="191">
        <f>ROUND(I263*H263,2)</f>
        <v>0</v>
      </c>
      <c r="K263" s="187" t="s">
        <v>1</v>
      </c>
      <c r="L263" s="38"/>
      <c r="M263" s="192" t="s">
        <v>1</v>
      </c>
      <c r="N263" s="193" t="s">
        <v>38</v>
      </c>
      <c r="O263" s="70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134</v>
      </c>
      <c r="AT263" s="196" t="s">
        <v>127</v>
      </c>
      <c r="AU263" s="196" t="s">
        <v>82</v>
      </c>
      <c r="AY263" s="16" t="s">
        <v>124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6" t="s">
        <v>80</v>
      </c>
      <c r="BK263" s="197">
        <f>ROUND(I263*H263,2)</f>
        <v>0</v>
      </c>
      <c r="BL263" s="16" t="s">
        <v>134</v>
      </c>
      <c r="BM263" s="196" t="s">
        <v>563</v>
      </c>
    </row>
    <row r="264" spans="1:65" s="2" customFormat="1" ht="23.45" customHeight="1">
      <c r="A264" s="33"/>
      <c r="B264" s="34"/>
      <c r="C264" s="198" t="s">
        <v>395</v>
      </c>
      <c r="D264" s="198" t="s">
        <v>136</v>
      </c>
      <c r="E264" s="199" t="s">
        <v>556</v>
      </c>
      <c r="F264" s="200" t="s">
        <v>557</v>
      </c>
      <c r="G264" s="201" t="s">
        <v>175</v>
      </c>
      <c r="H264" s="202">
        <v>750</v>
      </c>
      <c r="I264" s="203"/>
      <c r="J264" s="204">
        <f>ROUND(I264*H264,2)</f>
        <v>0</v>
      </c>
      <c r="K264" s="200" t="s">
        <v>1</v>
      </c>
      <c r="L264" s="205"/>
      <c r="M264" s="206" t="s">
        <v>1</v>
      </c>
      <c r="N264" s="207" t="s">
        <v>38</v>
      </c>
      <c r="O264" s="70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144</v>
      </c>
      <c r="AT264" s="196" t="s">
        <v>136</v>
      </c>
      <c r="AU264" s="196" t="s">
        <v>82</v>
      </c>
      <c r="AY264" s="16" t="s">
        <v>124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80</v>
      </c>
      <c r="BK264" s="197">
        <f>ROUND(I264*H264,2)</f>
        <v>0</v>
      </c>
      <c r="BL264" s="16" t="s">
        <v>134</v>
      </c>
      <c r="BM264" s="196" t="s">
        <v>567</v>
      </c>
    </row>
    <row r="265" spans="1:65" s="2" customFormat="1" ht="53.7" customHeight="1">
      <c r="A265" s="33"/>
      <c r="B265" s="34"/>
      <c r="C265" s="185" t="s">
        <v>569</v>
      </c>
      <c r="D265" s="185" t="s">
        <v>127</v>
      </c>
      <c r="E265" s="186" t="s">
        <v>559</v>
      </c>
      <c r="F265" s="187" t="s">
        <v>560</v>
      </c>
      <c r="G265" s="188" t="s">
        <v>175</v>
      </c>
      <c r="H265" s="189">
        <v>750</v>
      </c>
      <c r="I265" s="190"/>
      <c r="J265" s="191">
        <f>ROUND(I265*H265,2)</f>
        <v>0</v>
      </c>
      <c r="K265" s="187" t="s">
        <v>1</v>
      </c>
      <c r="L265" s="38"/>
      <c r="M265" s="192" t="s">
        <v>1</v>
      </c>
      <c r="N265" s="193" t="s">
        <v>38</v>
      </c>
      <c r="O265" s="70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134</v>
      </c>
      <c r="AT265" s="196" t="s">
        <v>127</v>
      </c>
      <c r="AU265" s="196" t="s">
        <v>82</v>
      </c>
      <c r="AY265" s="16" t="s">
        <v>124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6" t="s">
        <v>80</v>
      </c>
      <c r="BK265" s="197">
        <f>ROUND(I265*H265,2)</f>
        <v>0</v>
      </c>
      <c r="BL265" s="16" t="s">
        <v>134</v>
      </c>
      <c r="BM265" s="196" t="s">
        <v>572</v>
      </c>
    </row>
    <row r="266" spans="1:65" s="2" customFormat="1" ht="23.45" customHeight="1">
      <c r="A266" s="33"/>
      <c r="B266" s="34"/>
      <c r="C266" s="198" t="s">
        <v>398</v>
      </c>
      <c r="D266" s="198" t="s">
        <v>136</v>
      </c>
      <c r="E266" s="199" t="s">
        <v>403</v>
      </c>
      <c r="F266" s="200" t="s">
        <v>404</v>
      </c>
      <c r="G266" s="201" t="s">
        <v>175</v>
      </c>
      <c r="H266" s="202">
        <v>862.5</v>
      </c>
      <c r="I266" s="203"/>
      <c r="J266" s="204">
        <f>ROUND(I266*H266,2)</f>
        <v>0</v>
      </c>
      <c r="K266" s="200" t="s">
        <v>1</v>
      </c>
      <c r="L266" s="205"/>
      <c r="M266" s="206" t="s">
        <v>1</v>
      </c>
      <c r="N266" s="207" t="s">
        <v>38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144</v>
      </c>
      <c r="AT266" s="196" t="s">
        <v>136</v>
      </c>
      <c r="AU266" s="196" t="s">
        <v>82</v>
      </c>
      <c r="AY266" s="16" t="s">
        <v>124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80</v>
      </c>
      <c r="BK266" s="197">
        <f>ROUND(I266*H266,2)</f>
        <v>0</v>
      </c>
      <c r="BL266" s="16" t="s">
        <v>134</v>
      </c>
      <c r="BM266" s="196" t="s">
        <v>575</v>
      </c>
    </row>
    <row r="267" spans="1:65" s="13" customFormat="1">
      <c r="B267" s="214"/>
      <c r="C267" s="215"/>
      <c r="D267" s="216" t="s">
        <v>270</v>
      </c>
      <c r="E267" s="217" t="s">
        <v>1</v>
      </c>
      <c r="F267" s="218" t="s">
        <v>564</v>
      </c>
      <c r="G267" s="215"/>
      <c r="H267" s="219">
        <v>862.5</v>
      </c>
      <c r="I267" s="220"/>
      <c r="J267" s="215"/>
      <c r="K267" s="215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270</v>
      </c>
      <c r="AU267" s="225" t="s">
        <v>82</v>
      </c>
      <c r="AV267" s="13" t="s">
        <v>82</v>
      </c>
      <c r="AW267" s="13" t="s">
        <v>30</v>
      </c>
      <c r="AX267" s="13" t="s">
        <v>73</v>
      </c>
      <c r="AY267" s="225" t="s">
        <v>124</v>
      </c>
    </row>
    <row r="268" spans="1:65" s="14" customFormat="1">
      <c r="B268" s="226"/>
      <c r="C268" s="227"/>
      <c r="D268" s="216" t="s">
        <v>270</v>
      </c>
      <c r="E268" s="228" t="s">
        <v>1</v>
      </c>
      <c r="F268" s="229" t="s">
        <v>272</v>
      </c>
      <c r="G268" s="227"/>
      <c r="H268" s="230">
        <v>862.5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270</v>
      </c>
      <c r="AU268" s="236" t="s">
        <v>82</v>
      </c>
      <c r="AV268" s="14" t="s">
        <v>134</v>
      </c>
      <c r="AW268" s="14" t="s">
        <v>30</v>
      </c>
      <c r="AX268" s="14" t="s">
        <v>80</v>
      </c>
      <c r="AY268" s="236" t="s">
        <v>124</v>
      </c>
    </row>
    <row r="269" spans="1:65" s="2" customFormat="1" ht="23.45" customHeight="1">
      <c r="A269" s="33"/>
      <c r="B269" s="34"/>
      <c r="C269" s="185" t="s">
        <v>576</v>
      </c>
      <c r="D269" s="185" t="s">
        <v>127</v>
      </c>
      <c r="E269" s="186" t="s">
        <v>565</v>
      </c>
      <c r="F269" s="187" t="s">
        <v>566</v>
      </c>
      <c r="G269" s="188" t="s">
        <v>175</v>
      </c>
      <c r="H269" s="189">
        <v>126</v>
      </c>
      <c r="I269" s="190"/>
      <c r="J269" s="191">
        <f>ROUND(I269*H269,2)</f>
        <v>0</v>
      </c>
      <c r="K269" s="187" t="s">
        <v>1</v>
      </c>
      <c r="L269" s="38"/>
      <c r="M269" s="192" t="s">
        <v>1</v>
      </c>
      <c r="N269" s="193" t="s">
        <v>38</v>
      </c>
      <c r="O269" s="70"/>
      <c r="P269" s="194">
        <f>O269*H269</f>
        <v>0</v>
      </c>
      <c r="Q269" s="194">
        <v>0</v>
      </c>
      <c r="R269" s="194">
        <f>Q269*H269</f>
        <v>0</v>
      </c>
      <c r="S269" s="194">
        <v>0</v>
      </c>
      <c r="T269" s="19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134</v>
      </c>
      <c r="AT269" s="196" t="s">
        <v>127</v>
      </c>
      <c r="AU269" s="196" t="s">
        <v>82</v>
      </c>
      <c r="AY269" s="16" t="s">
        <v>124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6" t="s">
        <v>80</v>
      </c>
      <c r="BK269" s="197">
        <f>ROUND(I269*H269,2)</f>
        <v>0</v>
      </c>
      <c r="BL269" s="16" t="s">
        <v>134</v>
      </c>
      <c r="BM269" s="196" t="s">
        <v>579</v>
      </c>
    </row>
    <row r="270" spans="1:65" s="13" customFormat="1">
      <c r="B270" s="214"/>
      <c r="C270" s="215"/>
      <c r="D270" s="216" t="s">
        <v>270</v>
      </c>
      <c r="E270" s="217" t="s">
        <v>1</v>
      </c>
      <c r="F270" s="218" t="s">
        <v>568</v>
      </c>
      <c r="G270" s="215"/>
      <c r="H270" s="219">
        <v>126</v>
      </c>
      <c r="I270" s="220"/>
      <c r="J270" s="215"/>
      <c r="K270" s="215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270</v>
      </c>
      <c r="AU270" s="225" t="s">
        <v>82</v>
      </c>
      <c r="AV270" s="13" t="s">
        <v>82</v>
      </c>
      <c r="AW270" s="13" t="s">
        <v>30</v>
      </c>
      <c r="AX270" s="13" t="s">
        <v>73</v>
      </c>
      <c r="AY270" s="225" t="s">
        <v>124</v>
      </c>
    </row>
    <row r="271" spans="1:65" s="14" customFormat="1">
      <c r="B271" s="226"/>
      <c r="C271" s="227"/>
      <c r="D271" s="216" t="s">
        <v>270</v>
      </c>
      <c r="E271" s="228" t="s">
        <v>1</v>
      </c>
      <c r="F271" s="229" t="s">
        <v>272</v>
      </c>
      <c r="G271" s="227"/>
      <c r="H271" s="230">
        <v>126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270</v>
      </c>
      <c r="AU271" s="236" t="s">
        <v>82</v>
      </c>
      <c r="AV271" s="14" t="s">
        <v>134</v>
      </c>
      <c r="AW271" s="14" t="s">
        <v>30</v>
      </c>
      <c r="AX271" s="14" t="s">
        <v>80</v>
      </c>
      <c r="AY271" s="236" t="s">
        <v>124</v>
      </c>
    </row>
    <row r="272" spans="1:65" s="2" customFormat="1" ht="21.1" customHeight="1">
      <c r="A272" s="33"/>
      <c r="B272" s="34"/>
      <c r="C272" s="198" t="s">
        <v>402</v>
      </c>
      <c r="D272" s="198" t="s">
        <v>136</v>
      </c>
      <c r="E272" s="199" t="s">
        <v>570</v>
      </c>
      <c r="F272" s="200" t="s">
        <v>571</v>
      </c>
      <c r="G272" s="201" t="s">
        <v>490</v>
      </c>
      <c r="H272" s="202">
        <v>18</v>
      </c>
      <c r="I272" s="203"/>
      <c r="J272" s="204">
        <f t="shared" ref="J272:J277" si="40">ROUND(I272*H272,2)</f>
        <v>0</v>
      </c>
      <c r="K272" s="200" t="s">
        <v>1</v>
      </c>
      <c r="L272" s="205"/>
      <c r="M272" s="206" t="s">
        <v>1</v>
      </c>
      <c r="N272" s="207" t="s">
        <v>38</v>
      </c>
      <c r="O272" s="70"/>
      <c r="P272" s="194">
        <f t="shared" ref="P272:P277" si="41">O272*H272</f>
        <v>0</v>
      </c>
      <c r="Q272" s="194">
        <v>0</v>
      </c>
      <c r="R272" s="194">
        <f t="shared" ref="R272:R277" si="42">Q272*H272</f>
        <v>0</v>
      </c>
      <c r="S272" s="194">
        <v>0</v>
      </c>
      <c r="T272" s="195">
        <f t="shared" ref="T272:T277" si="43"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144</v>
      </c>
      <c r="AT272" s="196" t="s">
        <v>136</v>
      </c>
      <c r="AU272" s="196" t="s">
        <v>82</v>
      </c>
      <c r="AY272" s="16" t="s">
        <v>124</v>
      </c>
      <c r="BE272" s="197">
        <f t="shared" ref="BE272:BE277" si="44">IF(N272="základní",J272,0)</f>
        <v>0</v>
      </c>
      <c r="BF272" s="197">
        <f t="shared" ref="BF272:BF277" si="45">IF(N272="snížená",J272,0)</f>
        <v>0</v>
      </c>
      <c r="BG272" s="197">
        <f t="shared" ref="BG272:BG277" si="46">IF(N272="zákl. přenesená",J272,0)</f>
        <v>0</v>
      </c>
      <c r="BH272" s="197">
        <f t="shared" ref="BH272:BH277" si="47">IF(N272="sníž. přenesená",J272,0)</f>
        <v>0</v>
      </c>
      <c r="BI272" s="197">
        <f t="shared" ref="BI272:BI277" si="48">IF(N272="nulová",J272,0)</f>
        <v>0</v>
      </c>
      <c r="BJ272" s="16" t="s">
        <v>80</v>
      </c>
      <c r="BK272" s="197">
        <f t="shared" ref="BK272:BK277" si="49">ROUND(I272*H272,2)</f>
        <v>0</v>
      </c>
      <c r="BL272" s="16" t="s">
        <v>134</v>
      </c>
      <c r="BM272" s="196" t="s">
        <v>582</v>
      </c>
    </row>
    <row r="273" spans="1:65" s="2" customFormat="1" ht="21.1" customHeight="1">
      <c r="A273" s="33"/>
      <c r="B273" s="34"/>
      <c r="C273" s="198" t="s">
        <v>583</v>
      </c>
      <c r="D273" s="198" t="s">
        <v>136</v>
      </c>
      <c r="E273" s="199" t="s">
        <v>573</v>
      </c>
      <c r="F273" s="200" t="s">
        <v>574</v>
      </c>
      <c r="G273" s="201" t="s">
        <v>130</v>
      </c>
      <c r="H273" s="202">
        <v>126</v>
      </c>
      <c r="I273" s="203"/>
      <c r="J273" s="204">
        <f t="shared" si="40"/>
        <v>0</v>
      </c>
      <c r="K273" s="200" t="s">
        <v>1</v>
      </c>
      <c r="L273" s="205"/>
      <c r="M273" s="206" t="s">
        <v>1</v>
      </c>
      <c r="N273" s="207" t="s">
        <v>38</v>
      </c>
      <c r="O273" s="70"/>
      <c r="P273" s="194">
        <f t="shared" si="41"/>
        <v>0</v>
      </c>
      <c r="Q273" s="194">
        <v>0</v>
      </c>
      <c r="R273" s="194">
        <f t="shared" si="42"/>
        <v>0</v>
      </c>
      <c r="S273" s="194">
        <v>0</v>
      </c>
      <c r="T273" s="195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144</v>
      </c>
      <c r="AT273" s="196" t="s">
        <v>136</v>
      </c>
      <c r="AU273" s="196" t="s">
        <v>82</v>
      </c>
      <c r="AY273" s="16" t="s">
        <v>124</v>
      </c>
      <c r="BE273" s="197">
        <f t="shared" si="44"/>
        <v>0</v>
      </c>
      <c r="BF273" s="197">
        <f t="shared" si="45"/>
        <v>0</v>
      </c>
      <c r="BG273" s="197">
        <f t="shared" si="46"/>
        <v>0</v>
      </c>
      <c r="BH273" s="197">
        <f t="shared" si="47"/>
        <v>0</v>
      </c>
      <c r="BI273" s="197">
        <f t="shared" si="48"/>
        <v>0</v>
      </c>
      <c r="BJ273" s="16" t="s">
        <v>80</v>
      </c>
      <c r="BK273" s="197">
        <f t="shared" si="49"/>
        <v>0</v>
      </c>
      <c r="BL273" s="16" t="s">
        <v>134</v>
      </c>
      <c r="BM273" s="196" t="s">
        <v>586</v>
      </c>
    </row>
    <row r="274" spans="1:65" s="2" customFormat="1" ht="21.1" customHeight="1">
      <c r="A274" s="33"/>
      <c r="B274" s="34"/>
      <c r="C274" s="185" t="s">
        <v>405</v>
      </c>
      <c r="D274" s="185" t="s">
        <v>127</v>
      </c>
      <c r="E274" s="186" t="s">
        <v>577</v>
      </c>
      <c r="F274" s="187" t="s">
        <v>578</v>
      </c>
      <c r="G274" s="188" t="s">
        <v>130</v>
      </c>
      <c r="H274" s="189">
        <v>100</v>
      </c>
      <c r="I274" s="190"/>
      <c r="J274" s="191">
        <f t="shared" si="40"/>
        <v>0</v>
      </c>
      <c r="K274" s="187" t="s">
        <v>1</v>
      </c>
      <c r="L274" s="38"/>
      <c r="M274" s="192" t="s">
        <v>1</v>
      </c>
      <c r="N274" s="193" t="s">
        <v>38</v>
      </c>
      <c r="O274" s="70"/>
      <c r="P274" s="194">
        <f t="shared" si="41"/>
        <v>0</v>
      </c>
      <c r="Q274" s="194">
        <v>0</v>
      </c>
      <c r="R274" s="194">
        <f t="shared" si="42"/>
        <v>0</v>
      </c>
      <c r="S274" s="194">
        <v>0</v>
      </c>
      <c r="T274" s="195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134</v>
      </c>
      <c r="AT274" s="196" t="s">
        <v>127</v>
      </c>
      <c r="AU274" s="196" t="s">
        <v>82</v>
      </c>
      <c r="AY274" s="16" t="s">
        <v>124</v>
      </c>
      <c r="BE274" s="197">
        <f t="shared" si="44"/>
        <v>0</v>
      </c>
      <c r="BF274" s="197">
        <f t="shared" si="45"/>
        <v>0</v>
      </c>
      <c r="BG274" s="197">
        <f t="shared" si="46"/>
        <v>0</v>
      </c>
      <c r="BH274" s="197">
        <f t="shared" si="47"/>
        <v>0</v>
      </c>
      <c r="BI274" s="197">
        <f t="shared" si="48"/>
        <v>0</v>
      </c>
      <c r="BJ274" s="16" t="s">
        <v>80</v>
      </c>
      <c r="BK274" s="197">
        <f t="shared" si="49"/>
        <v>0</v>
      </c>
      <c r="BL274" s="16" t="s">
        <v>134</v>
      </c>
      <c r="BM274" s="196" t="s">
        <v>587</v>
      </c>
    </row>
    <row r="275" spans="1:65" s="2" customFormat="1" ht="16.3" customHeight="1">
      <c r="A275" s="33"/>
      <c r="B275" s="34"/>
      <c r="C275" s="198" t="s">
        <v>590</v>
      </c>
      <c r="D275" s="198" t="s">
        <v>136</v>
      </c>
      <c r="E275" s="199" t="s">
        <v>580</v>
      </c>
      <c r="F275" s="200" t="s">
        <v>581</v>
      </c>
      <c r="G275" s="201" t="s">
        <v>130</v>
      </c>
      <c r="H275" s="202">
        <v>100</v>
      </c>
      <c r="I275" s="203"/>
      <c r="J275" s="204">
        <f t="shared" si="40"/>
        <v>0</v>
      </c>
      <c r="K275" s="200" t="s">
        <v>1</v>
      </c>
      <c r="L275" s="205"/>
      <c r="M275" s="206" t="s">
        <v>1</v>
      </c>
      <c r="N275" s="207" t="s">
        <v>38</v>
      </c>
      <c r="O275" s="70"/>
      <c r="P275" s="194">
        <f t="shared" si="41"/>
        <v>0</v>
      </c>
      <c r="Q275" s="194">
        <v>0</v>
      </c>
      <c r="R275" s="194">
        <f t="shared" si="42"/>
        <v>0</v>
      </c>
      <c r="S275" s="194">
        <v>0</v>
      </c>
      <c r="T275" s="195">
        <f t="shared" si="4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144</v>
      </c>
      <c r="AT275" s="196" t="s">
        <v>136</v>
      </c>
      <c r="AU275" s="196" t="s">
        <v>82</v>
      </c>
      <c r="AY275" s="16" t="s">
        <v>124</v>
      </c>
      <c r="BE275" s="197">
        <f t="shared" si="44"/>
        <v>0</v>
      </c>
      <c r="BF275" s="197">
        <f t="shared" si="45"/>
        <v>0</v>
      </c>
      <c r="BG275" s="197">
        <f t="shared" si="46"/>
        <v>0</v>
      </c>
      <c r="BH275" s="197">
        <f t="shared" si="47"/>
        <v>0</v>
      </c>
      <c r="BI275" s="197">
        <f t="shared" si="48"/>
        <v>0</v>
      </c>
      <c r="BJ275" s="16" t="s">
        <v>80</v>
      </c>
      <c r="BK275" s="197">
        <f t="shared" si="49"/>
        <v>0</v>
      </c>
      <c r="BL275" s="16" t="s">
        <v>134</v>
      </c>
      <c r="BM275" s="196" t="s">
        <v>593</v>
      </c>
    </row>
    <row r="276" spans="1:65" s="2" customFormat="1" ht="23.45" customHeight="1">
      <c r="A276" s="33"/>
      <c r="B276" s="34"/>
      <c r="C276" s="185" t="s">
        <v>410</v>
      </c>
      <c r="D276" s="185" t="s">
        <v>127</v>
      </c>
      <c r="E276" s="186" t="s">
        <v>584</v>
      </c>
      <c r="F276" s="187" t="s">
        <v>585</v>
      </c>
      <c r="G276" s="188" t="s">
        <v>130</v>
      </c>
      <c r="H276" s="189">
        <v>35</v>
      </c>
      <c r="I276" s="190"/>
      <c r="J276" s="191">
        <f t="shared" si="40"/>
        <v>0</v>
      </c>
      <c r="K276" s="187" t="s">
        <v>1</v>
      </c>
      <c r="L276" s="38"/>
      <c r="M276" s="192" t="s">
        <v>1</v>
      </c>
      <c r="N276" s="193" t="s">
        <v>38</v>
      </c>
      <c r="O276" s="70"/>
      <c r="P276" s="194">
        <f t="shared" si="41"/>
        <v>0</v>
      </c>
      <c r="Q276" s="194">
        <v>0</v>
      </c>
      <c r="R276" s="194">
        <f t="shared" si="42"/>
        <v>0</v>
      </c>
      <c r="S276" s="194">
        <v>0</v>
      </c>
      <c r="T276" s="195">
        <f t="shared" si="4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134</v>
      </c>
      <c r="AT276" s="196" t="s">
        <v>127</v>
      </c>
      <c r="AU276" s="196" t="s">
        <v>82</v>
      </c>
      <c r="AY276" s="16" t="s">
        <v>124</v>
      </c>
      <c r="BE276" s="197">
        <f t="shared" si="44"/>
        <v>0</v>
      </c>
      <c r="BF276" s="197">
        <f t="shared" si="45"/>
        <v>0</v>
      </c>
      <c r="BG276" s="197">
        <f t="shared" si="46"/>
        <v>0</v>
      </c>
      <c r="BH276" s="197">
        <f t="shared" si="47"/>
        <v>0</v>
      </c>
      <c r="BI276" s="197">
        <f t="shared" si="48"/>
        <v>0</v>
      </c>
      <c r="BJ276" s="16" t="s">
        <v>80</v>
      </c>
      <c r="BK276" s="197">
        <f t="shared" si="49"/>
        <v>0</v>
      </c>
      <c r="BL276" s="16" t="s">
        <v>134</v>
      </c>
      <c r="BM276" s="196" t="s">
        <v>596</v>
      </c>
    </row>
    <row r="277" spans="1:65" s="2" customFormat="1" ht="42.8" customHeight="1">
      <c r="A277" s="33"/>
      <c r="B277" s="34"/>
      <c r="C277" s="185" t="s">
        <v>597</v>
      </c>
      <c r="D277" s="185" t="s">
        <v>127</v>
      </c>
      <c r="E277" s="186" t="s">
        <v>279</v>
      </c>
      <c r="F277" s="187" t="s">
        <v>280</v>
      </c>
      <c r="G277" s="188" t="s">
        <v>281</v>
      </c>
      <c r="H277" s="189">
        <v>0.191</v>
      </c>
      <c r="I277" s="190"/>
      <c r="J277" s="191">
        <f t="shared" si="40"/>
        <v>0</v>
      </c>
      <c r="K277" s="187" t="s">
        <v>1</v>
      </c>
      <c r="L277" s="38"/>
      <c r="M277" s="192" t="s">
        <v>1</v>
      </c>
      <c r="N277" s="193" t="s">
        <v>38</v>
      </c>
      <c r="O277" s="70"/>
      <c r="P277" s="194">
        <f t="shared" si="41"/>
        <v>0</v>
      </c>
      <c r="Q277" s="194">
        <v>0</v>
      </c>
      <c r="R277" s="194">
        <f t="shared" si="42"/>
        <v>0</v>
      </c>
      <c r="S277" s="194">
        <v>0</v>
      </c>
      <c r="T277" s="195">
        <f t="shared" si="4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134</v>
      </c>
      <c r="AT277" s="196" t="s">
        <v>127</v>
      </c>
      <c r="AU277" s="196" t="s">
        <v>82</v>
      </c>
      <c r="AY277" s="16" t="s">
        <v>124</v>
      </c>
      <c r="BE277" s="197">
        <f t="shared" si="44"/>
        <v>0</v>
      </c>
      <c r="BF277" s="197">
        <f t="shared" si="45"/>
        <v>0</v>
      </c>
      <c r="BG277" s="197">
        <f t="shared" si="46"/>
        <v>0</v>
      </c>
      <c r="BH277" s="197">
        <f t="shared" si="47"/>
        <v>0</v>
      </c>
      <c r="BI277" s="197">
        <f t="shared" si="48"/>
        <v>0</v>
      </c>
      <c r="BJ277" s="16" t="s">
        <v>80</v>
      </c>
      <c r="BK277" s="197">
        <f t="shared" si="49"/>
        <v>0</v>
      </c>
      <c r="BL277" s="16" t="s">
        <v>134</v>
      </c>
      <c r="BM277" s="196" t="s">
        <v>600</v>
      </c>
    </row>
    <row r="278" spans="1:65" s="12" customFormat="1" ht="22.75" customHeight="1">
      <c r="B278" s="169"/>
      <c r="C278" s="170"/>
      <c r="D278" s="171" t="s">
        <v>72</v>
      </c>
      <c r="E278" s="183" t="s">
        <v>588</v>
      </c>
      <c r="F278" s="183" t="s">
        <v>589</v>
      </c>
      <c r="G278" s="170"/>
      <c r="H278" s="170"/>
      <c r="I278" s="173"/>
      <c r="J278" s="184">
        <f>BK278</f>
        <v>0</v>
      </c>
      <c r="K278" s="170"/>
      <c r="L278" s="175"/>
      <c r="M278" s="176"/>
      <c r="N278" s="177"/>
      <c r="O278" s="177"/>
      <c r="P278" s="178">
        <f>SUM(P279:P295)</f>
        <v>0</v>
      </c>
      <c r="Q278" s="177"/>
      <c r="R278" s="178">
        <f>SUM(R279:R295)</f>
        <v>0</v>
      </c>
      <c r="S278" s="177"/>
      <c r="T278" s="179">
        <f>SUM(T279:T295)</f>
        <v>0</v>
      </c>
      <c r="AR278" s="180" t="s">
        <v>80</v>
      </c>
      <c r="AT278" s="181" t="s">
        <v>72</v>
      </c>
      <c r="AU278" s="181" t="s">
        <v>80</v>
      </c>
      <c r="AY278" s="180" t="s">
        <v>124</v>
      </c>
      <c r="BK278" s="182">
        <f>SUM(BK279:BK295)</f>
        <v>0</v>
      </c>
    </row>
    <row r="279" spans="1:65" s="2" customFormat="1" ht="42.8" customHeight="1">
      <c r="A279" s="33"/>
      <c r="B279" s="34"/>
      <c r="C279" s="185" t="s">
        <v>413</v>
      </c>
      <c r="D279" s="185" t="s">
        <v>127</v>
      </c>
      <c r="E279" s="186" t="s">
        <v>591</v>
      </c>
      <c r="F279" s="187" t="s">
        <v>592</v>
      </c>
      <c r="G279" s="188" t="s">
        <v>175</v>
      </c>
      <c r="H279" s="189">
        <v>105</v>
      </c>
      <c r="I279" s="190"/>
      <c r="J279" s="191">
        <f t="shared" ref="J279:J288" si="50">ROUND(I279*H279,2)</f>
        <v>0</v>
      </c>
      <c r="K279" s="187" t="s">
        <v>1</v>
      </c>
      <c r="L279" s="38"/>
      <c r="M279" s="192" t="s">
        <v>1</v>
      </c>
      <c r="N279" s="193" t="s">
        <v>38</v>
      </c>
      <c r="O279" s="70"/>
      <c r="P279" s="194">
        <f t="shared" ref="P279:P288" si="51">O279*H279</f>
        <v>0</v>
      </c>
      <c r="Q279" s="194">
        <v>0</v>
      </c>
      <c r="R279" s="194">
        <f t="shared" ref="R279:R288" si="52">Q279*H279</f>
        <v>0</v>
      </c>
      <c r="S279" s="194">
        <v>0</v>
      </c>
      <c r="T279" s="195">
        <f t="shared" ref="T279:T288" si="53"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134</v>
      </c>
      <c r="AT279" s="196" t="s">
        <v>127</v>
      </c>
      <c r="AU279" s="196" t="s">
        <v>82</v>
      </c>
      <c r="AY279" s="16" t="s">
        <v>124</v>
      </c>
      <c r="BE279" s="197">
        <f t="shared" ref="BE279:BE288" si="54">IF(N279="základní",J279,0)</f>
        <v>0</v>
      </c>
      <c r="BF279" s="197">
        <f t="shared" ref="BF279:BF288" si="55">IF(N279="snížená",J279,0)</f>
        <v>0</v>
      </c>
      <c r="BG279" s="197">
        <f t="shared" ref="BG279:BG288" si="56">IF(N279="zákl. přenesená",J279,0)</f>
        <v>0</v>
      </c>
      <c r="BH279" s="197">
        <f t="shared" ref="BH279:BH288" si="57">IF(N279="sníž. přenesená",J279,0)</f>
        <v>0</v>
      </c>
      <c r="BI279" s="197">
        <f t="shared" ref="BI279:BI288" si="58">IF(N279="nulová",J279,0)</f>
        <v>0</v>
      </c>
      <c r="BJ279" s="16" t="s">
        <v>80</v>
      </c>
      <c r="BK279" s="197">
        <f t="shared" ref="BK279:BK288" si="59">ROUND(I279*H279,2)</f>
        <v>0</v>
      </c>
      <c r="BL279" s="16" t="s">
        <v>134</v>
      </c>
      <c r="BM279" s="196" t="s">
        <v>603</v>
      </c>
    </row>
    <row r="280" spans="1:65" s="2" customFormat="1" ht="42.8" customHeight="1">
      <c r="A280" s="33"/>
      <c r="B280" s="34"/>
      <c r="C280" s="198" t="s">
        <v>604</v>
      </c>
      <c r="D280" s="198" t="s">
        <v>136</v>
      </c>
      <c r="E280" s="199" t="s">
        <v>594</v>
      </c>
      <c r="F280" s="200" t="s">
        <v>595</v>
      </c>
      <c r="G280" s="201" t="s">
        <v>175</v>
      </c>
      <c r="H280" s="202">
        <v>105</v>
      </c>
      <c r="I280" s="203"/>
      <c r="J280" s="204">
        <f t="shared" si="50"/>
        <v>0</v>
      </c>
      <c r="K280" s="200" t="s">
        <v>1</v>
      </c>
      <c r="L280" s="205"/>
      <c r="M280" s="206" t="s">
        <v>1</v>
      </c>
      <c r="N280" s="207" t="s">
        <v>38</v>
      </c>
      <c r="O280" s="70"/>
      <c r="P280" s="194">
        <f t="shared" si="51"/>
        <v>0</v>
      </c>
      <c r="Q280" s="194">
        <v>0</v>
      </c>
      <c r="R280" s="194">
        <f t="shared" si="52"/>
        <v>0</v>
      </c>
      <c r="S280" s="194">
        <v>0</v>
      </c>
      <c r="T280" s="195">
        <f t="shared" si="5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144</v>
      </c>
      <c r="AT280" s="196" t="s">
        <v>136</v>
      </c>
      <c r="AU280" s="196" t="s">
        <v>82</v>
      </c>
      <c r="AY280" s="16" t="s">
        <v>124</v>
      </c>
      <c r="BE280" s="197">
        <f t="shared" si="54"/>
        <v>0</v>
      </c>
      <c r="BF280" s="197">
        <f t="shared" si="55"/>
        <v>0</v>
      </c>
      <c r="BG280" s="197">
        <f t="shared" si="56"/>
        <v>0</v>
      </c>
      <c r="BH280" s="197">
        <f t="shared" si="57"/>
        <v>0</v>
      </c>
      <c r="BI280" s="197">
        <f t="shared" si="58"/>
        <v>0</v>
      </c>
      <c r="BJ280" s="16" t="s">
        <v>80</v>
      </c>
      <c r="BK280" s="197">
        <f t="shared" si="59"/>
        <v>0</v>
      </c>
      <c r="BL280" s="16" t="s">
        <v>134</v>
      </c>
      <c r="BM280" s="196" t="s">
        <v>607</v>
      </c>
    </row>
    <row r="281" spans="1:65" s="2" customFormat="1" ht="21.1" customHeight="1">
      <c r="A281" s="33"/>
      <c r="B281" s="34"/>
      <c r="C281" s="185" t="s">
        <v>418</v>
      </c>
      <c r="D281" s="185" t="s">
        <v>127</v>
      </c>
      <c r="E281" s="186" t="s">
        <v>598</v>
      </c>
      <c r="F281" s="187" t="s">
        <v>599</v>
      </c>
      <c r="G281" s="188" t="s">
        <v>130</v>
      </c>
      <c r="H281" s="189">
        <v>1</v>
      </c>
      <c r="I281" s="190"/>
      <c r="J281" s="191">
        <f t="shared" si="50"/>
        <v>0</v>
      </c>
      <c r="K281" s="187" t="s">
        <v>1</v>
      </c>
      <c r="L281" s="38"/>
      <c r="M281" s="192" t="s">
        <v>1</v>
      </c>
      <c r="N281" s="193" t="s">
        <v>38</v>
      </c>
      <c r="O281" s="70"/>
      <c r="P281" s="194">
        <f t="shared" si="51"/>
        <v>0</v>
      </c>
      <c r="Q281" s="194">
        <v>0</v>
      </c>
      <c r="R281" s="194">
        <f t="shared" si="52"/>
        <v>0</v>
      </c>
      <c r="S281" s="194">
        <v>0</v>
      </c>
      <c r="T281" s="195">
        <f t="shared" si="5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134</v>
      </c>
      <c r="AT281" s="196" t="s">
        <v>127</v>
      </c>
      <c r="AU281" s="196" t="s">
        <v>82</v>
      </c>
      <c r="AY281" s="16" t="s">
        <v>124</v>
      </c>
      <c r="BE281" s="197">
        <f t="shared" si="54"/>
        <v>0</v>
      </c>
      <c r="BF281" s="197">
        <f t="shared" si="55"/>
        <v>0</v>
      </c>
      <c r="BG281" s="197">
        <f t="shared" si="56"/>
        <v>0</v>
      </c>
      <c r="BH281" s="197">
        <f t="shared" si="57"/>
        <v>0</v>
      </c>
      <c r="BI281" s="197">
        <f t="shared" si="58"/>
        <v>0</v>
      </c>
      <c r="BJ281" s="16" t="s">
        <v>80</v>
      </c>
      <c r="BK281" s="197">
        <f t="shared" si="59"/>
        <v>0</v>
      </c>
      <c r="BL281" s="16" t="s">
        <v>134</v>
      </c>
      <c r="BM281" s="196" t="s">
        <v>610</v>
      </c>
    </row>
    <row r="282" spans="1:65" s="2" customFormat="1" ht="23.45" customHeight="1">
      <c r="A282" s="33"/>
      <c r="B282" s="34"/>
      <c r="C282" s="198" t="s">
        <v>611</v>
      </c>
      <c r="D282" s="198" t="s">
        <v>136</v>
      </c>
      <c r="E282" s="199" t="s">
        <v>601</v>
      </c>
      <c r="F282" s="200" t="s">
        <v>602</v>
      </c>
      <c r="G282" s="201" t="s">
        <v>139</v>
      </c>
      <c r="H282" s="202">
        <v>1</v>
      </c>
      <c r="I282" s="203"/>
      <c r="J282" s="204">
        <f t="shared" si="50"/>
        <v>0</v>
      </c>
      <c r="K282" s="200" t="s">
        <v>1</v>
      </c>
      <c r="L282" s="205"/>
      <c r="M282" s="206" t="s">
        <v>1</v>
      </c>
      <c r="N282" s="207" t="s">
        <v>38</v>
      </c>
      <c r="O282" s="70"/>
      <c r="P282" s="194">
        <f t="shared" si="51"/>
        <v>0</v>
      </c>
      <c r="Q282" s="194">
        <v>0</v>
      </c>
      <c r="R282" s="194">
        <f t="shared" si="52"/>
        <v>0</v>
      </c>
      <c r="S282" s="194">
        <v>0</v>
      </c>
      <c r="T282" s="195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144</v>
      </c>
      <c r="AT282" s="196" t="s">
        <v>136</v>
      </c>
      <c r="AU282" s="196" t="s">
        <v>82</v>
      </c>
      <c r="AY282" s="16" t="s">
        <v>124</v>
      </c>
      <c r="BE282" s="197">
        <f t="shared" si="54"/>
        <v>0</v>
      </c>
      <c r="BF282" s="197">
        <f t="shared" si="55"/>
        <v>0</v>
      </c>
      <c r="BG282" s="197">
        <f t="shared" si="56"/>
        <v>0</v>
      </c>
      <c r="BH282" s="197">
        <f t="shared" si="57"/>
        <v>0</v>
      </c>
      <c r="BI282" s="197">
        <f t="shared" si="58"/>
        <v>0</v>
      </c>
      <c r="BJ282" s="16" t="s">
        <v>80</v>
      </c>
      <c r="BK282" s="197">
        <f t="shared" si="59"/>
        <v>0</v>
      </c>
      <c r="BL282" s="16" t="s">
        <v>134</v>
      </c>
      <c r="BM282" s="196" t="s">
        <v>614</v>
      </c>
    </row>
    <row r="283" spans="1:65" s="2" customFormat="1" ht="23.45" customHeight="1">
      <c r="A283" s="33"/>
      <c r="B283" s="34"/>
      <c r="C283" s="185" t="s">
        <v>421</v>
      </c>
      <c r="D283" s="185" t="s">
        <v>127</v>
      </c>
      <c r="E283" s="186" t="s">
        <v>605</v>
      </c>
      <c r="F283" s="187" t="s">
        <v>606</v>
      </c>
      <c r="G283" s="188" t="s">
        <v>130</v>
      </c>
      <c r="H283" s="189">
        <v>2</v>
      </c>
      <c r="I283" s="190"/>
      <c r="J283" s="191">
        <f t="shared" si="50"/>
        <v>0</v>
      </c>
      <c r="K283" s="187" t="s">
        <v>1</v>
      </c>
      <c r="L283" s="38"/>
      <c r="M283" s="192" t="s">
        <v>1</v>
      </c>
      <c r="N283" s="193" t="s">
        <v>38</v>
      </c>
      <c r="O283" s="70"/>
      <c r="P283" s="194">
        <f t="shared" si="51"/>
        <v>0</v>
      </c>
      <c r="Q283" s="194">
        <v>0</v>
      </c>
      <c r="R283" s="194">
        <f t="shared" si="52"/>
        <v>0</v>
      </c>
      <c r="S283" s="194">
        <v>0</v>
      </c>
      <c r="T283" s="195">
        <f t="shared" si="5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134</v>
      </c>
      <c r="AT283" s="196" t="s">
        <v>127</v>
      </c>
      <c r="AU283" s="196" t="s">
        <v>82</v>
      </c>
      <c r="AY283" s="16" t="s">
        <v>124</v>
      </c>
      <c r="BE283" s="197">
        <f t="shared" si="54"/>
        <v>0</v>
      </c>
      <c r="BF283" s="197">
        <f t="shared" si="55"/>
        <v>0</v>
      </c>
      <c r="BG283" s="197">
        <f t="shared" si="56"/>
        <v>0</v>
      </c>
      <c r="BH283" s="197">
        <f t="shared" si="57"/>
        <v>0</v>
      </c>
      <c r="BI283" s="197">
        <f t="shared" si="58"/>
        <v>0</v>
      </c>
      <c r="BJ283" s="16" t="s">
        <v>80</v>
      </c>
      <c r="BK283" s="197">
        <f t="shared" si="59"/>
        <v>0</v>
      </c>
      <c r="BL283" s="16" t="s">
        <v>134</v>
      </c>
      <c r="BM283" s="196" t="s">
        <v>617</v>
      </c>
    </row>
    <row r="284" spans="1:65" s="2" customFormat="1" ht="16.3" customHeight="1">
      <c r="A284" s="33"/>
      <c r="B284" s="34"/>
      <c r="C284" s="198" t="s">
        <v>618</v>
      </c>
      <c r="D284" s="198" t="s">
        <v>136</v>
      </c>
      <c r="E284" s="199" t="s">
        <v>608</v>
      </c>
      <c r="F284" s="200" t="s">
        <v>609</v>
      </c>
      <c r="G284" s="201" t="s">
        <v>130</v>
      </c>
      <c r="H284" s="202">
        <v>2</v>
      </c>
      <c r="I284" s="203"/>
      <c r="J284" s="204">
        <f t="shared" si="50"/>
        <v>0</v>
      </c>
      <c r="K284" s="200" t="s">
        <v>1</v>
      </c>
      <c r="L284" s="205"/>
      <c r="M284" s="206" t="s">
        <v>1</v>
      </c>
      <c r="N284" s="207" t="s">
        <v>38</v>
      </c>
      <c r="O284" s="70"/>
      <c r="P284" s="194">
        <f t="shared" si="51"/>
        <v>0</v>
      </c>
      <c r="Q284" s="194">
        <v>0</v>
      </c>
      <c r="R284" s="194">
        <f t="shared" si="52"/>
        <v>0</v>
      </c>
      <c r="S284" s="194">
        <v>0</v>
      </c>
      <c r="T284" s="195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144</v>
      </c>
      <c r="AT284" s="196" t="s">
        <v>136</v>
      </c>
      <c r="AU284" s="196" t="s">
        <v>82</v>
      </c>
      <c r="AY284" s="16" t="s">
        <v>124</v>
      </c>
      <c r="BE284" s="197">
        <f t="shared" si="54"/>
        <v>0</v>
      </c>
      <c r="BF284" s="197">
        <f t="shared" si="55"/>
        <v>0</v>
      </c>
      <c r="BG284" s="197">
        <f t="shared" si="56"/>
        <v>0</v>
      </c>
      <c r="BH284" s="197">
        <f t="shared" si="57"/>
        <v>0</v>
      </c>
      <c r="BI284" s="197">
        <f t="shared" si="58"/>
        <v>0</v>
      </c>
      <c r="BJ284" s="16" t="s">
        <v>80</v>
      </c>
      <c r="BK284" s="197">
        <f t="shared" si="59"/>
        <v>0</v>
      </c>
      <c r="BL284" s="16" t="s">
        <v>134</v>
      </c>
      <c r="BM284" s="196" t="s">
        <v>621</v>
      </c>
    </row>
    <row r="285" spans="1:65" s="2" customFormat="1" ht="31.95" customHeight="1">
      <c r="A285" s="33"/>
      <c r="B285" s="34"/>
      <c r="C285" s="185" t="s">
        <v>426</v>
      </c>
      <c r="D285" s="185" t="s">
        <v>127</v>
      </c>
      <c r="E285" s="186" t="s">
        <v>612</v>
      </c>
      <c r="F285" s="187" t="s">
        <v>613</v>
      </c>
      <c r="G285" s="188" t="s">
        <v>130</v>
      </c>
      <c r="H285" s="189">
        <v>1</v>
      </c>
      <c r="I285" s="190"/>
      <c r="J285" s="191">
        <f t="shared" si="50"/>
        <v>0</v>
      </c>
      <c r="K285" s="187" t="s">
        <v>1</v>
      </c>
      <c r="L285" s="38"/>
      <c r="M285" s="192" t="s">
        <v>1</v>
      </c>
      <c r="N285" s="193" t="s">
        <v>38</v>
      </c>
      <c r="O285" s="70"/>
      <c r="P285" s="194">
        <f t="shared" si="51"/>
        <v>0</v>
      </c>
      <c r="Q285" s="194">
        <v>0</v>
      </c>
      <c r="R285" s="194">
        <f t="shared" si="52"/>
        <v>0</v>
      </c>
      <c r="S285" s="194">
        <v>0</v>
      </c>
      <c r="T285" s="195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134</v>
      </c>
      <c r="AT285" s="196" t="s">
        <v>127</v>
      </c>
      <c r="AU285" s="196" t="s">
        <v>82</v>
      </c>
      <c r="AY285" s="16" t="s">
        <v>124</v>
      </c>
      <c r="BE285" s="197">
        <f t="shared" si="54"/>
        <v>0</v>
      </c>
      <c r="BF285" s="197">
        <f t="shared" si="55"/>
        <v>0</v>
      </c>
      <c r="BG285" s="197">
        <f t="shared" si="56"/>
        <v>0</v>
      </c>
      <c r="BH285" s="197">
        <f t="shared" si="57"/>
        <v>0</v>
      </c>
      <c r="BI285" s="197">
        <f t="shared" si="58"/>
        <v>0</v>
      </c>
      <c r="BJ285" s="16" t="s">
        <v>80</v>
      </c>
      <c r="BK285" s="197">
        <f t="shared" si="59"/>
        <v>0</v>
      </c>
      <c r="BL285" s="16" t="s">
        <v>134</v>
      </c>
      <c r="BM285" s="196" t="s">
        <v>624</v>
      </c>
    </row>
    <row r="286" spans="1:65" s="2" customFormat="1" ht="16.3" customHeight="1">
      <c r="A286" s="33"/>
      <c r="B286" s="34"/>
      <c r="C286" s="198" t="s">
        <v>626</v>
      </c>
      <c r="D286" s="198" t="s">
        <v>136</v>
      </c>
      <c r="E286" s="199" t="s">
        <v>615</v>
      </c>
      <c r="F286" s="200" t="s">
        <v>616</v>
      </c>
      <c r="G286" s="201" t="s">
        <v>130</v>
      </c>
      <c r="H286" s="202">
        <v>1</v>
      </c>
      <c r="I286" s="203"/>
      <c r="J286" s="204">
        <f t="shared" si="50"/>
        <v>0</v>
      </c>
      <c r="K286" s="200" t="s">
        <v>1</v>
      </c>
      <c r="L286" s="205"/>
      <c r="M286" s="206" t="s">
        <v>1</v>
      </c>
      <c r="N286" s="207" t="s">
        <v>38</v>
      </c>
      <c r="O286" s="70"/>
      <c r="P286" s="194">
        <f t="shared" si="51"/>
        <v>0</v>
      </c>
      <c r="Q286" s="194">
        <v>0</v>
      </c>
      <c r="R286" s="194">
        <f t="shared" si="52"/>
        <v>0</v>
      </c>
      <c r="S286" s="194">
        <v>0</v>
      </c>
      <c r="T286" s="195">
        <f t="shared" si="5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6" t="s">
        <v>144</v>
      </c>
      <c r="AT286" s="196" t="s">
        <v>136</v>
      </c>
      <c r="AU286" s="196" t="s">
        <v>82</v>
      </c>
      <c r="AY286" s="16" t="s">
        <v>124</v>
      </c>
      <c r="BE286" s="197">
        <f t="shared" si="54"/>
        <v>0</v>
      </c>
      <c r="BF286" s="197">
        <f t="shared" si="55"/>
        <v>0</v>
      </c>
      <c r="BG286" s="197">
        <f t="shared" si="56"/>
        <v>0</v>
      </c>
      <c r="BH286" s="197">
        <f t="shared" si="57"/>
        <v>0</v>
      </c>
      <c r="BI286" s="197">
        <f t="shared" si="58"/>
        <v>0</v>
      </c>
      <c r="BJ286" s="16" t="s">
        <v>80</v>
      </c>
      <c r="BK286" s="197">
        <f t="shared" si="59"/>
        <v>0</v>
      </c>
      <c r="BL286" s="16" t="s">
        <v>134</v>
      </c>
      <c r="BM286" s="196" t="s">
        <v>629</v>
      </c>
    </row>
    <row r="287" spans="1:65" s="2" customFormat="1" ht="16.3" customHeight="1">
      <c r="A287" s="33"/>
      <c r="B287" s="34"/>
      <c r="C287" s="185" t="s">
        <v>429</v>
      </c>
      <c r="D287" s="185" t="s">
        <v>127</v>
      </c>
      <c r="E287" s="186" t="s">
        <v>619</v>
      </c>
      <c r="F287" s="187" t="s">
        <v>620</v>
      </c>
      <c r="G287" s="188" t="s">
        <v>175</v>
      </c>
      <c r="H287" s="189">
        <v>70</v>
      </c>
      <c r="I287" s="190"/>
      <c r="J287" s="191">
        <f t="shared" si="50"/>
        <v>0</v>
      </c>
      <c r="K287" s="187" t="s">
        <v>1</v>
      </c>
      <c r="L287" s="38"/>
      <c r="M287" s="192" t="s">
        <v>1</v>
      </c>
      <c r="N287" s="193" t="s">
        <v>38</v>
      </c>
      <c r="O287" s="70"/>
      <c r="P287" s="194">
        <f t="shared" si="51"/>
        <v>0</v>
      </c>
      <c r="Q287" s="194">
        <v>0</v>
      </c>
      <c r="R287" s="194">
        <f t="shared" si="52"/>
        <v>0</v>
      </c>
      <c r="S287" s="194">
        <v>0</v>
      </c>
      <c r="T287" s="195">
        <f t="shared" si="5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134</v>
      </c>
      <c r="AT287" s="196" t="s">
        <v>127</v>
      </c>
      <c r="AU287" s="196" t="s">
        <v>82</v>
      </c>
      <c r="AY287" s="16" t="s">
        <v>124</v>
      </c>
      <c r="BE287" s="197">
        <f t="shared" si="54"/>
        <v>0</v>
      </c>
      <c r="BF287" s="197">
        <f t="shared" si="55"/>
        <v>0</v>
      </c>
      <c r="BG287" s="197">
        <f t="shared" si="56"/>
        <v>0</v>
      </c>
      <c r="BH287" s="197">
        <f t="shared" si="57"/>
        <v>0</v>
      </c>
      <c r="BI287" s="197">
        <f t="shared" si="58"/>
        <v>0</v>
      </c>
      <c r="BJ287" s="16" t="s">
        <v>80</v>
      </c>
      <c r="BK287" s="197">
        <f t="shared" si="59"/>
        <v>0</v>
      </c>
      <c r="BL287" s="16" t="s">
        <v>134</v>
      </c>
      <c r="BM287" s="196" t="s">
        <v>632</v>
      </c>
    </row>
    <row r="288" spans="1:65" s="2" customFormat="1" ht="16.3" customHeight="1">
      <c r="A288" s="33"/>
      <c r="B288" s="34"/>
      <c r="C288" s="198" t="s">
        <v>633</v>
      </c>
      <c r="D288" s="198" t="s">
        <v>136</v>
      </c>
      <c r="E288" s="199" t="s">
        <v>622</v>
      </c>
      <c r="F288" s="200" t="s">
        <v>623</v>
      </c>
      <c r="G288" s="201" t="s">
        <v>175</v>
      </c>
      <c r="H288" s="202">
        <v>73.5</v>
      </c>
      <c r="I288" s="203"/>
      <c r="J288" s="204">
        <f t="shared" si="50"/>
        <v>0</v>
      </c>
      <c r="K288" s="200" t="s">
        <v>1</v>
      </c>
      <c r="L288" s="205"/>
      <c r="M288" s="206" t="s">
        <v>1</v>
      </c>
      <c r="N288" s="207" t="s">
        <v>38</v>
      </c>
      <c r="O288" s="70"/>
      <c r="P288" s="194">
        <f t="shared" si="51"/>
        <v>0</v>
      </c>
      <c r="Q288" s="194">
        <v>0</v>
      </c>
      <c r="R288" s="194">
        <f t="shared" si="52"/>
        <v>0</v>
      </c>
      <c r="S288" s="194">
        <v>0</v>
      </c>
      <c r="T288" s="195">
        <f t="shared" si="5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144</v>
      </c>
      <c r="AT288" s="196" t="s">
        <v>136</v>
      </c>
      <c r="AU288" s="196" t="s">
        <v>82</v>
      </c>
      <c r="AY288" s="16" t="s">
        <v>124</v>
      </c>
      <c r="BE288" s="197">
        <f t="shared" si="54"/>
        <v>0</v>
      </c>
      <c r="BF288" s="197">
        <f t="shared" si="55"/>
        <v>0</v>
      </c>
      <c r="BG288" s="197">
        <f t="shared" si="56"/>
        <v>0</v>
      </c>
      <c r="BH288" s="197">
        <f t="shared" si="57"/>
        <v>0</v>
      </c>
      <c r="BI288" s="197">
        <f t="shared" si="58"/>
        <v>0</v>
      </c>
      <c r="BJ288" s="16" t="s">
        <v>80</v>
      </c>
      <c r="BK288" s="197">
        <f t="shared" si="59"/>
        <v>0</v>
      </c>
      <c r="BL288" s="16" t="s">
        <v>134</v>
      </c>
      <c r="BM288" s="196" t="s">
        <v>637</v>
      </c>
    </row>
    <row r="289" spans="1:65" s="13" customFormat="1">
      <c r="B289" s="214"/>
      <c r="C289" s="215"/>
      <c r="D289" s="216" t="s">
        <v>270</v>
      </c>
      <c r="E289" s="217" t="s">
        <v>1</v>
      </c>
      <c r="F289" s="218" t="s">
        <v>751</v>
      </c>
      <c r="G289" s="215"/>
      <c r="H289" s="219">
        <v>73.5</v>
      </c>
      <c r="I289" s="220"/>
      <c r="J289" s="215"/>
      <c r="K289" s="215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270</v>
      </c>
      <c r="AU289" s="225" t="s">
        <v>82</v>
      </c>
      <c r="AV289" s="13" t="s">
        <v>82</v>
      </c>
      <c r="AW289" s="13" t="s">
        <v>30</v>
      </c>
      <c r="AX289" s="13" t="s">
        <v>73</v>
      </c>
      <c r="AY289" s="225" t="s">
        <v>124</v>
      </c>
    </row>
    <row r="290" spans="1:65" s="14" customFormat="1">
      <c r="B290" s="226"/>
      <c r="C290" s="227"/>
      <c r="D290" s="216" t="s">
        <v>270</v>
      </c>
      <c r="E290" s="228" t="s">
        <v>1</v>
      </c>
      <c r="F290" s="229" t="s">
        <v>272</v>
      </c>
      <c r="G290" s="227"/>
      <c r="H290" s="230">
        <v>73.5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270</v>
      </c>
      <c r="AU290" s="236" t="s">
        <v>82</v>
      </c>
      <c r="AV290" s="14" t="s">
        <v>134</v>
      </c>
      <c r="AW290" s="14" t="s">
        <v>30</v>
      </c>
      <c r="AX290" s="14" t="s">
        <v>80</v>
      </c>
      <c r="AY290" s="236" t="s">
        <v>124</v>
      </c>
    </row>
    <row r="291" spans="1:65" s="2" customFormat="1" ht="23.45" customHeight="1">
      <c r="A291" s="33"/>
      <c r="B291" s="34"/>
      <c r="C291" s="185" t="s">
        <v>433</v>
      </c>
      <c r="D291" s="185" t="s">
        <v>127</v>
      </c>
      <c r="E291" s="186" t="s">
        <v>627</v>
      </c>
      <c r="F291" s="187" t="s">
        <v>628</v>
      </c>
      <c r="G291" s="188" t="s">
        <v>130</v>
      </c>
      <c r="H291" s="189">
        <v>210</v>
      </c>
      <c r="I291" s="190"/>
      <c r="J291" s="191">
        <f>ROUND(I291*H291,2)</f>
        <v>0</v>
      </c>
      <c r="K291" s="187" t="s">
        <v>1</v>
      </c>
      <c r="L291" s="38"/>
      <c r="M291" s="192" t="s">
        <v>1</v>
      </c>
      <c r="N291" s="193" t="s">
        <v>38</v>
      </c>
      <c r="O291" s="70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134</v>
      </c>
      <c r="AT291" s="196" t="s">
        <v>127</v>
      </c>
      <c r="AU291" s="196" t="s">
        <v>82</v>
      </c>
      <c r="AY291" s="16" t="s">
        <v>124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80</v>
      </c>
      <c r="BK291" s="197">
        <f>ROUND(I291*H291,2)</f>
        <v>0</v>
      </c>
      <c r="BL291" s="16" t="s">
        <v>134</v>
      </c>
      <c r="BM291" s="196" t="s">
        <v>640</v>
      </c>
    </row>
    <row r="292" spans="1:65" s="2" customFormat="1" ht="23.45" customHeight="1">
      <c r="A292" s="33"/>
      <c r="B292" s="34"/>
      <c r="C292" s="198" t="s">
        <v>641</v>
      </c>
      <c r="D292" s="198" t="s">
        <v>136</v>
      </c>
      <c r="E292" s="199" t="s">
        <v>630</v>
      </c>
      <c r="F292" s="200" t="s">
        <v>631</v>
      </c>
      <c r="G292" s="201" t="s">
        <v>130</v>
      </c>
      <c r="H292" s="202">
        <v>210</v>
      </c>
      <c r="I292" s="203"/>
      <c r="J292" s="204">
        <f>ROUND(I292*H292,2)</f>
        <v>0</v>
      </c>
      <c r="K292" s="200" t="s">
        <v>1</v>
      </c>
      <c r="L292" s="205"/>
      <c r="M292" s="206" t="s">
        <v>1</v>
      </c>
      <c r="N292" s="207" t="s">
        <v>38</v>
      </c>
      <c r="O292" s="70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144</v>
      </c>
      <c r="AT292" s="196" t="s">
        <v>136</v>
      </c>
      <c r="AU292" s="196" t="s">
        <v>82</v>
      </c>
      <c r="AY292" s="16" t="s">
        <v>124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6" t="s">
        <v>80</v>
      </c>
      <c r="BK292" s="197">
        <f>ROUND(I292*H292,2)</f>
        <v>0</v>
      </c>
      <c r="BL292" s="16" t="s">
        <v>134</v>
      </c>
      <c r="BM292" s="196" t="s">
        <v>644</v>
      </c>
    </row>
    <row r="293" spans="1:65" s="2" customFormat="1" ht="23.45" customHeight="1">
      <c r="A293" s="33"/>
      <c r="B293" s="34"/>
      <c r="C293" s="198" t="s">
        <v>436</v>
      </c>
      <c r="D293" s="198" t="s">
        <v>136</v>
      </c>
      <c r="E293" s="199" t="s">
        <v>634</v>
      </c>
      <c r="F293" s="200" t="s">
        <v>635</v>
      </c>
      <c r="G293" s="201" t="s">
        <v>636</v>
      </c>
      <c r="H293" s="202">
        <v>2.1</v>
      </c>
      <c r="I293" s="203"/>
      <c r="J293" s="204">
        <f>ROUND(I293*H293,2)</f>
        <v>0</v>
      </c>
      <c r="K293" s="200" t="s">
        <v>1</v>
      </c>
      <c r="L293" s="205"/>
      <c r="M293" s="206" t="s">
        <v>1</v>
      </c>
      <c r="N293" s="207" t="s">
        <v>38</v>
      </c>
      <c r="O293" s="70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144</v>
      </c>
      <c r="AT293" s="196" t="s">
        <v>136</v>
      </c>
      <c r="AU293" s="196" t="s">
        <v>82</v>
      </c>
      <c r="AY293" s="16" t="s">
        <v>124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6" t="s">
        <v>80</v>
      </c>
      <c r="BK293" s="197">
        <f>ROUND(I293*H293,2)</f>
        <v>0</v>
      </c>
      <c r="BL293" s="16" t="s">
        <v>134</v>
      </c>
      <c r="BM293" s="196" t="s">
        <v>649</v>
      </c>
    </row>
    <row r="294" spans="1:65" s="2" customFormat="1" ht="23.45" customHeight="1">
      <c r="A294" s="33"/>
      <c r="B294" s="34"/>
      <c r="C294" s="185" t="s">
        <v>650</v>
      </c>
      <c r="D294" s="185" t="s">
        <v>127</v>
      </c>
      <c r="E294" s="186" t="s">
        <v>638</v>
      </c>
      <c r="F294" s="187" t="s">
        <v>639</v>
      </c>
      <c r="G294" s="188" t="s">
        <v>139</v>
      </c>
      <c r="H294" s="189">
        <v>1</v>
      </c>
      <c r="I294" s="190"/>
      <c r="J294" s="191">
        <f>ROUND(I294*H294,2)</f>
        <v>0</v>
      </c>
      <c r="K294" s="187" t="s">
        <v>1</v>
      </c>
      <c r="L294" s="38"/>
      <c r="M294" s="192" t="s">
        <v>1</v>
      </c>
      <c r="N294" s="193" t="s">
        <v>38</v>
      </c>
      <c r="O294" s="70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134</v>
      </c>
      <c r="AT294" s="196" t="s">
        <v>127</v>
      </c>
      <c r="AU294" s="196" t="s">
        <v>82</v>
      </c>
      <c r="AY294" s="16" t="s">
        <v>124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6" t="s">
        <v>80</v>
      </c>
      <c r="BK294" s="197">
        <f>ROUND(I294*H294,2)</f>
        <v>0</v>
      </c>
      <c r="BL294" s="16" t="s">
        <v>134</v>
      </c>
      <c r="BM294" s="196" t="s">
        <v>653</v>
      </c>
    </row>
    <row r="295" spans="1:65" s="2" customFormat="1" ht="23.45" customHeight="1">
      <c r="A295" s="33"/>
      <c r="B295" s="34"/>
      <c r="C295" s="185" t="s">
        <v>441</v>
      </c>
      <c r="D295" s="185" t="s">
        <v>127</v>
      </c>
      <c r="E295" s="186" t="s">
        <v>642</v>
      </c>
      <c r="F295" s="187" t="s">
        <v>643</v>
      </c>
      <c r="G295" s="188" t="s">
        <v>139</v>
      </c>
      <c r="H295" s="189">
        <v>1</v>
      </c>
      <c r="I295" s="190"/>
      <c r="J295" s="191">
        <f>ROUND(I295*H295,2)</f>
        <v>0</v>
      </c>
      <c r="K295" s="187" t="s">
        <v>1</v>
      </c>
      <c r="L295" s="38"/>
      <c r="M295" s="192" t="s">
        <v>1</v>
      </c>
      <c r="N295" s="193" t="s">
        <v>38</v>
      </c>
      <c r="O295" s="70"/>
      <c r="P295" s="194">
        <f>O295*H295</f>
        <v>0</v>
      </c>
      <c r="Q295" s="194">
        <v>0</v>
      </c>
      <c r="R295" s="194">
        <f>Q295*H295</f>
        <v>0</v>
      </c>
      <c r="S295" s="194">
        <v>0</v>
      </c>
      <c r="T295" s="19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134</v>
      </c>
      <c r="AT295" s="196" t="s">
        <v>127</v>
      </c>
      <c r="AU295" s="196" t="s">
        <v>82</v>
      </c>
      <c r="AY295" s="16" t="s">
        <v>124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6" t="s">
        <v>80</v>
      </c>
      <c r="BK295" s="197">
        <f>ROUND(I295*H295,2)</f>
        <v>0</v>
      </c>
      <c r="BL295" s="16" t="s">
        <v>134</v>
      </c>
      <c r="BM295" s="196" t="s">
        <v>656</v>
      </c>
    </row>
    <row r="296" spans="1:65" s="12" customFormat="1" ht="22.75" customHeight="1">
      <c r="B296" s="169"/>
      <c r="C296" s="170"/>
      <c r="D296" s="171" t="s">
        <v>72</v>
      </c>
      <c r="E296" s="183" t="s">
        <v>645</v>
      </c>
      <c r="F296" s="183" t="s">
        <v>646</v>
      </c>
      <c r="G296" s="170"/>
      <c r="H296" s="170"/>
      <c r="I296" s="173"/>
      <c r="J296" s="184">
        <f>BK296</f>
        <v>0</v>
      </c>
      <c r="K296" s="170"/>
      <c r="L296" s="175"/>
      <c r="M296" s="176"/>
      <c r="N296" s="177"/>
      <c r="O296" s="177"/>
      <c r="P296" s="178">
        <f>SUM(P297:P303)</f>
        <v>0</v>
      </c>
      <c r="Q296" s="177"/>
      <c r="R296" s="178">
        <f>SUM(R297:R303)</f>
        <v>0</v>
      </c>
      <c r="S296" s="177"/>
      <c r="T296" s="179">
        <f>SUM(T297:T303)</f>
        <v>0</v>
      </c>
      <c r="AR296" s="180" t="s">
        <v>80</v>
      </c>
      <c r="AT296" s="181" t="s">
        <v>72</v>
      </c>
      <c r="AU296" s="181" t="s">
        <v>80</v>
      </c>
      <c r="AY296" s="180" t="s">
        <v>124</v>
      </c>
      <c r="BK296" s="182">
        <f>SUM(BK297:BK303)</f>
        <v>0</v>
      </c>
    </row>
    <row r="297" spans="1:65" s="2" customFormat="1" ht="36.700000000000003" customHeight="1">
      <c r="A297" s="33"/>
      <c r="B297" s="34"/>
      <c r="C297" s="185" t="s">
        <v>657</v>
      </c>
      <c r="D297" s="185" t="s">
        <v>127</v>
      </c>
      <c r="E297" s="186" t="s">
        <v>647</v>
      </c>
      <c r="F297" s="187" t="s">
        <v>648</v>
      </c>
      <c r="G297" s="188" t="s">
        <v>130</v>
      </c>
      <c r="H297" s="189">
        <v>1</v>
      </c>
      <c r="I297" s="190"/>
      <c r="J297" s="191">
        <f t="shared" ref="J297:J303" si="60">ROUND(I297*H297,2)</f>
        <v>0</v>
      </c>
      <c r="K297" s="187" t="s">
        <v>1</v>
      </c>
      <c r="L297" s="38"/>
      <c r="M297" s="192" t="s">
        <v>1</v>
      </c>
      <c r="N297" s="193" t="s">
        <v>38</v>
      </c>
      <c r="O297" s="70"/>
      <c r="P297" s="194">
        <f t="shared" ref="P297:P303" si="61">O297*H297</f>
        <v>0</v>
      </c>
      <c r="Q297" s="194">
        <v>0</v>
      </c>
      <c r="R297" s="194">
        <f t="shared" ref="R297:R303" si="62">Q297*H297</f>
        <v>0</v>
      </c>
      <c r="S297" s="194">
        <v>0</v>
      </c>
      <c r="T297" s="195">
        <f t="shared" ref="T297:T303" si="63"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134</v>
      </c>
      <c r="AT297" s="196" t="s">
        <v>127</v>
      </c>
      <c r="AU297" s="196" t="s">
        <v>82</v>
      </c>
      <c r="AY297" s="16" t="s">
        <v>124</v>
      </c>
      <c r="BE297" s="197">
        <f t="shared" ref="BE297:BE303" si="64">IF(N297="základní",J297,0)</f>
        <v>0</v>
      </c>
      <c r="BF297" s="197">
        <f t="shared" ref="BF297:BF303" si="65">IF(N297="snížená",J297,0)</f>
        <v>0</v>
      </c>
      <c r="BG297" s="197">
        <f t="shared" ref="BG297:BG303" si="66">IF(N297="zákl. přenesená",J297,0)</f>
        <v>0</v>
      </c>
      <c r="BH297" s="197">
        <f t="shared" ref="BH297:BH303" si="67">IF(N297="sníž. přenesená",J297,0)</f>
        <v>0</v>
      </c>
      <c r="BI297" s="197">
        <f t="shared" ref="BI297:BI303" si="68">IF(N297="nulová",J297,0)</f>
        <v>0</v>
      </c>
      <c r="BJ297" s="16" t="s">
        <v>80</v>
      </c>
      <c r="BK297" s="197">
        <f t="shared" ref="BK297:BK303" si="69">ROUND(I297*H297,2)</f>
        <v>0</v>
      </c>
      <c r="BL297" s="16" t="s">
        <v>134</v>
      </c>
      <c r="BM297" s="196" t="s">
        <v>660</v>
      </c>
    </row>
    <row r="298" spans="1:65" s="2" customFormat="1" ht="16.3" customHeight="1">
      <c r="A298" s="33"/>
      <c r="B298" s="34"/>
      <c r="C298" s="198" t="s">
        <v>444</v>
      </c>
      <c r="D298" s="198" t="s">
        <v>136</v>
      </c>
      <c r="E298" s="199" t="s">
        <v>651</v>
      </c>
      <c r="F298" s="200" t="s">
        <v>652</v>
      </c>
      <c r="G298" s="201" t="s">
        <v>139</v>
      </c>
      <c r="H298" s="202">
        <v>1</v>
      </c>
      <c r="I298" s="203"/>
      <c r="J298" s="204">
        <f t="shared" si="60"/>
        <v>0</v>
      </c>
      <c r="K298" s="200" t="s">
        <v>1</v>
      </c>
      <c r="L298" s="205"/>
      <c r="M298" s="206" t="s">
        <v>1</v>
      </c>
      <c r="N298" s="207" t="s">
        <v>38</v>
      </c>
      <c r="O298" s="70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144</v>
      </c>
      <c r="AT298" s="196" t="s">
        <v>136</v>
      </c>
      <c r="AU298" s="196" t="s">
        <v>82</v>
      </c>
      <c r="AY298" s="16" t="s">
        <v>124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6" t="s">
        <v>80</v>
      </c>
      <c r="BK298" s="197">
        <f t="shared" si="69"/>
        <v>0</v>
      </c>
      <c r="BL298" s="16" t="s">
        <v>134</v>
      </c>
      <c r="BM298" s="196" t="s">
        <v>663</v>
      </c>
    </row>
    <row r="299" spans="1:65" s="2" customFormat="1" ht="23.45" customHeight="1">
      <c r="A299" s="33"/>
      <c r="B299" s="34"/>
      <c r="C299" s="185" t="s">
        <v>664</v>
      </c>
      <c r="D299" s="185" t="s">
        <v>127</v>
      </c>
      <c r="E299" s="186" t="s">
        <v>654</v>
      </c>
      <c r="F299" s="187" t="s">
        <v>655</v>
      </c>
      <c r="G299" s="188" t="s">
        <v>191</v>
      </c>
      <c r="H299" s="208"/>
      <c r="I299" s="190"/>
      <c r="J299" s="191">
        <f t="shared" si="60"/>
        <v>0</v>
      </c>
      <c r="K299" s="187" t="s">
        <v>1</v>
      </c>
      <c r="L299" s="38"/>
      <c r="M299" s="192" t="s">
        <v>1</v>
      </c>
      <c r="N299" s="193" t="s">
        <v>38</v>
      </c>
      <c r="O299" s="70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134</v>
      </c>
      <c r="AT299" s="196" t="s">
        <v>127</v>
      </c>
      <c r="AU299" s="196" t="s">
        <v>82</v>
      </c>
      <c r="AY299" s="16" t="s">
        <v>124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6" t="s">
        <v>80</v>
      </c>
      <c r="BK299" s="197">
        <f t="shared" si="69"/>
        <v>0</v>
      </c>
      <c r="BL299" s="16" t="s">
        <v>134</v>
      </c>
      <c r="BM299" s="196" t="s">
        <v>667</v>
      </c>
    </row>
    <row r="300" spans="1:65" s="2" customFormat="1" ht="36.700000000000003" customHeight="1">
      <c r="A300" s="33"/>
      <c r="B300" s="34"/>
      <c r="C300" s="185" t="s">
        <v>448</v>
      </c>
      <c r="D300" s="185" t="s">
        <v>127</v>
      </c>
      <c r="E300" s="186" t="s">
        <v>661</v>
      </c>
      <c r="F300" s="187" t="s">
        <v>662</v>
      </c>
      <c r="G300" s="188" t="s">
        <v>139</v>
      </c>
      <c r="H300" s="189">
        <v>1</v>
      </c>
      <c r="I300" s="190"/>
      <c r="J300" s="191">
        <f t="shared" si="60"/>
        <v>0</v>
      </c>
      <c r="K300" s="187" t="s">
        <v>1</v>
      </c>
      <c r="L300" s="38"/>
      <c r="M300" s="192" t="s">
        <v>1</v>
      </c>
      <c r="N300" s="193" t="s">
        <v>38</v>
      </c>
      <c r="O300" s="70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134</v>
      </c>
      <c r="AT300" s="196" t="s">
        <v>127</v>
      </c>
      <c r="AU300" s="196" t="s">
        <v>82</v>
      </c>
      <c r="AY300" s="16" t="s">
        <v>124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6" t="s">
        <v>80</v>
      </c>
      <c r="BK300" s="197">
        <f t="shared" si="69"/>
        <v>0</v>
      </c>
      <c r="BL300" s="16" t="s">
        <v>134</v>
      </c>
      <c r="BM300" s="196" t="s">
        <v>670</v>
      </c>
    </row>
    <row r="301" spans="1:65" s="2" customFormat="1" ht="53.7" customHeight="1">
      <c r="A301" s="33"/>
      <c r="B301" s="34"/>
      <c r="C301" s="185" t="s">
        <v>673</v>
      </c>
      <c r="D301" s="185" t="s">
        <v>127</v>
      </c>
      <c r="E301" s="186" t="s">
        <v>665</v>
      </c>
      <c r="F301" s="187" t="s">
        <v>666</v>
      </c>
      <c r="G301" s="188" t="s">
        <v>139</v>
      </c>
      <c r="H301" s="189">
        <v>1</v>
      </c>
      <c r="I301" s="190"/>
      <c r="J301" s="191">
        <f t="shared" si="60"/>
        <v>0</v>
      </c>
      <c r="K301" s="187" t="s">
        <v>1</v>
      </c>
      <c r="L301" s="38"/>
      <c r="M301" s="192" t="s">
        <v>1</v>
      </c>
      <c r="N301" s="193" t="s">
        <v>38</v>
      </c>
      <c r="O301" s="70"/>
      <c r="P301" s="194">
        <f t="shared" si="61"/>
        <v>0</v>
      </c>
      <c r="Q301" s="194">
        <v>0</v>
      </c>
      <c r="R301" s="194">
        <f t="shared" si="62"/>
        <v>0</v>
      </c>
      <c r="S301" s="194">
        <v>0</v>
      </c>
      <c r="T301" s="195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134</v>
      </c>
      <c r="AT301" s="196" t="s">
        <v>127</v>
      </c>
      <c r="AU301" s="196" t="s">
        <v>82</v>
      </c>
      <c r="AY301" s="16" t="s">
        <v>124</v>
      </c>
      <c r="BE301" s="197">
        <f t="shared" si="64"/>
        <v>0</v>
      </c>
      <c r="BF301" s="197">
        <f t="shared" si="65"/>
        <v>0</v>
      </c>
      <c r="BG301" s="197">
        <f t="shared" si="66"/>
        <v>0</v>
      </c>
      <c r="BH301" s="197">
        <f t="shared" si="67"/>
        <v>0</v>
      </c>
      <c r="BI301" s="197">
        <f t="shared" si="68"/>
        <v>0</v>
      </c>
      <c r="BJ301" s="16" t="s">
        <v>80</v>
      </c>
      <c r="BK301" s="197">
        <f t="shared" si="69"/>
        <v>0</v>
      </c>
      <c r="BL301" s="16" t="s">
        <v>134</v>
      </c>
      <c r="BM301" s="196" t="s">
        <v>676</v>
      </c>
    </row>
    <row r="302" spans="1:65" s="2" customFormat="1" ht="16.3" customHeight="1">
      <c r="A302" s="33"/>
      <c r="B302" s="34"/>
      <c r="C302" s="185" t="s">
        <v>451</v>
      </c>
      <c r="D302" s="185" t="s">
        <v>127</v>
      </c>
      <c r="E302" s="186" t="s">
        <v>658</v>
      </c>
      <c r="F302" s="187" t="s">
        <v>659</v>
      </c>
      <c r="G302" s="188" t="s">
        <v>139</v>
      </c>
      <c r="H302" s="189">
        <v>1</v>
      </c>
      <c r="I302" s="190"/>
      <c r="J302" s="191">
        <f t="shared" si="60"/>
        <v>0</v>
      </c>
      <c r="K302" s="187" t="s">
        <v>1</v>
      </c>
      <c r="L302" s="38"/>
      <c r="M302" s="192" t="s">
        <v>1</v>
      </c>
      <c r="N302" s="193" t="s">
        <v>38</v>
      </c>
      <c r="O302" s="70"/>
      <c r="P302" s="194">
        <f t="shared" si="61"/>
        <v>0</v>
      </c>
      <c r="Q302" s="194">
        <v>0</v>
      </c>
      <c r="R302" s="194">
        <f t="shared" si="62"/>
        <v>0</v>
      </c>
      <c r="S302" s="194">
        <v>0</v>
      </c>
      <c r="T302" s="195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134</v>
      </c>
      <c r="AT302" s="196" t="s">
        <v>127</v>
      </c>
      <c r="AU302" s="196" t="s">
        <v>82</v>
      </c>
      <c r="AY302" s="16" t="s">
        <v>124</v>
      </c>
      <c r="BE302" s="197">
        <f t="shared" si="64"/>
        <v>0</v>
      </c>
      <c r="BF302" s="197">
        <f t="shared" si="65"/>
        <v>0</v>
      </c>
      <c r="BG302" s="197">
        <f t="shared" si="66"/>
        <v>0</v>
      </c>
      <c r="BH302" s="197">
        <f t="shared" si="67"/>
        <v>0</v>
      </c>
      <c r="BI302" s="197">
        <f t="shared" si="68"/>
        <v>0</v>
      </c>
      <c r="BJ302" s="16" t="s">
        <v>80</v>
      </c>
      <c r="BK302" s="197">
        <f t="shared" si="69"/>
        <v>0</v>
      </c>
      <c r="BL302" s="16" t="s">
        <v>134</v>
      </c>
      <c r="BM302" s="196" t="s">
        <v>679</v>
      </c>
    </row>
    <row r="303" spans="1:65" s="2" customFormat="1" ht="21.1" customHeight="1">
      <c r="A303" s="33"/>
      <c r="B303" s="34"/>
      <c r="C303" s="185" t="s">
        <v>680</v>
      </c>
      <c r="D303" s="185" t="s">
        <v>127</v>
      </c>
      <c r="E303" s="186" t="s">
        <v>668</v>
      </c>
      <c r="F303" s="187" t="s">
        <v>669</v>
      </c>
      <c r="G303" s="188" t="s">
        <v>139</v>
      </c>
      <c r="H303" s="189">
        <v>1</v>
      </c>
      <c r="I303" s="190"/>
      <c r="J303" s="191">
        <f t="shared" si="60"/>
        <v>0</v>
      </c>
      <c r="K303" s="187" t="s">
        <v>1</v>
      </c>
      <c r="L303" s="38"/>
      <c r="M303" s="192" t="s">
        <v>1</v>
      </c>
      <c r="N303" s="193" t="s">
        <v>38</v>
      </c>
      <c r="O303" s="70"/>
      <c r="P303" s="194">
        <f t="shared" si="61"/>
        <v>0</v>
      </c>
      <c r="Q303" s="194">
        <v>0</v>
      </c>
      <c r="R303" s="194">
        <f t="shared" si="62"/>
        <v>0</v>
      </c>
      <c r="S303" s="194">
        <v>0</v>
      </c>
      <c r="T303" s="195">
        <f t="shared" si="6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134</v>
      </c>
      <c r="AT303" s="196" t="s">
        <v>127</v>
      </c>
      <c r="AU303" s="196" t="s">
        <v>82</v>
      </c>
      <c r="AY303" s="16" t="s">
        <v>124</v>
      </c>
      <c r="BE303" s="197">
        <f t="shared" si="64"/>
        <v>0</v>
      </c>
      <c r="BF303" s="197">
        <f t="shared" si="65"/>
        <v>0</v>
      </c>
      <c r="BG303" s="197">
        <f t="shared" si="66"/>
        <v>0</v>
      </c>
      <c r="BH303" s="197">
        <f t="shared" si="67"/>
        <v>0</v>
      </c>
      <c r="BI303" s="197">
        <f t="shared" si="68"/>
        <v>0</v>
      </c>
      <c r="BJ303" s="16" t="s">
        <v>80</v>
      </c>
      <c r="BK303" s="197">
        <f t="shared" si="69"/>
        <v>0</v>
      </c>
      <c r="BL303" s="16" t="s">
        <v>134</v>
      </c>
      <c r="BM303" s="196" t="s">
        <v>683</v>
      </c>
    </row>
    <row r="304" spans="1:65" s="12" customFormat="1" ht="22.75" customHeight="1">
      <c r="B304" s="169"/>
      <c r="C304" s="170"/>
      <c r="D304" s="171" t="s">
        <v>72</v>
      </c>
      <c r="E304" s="183" t="s">
        <v>671</v>
      </c>
      <c r="F304" s="183" t="s">
        <v>672</v>
      </c>
      <c r="G304" s="170"/>
      <c r="H304" s="170"/>
      <c r="I304" s="173"/>
      <c r="J304" s="184">
        <f>BK304</f>
        <v>0</v>
      </c>
      <c r="K304" s="170"/>
      <c r="L304" s="175"/>
      <c r="M304" s="176"/>
      <c r="N304" s="177"/>
      <c r="O304" s="177"/>
      <c r="P304" s="178">
        <f>SUM(P305:P311)</f>
        <v>0</v>
      </c>
      <c r="Q304" s="177"/>
      <c r="R304" s="178">
        <f>SUM(R305:R311)</f>
        <v>0</v>
      </c>
      <c r="S304" s="177"/>
      <c r="T304" s="179">
        <f>SUM(T305:T311)</f>
        <v>0</v>
      </c>
      <c r="AR304" s="180" t="s">
        <v>80</v>
      </c>
      <c r="AT304" s="181" t="s">
        <v>72</v>
      </c>
      <c r="AU304" s="181" t="s">
        <v>80</v>
      </c>
      <c r="AY304" s="180" t="s">
        <v>124</v>
      </c>
      <c r="BK304" s="182">
        <f>SUM(BK305:BK311)</f>
        <v>0</v>
      </c>
    </row>
    <row r="305" spans="1:65" s="2" customFormat="1" ht="42.8" customHeight="1">
      <c r="A305" s="33"/>
      <c r="B305" s="34"/>
      <c r="C305" s="185" t="s">
        <v>455</v>
      </c>
      <c r="D305" s="185" t="s">
        <v>127</v>
      </c>
      <c r="E305" s="186" t="s">
        <v>674</v>
      </c>
      <c r="F305" s="187" t="s">
        <v>675</v>
      </c>
      <c r="G305" s="188" t="s">
        <v>130</v>
      </c>
      <c r="H305" s="189">
        <v>1</v>
      </c>
      <c r="I305" s="190"/>
      <c r="J305" s="191">
        <f>ROUND(I305*H305,2)</f>
        <v>0</v>
      </c>
      <c r="K305" s="187" t="s">
        <v>1</v>
      </c>
      <c r="L305" s="38"/>
      <c r="M305" s="192" t="s">
        <v>1</v>
      </c>
      <c r="N305" s="193" t="s">
        <v>38</v>
      </c>
      <c r="O305" s="70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134</v>
      </c>
      <c r="AT305" s="196" t="s">
        <v>127</v>
      </c>
      <c r="AU305" s="196" t="s">
        <v>82</v>
      </c>
      <c r="AY305" s="16" t="s">
        <v>124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80</v>
      </c>
      <c r="BK305" s="197">
        <f>ROUND(I305*H305,2)</f>
        <v>0</v>
      </c>
      <c r="BL305" s="16" t="s">
        <v>134</v>
      </c>
      <c r="BM305" s="196" t="s">
        <v>686</v>
      </c>
    </row>
    <row r="306" spans="1:65" s="2" customFormat="1" ht="53.7" customHeight="1">
      <c r="A306" s="33"/>
      <c r="B306" s="34"/>
      <c r="C306" s="185" t="s">
        <v>687</v>
      </c>
      <c r="D306" s="185" t="s">
        <v>127</v>
      </c>
      <c r="E306" s="186" t="s">
        <v>677</v>
      </c>
      <c r="F306" s="187" t="s">
        <v>678</v>
      </c>
      <c r="G306" s="188" t="s">
        <v>130</v>
      </c>
      <c r="H306" s="189">
        <v>8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38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134</v>
      </c>
      <c r="AT306" s="196" t="s">
        <v>127</v>
      </c>
      <c r="AU306" s="196" t="s">
        <v>82</v>
      </c>
      <c r="AY306" s="16" t="s">
        <v>124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80</v>
      </c>
      <c r="BK306" s="197">
        <f>ROUND(I306*H306,2)</f>
        <v>0</v>
      </c>
      <c r="BL306" s="16" t="s">
        <v>134</v>
      </c>
      <c r="BM306" s="196" t="s">
        <v>691</v>
      </c>
    </row>
    <row r="307" spans="1:65" s="2" customFormat="1" ht="31.95" customHeight="1">
      <c r="A307" s="33"/>
      <c r="B307" s="34"/>
      <c r="C307" s="185" t="s">
        <v>458</v>
      </c>
      <c r="D307" s="185" t="s">
        <v>127</v>
      </c>
      <c r="E307" s="186" t="s">
        <v>681</v>
      </c>
      <c r="F307" s="187" t="s">
        <v>682</v>
      </c>
      <c r="G307" s="188" t="s">
        <v>130</v>
      </c>
      <c r="H307" s="189">
        <v>2</v>
      </c>
      <c r="I307" s="190"/>
      <c r="J307" s="191">
        <f>ROUND(I307*H307,2)</f>
        <v>0</v>
      </c>
      <c r="K307" s="187" t="s">
        <v>1</v>
      </c>
      <c r="L307" s="38"/>
      <c r="M307" s="192" t="s">
        <v>1</v>
      </c>
      <c r="N307" s="193" t="s">
        <v>38</v>
      </c>
      <c r="O307" s="70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6" t="s">
        <v>134</v>
      </c>
      <c r="AT307" s="196" t="s">
        <v>127</v>
      </c>
      <c r="AU307" s="196" t="s">
        <v>82</v>
      </c>
      <c r="AY307" s="16" t="s">
        <v>124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6" t="s">
        <v>80</v>
      </c>
      <c r="BK307" s="197">
        <f>ROUND(I307*H307,2)</f>
        <v>0</v>
      </c>
      <c r="BL307" s="16" t="s">
        <v>134</v>
      </c>
      <c r="BM307" s="196" t="s">
        <v>695</v>
      </c>
    </row>
    <row r="308" spans="1:65" s="2" customFormat="1" ht="42.8" customHeight="1">
      <c r="A308" s="33"/>
      <c r="B308" s="34"/>
      <c r="C308" s="185" t="s">
        <v>696</v>
      </c>
      <c r="D308" s="185" t="s">
        <v>127</v>
      </c>
      <c r="E308" s="186" t="s">
        <v>684</v>
      </c>
      <c r="F308" s="187" t="s">
        <v>685</v>
      </c>
      <c r="G308" s="188" t="s">
        <v>130</v>
      </c>
      <c r="H308" s="189">
        <v>1</v>
      </c>
      <c r="I308" s="190"/>
      <c r="J308" s="191">
        <f>ROUND(I308*H308,2)</f>
        <v>0</v>
      </c>
      <c r="K308" s="187" t="s">
        <v>1</v>
      </c>
      <c r="L308" s="38"/>
      <c r="M308" s="192" t="s">
        <v>1</v>
      </c>
      <c r="N308" s="193" t="s">
        <v>38</v>
      </c>
      <c r="O308" s="70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6" t="s">
        <v>134</v>
      </c>
      <c r="AT308" s="196" t="s">
        <v>127</v>
      </c>
      <c r="AU308" s="196" t="s">
        <v>82</v>
      </c>
      <c r="AY308" s="16" t="s">
        <v>124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6" t="s">
        <v>80</v>
      </c>
      <c r="BK308" s="197">
        <f>ROUND(I308*H308,2)</f>
        <v>0</v>
      </c>
      <c r="BL308" s="16" t="s">
        <v>134</v>
      </c>
      <c r="BM308" s="196" t="s">
        <v>699</v>
      </c>
    </row>
    <row r="309" spans="1:65" s="2" customFormat="1" ht="16.3" customHeight="1">
      <c r="A309" s="33"/>
      <c r="B309" s="34"/>
      <c r="C309" s="185" t="s">
        <v>462</v>
      </c>
      <c r="D309" s="185" t="s">
        <v>127</v>
      </c>
      <c r="E309" s="186" t="s">
        <v>688</v>
      </c>
      <c r="F309" s="187" t="s">
        <v>689</v>
      </c>
      <c r="G309" s="188" t="s">
        <v>690</v>
      </c>
      <c r="H309" s="189">
        <v>48.3</v>
      </c>
      <c r="I309" s="190"/>
      <c r="J309" s="191">
        <f>ROUND(I309*H309,2)</f>
        <v>0</v>
      </c>
      <c r="K309" s="187" t="s">
        <v>1</v>
      </c>
      <c r="L309" s="38"/>
      <c r="M309" s="192" t="s">
        <v>1</v>
      </c>
      <c r="N309" s="193" t="s">
        <v>38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134</v>
      </c>
      <c r="AT309" s="196" t="s">
        <v>127</v>
      </c>
      <c r="AU309" s="196" t="s">
        <v>82</v>
      </c>
      <c r="AY309" s="16" t="s">
        <v>124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80</v>
      </c>
      <c r="BK309" s="197">
        <f>ROUND(I309*H309,2)</f>
        <v>0</v>
      </c>
      <c r="BL309" s="16" t="s">
        <v>134</v>
      </c>
      <c r="BM309" s="196" t="s">
        <v>706</v>
      </c>
    </row>
    <row r="310" spans="1:65" s="13" customFormat="1">
      <c r="B310" s="214"/>
      <c r="C310" s="215"/>
      <c r="D310" s="216" t="s">
        <v>270</v>
      </c>
      <c r="E310" s="217" t="s">
        <v>1</v>
      </c>
      <c r="F310" s="218" t="s">
        <v>752</v>
      </c>
      <c r="G310" s="215"/>
      <c r="H310" s="219">
        <v>48.3</v>
      </c>
      <c r="I310" s="220"/>
      <c r="J310" s="215"/>
      <c r="K310" s="215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270</v>
      </c>
      <c r="AU310" s="225" t="s">
        <v>82</v>
      </c>
      <c r="AV310" s="13" t="s">
        <v>82</v>
      </c>
      <c r="AW310" s="13" t="s">
        <v>30</v>
      </c>
      <c r="AX310" s="13" t="s">
        <v>73</v>
      </c>
      <c r="AY310" s="225" t="s">
        <v>124</v>
      </c>
    </row>
    <row r="311" spans="1:65" s="14" customFormat="1">
      <c r="B311" s="226"/>
      <c r="C311" s="227"/>
      <c r="D311" s="216" t="s">
        <v>270</v>
      </c>
      <c r="E311" s="228" t="s">
        <v>1</v>
      </c>
      <c r="F311" s="229" t="s">
        <v>272</v>
      </c>
      <c r="G311" s="227"/>
      <c r="H311" s="230">
        <v>48.3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270</v>
      </c>
      <c r="AU311" s="236" t="s">
        <v>82</v>
      </c>
      <c r="AV311" s="14" t="s">
        <v>134</v>
      </c>
      <c r="AW311" s="14" t="s">
        <v>30</v>
      </c>
      <c r="AX311" s="14" t="s">
        <v>80</v>
      </c>
      <c r="AY311" s="236" t="s">
        <v>124</v>
      </c>
    </row>
    <row r="312" spans="1:65" s="12" customFormat="1" ht="26" customHeight="1">
      <c r="B312" s="169"/>
      <c r="C312" s="170"/>
      <c r="D312" s="171" t="s">
        <v>72</v>
      </c>
      <c r="E312" s="172" t="s">
        <v>193</v>
      </c>
      <c r="F312" s="172" t="s">
        <v>194</v>
      </c>
      <c r="G312" s="170"/>
      <c r="H312" s="170"/>
      <c r="I312" s="173"/>
      <c r="J312" s="174">
        <f>BK312</f>
        <v>0</v>
      </c>
      <c r="K312" s="170"/>
      <c r="L312" s="175"/>
      <c r="M312" s="176"/>
      <c r="N312" s="177"/>
      <c r="O312" s="177"/>
      <c r="P312" s="178">
        <f>P313+P316+P321+P325+P328</f>
        <v>0</v>
      </c>
      <c r="Q312" s="177"/>
      <c r="R312" s="178">
        <f>R313+R316+R321+R325+R328</f>
        <v>0</v>
      </c>
      <c r="S312" s="177"/>
      <c r="T312" s="179">
        <f>T313+T316+T321+T325+T328</f>
        <v>0</v>
      </c>
      <c r="AR312" s="180" t="s">
        <v>145</v>
      </c>
      <c r="AT312" s="181" t="s">
        <v>72</v>
      </c>
      <c r="AU312" s="181" t="s">
        <v>73</v>
      </c>
      <c r="AY312" s="180" t="s">
        <v>124</v>
      </c>
      <c r="BK312" s="182">
        <f>BK313+BK316+BK321+BK325+BK328</f>
        <v>0</v>
      </c>
    </row>
    <row r="313" spans="1:65" s="12" customFormat="1" ht="22.75" customHeight="1">
      <c r="B313" s="169"/>
      <c r="C313" s="170"/>
      <c r="D313" s="171" t="s">
        <v>72</v>
      </c>
      <c r="E313" s="183" t="s">
        <v>195</v>
      </c>
      <c r="F313" s="183" t="s">
        <v>196</v>
      </c>
      <c r="G313" s="170"/>
      <c r="H313" s="170"/>
      <c r="I313" s="173"/>
      <c r="J313" s="184">
        <f>BK313</f>
        <v>0</v>
      </c>
      <c r="K313" s="170"/>
      <c r="L313" s="175"/>
      <c r="M313" s="176"/>
      <c r="N313" s="177"/>
      <c r="O313" s="177"/>
      <c r="P313" s="178">
        <f>SUM(P314:P315)</f>
        <v>0</v>
      </c>
      <c r="Q313" s="177"/>
      <c r="R313" s="178">
        <f>SUM(R314:R315)</f>
        <v>0</v>
      </c>
      <c r="S313" s="177"/>
      <c r="T313" s="179">
        <f>SUM(T314:T315)</f>
        <v>0</v>
      </c>
      <c r="AR313" s="180" t="s">
        <v>145</v>
      </c>
      <c r="AT313" s="181" t="s">
        <v>72</v>
      </c>
      <c r="AU313" s="181" t="s">
        <v>80</v>
      </c>
      <c r="AY313" s="180" t="s">
        <v>124</v>
      </c>
      <c r="BK313" s="182">
        <f>SUM(BK314:BK315)</f>
        <v>0</v>
      </c>
    </row>
    <row r="314" spans="1:65" s="2" customFormat="1" ht="16.3" customHeight="1">
      <c r="A314" s="33"/>
      <c r="B314" s="34"/>
      <c r="C314" s="185" t="s">
        <v>719</v>
      </c>
      <c r="D314" s="185" t="s">
        <v>127</v>
      </c>
      <c r="E314" s="186" t="s">
        <v>693</v>
      </c>
      <c r="F314" s="187" t="s">
        <v>694</v>
      </c>
      <c r="G314" s="188" t="s">
        <v>205</v>
      </c>
      <c r="H314" s="189">
        <v>35</v>
      </c>
      <c r="I314" s="190"/>
      <c r="J314" s="191">
        <f>ROUND(I314*H314,2)</f>
        <v>0</v>
      </c>
      <c r="K314" s="187" t="s">
        <v>1</v>
      </c>
      <c r="L314" s="38"/>
      <c r="M314" s="192" t="s">
        <v>1</v>
      </c>
      <c r="N314" s="193" t="s">
        <v>38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134</v>
      </c>
      <c r="AT314" s="196" t="s">
        <v>127</v>
      </c>
      <c r="AU314" s="196" t="s">
        <v>82</v>
      </c>
      <c r="AY314" s="16" t="s">
        <v>124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80</v>
      </c>
      <c r="BK314" s="197">
        <f>ROUND(I314*H314,2)</f>
        <v>0</v>
      </c>
      <c r="BL314" s="16" t="s">
        <v>134</v>
      </c>
      <c r="BM314" s="196" t="s">
        <v>709</v>
      </c>
    </row>
    <row r="315" spans="1:65" s="2" customFormat="1" ht="36.700000000000003" customHeight="1">
      <c r="A315" s="33"/>
      <c r="B315" s="34"/>
      <c r="C315" s="185" t="s">
        <v>465</v>
      </c>
      <c r="D315" s="185" t="s">
        <v>127</v>
      </c>
      <c r="E315" s="186" t="s">
        <v>697</v>
      </c>
      <c r="F315" s="187" t="s">
        <v>698</v>
      </c>
      <c r="G315" s="188" t="s">
        <v>205</v>
      </c>
      <c r="H315" s="189">
        <v>133</v>
      </c>
      <c r="I315" s="190"/>
      <c r="J315" s="191">
        <f>ROUND(I315*H315,2)</f>
        <v>0</v>
      </c>
      <c r="K315" s="187" t="s">
        <v>1</v>
      </c>
      <c r="L315" s="38"/>
      <c r="M315" s="192" t="s">
        <v>1</v>
      </c>
      <c r="N315" s="193" t="s">
        <v>38</v>
      </c>
      <c r="O315" s="70"/>
      <c r="P315" s="194">
        <f>O315*H315</f>
        <v>0</v>
      </c>
      <c r="Q315" s="194">
        <v>0</v>
      </c>
      <c r="R315" s="194">
        <f>Q315*H315</f>
        <v>0</v>
      </c>
      <c r="S315" s="194">
        <v>0</v>
      </c>
      <c r="T315" s="19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134</v>
      </c>
      <c r="AT315" s="196" t="s">
        <v>127</v>
      </c>
      <c r="AU315" s="196" t="s">
        <v>82</v>
      </c>
      <c r="AY315" s="16" t="s">
        <v>124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6" t="s">
        <v>80</v>
      </c>
      <c r="BK315" s="197">
        <f>ROUND(I315*H315,2)</f>
        <v>0</v>
      </c>
      <c r="BL315" s="16" t="s">
        <v>134</v>
      </c>
      <c r="BM315" s="196" t="s">
        <v>713</v>
      </c>
    </row>
    <row r="316" spans="1:65" s="12" customFormat="1" ht="22.75" customHeight="1">
      <c r="B316" s="169"/>
      <c r="C316" s="170"/>
      <c r="D316" s="171" t="s">
        <v>72</v>
      </c>
      <c r="E316" s="183" t="s">
        <v>700</v>
      </c>
      <c r="F316" s="183" t="s">
        <v>701</v>
      </c>
      <c r="G316" s="170"/>
      <c r="H316" s="170"/>
      <c r="I316" s="173"/>
      <c r="J316" s="184">
        <f>BK316</f>
        <v>0</v>
      </c>
      <c r="K316" s="170"/>
      <c r="L316" s="175"/>
      <c r="M316" s="176"/>
      <c r="N316" s="177"/>
      <c r="O316" s="177"/>
      <c r="P316" s="178">
        <f>SUM(P317:P320)</f>
        <v>0</v>
      </c>
      <c r="Q316" s="177"/>
      <c r="R316" s="178">
        <f>SUM(R317:R320)</f>
        <v>0</v>
      </c>
      <c r="S316" s="177"/>
      <c r="T316" s="179">
        <f>SUM(T317:T320)</f>
        <v>0</v>
      </c>
      <c r="AR316" s="180" t="s">
        <v>145</v>
      </c>
      <c r="AT316" s="181" t="s">
        <v>72</v>
      </c>
      <c r="AU316" s="181" t="s">
        <v>80</v>
      </c>
      <c r="AY316" s="180" t="s">
        <v>124</v>
      </c>
      <c r="BK316" s="182">
        <f>SUM(BK317:BK320)</f>
        <v>0</v>
      </c>
    </row>
    <row r="317" spans="1:65" s="2" customFormat="1" ht="16.3" customHeight="1">
      <c r="A317" s="33"/>
      <c r="B317" s="34"/>
      <c r="C317" s="185" t="s">
        <v>482</v>
      </c>
      <c r="D317" s="185" t="s">
        <v>127</v>
      </c>
      <c r="E317" s="186" t="s">
        <v>703</v>
      </c>
      <c r="F317" s="187" t="s">
        <v>704</v>
      </c>
      <c r="G317" s="188" t="s">
        <v>705</v>
      </c>
      <c r="H317" s="189">
        <v>2</v>
      </c>
      <c r="I317" s="190"/>
      <c r="J317" s="191">
        <f>ROUND(I317*H317,2)</f>
        <v>0</v>
      </c>
      <c r="K317" s="187" t="s">
        <v>1</v>
      </c>
      <c r="L317" s="38"/>
      <c r="M317" s="192" t="s">
        <v>1</v>
      </c>
      <c r="N317" s="193" t="s">
        <v>38</v>
      </c>
      <c r="O317" s="70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134</v>
      </c>
      <c r="AT317" s="196" t="s">
        <v>127</v>
      </c>
      <c r="AU317" s="196" t="s">
        <v>82</v>
      </c>
      <c r="AY317" s="16" t="s">
        <v>124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6" t="s">
        <v>80</v>
      </c>
      <c r="BK317" s="197">
        <f>ROUND(I317*H317,2)</f>
        <v>0</v>
      </c>
      <c r="BL317" s="16" t="s">
        <v>134</v>
      </c>
      <c r="BM317" s="196" t="s">
        <v>716</v>
      </c>
    </row>
    <row r="318" spans="1:65" s="2" customFormat="1" ht="16.3" customHeight="1">
      <c r="A318" s="33"/>
      <c r="B318" s="34"/>
      <c r="C318" s="185" t="s">
        <v>753</v>
      </c>
      <c r="D318" s="185" t="s">
        <v>127</v>
      </c>
      <c r="E318" s="186" t="s">
        <v>707</v>
      </c>
      <c r="F318" s="187" t="s">
        <v>708</v>
      </c>
      <c r="G318" s="188" t="s">
        <v>358</v>
      </c>
      <c r="H318" s="189">
        <v>100</v>
      </c>
      <c r="I318" s="190"/>
      <c r="J318" s="191">
        <f>ROUND(I318*H318,2)</f>
        <v>0</v>
      </c>
      <c r="K318" s="187" t="s">
        <v>1</v>
      </c>
      <c r="L318" s="38"/>
      <c r="M318" s="192" t="s">
        <v>1</v>
      </c>
      <c r="N318" s="193" t="s">
        <v>38</v>
      </c>
      <c r="O318" s="70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134</v>
      </c>
      <c r="AT318" s="196" t="s">
        <v>127</v>
      </c>
      <c r="AU318" s="196" t="s">
        <v>82</v>
      </c>
      <c r="AY318" s="16" t="s">
        <v>124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6" t="s">
        <v>80</v>
      </c>
      <c r="BK318" s="197">
        <f>ROUND(I318*H318,2)</f>
        <v>0</v>
      </c>
      <c r="BL318" s="16" t="s">
        <v>134</v>
      </c>
      <c r="BM318" s="196" t="s">
        <v>718</v>
      </c>
    </row>
    <row r="319" spans="1:65" s="2" customFormat="1" ht="16.3" customHeight="1">
      <c r="A319" s="33"/>
      <c r="B319" s="34"/>
      <c r="C319" s="185" t="s">
        <v>485</v>
      </c>
      <c r="D319" s="185" t="s">
        <v>127</v>
      </c>
      <c r="E319" s="186" t="s">
        <v>711</v>
      </c>
      <c r="F319" s="187" t="s">
        <v>712</v>
      </c>
      <c r="G319" s="188" t="s">
        <v>175</v>
      </c>
      <c r="H319" s="189">
        <v>150</v>
      </c>
      <c r="I319" s="190"/>
      <c r="J319" s="191">
        <f>ROUND(I319*H319,2)</f>
        <v>0</v>
      </c>
      <c r="K319" s="187" t="s">
        <v>1</v>
      </c>
      <c r="L319" s="38"/>
      <c r="M319" s="192" t="s">
        <v>1</v>
      </c>
      <c r="N319" s="193" t="s">
        <v>38</v>
      </c>
      <c r="O319" s="70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134</v>
      </c>
      <c r="AT319" s="196" t="s">
        <v>127</v>
      </c>
      <c r="AU319" s="196" t="s">
        <v>82</v>
      </c>
      <c r="AY319" s="16" t="s">
        <v>124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6" t="s">
        <v>80</v>
      </c>
      <c r="BK319" s="197">
        <f>ROUND(I319*H319,2)</f>
        <v>0</v>
      </c>
      <c r="BL319" s="16" t="s">
        <v>134</v>
      </c>
      <c r="BM319" s="196" t="s">
        <v>720</v>
      </c>
    </row>
    <row r="320" spans="1:65" s="2" customFormat="1" ht="16.3" customHeight="1">
      <c r="A320" s="33"/>
      <c r="B320" s="34"/>
      <c r="C320" s="185" t="s">
        <v>754</v>
      </c>
      <c r="D320" s="185" t="s">
        <v>127</v>
      </c>
      <c r="E320" s="186" t="s">
        <v>714</v>
      </c>
      <c r="F320" s="187" t="s">
        <v>715</v>
      </c>
      <c r="G320" s="188" t="s">
        <v>705</v>
      </c>
      <c r="H320" s="189">
        <v>2</v>
      </c>
      <c r="I320" s="190"/>
      <c r="J320" s="191">
        <f>ROUND(I320*H320,2)</f>
        <v>0</v>
      </c>
      <c r="K320" s="187" t="s">
        <v>1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134</v>
      </c>
      <c r="AT320" s="196" t="s">
        <v>127</v>
      </c>
      <c r="AU320" s="196" t="s">
        <v>82</v>
      </c>
      <c r="AY320" s="16" t="s">
        <v>124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80</v>
      </c>
      <c r="BK320" s="197">
        <f>ROUND(I320*H320,2)</f>
        <v>0</v>
      </c>
      <c r="BL320" s="16" t="s">
        <v>134</v>
      </c>
      <c r="BM320" s="196" t="s">
        <v>721</v>
      </c>
    </row>
    <row r="321" spans="1:65" s="12" customFormat="1" ht="22.75" customHeight="1">
      <c r="B321" s="169"/>
      <c r="C321" s="170"/>
      <c r="D321" s="171" t="s">
        <v>72</v>
      </c>
      <c r="E321" s="183" t="s">
        <v>201</v>
      </c>
      <c r="F321" s="183" t="s">
        <v>202</v>
      </c>
      <c r="G321" s="170"/>
      <c r="H321" s="170"/>
      <c r="I321" s="173"/>
      <c r="J321" s="184">
        <f>BK321</f>
        <v>0</v>
      </c>
      <c r="K321" s="170"/>
      <c r="L321" s="175"/>
      <c r="M321" s="176"/>
      <c r="N321" s="177"/>
      <c r="O321" s="177"/>
      <c r="P321" s="178">
        <f>SUM(P322:P324)</f>
        <v>0</v>
      </c>
      <c r="Q321" s="177"/>
      <c r="R321" s="178">
        <f>SUM(R322:R324)</f>
        <v>0</v>
      </c>
      <c r="S321" s="177"/>
      <c r="T321" s="179">
        <f>SUM(T322:T324)</f>
        <v>0</v>
      </c>
      <c r="AR321" s="180" t="s">
        <v>145</v>
      </c>
      <c r="AT321" s="181" t="s">
        <v>72</v>
      </c>
      <c r="AU321" s="181" t="s">
        <v>80</v>
      </c>
      <c r="AY321" s="180" t="s">
        <v>124</v>
      </c>
      <c r="BK321" s="182">
        <f>SUM(BK322:BK324)</f>
        <v>0</v>
      </c>
    </row>
    <row r="322" spans="1:65" s="2" customFormat="1" ht="16.3" customHeight="1">
      <c r="A322" s="33"/>
      <c r="B322" s="34"/>
      <c r="C322" s="185" t="s">
        <v>495</v>
      </c>
      <c r="D322" s="185" t="s">
        <v>127</v>
      </c>
      <c r="E322" s="186" t="s">
        <v>203</v>
      </c>
      <c r="F322" s="187" t="s">
        <v>204</v>
      </c>
      <c r="G322" s="188" t="s">
        <v>205</v>
      </c>
      <c r="H322" s="189">
        <v>50</v>
      </c>
      <c r="I322" s="190"/>
      <c r="J322" s="191">
        <f>ROUND(I322*H322,2)</f>
        <v>0</v>
      </c>
      <c r="K322" s="187" t="s">
        <v>1</v>
      </c>
      <c r="L322" s="38"/>
      <c r="M322" s="192" t="s">
        <v>1</v>
      </c>
      <c r="N322" s="193" t="s">
        <v>38</v>
      </c>
      <c r="O322" s="70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6" t="s">
        <v>134</v>
      </c>
      <c r="AT322" s="196" t="s">
        <v>127</v>
      </c>
      <c r="AU322" s="196" t="s">
        <v>82</v>
      </c>
      <c r="AY322" s="16" t="s">
        <v>124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6" t="s">
        <v>80</v>
      </c>
      <c r="BK322" s="197">
        <f>ROUND(I322*H322,2)</f>
        <v>0</v>
      </c>
      <c r="BL322" s="16" t="s">
        <v>134</v>
      </c>
      <c r="BM322" s="196" t="s">
        <v>725</v>
      </c>
    </row>
    <row r="323" spans="1:65" s="2" customFormat="1" ht="16.3" customHeight="1">
      <c r="A323" s="33"/>
      <c r="B323" s="34"/>
      <c r="C323" s="185" t="s">
        <v>467</v>
      </c>
      <c r="D323" s="185" t="s">
        <v>127</v>
      </c>
      <c r="E323" s="186" t="s">
        <v>207</v>
      </c>
      <c r="F323" s="187" t="s">
        <v>208</v>
      </c>
      <c r="G323" s="188" t="s">
        <v>205</v>
      </c>
      <c r="H323" s="189">
        <v>80</v>
      </c>
      <c r="I323" s="190"/>
      <c r="J323" s="191">
        <f>ROUND(I323*H323,2)</f>
        <v>0</v>
      </c>
      <c r="K323" s="187" t="s">
        <v>1</v>
      </c>
      <c r="L323" s="38"/>
      <c r="M323" s="192" t="s">
        <v>1</v>
      </c>
      <c r="N323" s="193" t="s">
        <v>38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134</v>
      </c>
      <c r="AT323" s="196" t="s">
        <v>127</v>
      </c>
      <c r="AU323" s="196" t="s">
        <v>82</v>
      </c>
      <c r="AY323" s="16" t="s">
        <v>124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80</v>
      </c>
      <c r="BK323" s="197">
        <f>ROUND(I323*H323,2)</f>
        <v>0</v>
      </c>
      <c r="BL323" s="16" t="s">
        <v>134</v>
      </c>
      <c r="BM323" s="196" t="s">
        <v>726</v>
      </c>
    </row>
    <row r="324" spans="1:65" s="2" customFormat="1" ht="16.3" customHeight="1">
      <c r="A324" s="33"/>
      <c r="B324" s="34"/>
      <c r="C324" s="185" t="s">
        <v>755</v>
      </c>
      <c r="D324" s="185" t="s">
        <v>127</v>
      </c>
      <c r="E324" s="186" t="s">
        <v>210</v>
      </c>
      <c r="F324" s="187" t="s">
        <v>211</v>
      </c>
      <c r="G324" s="188" t="s">
        <v>205</v>
      </c>
      <c r="H324" s="189">
        <v>180</v>
      </c>
      <c r="I324" s="190"/>
      <c r="J324" s="191">
        <f>ROUND(I324*H324,2)</f>
        <v>0</v>
      </c>
      <c r="K324" s="187" t="s">
        <v>1</v>
      </c>
      <c r="L324" s="38"/>
      <c r="M324" s="192" t="s">
        <v>1</v>
      </c>
      <c r="N324" s="193" t="s">
        <v>38</v>
      </c>
      <c r="O324" s="70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134</v>
      </c>
      <c r="AT324" s="196" t="s">
        <v>127</v>
      </c>
      <c r="AU324" s="196" t="s">
        <v>82</v>
      </c>
      <c r="AY324" s="16" t="s">
        <v>124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6" t="s">
        <v>80</v>
      </c>
      <c r="BK324" s="197">
        <f>ROUND(I324*H324,2)</f>
        <v>0</v>
      </c>
      <c r="BL324" s="16" t="s">
        <v>134</v>
      </c>
      <c r="BM324" s="196" t="s">
        <v>732</v>
      </c>
    </row>
    <row r="325" spans="1:65" s="12" customFormat="1" ht="22.75" customHeight="1">
      <c r="B325" s="169"/>
      <c r="C325" s="170"/>
      <c r="D325" s="171" t="s">
        <v>72</v>
      </c>
      <c r="E325" s="183" t="s">
        <v>213</v>
      </c>
      <c r="F325" s="183" t="s">
        <v>214</v>
      </c>
      <c r="G325" s="170"/>
      <c r="H325" s="170"/>
      <c r="I325" s="173"/>
      <c r="J325" s="184">
        <f>BK325</f>
        <v>0</v>
      </c>
      <c r="K325" s="170"/>
      <c r="L325" s="175"/>
      <c r="M325" s="176"/>
      <c r="N325" s="177"/>
      <c r="O325" s="177"/>
      <c r="P325" s="178">
        <f>SUM(P326:P327)</f>
        <v>0</v>
      </c>
      <c r="Q325" s="177"/>
      <c r="R325" s="178">
        <f>SUM(R326:R327)</f>
        <v>0</v>
      </c>
      <c r="S325" s="177"/>
      <c r="T325" s="179">
        <f>SUM(T326:T327)</f>
        <v>0</v>
      </c>
      <c r="AR325" s="180" t="s">
        <v>145</v>
      </c>
      <c r="AT325" s="181" t="s">
        <v>72</v>
      </c>
      <c r="AU325" s="181" t="s">
        <v>80</v>
      </c>
      <c r="AY325" s="180" t="s">
        <v>124</v>
      </c>
      <c r="BK325" s="182">
        <f>SUM(BK326:BK327)</f>
        <v>0</v>
      </c>
    </row>
    <row r="326" spans="1:65" s="2" customFormat="1" ht="16.3" customHeight="1">
      <c r="A326" s="33"/>
      <c r="B326" s="34"/>
      <c r="C326" s="185" t="s">
        <v>470</v>
      </c>
      <c r="D326" s="185" t="s">
        <v>127</v>
      </c>
      <c r="E326" s="186" t="s">
        <v>723</v>
      </c>
      <c r="F326" s="187" t="s">
        <v>724</v>
      </c>
      <c r="G326" s="188" t="s">
        <v>139</v>
      </c>
      <c r="H326" s="189">
        <v>1</v>
      </c>
      <c r="I326" s="190"/>
      <c r="J326" s="191">
        <f>ROUND(I326*H326,2)</f>
        <v>0</v>
      </c>
      <c r="K326" s="187" t="s">
        <v>1</v>
      </c>
      <c r="L326" s="38"/>
      <c r="M326" s="192" t="s">
        <v>1</v>
      </c>
      <c r="N326" s="193" t="s">
        <v>38</v>
      </c>
      <c r="O326" s="70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134</v>
      </c>
      <c r="AT326" s="196" t="s">
        <v>127</v>
      </c>
      <c r="AU326" s="196" t="s">
        <v>82</v>
      </c>
      <c r="AY326" s="16" t="s">
        <v>124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6" t="s">
        <v>80</v>
      </c>
      <c r="BK326" s="197">
        <f>ROUND(I326*H326,2)</f>
        <v>0</v>
      </c>
      <c r="BL326" s="16" t="s">
        <v>134</v>
      </c>
      <c r="BM326" s="196" t="s">
        <v>735</v>
      </c>
    </row>
    <row r="327" spans="1:65" s="2" customFormat="1" ht="16.3" customHeight="1">
      <c r="A327" s="33"/>
      <c r="B327" s="34"/>
      <c r="C327" s="185" t="s">
        <v>729</v>
      </c>
      <c r="D327" s="185" t="s">
        <v>127</v>
      </c>
      <c r="E327" s="186" t="s">
        <v>216</v>
      </c>
      <c r="F327" s="187" t="s">
        <v>217</v>
      </c>
      <c r="G327" s="188" t="s">
        <v>191</v>
      </c>
      <c r="H327" s="208"/>
      <c r="I327" s="190"/>
      <c r="J327" s="191">
        <f>ROUND(I327*H327,2)</f>
        <v>0</v>
      </c>
      <c r="K327" s="187" t="s">
        <v>1</v>
      </c>
      <c r="L327" s="38"/>
      <c r="M327" s="192" t="s">
        <v>1</v>
      </c>
      <c r="N327" s="193" t="s">
        <v>38</v>
      </c>
      <c r="O327" s="70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134</v>
      </c>
      <c r="AT327" s="196" t="s">
        <v>127</v>
      </c>
      <c r="AU327" s="196" t="s">
        <v>82</v>
      </c>
      <c r="AY327" s="16" t="s">
        <v>124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80</v>
      </c>
      <c r="BK327" s="197">
        <f>ROUND(I327*H327,2)</f>
        <v>0</v>
      </c>
      <c r="BL327" s="16" t="s">
        <v>134</v>
      </c>
      <c r="BM327" s="196" t="s">
        <v>756</v>
      </c>
    </row>
    <row r="328" spans="1:65" s="12" customFormat="1" ht="22.75" customHeight="1">
      <c r="B328" s="169"/>
      <c r="C328" s="170"/>
      <c r="D328" s="171" t="s">
        <v>72</v>
      </c>
      <c r="E328" s="183" t="s">
        <v>727</v>
      </c>
      <c r="F328" s="183" t="s">
        <v>728</v>
      </c>
      <c r="G328" s="170"/>
      <c r="H328" s="170"/>
      <c r="I328" s="173"/>
      <c r="J328" s="184">
        <f>BK328</f>
        <v>0</v>
      </c>
      <c r="K328" s="170"/>
      <c r="L328" s="175"/>
      <c r="M328" s="176"/>
      <c r="N328" s="177"/>
      <c r="O328" s="177"/>
      <c r="P328" s="178">
        <f>SUM(P329:P330)</f>
        <v>0</v>
      </c>
      <c r="Q328" s="177"/>
      <c r="R328" s="178">
        <f>SUM(R329:R330)</f>
        <v>0</v>
      </c>
      <c r="S328" s="177"/>
      <c r="T328" s="179">
        <f>SUM(T329:T330)</f>
        <v>0</v>
      </c>
      <c r="AR328" s="180" t="s">
        <v>145</v>
      </c>
      <c r="AT328" s="181" t="s">
        <v>72</v>
      </c>
      <c r="AU328" s="181" t="s">
        <v>80</v>
      </c>
      <c r="AY328" s="180" t="s">
        <v>124</v>
      </c>
      <c r="BK328" s="182">
        <f>SUM(BK329:BK330)</f>
        <v>0</v>
      </c>
    </row>
    <row r="329" spans="1:65" s="2" customFormat="1" ht="16.3" customHeight="1">
      <c r="A329" s="33"/>
      <c r="B329" s="34"/>
      <c r="C329" s="185" t="s">
        <v>478</v>
      </c>
      <c r="D329" s="185" t="s">
        <v>127</v>
      </c>
      <c r="E329" s="186" t="s">
        <v>730</v>
      </c>
      <c r="F329" s="187" t="s">
        <v>731</v>
      </c>
      <c r="G329" s="188" t="s">
        <v>139</v>
      </c>
      <c r="H329" s="189">
        <v>1</v>
      </c>
      <c r="I329" s="190"/>
      <c r="J329" s="191">
        <f>ROUND(I329*H329,2)</f>
        <v>0</v>
      </c>
      <c r="K329" s="187" t="s">
        <v>1</v>
      </c>
      <c r="L329" s="38"/>
      <c r="M329" s="192" t="s">
        <v>1</v>
      </c>
      <c r="N329" s="193" t="s">
        <v>38</v>
      </c>
      <c r="O329" s="70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134</v>
      </c>
      <c r="AT329" s="196" t="s">
        <v>127</v>
      </c>
      <c r="AU329" s="196" t="s">
        <v>82</v>
      </c>
      <c r="AY329" s="16" t="s">
        <v>124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6" t="s">
        <v>80</v>
      </c>
      <c r="BK329" s="197">
        <f>ROUND(I329*H329,2)</f>
        <v>0</v>
      </c>
      <c r="BL329" s="16" t="s">
        <v>134</v>
      </c>
      <c r="BM329" s="196" t="s">
        <v>757</v>
      </c>
    </row>
    <row r="330" spans="1:65" s="2" customFormat="1" ht="16.3" customHeight="1">
      <c r="A330" s="33"/>
      <c r="B330" s="34"/>
      <c r="C330" s="185" t="s">
        <v>710</v>
      </c>
      <c r="D330" s="185" t="s">
        <v>127</v>
      </c>
      <c r="E330" s="186" t="s">
        <v>733</v>
      </c>
      <c r="F330" s="187" t="s">
        <v>734</v>
      </c>
      <c r="G330" s="188" t="s">
        <v>191</v>
      </c>
      <c r="H330" s="208"/>
      <c r="I330" s="190"/>
      <c r="J330" s="191">
        <f>ROUND(I330*H330,2)</f>
        <v>0</v>
      </c>
      <c r="K330" s="187" t="s">
        <v>1</v>
      </c>
      <c r="L330" s="38"/>
      <c r="M330" s="209" t="s">
        <v>1</v>
      </c>
      <c r="N330" s="210" t="s">
        <v>38</v>
      </c>
      <c r="O330" s="211"/>
      <c r="P330" s="212">
        <f>O330*H330</f>
        <v>0</v>
      </c>
      <c r="Q330" s="212">
        <v>0</v>
      </c>
      <c r="R330" s="212">
        <f>Q330*H330</f>
        <v>0</v>
      </c>
      <c r="S330" s="212">
        <v>0</v>
      </c>
      <c r="T330" s="21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6" t="s">
        <v>134</v>
      </c>
      <c r="AT330" s="196" t="s">
        <v>127</v>
      </c>
      <c r="AU330" s="196" t="s">
        <v>82</v>
      </c>
      <c r="AY330" s="16" t="s">
        <v>124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6" t="s">
        <v>80</v>
      </c>
      <c r="BK330" s="197">
        <f>ROUND(I330*H330,2)</f>
        <v>0</v>
      </c>
      <c r="BL330" s="16" t="s">
        <v>134</v>
      </c>
      <c r="BM330" s="196" t="s">
        <v>758</v>
      </c>
    </row>
    <row r="331" spans="1:65" s="2" customFormat="1" ht="7" customHeight="1">
      <c r="A331" s="33"/>
      <c r="B331" s="53"/>
      <c r="C331" s="54"/>
      <c r="D331" s="54"/>
      <c r="E331" s="54"/>
      <c r="F331" s="54"/>
      <c r="G331" s="54"/>
      <c r="H331" s="54"/>
      <c r="I331" s="54"/>
      <c r="J331" s="54"/>
      <c r="K331" s="54"/>
      <c r="L331" s="38"/>
      <c r="M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</row>
  </sheetData>
  <sheetProtection password="DCB7" sheet="1" objects="1" scenarios="1" formatColumns="0" formatRows="0" autoFilter="0"/>
  <autoFilter ref="C136:K330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opLeftCell="A137" workbookViewId="0">
      <selection activeCell="K145" sqref="K145"/>
    </sheetView>
  </sheetViews>
  <sheetFormatPr defaultRowHeight="10.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1" width="21.140625" style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2" spans="1:46" s="1" customFormat="1" ht="37.049999999999997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91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.1" customHeight="1">
      <c r="B6" s="19"/>
      <c r="D6" s="111" t="s">
        <v>16</v>
      </c>
      <c r="L6" s="19"/>
    </row>
    <row r="7" spans="1:46" s="1" customFormat="1" ht="16.3" customHeight="1">
      <c r="B7" s="19"/>
      <c r="E7" s="283" t="str">
        <f>'Rekapitulace stavby'!K6</f>
        <v>FV230404(1) - FVE Nemocnice České Budějovice</v>
      </c>
      <c r="F7" s="284"/>
      <c r="G7" s="284"/>
      <c r="H7" s="284"/>
      <c r="L7" s="19"/>
    </row>
    <row r="8" spans="1:46" s="2" customFormat="1" ht="12.1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3" customHeight="1">
      <c r="A9" s="33"/>
      <c r="B9" s="38"/>
      <c r="C9" s="33"/>
      <c r="D9" s="33"/>
      <c r="E9" s="285" t="s">
        <v>759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3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ROUND((SUM(BE137:BE327)),  2)</f>
        <v>0</v>
      </c>
      <c r="G33" s="33"/>
      <c r="H33" s="33"/>
      <c r="I33" s="123">
        <v>0.21</v>
      </c>
      <c r="J33" s="122">
        <f>ROUND(((SUM(BE137:BE327))*I33),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ROUND((SUM(BF137:BF327)),  2)</f>
        <v>0</v>
      </c>
      <c r="G34" s="33"/>
      <c r="H34" s="33"/>
      <c r="I34" s="123">
        <v>0.15</v>
      </c>
      <c r="J34" s="122">
        <f>ROUND(((SUM(BF137:BF327))*I34),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ROUND((SUM(BG137:BG327)),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ROUND((SUM(BH137:BH327)),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ROUND((SUM(BI137:BI327)),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9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6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9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3" customHeight="1">
      <c r="A85" s="33"/>
      <c r="B85" s="34"/>
      <c r="C85" s="35"/>
      <c r="D85" s="35"/>
      <c r="E85" s="281" t="str">
        <f>E7</f>
        <v>FV230404(1) - FVE Nemocnice České Budějovice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3" customHeight="1">
      <c r="A87" s="33"/>
      <c r="B87" s="34"/>
      <c r="C87" s="35"/>
      <c r="D87" s="35"/>
      <c r="E87" s="269" t="str">
        <f>E9</f>
        <v>SO03 - Budova L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3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3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J137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5" customHeight="1">
      <c r="B97" s="146"/>
      <c r="C97" s="147"/>
      <c r="D97" s="148" t="s">
        <v>220</v>
      </c>
      <c r="E97" s="149"/>
      <c r="F97" s="149"/>
      <c r="G97" s="149"/>
      <c r="H97" s="149"/>
      <c r="I97" s="149"/>
      <c r="J97" s="150">
        <f>J138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221</v>
      </c>
      <c r="E98" s="155"/>
      <c r="F98" s="155"/>
      <c r="G98" s="155"/>
      <c r="H98" s="155"/>
      <c r="I98" s="155"/>
      <c r="J98" s="156">
        <f>J139</f>
        <v>0</v>
      </c>
      <c r="K98" s="153"/>
      <c r="L98" s="157"/>
    </row>
    <row r="99" spans="2:12" s="9" customFormat="1" ht="25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J141</f>
        <v>0</v>
      </c>
      <c r="K99" s="147"/>
      <c r="L99" s="151"/>
    </row>
    <row r="100" spans="2:12" s="10" customFormat="1" ht="19.899999999999999" customHeight="1">
      <c r="B100" s="152"/>
      <c r="C100" s="153"/>
      <c r="D100" s="154" t="s">
        <v>222</v>
      </c>
      <c r="E100" s="155"/>
      <c r="F100" s="155"/>
      <c r="G100" s="155"/>
      <c r="H100" s="155"/>
      <c r="I100" s="155"/>
      <c r="J100" s="156">
        <f>J142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223</v>
      </c>
      <c r="E101" s="155"/>
      <c r="F101" s="155"/>
      <c r="G101" s="155"/>
      <c r="H101" s="155"/>
      <c r="I101" s="155"/>
      <c r="J101" s="156">
        <f>J164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J165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224</v>
      </c>
      <c r="E103" s="155"/>
      <c r="F103" s="155"/>
      <c r="G103" s="155"/>
      <c r="H103" s="155"/>
      <c r="I103" s="155"/>
      <c r="J103" s="156">
        <f>J191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225</v>
      </c>
      <c r="E104" s="155"/>
      <c r="F104" s="155"/>
      <c r="G104" s="155"/>
      <c r="H104" s="155"/>
      <c r="I104" s="155"/>
      <c r="J104" s="156">
        <f>J193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226</v>
      </c>
      <c r="E105" s="155"/>
      <c r="F105" s="155"/>
      <c r="G105" s="155"/>
      <c r="H105" s="155"/>
      <c r="I105" s="155"/>
      <c r="J105" s="156">
        <f>J196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227</v>
      </c>
      <c r="E106" s="155"/>
      <c r="F106" s="155"/>
      <c r="G106" s="155"/>
      <c r="H106" s="155"/>
      <c r="I106" s="155"/>
      <c r="J106" s="156">
        <f>J201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228</v>
      </c>
      <c r="E107" s="155"/>
      <c r="F107" s="155"/>
      <c r="G107" s="155"/>
      <c r="H107" s="155"/>
      <c r="I107" s="155"/>
      <c r="J107" s="156">
        <f>J203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229</v>
      </c>
      <c r="E108" s="155"/>
      <c r="F108" s="155"/>
      <c r="G108" s="155"/>
      <c r="H108" s="155"/>
      <c r="I108" s="155"/>
      <c r="J108" s="156">
        <f>J259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230</v>
      </c>
      <c r="E109" s="155"/>
      <c r="F109" s="155"/>
      <c r="G109" s="155"/>
      <c r="H109" s="155"/>
      <c r="I109" s="155"/>
      <c r="J109" s="156">
        <f>J275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231</v>
      </c>
      <c r="E110" s="155"/>
      <c r="F110" s="155"/>
      <c r="G110" s="155"/>
      <c r="H110" s="155"/>
      <c r="I110" s="155"/>
      <c r="J110" s="156">
        <f>J293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232</v>
      </c>
      <c r="E111" s="155"/>
      <c r="F111" s="155"/>
      <c r="G111" s="155"/>
      <c r="H111" s="155"/>
      <c r="I111" s="155"/>
      <c r="J111" s="156">
        <f>J301</f>
        <v>0</v>
      </c>
      <c r="K111" s="153"/>
      <c r="L111" s="157"/>
    </row>
    <row r="112" spans="2:12" s="9" customFormat="1" ht="25" customHeight="1">
      <c r="B112" s="146"/>
      <c r="C112" s="147"/>
      <c r="D112" s="148" t="s">
        <v>105</v>
      </c>
      <c r="E112" s="149"/>
      <c r="F112" s="149"/>
      <c r="G112" s="149"/>
      <c r="H112" s="149"/>
      <c r="I112" s="149"/>
      <c r="J112" s="150">
        <f>J309</f>
        <v>0</v>
      </c>
      <c r="K112" s="147"/>
      <c r="L112" s="151"/>
    </row>
    <row r="113" spans="1:31" s="10" customFormat="1" ht="19.899999999999999" customHeight="1">
      <c r="B113" s="152"/>
      <c r="C113" s="153"/>
      <c r="D113" s="154" t="s">
        <v>106</v>
      </c>
      <c r="E113" s="155"/>
      <c r="F113" s="155"/>
      <c r="G113" s="155"/>
      <c r="H113" s="155"/>
      <c r="I113" s="155"/>
      <c r="J113" s="156">
        <f>J310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233</v>
      </c>
      <c r="E114" s="155"/>
      <c r="F114" s="155"/>
      <c r="G114" s="155"/>
      <c r="H114" s="155"/>
      <c r="I114" s="155"/>
      <c r="J114" s="156">
        <f>J313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107</v>
      </c>
      <c r="E115" s="155"/>
      <c r="F115" s="155"/>
      <c r="G115" s="155"/>
      <c r="H115" s="155"/>
      <c r="I115" s="155"/>
      <c r="J115" s="156">
        <f>J318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108</v>
      </c>
      <c r="E116" s="155"/>
      <c r="F116" s="155"/>
      <c r="G116" s="155"/>
      <c r="H116" s="155"/>
      <c r="I116" s="155"/>
      <c r="J116" s="156">
        <f>J322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234</v>
      </c>
      <c r="E117" s="155"/>
      <c r="F117" s="155"/>
      <c r="G117" s="155"/>
      <c r="H117" s="155"/>
      <c r="I117" s="155"/>
      <c r="J117" s="156">
        <f>J325</f>
        <v>0</v>
      </c>
      <c r="K117" s="153"/>
      <c r="L117" s="157"/>
    </row>
    <row r="118" spans="1:31" s="2" customFormat="1" ht="21.7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7" customHeight="1">
      <c r="A119" s="3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7" customHeight="1">
      <c r="A123" s="33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5" customHeight="1">
      <c r="A124" s="33"/>
      <c r="B124" s="34"/>
      <c r="C124" s="22" t="s">
        <v>109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7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.1" customHeight="1">
      <c r="A126" s="33"/>
      <c r="B126" s="34"/>
      <c r="C126" s="28" t="s">
        <v>16</v>
      </c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3" customHeight="1">
      <c r="A127" s="33"/>
      <c r="B127" s="34"/>
      <c r="C127" s="35"/>
      <c r="D127" s="35"/>
      <c r="E127" s="281" t="str">
        <f>E7</f>
        <v>FV230404(1) - FVE Nemocnice České Budějovice</v>
      </c>
      <c r="F127" s="282"/>
      <c r="G127" s="282"/>
      <c r="H127" s="282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.1" customHeight="1">
      <c r="A128" s="33"/>
      <c r="B128" s="34"/>
      <c r="C128" s="28" t="s">
        <v>96</v>
      </c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3" customHeight="1">
      <c r="A129" s="33"/>
      <c r="B129" s="34"/>
      <c r="C129" s="35"/>
      <c r="D129" s="35"/>
      <c r="E129" s="269" t="str">
        <f>E9</f>
        <v>SO03 - Budova L</v>
      </c>
      <c r="F129" s="280"/>
      <c r="G129" s="280"/>
      <c r="H129" s="280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7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.1" customHeight="1">
      <c r="A131" s="33"/>
      <c r="B131" s="34"/>
      <c r="C131" s="28" t="s">
        <v>20</v>
      </c>
      <c r="D131" s="35"/>
      <c r="E131" s="35"/>
      <c r="F131" s="26" t="str">
        <f>F12</f>
        <v xml:space="preserve"> </v>
      </c>
      <c r="G131" s="35"/>
      <c r="H131" s="35"/>
      <c r="I131" s="28" t="s">
        <v>22</v>
      </c>
      <c r="J131" s="65" t="str">
        <f>IF(J12="","",J12)</f>
        <v>2. 10. 2023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7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3" customHeight="1">
      <c r="A133" s="33"/>
      <c r="B133" s="34"/>
      <c r="C133" s="28" t="s">
        <v>24</v>
      </c>
      <c r="D133" s="35"/>
      <c r="E133" s="35"/>
      <c r="F133" s="26" t="str">
        <f>E15</f>
        <v xml:space="preserve"> </v>
      </c>
      <c r="G133" s="35"/>
      <c r="H133" s="35"/>
      <c r="I133" s="28" t="s">
        <v>29</v>
      </c>
      <c r="J133" s="31" t="str">
        <f>E21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3" customHeight="1">
      <c r="A134" s="33"/>
      <c r="B134" s="34"/>
      <c r="C134" s="28" t="s">
        <v>27</v>
      </c>
      <c r="D134" s="35"/>
      <c r="E134" s="35"/>
      <c r="F134" s="26" t="str">
        <f>IF(E18="","",E18)</f>
        <v>Vyplň údaj</v>
      </c>
      <c r="G134" s="35"/>
      <c r="H134" s="35"/>
      <c r="I134" s="28" t="s">
        <v>31</v>
      </c>
      <c r="J134" s="31" t="str">
        <f>E24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4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58"/>
      <c r="B136" s="159"/>
      <c r="C136" s="160" t="s">
        <v>110</v>
      </c>
      <c r="D136" s="161" t="s">
        <v>58</v>
      </c>
      <c r="E136" s="161" t="s">
        <v>54</v>
      </c>
      <c r="F136" s="161" t="s">
        <v>55</v>
      </c>
      <c r="G136" s="161" t="s">
        <v>111</v>
      </c>
      <c r="H136" s="161" t="s">
        <v>112</v>
      </c>
      <c r="I136" s="161" t="s">
        <v>113</v>
      </c>
      <c r="J136" s="161" t="s">
        <v>100</v>
      </c>
      <c r="K136" s="162" t="s">
        <v>114</v>
      </c>
      <c r="L136" s="163"/>
      <c r="M136" s="74" t="s">
        <v>1</v>
      </c>
      <c r="N136" s="75" t="s">
        <v>37</v>
      </c>
      <c r="O136" s="75" t="s">
        <v>115</v>
      </c>
      <c r="P136" s="75" t="s">
        <v>116</v>
      </c>
      <c r="Q136" s="75" t="s">
        <v>117</v>
      </c>
      <c r="R136" s="75" t="s">
        <v>118</v>
      </c>
      <c r="S136" s="75" t="s">
        <v>119</v>
      </c>
      <c r="T136" s="76" t="s">
        <v>120</v>
      </c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</row>
    <row r="137" spans="1:65" s="2" customFormat="1" ht="22.75" customHeight="1">
      <c r="A137" s="33"/>
      <c r="B137" s="34"/>
      <c r="C137" s="81" t="s">
        <v>121</v>
      </c>
      <c r="D137" s="35"/>
      <c r="E137" s="35"/>
      <c r="F137" s="35"/>
      <c r="G137" s="35"/>
      <c r="H137" s="35"/>
      <c r="I137" s="35"/>
      <c r="J137" s="164">
        <f>BK137</f>
        <v>0</v>
      </c>
      <c r="K137" s="35"/>
      <c r="L137" s="38"/>
      <c r="M137" s="77"/>
      <c r="N137" s="165"/>
      <c r="O137" s="78"/>
      <c r="P137" s="166">
        <f>P138+P141+P309</f>
        <v>0</v>
      </c>
      <c r="Q137" s="78"/>
      <c r="R137" s="166">
        <f>R138+R141+R309</f>
        <v>0</v>
      </c>
      <c r="S137" s="78"/>
      <c r="T137" s="167">
        <f>T138+T141+T309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72</v>
      </c>
      <c r="AU137" s="16" t="s">
        <v>102</v>
      </c>
      <c r="BK137" s="168">
        <f>BK138+BK141+BK309</f>
        <v>0</v>
      </c>
    </row>
    <row r="138" spans="1:65" s="12" customFormat="1" ht="26" customHeight="1">
      <c r="B138" s="169"/>
      <c r="C138" s="170"/>
      <c r="D138" s="171" t="s">
        <v>72</v>
      </c>
      <c r="E138" s="172" t="s">
        <v>235</v>
      </c>
      <c r="F138" s="172" t="s">
        <v>236</v>
      </c>
      <c r="G138" s="170"/>
      <c r="H138" s="170"/>
      <c r="I138" s="173"/>
      <c r="J138" s="174">
        <f>BK138</f>
        <v>0</v>
      </c>
      <c r="K138" s="170"/>
      <c r="L138" s="175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AR138" s="180" t="s">
        <v>80</v>
      </c>
      <c r="AT138" s="181" t="s">
        <v>72</v>
      </c>
      <c r="AU138" s="181" t="s">
        <v>73</v>
      </c>
      <c r="AY138" s="180" t="s">
        <v>124</v>
      </c>
      <c r="BK138" s="182">
        <f>BK139</f>
        <v>0</v>
      </c>
    </row>
    <row r="139" spans="1:65" s="12" customFormat="1" ht="22.75" customHeight="1">
      <c r="B139" s="169"/>
      <c r="C139" s="170"/>
      <c r="D139" s="171" t="s">
        <v>72</v>
      </c>
      <c r="E139" s="183" t="s">
        <v>158</v>
      </c>
      <c r="F139" s="183" t="s">
        <v>237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P140</f>
        <v>0</v>
      </c>
      <c r="Q139" s="177"/>
      <c r="R139" s="178">
        <f>R140</f>
        <v>0</v>
      </c>
      <c r="S139" s="177"/>
      <c r="T139" s="179">
        <f>T140</f>
        <v>0</v>
      </c>
      <c r="AR139" s="180" t="s">
        <v>80</v>
      </c>
      <c r="AT139" s="181" t="s">
        <v>72</v>
      </c>
      <c r="AU139" s="181" t="s">
        <v>80</v>
      </c>
      <c r="AY139" s="180" t="s">
        <v>124</v>
      </c>
      <c r="BK139" s="182">
        <f>BK140</f>
        <v>0</v>
      </c>
    </row>
    <row r="140" spans="1:65" s="2" customFormat="1" ht="42.8" customHeight="1">
      <c r="A140" s="33"/>
      <c r="B140" s="34"/>
      <c r="C140" s="185" t="s">
        <v>80</v>
      </c>
      <c r="D140" s="185" t="s">
        <v>127</v>
      </c>
      <c r="E140" s="186" t="s">
        <v>238</v>
      </c>
      <c r="F140" s="187" t="s">
        <v>239</v>
      </c>
      <c r="G140" s="188" t="s">
        <v>175</v>
      </c>
      <c r="H140" s="189">
        <v>5</v>
      </c>
      <c r="I140" s="190"/>
      <c r="J140" s="191">
        <f>ROUND(I140*H140,2)</f>
        <v>0</v>
      </c>
      <c r="K140" s="187" t="s">
        <v>1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134</v>
      </c>
      <c r="AT140" s="196" t="s">
        <v>127</v>
      </c>
      <c r="AU140" s="196" t="s">
        <v>82</v>
      </c>
      <c r="AY140" s="16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80</v>
      </c>
      <c r="BK140" s="197">
        <f>ROUND(I140*H140,2)</f>
        <v>0</v>
      </c>
      <c r="BL140" s="16" t="s">
        <v>134</v>
      </c>
      <c r="BM140" s="196" t="s">
        <v>82</v>
      </c>
    </row>
    <row r="141" spans="1:65" s="12" customFormat="1" ht="26" customHeight="1">
      <c r="B141" s="169"/>
      <c r="C141" s="170"/>
      <c r="D141" s="171" t="s">
        <v>72</v>
      </c>
      <c r="E141" s="172" t="s">
        <v>122</v>
      </c>
      <c r="F141" s="172" t="s">
        <v>123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P142+P164+P165+P191+P193+P196+P201+P203+P259+P275+P293+P301</f>
        <v>0</v>
      </c>
      <c r="Q141" s="177"/>
      <c r="R141" s="178">
        <f>R142+R164+R165+R191+R193+R196+R201+R203+R259+R275+R293+R301</f>
        <v>0</v>
      </c>
      <c r="S141" s="177"/>
      <c r="T141" s="179">
        <f>T142+T164+T165+T191+T193+T196+T201+T203+T259+T275+T293+T301</f>
        <v>0</v>
      </c>
      <c r="AR141" s="180" t="s">
        <v>82</v>
      </c>
      <c r="AT141" s="181" t="s">
        <v>72</v>
      </c>
      <c r="AU141" s="181" t="s">
        <v>73</v>
      </c>
      <c r="AY141" s="180" t="s">
        <v>124</v>
      </c>
      <c r="BK141" s="182">
        <f>BK142+BK164+BK165+BK191+BK193+BK196+BK201+BK203+BK259+BK275+BK293+BK301</f>
        <v>0</v>
      </c>
    </row>
    <row r="142" spans="1:65" s="12" customFormat="1" ht="22.75" customHeight="1">
      <c r="B142" s="169"/>
      <c r="C142" s="170"/>
      <c r="D142" s="171" t="s">
        <v>72</v>
      </c>
      <c r="E142" s="183" t="s">
        <v>240</v>
      </c>
      <c r="F142" s="183" t="s">
        <v>241</v>
      </c>
      <c r="G142" s="170"/>
      <c r="H142" s="170"/>
      <c r="I142" s="173"/>
      <c r="J142" s="184">
        <f>BK142</f>
        <v>0</v>
      </c>
      <c r="K142" s="170"/>
      <c r="L142" s="175"/>
      <c r="M142" s="176"/>
      <c r="N142" s="177"/>
      <c r="O142" s="177"/>
      <c r="P142" s="178">
        <f>SUM(P143:P163)</f>
        <v>0</v>
      </c>
      <c r="Q142" s="177"/>
      <c r="R142" s="178">
        <f>SUM(R143:R163)</f>
        <v>0</v>
      </c>
      <c r="S142" s="177"/>
      <c r="T142" s="179">
        <f>SUM(T143:T163)</f>
        <v>0</v>
      </c>
      <c r="AR142" s="180" t="s">
        <v>80</v>
      </c>
      <c r="AT142" s="181" t="s">
        <v>72</v>
      </c>
      <c r="AU142" s="181" t="s">
        <v>80</v>
      </c>
      <c r="AY142" s="180" t="s">
        <v>124</v>
      </c>
      <c r="BK142" s="182">
        <f>SUM(BK143:BK163)</f>
        <v>0</v>
      </c>
    </row>
    <row r="143" spans="1:65" s="2" customFormat="1" ht="36.700000000000003" customHeight="1">
      <c r="A143" s="33"/>
      <c r="B143" s="34"/>
      <c r="C143" s="185" t="s">
        <v>82</v>
      </c>
      <c r="D143" s="185" t="s">
        <v>127</v>
      </c>
      <c r="E143" s="186" t="s">
        <v>242</v>
      </c>
      <c r="F143" s="290" t="s">
        <v>243</v>
      </c>
      <c r="G143" s="188" t="s">
        <v>130</v>
      </c>
      <c r="H143" s="237">
        <v>218</v>
      </c>
      <c r="I143" s="190"/>
      <c r="J143" s="191">
        <f t="shared" ref="J143:J156" si="0">ROUND(I143*H143,2)</f>
        <v>0</v>
      </c>
      <c r="K143" s="187" t="s">
        <v>1</v>
      </c>
      <c r="L143" s="38"/>
      <c r="M143" s="192" t="s">
        <v>1</v>
      </c>
      <c r="N143" s="193" t="s">
        <v>38</v>
      </c>
      <c r="O143" s="70"/>
      <c r="P143" s="194">
        <f t="shared" ref="P143:P156" si="1">O143*H143</f>
        <v>0</v>
      </c>
      <c r="Q143" s="194">
        <v>0</v>
      </c>
      <c r="R143" s="194">
        <f t="shared" ref="R143:R156" si="2">Q143*H143</f>
        <v>0</v>
      </c>
      <c r="S143" s="194">
        <v>0</v>
      </c>
      <c r="T143" s="195">
        <f t="shared" ref="T143:T156" si="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134</v>
      </c>
      <c r="AT143" s="196" t="s">
        <v>127</v>
      </c>
      <c r="AU143" s="196" t="s">
        <v>82</v>
      </c>
      <c r="AY143" s="16" t="s">
        <v>124</v>
      </c>
      <c r="BE143" s="197">
        <f t="shared" ref="BE143:BE156" si="4">IF(N143="základní",J143,0)</f>
        <v>0</v>
      </c>
      <c r="BF143" s="197">
        <f t="shared" ref="BF143:BF156" si="5">IF(N143="snížená",J143,0)</f>
        <v>0</v>
      </c>
      <c r="BG143" s="197">
        <f t="shared" ref="BG143:BG156" si="6">IF(N143="zákl. přenesená",J143,0)</f>
        <v>0</v>
      </c>
      <c r="BH143" s="197">
        <f t="shared" ref="BH143:BH156" si="7">IF(N143="sníž. přenesená",J143,0)</f>
        <v>0</v>
      </c>
      <c r="BI143" s="197">
        <f t="shared" ref="BI143:BI156" si="8">IF(N143="nulová",J143,0)</f>
        <v>0</v>
      </c>
      <c r="BJ143" s="16" t="s">
        <v>80</v>
      </c>
      <c r="BK143" s="197">
        <f t="shared" ref="BK143:BK156" si="9">ROUND(I143*H143,2)</f>
        <v>0</v>
      </c>
      <c r="BL143" s="16" t="s">
        <v>134</v>
      </c>
      <c r="BM143" s="196" t="s">
        <v>134</v>
      </c>
    </row>
    <row r="144" spans="1:65" s="2" customFormat="1" ht="36.700000000000003" customHeight="1">
      <c r="A144" s="33"/>
      <c r="B144" s="34"/>
      <c r="C144" s="198" t="s">
        <v>135</v>
      </c>
      <c r="D144" s="198" t="s">
        <v>136</v>
      </c>
      <c r="E144" s="199" t="s">
        <v>244</v>
      </c>
      <c r="F144" s="291" t="s">
        <v>245</v>
      </c>
      <c r="G144" s="201" t="s">
        <v>130</v>
      </c>
      <c r="H144" s="238">
        <v>218</v>
      </c>
      <c r="I144" s="203"/>
      <c r="J144" s="204">
        <f t="shared" si="0"/>
        <v>0</v>
      </c>
      <c r="K144" s="200" t="s">
        <v>1</v>
      </c>
      <c r="L144" s="205"/>
      <c r="M144" s="206" t="s">
        <v>1</v>
      </c>
      <c r="N144" s="207" t="s">
        <v>38</v>
      </c>
      <c r="O144" s="70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144</v>
      </c>
      <c r="AT144" s="196" t="s">
        <v>136</v>
      </c>
      <c r="AU144" s="196" t="s">
        <v>82</v>
      </c>
      <c r="AY144" s="16" t="s">
        <v>124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6" t="s">
        <v>80</v>
      </c>
      <c r="BK144" s="197">
        <f t="shared" si="9"/>
        <v>0</v>
      </c>
      <c r="BL144" s="16" t="s">
        <v>134</v>
      </c>
      <c r="BM144" s="196" t="s">
        <v>141</v>
      </c>
    </row>
    <row r="145" spans="1:65" s="2" customFormat="1" ht="23.45" customHeight="1">
      <c r="A145" s="33"/>
      <c r="B145" s="34"/>
      <c r="C145" s="185" t="s">
        <v>134</v>
      </c>
      <c r="D145" s="185" t="s">
        <v>127</v>
      </c>
      <c r="E145" s="186" t="s">
        <v>246</v>
      </c>
      <c r="F145" s="290" t="s">
        <v>247</v>
      </c>
      <c r="G145" s="188" t="s">
        <v>130</v>
      </c>
      <c r="H145" s="237">
        <v>218</v>
      </c>
      <c r="I145" s="190"/>
      <c r="J145" s="191">
        <f t="shared" si="0"/>
        <v>0</v>
      </c>
      <c r="K145" s="187" t="s">
        <v>1</v>
      </c>
      <c r="L145" s="38"/>
      <c r="M145" s="192" t="s">
        <v>1</v>
      </c>
      <c r="N145" s="193" t="s">
        <v>38</v>
      </c>
      <c r="O145" s="70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134</v>
      </c>
      <c r="AT145" s="196" t="s">
        <v>127</v>
      </c>
      <c r="AU145" s="196" t="s">
        <v>82</v>
      </c>
      <c r="AY145" s="16" t="s">
        <v>124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6" t="s">
        <v>80</v>
      </c>
      <c r="BK145" s="197">
        <f t="shared" si="9"/>
        <v>0</v>
      </c>
      <c r="BL145" s="16" t="s">
        <v>134</v>
      </c>
      <c r="BM145" s="196" t="s">
        <v>144</v>
      </c>
    </row>
    <row r="146" spans="1:65" s="2" customFormat="1" ht="23.45" customHeight="1">
      <c r="A146" s="33"/>
      <c r="B146" s="34"/>
      <c r="C146" s="198" t="s">
        <v>145</v>
      </c>
      <c r="D146" s="198" t="s">
        <v>136</v>
      </c>
      <c r="E146" s="199" t="s">
        <v>248</v>
      </c>
      <c r="F146" s="291" t="s">
        <v>249</v>
      </c>
      <c r="G146" s="201" t="s">
        <v>130</v>
      </c>
      <c r="H146" s="238">
        <v>218</v>
      </c>
      <c r="I146" s="203"/>
      <c r="J146" s="204">
        <f t="shared" si="0"/>
        <v>0</v>
      </c>
      <c r="K146" s="200" t="s">
        <v>1</v>
      </c>
      <c r="L146" s="205"/>
      <c r="M146" s="206" t="s">
        <v>1</v>
      </c>
      <c r="N146" s="207" t="s">
        <v>38</v>
      </c>
      <c r="O146" s="70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144</v>
      </c>
      <c r="AT146" s="196" t="s">
        <v>136</v>
      </c>
      <c r="AU146" s="196" t="s">
        <v>82</v>
      </c>
      <c r="AY146" s="16" t="s">
        <v>124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6" t="s">
        <v>80</v>
      </c>
      <c r="BK146" s="197">
        <f t="shared" si="9"/>
        <v>0</v>
      </c>
      <c r="BL146" s="16" t="s">
        <v>134</v>
      </c>
      <c r="BM146" s="196" t="s">
        <v>148</v>
      </c>
    </row>
    <row r="147" spans="1:65" s="2" customFormat="1" ht="47.55" customHeight="1">
      <c r="A147" s="33"/>
      <c r="B147" s="34"/>
      <c r="C147" s="185" t="s">
        <v>141</v>
      </c>
      <c r="D147" s="185" t="s">
        <v>127</v>
      </c>
      <c r="E147" s="186" t="s">
        <v>250</v>
      </c>
      <c r="F147" s="290" t="s">
        <v>251</v>
      </c>
      <c r="G147" s="188" t="s">
        <v>130</v>
      </c>
      <c r="H147" s="237">
        <v>3</v>
      </c>
      <c r="I147" s="190"/>
      <c r="J147" s="191">
        <f t="shared" si="0"/>
        <v>0</v>
      </c>
      <c r="K147" s="187" t="s">
        <v>1</v>
      </c>
      <c r="L147" s="38"/>
      <c r="M147" s="192" t="s">
        <v>1</v>
      </c>
      <c r="N147" s="193" t="s">
        <v>38</v>
      </c>
      <c r="O147" s="70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134</v>
      </c>
      <c r="AT147" s="196" t="s">
        <v>127</v>
      </c>
      <c r="AU147" s="196" t="s">
        <v>82</v>
      </c>
      <c r="AY147" s="16" t="s">
        <v>124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6" t="s">
        <v>80</v>
      </c>
      <c r="BK147" s="197">
        <f t="shared" si="9"/>
        <v>0</v>
      </c>
      <c r="BL147" s="16" t="s">
        <v>134</v>
      </c>
      <c r="BM147" s="196" t="s">
        <v>151</v>
      </c>
    </row>
    <row r="148" spans="1:65" s="2" customFormat="1" ht="36.700000000000003" customHeight="1">
      <c r="A148" s="33"/>
      <c r="B148" s="34"/>
      <c r="C148" s="198" t="s">
        <v>152</v>
      </c>
      <c r="D148" s="198" t="s">
        <v>136</v>
      </c>
      <c r="E148" s="199" t="s">
        <v>252</v>
      </c>
      <c r="F148" s="291" t="s">
        <v>253</v>
      </c>
      <c r="G148" s="201" t="s">
        <v>130</v>
      </c>
      <c r="H148" s="238">
        <v>3</v>
      </c>
      <c r="I148" s="203"/>
      <c r="J148" s="204">
        <f t="shared" si="0"/>
        <v>0</v>
      </c>
      <c r="K148" s="200" t="s">
        <v>1</v>
      </c>
      <c r="L148" s="205"/>
      <c r="M148" s="206" t="s">
        <v>1</v>
      </c>
      <c r="N148" s="207" t="s">
        <v>38</v>
      </c>
      <c r="O148" s="70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144</v>
      </c>
      <c r="AT148" s="196" t="s">
        <v>136</v>
      </c>
      <c r="AU148" s="196" t="s">
        <v>82</v>
      </c>
      <c r="AY148" s="16" t="s">
        <v>124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6" t="s">
        <v>80</v>
      </c>
      <c r="BK148" s="197">
        <f t="shared" si="9"/>
        <v>0</v>
      </c>
      <c r="BL148" s="16" t="s">
        <v>134</v>
      </c>
      <c r="BM148" s="196" t="s">
        <v>155</v>
      </c>
    </row>
    <row r="149" spans="1:65" s="2" customFormat="1" ht="23.45" customHeight="1">
      <c r="A149" s="33"/>
      <c r="B149" s="34"/>
      <c r="C149" s="185" t="s">
        <v>144</v>
      </c>
      <c r="D149" s="185" t="s">
        <v>127</v>
      </c>
      <c r="E149" s="186" t="s">
        <v>254</v>
      </c>
      <c r="F149" s="187" t="s">
        <v>255</v>
      </c>
      <c r="G149" s="188" t="s">
        <v>130</v>
      </c>
      <c r="H149" s="189">
        <v>1</v>
      </c>
      <c r="I149" s="190"/>
      <c r="J149" s="191">
        <f t="shared" si="0"/>
        <v>0</v>
      </c>
      <c r="K149" s="187" t="s">
        <v>1</v>
      </c>
      <c r="L149" s="38"/>
      <c r="M149" s="192" t="s">
        <v>1</v>
      </c>
      <c r="N149" s="193" t="s">
        <v>38</v>
      </c>
      <c r="O149" s="70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134</v>
      </c>
      <c r="AT149" s="196" t="s">
        <v>127</v>
      </c>
      <c r="AU149" s="196" t="s">
        <v>82</v>
      </c>
      <c r="AY149" s="16" t="s">
        <v>124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6" t="s">
        <v>80</v>
      </c>
      <c r="BK149" s="197">
        <f t="shared" si="9"/>
        <v>0</v>
      </c>
      <c r="BL149" s="16" t="s">
        <v>134</v>
      </c>
      <c r="BM149" s="196" t="s">
        <v>131</v>
      </c>
    </row>
    <row r="150" spans="1:65" s="2" customFormat="1" ht="42.8" customHeight="1">
      <c r="A150" s="33"/>
      <c r="B150" s="34"/>
      <c r="C150" s="198" t="s">
        <v>158</v>
      </c>
      <c r="D150" s="198" t="s">
        <v>136</v>
      </c>
      <c r="E150" s="199" t="s">
        <v>256</v>
      </c>
      <c r="F150" s="200" t="s">
        <v>257</v>
      </c>
      <c r="G150" s="201" t="s">
        <v>130</v>
      </c>
      <c r="H150" s="202">
        <v>1</v>
      </c>
      <c r="I150" s="203"/>
      <c r="J150" s="204">
        <f t="shared" si="0"/>
        <v>0</v>
      </c>
      <c r="K150" s="200" t="s">
        <v>1</v>
      </c>
      <c r="L150" s="205"/>
      <c r="M150" s="206" t="s">
        <v>1</v>
      </c>
      <c r="N150" s="207" t="s">
        <v>38</v>
      </c>
      <c r="O150" s="70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144</v>
      </c>
      <c r="AT150" s="196" t="s">
        <v>136</v>
      </c>
      <c r="AU150" s="196" t="s">
        <v>82</v>
      </c>
      <c r="AY150" s="16" t="s">
        <v>124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6" t="s">
        <v>80</v>
      </c>
      <c r="BK150" s="197">
        <f t="shared" si="9"/>
        <v>0</v>
      </c>
      <c r="BL150" s="16" t="s">
        <v>134</v>
      </c>
      <c r="BM150" s="196" t="s">
        <v>161</v>
      </c>
    </row>
    <row r="151" spans="1:65" s="2" customFormat="1" ht="21.1" customHeight="1">
      <c r="A151" s="33"/>
      <c r="B151" s="34"/>
      <c r="C151" s="198" t="s">
        <v>148</v>
      </c>
      <c r="D151" s="198" t="s">
        <v>136</v>
      </c>
      <c r="E151" s="199" t="s">
        <v>258</v>
      </c>
      <c r="F151" s="200" t="s">
        <v>259</v>
      </c>
      <c r="G151" s="201" t="s">
        <v>130</v>
      </c>
      <c r="H151" s="202">
        <v>1</v>
      </c>
      <c r="I151" s="203"/>
      <c r="J151" s="204">
        <f t="shared" si="0"/>
        <v>0</v>
      </c>
      <c r="K151" s="200" t="s">
        <v>1</v>
      </c>
      <c r="L151" s="205"/>
      <c r="M151" s="206" t="s">
        <v>1</v>
      </c>
      <c r="N151" s="207" t="s">
        <v>38</v>
      </c>
      <c r="O151" s="70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144</v>
      </c>
      <c r="AT151" s="196" t="s">
        <v>136</v>
      </c>
      <c r="AU151" s="196" t="s">
        <v>82</v>
      </c>
      <c r="AY151" s="16" t="s">
        <v>124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6" t="s">
        <v>80</v>
      </c>
      <c r="BK151" s="197">
        <f t="shared" si="9"/>
        <v>0</v>
      </c>
      <c r="BL151" s="16" t="s">
        <v>134</v>
      </c>
      <c r="BM151" s="196" t="s">
        <v>164</v>
      </c>
    </row>
    <row r="152" spans="1:65" s="2" customFormat="1" ht="36.700000000000003" customHeight="1">
      <c r="A152" s="33"/>
      <c r="B152" s="34"/>
      <c r="C152" s="185" t="s">
        <v>165</v>
      </c>
      <c r="D152" s="185" t="s">
        <v>127</v>
      </c>
      <c r="E152" s="186" t="s">
        <v>260</v>
      </c>
      <c r="F152" s="290" t="s">
        <v>261</v>
      </c>
      <c r="G152" s="188" t="s">
        <v>130</v>
      </c>
      <c r="H152" s="237">
        <v>126</v>
      </c>
      <c r="I152" s="190"/>
      <c r="J152" s="191">
        <f t="shared" si="0"/>
        <v>0</v>
      </c>
      <c r="K152" s="187" t="s">
        <v>1</v>
      </c>
      <c r="L152" s="38"/>
      <c r="M152" s="192" t="s">
        <v>1</v>
      </c>
      <c r="N152" s="193" t="s">
        <v>38</v>
      </c>
      <c r="O152" s="70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134</v>
      </c>
      <c r="AT152" s="196" t="s">
        <v>127</v>
      </c>
      <c r="AU152" s="196" t="s">
        <v>82</v>
      </c>
      <c r="AY152" s="16" t="s">
        <v>124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6" t="s">
        <v>80</v>
      </c>
      <c r="BK152" s="197">
        <f t="shared" si="9"/>
        <v>0</v>
      </c>
      <c r="BL152" s="16" t="s">
        <v>134</v>
      </c>
      <c r="BM152" s="196" t="s">
        <v>168</v>
      </c>
    </row>
    <row r="153" spans="1:65" s="2" customFormat="1" ht="21.1" customHeight="1">
      <c r="A153" s="33"/>
      <c r="B153" s="34"/>
      <c r="C153" s="198" t="s">
        <v>151</v>
      </c>
      <c r="D153" s="198" t="s">
        <v>136</v>
      </c>
      <c r="E153" s="199" t="s">
        <v>262</v>
      </c>
      <c r="F153" s="291" t="s">
        <v>263</v>
      </c>
      <c r="G153" s="201" t="s">
        <v>130</v>
      </c>
      <c r="H153" s="238">
        <v>12</v>
      </c>
      <c r="I153" s="203"/>
      <c r="J153" s="204">
        <f t="shared" si="0"/>
        <v>0</v>
      </c>
      <c r="K153" s="200" t="s">
        <v>1</v>
      </c>
      <c r="L153" s="205"/>
      <c r="M153" s="206" t="s">
        <v>1</v>
      </c>
      <c r="N153" s="207" t="s">
        <v>38</v>
      </c>
      <c r="O153" s="70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144</v>
      </c>
      <c r="AT153" s="196" t="s">
        <v>136</v>
      </c>
      <c r="AU153" s="196" t="s">
        <v>82</v>
      </c>
      <c r="AY153" s="16" t="s">
        <v>124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6" t="s">
        <v>80</v>
      </c>
      <c r="BK153" s="197">
        <f t="shared" si="9"/>
        <v>0</v>
      </c>
      <c r="BL153" s="16" t="s">
        <v>134</v>
      </c>
      <c r="BM153" s="196" t="s">
        <v>171</v>
      </c>
    </row>
    <row r="154" spans="1:65" s="2" customFormat="1" ht="21.1" customHeight="1">
      <c r="A154" s="33"/>
      <c r="B154" s="34"/>
      <c r="C154" s="198" t="s">
        <v>172</v>
      </c>
      <c r="D154" s="198" t="s">
        <v>136</v>
      </c>
      <c r="E154" s="199" t="s">
        <v>264</v>
      </c>
      <c r="F154" s="291" t="s">
        <v>265</v>
      </c>
      <c r="G154" s="201" t="s">
        <v>130</v>
      </c>
      <c r="H154" s="238">
        <v>109</v>
      </c>
      <c r="I154" s="203"/>
      <c r="J154" s="204">
        <f t="shared" si="0"/>
        <v>0</v>
      </c>
      <c r="K154" s="200" t="s">
        <v>1</v>
      </c>
      <c r="L154" s="205"/>
      <c r="M154" s="206" t="s">
        <v>1</v>
      </c>
      <c r="N154" s="207" t="s">
        <v>38</v>
      </c>
      <c r="O154" s="70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144</v>
      </c>
      <c r="AT154" s="196" t="s">
        <v>136</v>
      </c>
      <c r="AU154" s="196" t="s">
        <v>82</v>
      </c>
      <c r="AY154" s="16" t="s">
        <v>124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6" t="s">
        <v>80</v>
      </c>
      <c r="BK154" s="197">
        <f t="shared" si="9"/>
        <v>0</v>
      </c>
      <c r="BL154" s="16" t="s">
        <v>134</v>
      </c>
      <c r="BM154" s="196" t="s">
        <v>176</v>
      </c>
    </row>
    <row r="155" spans="1:65" s="2" customFormat="1" ht="53.7" customHeight="1">
      <c r="A155" s="33"/>
      <c r="B155" s="34"/>
      <c r="C155" s="185" t="s">
        <v>155</v>
      </c>
      <c r="D155" s="185" t="s">
        <v>127</v>
      </c>
      <c r="E155" s="186" t="s">
        <v>266</v>
      </c>
      <c r="F155" s="187" t="s">
        <v>267</v>
      </c>
      <c r="G155" s="188" t="s">
        <v>130</v>
      </c>
      <c r="H155" s="189">
        <v>24</v>
      </c>
      <c r="I155" s="190"/>
      <c r="J155" s="191">
        <f t="shared" si="0"/>
        <v>0</v>
      </c>
      <c r="K155" s="187" t="s">
        <v>1</v>
      </c>
      <c r="L155" s="38"/>
      <c r="M155" s="192" t="s">
        <v>1</v>
      </c>
      <c r="N155" s="193" t="s">
        <v>38</v>
      </c>
      <c r="O155" s="70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134</v>
      </c>
      <c r="AT155" s="196" t="s">
        <v>127</v>
      </c>
      <c r="AU155" s="196" t="s">
        <v>82</v>
      </c>
      <c r="AY155" s="16" t="s">
        <v>124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6" t="s">
        <v>80</v>
      </c>
      <c r="BK155" s="197">
        <f t="shared" si="9"/>
        <v>0</v>
      </c>
      <c r="BL155" s="16" t="s">
        <v>134</v>
      </c>
      <c r="BM155" s="196" t="s">
        <v>179</v>
      </c>
    </row>
    <row r="156" spans="1:65" s="2" customFormat="1" ht="23.45" customHeight="1">
      <c r="A156" s="33"/>
      <c r="B156" s="34"/>
      <c r="C156" s="198" t="s">
        <v>8</v>
      </c>
      <c r="D156" s="198" t="s">
        <v>136</v>
      </c>
      <c r="E156" s="199" t="s">
        <v>268</v>
      </c>
      <c r="F156" s="200" t="s">
        <v>269</v>
      </c>
      <c r="G156" s="201" t="s">
        <v>130</v>
      </c>
      <c r="H156" s="202">
        <v>24.72</v>
      </c>
      <c r="I156" s="203"/>
      <c r="J156" s="204">
        <f t="shared" si="0"/>
        <v>0</v>
      </c>
      <c r="K156" s="200" t="s">
        <v>1</v>
      </c>
      <c r="L156" s="205"/>
      <c r="M156" s="206" t="s">
        <v>1</v>
      </c>
      <c r="N156" s="207" t="s">
        <v>38</v>
      </c>
      <c r="O156" s="70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144</v>
      </c>
      <c r="AT156" s="196" t="s">
        <v>136</v>
      </c>
      <c r="AU156" s="196" t="s">
        <v>82</v>
      </c>
      <c r="AY156" s="16" t="s">
        <v>124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6" t="s">
        <v>80</v>
      </c>
      <c r="BK156" s="197">
        <f t="shared" si="9"/>
        <v>0</v>
      </c>
      <c r="BL156" s="16" t="s">
        <v>134</v>
      </c>
      <c r="BM156" s="196" t="s">
        <v>182</v>
      </c>
    </row>
    <row r="157" spans="1:65" s="13" customFormat="1">
      <c r="B157" s="214"/>
      <c r="C157" s="215"/>
      <c r="D157" s="216" t="s">
        <v>270</v>
      </c>
      <c r="E157" s="217" t="s">
        <v>1</v>
      </c>
      <c r="F157" s="218" t="s">
        <v>271</v>
      </c>
      <c r="G157" s="215"/>
      <c r="H157" s="219">
        <v>24.72</v>
      </c>
      <c r="I157" s="220"/>
      <c r="J157" s="215"/>
      <c r="K157" s="215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270</v>
      </c>
      <c r="AU157" s="225" t="s">
        <v>82</v>
      </c>
      <c r="AV157" s="13" t="s">
        <v>82</v>
      </c>
      <c r="AW157" s="13" t="s">
        <v>30</v>
      </c>
      <c r="AX157" s="13" t="s">
        <v>73</v>
      </c>
      <c r="AY157" s="225" t="s">
        <v>124</v>
      </c>
    </row>
    <row r="158" spans="1:65" s="14" customFormat="1">
      <c r="B158" s="226"/>
      <c r="C158" s="227"/>
      <c r="D158" s="216" t="s">
        <v>270</v>
      </c>
      <c r="E158" s="228" t="s">
        <v>1</v>
      </c>
      <c r="F158" s="229" t="s">
        <v>272</v>
      </c>
      <c r="G158" s="227"/>
      <c r="H158" s="230">
        <v>24.72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270</v>
      </c>
      <c r="AU158" s="236" t="s">
        <v>82</v>
      </c>
      <c r="AV158" s="14" t="s">
        <v>134</v>
      </c>
      <c r="AW158" s="14" t="s">
        <v>30</v>
      </c>
      <c r="AX158" s="14" t="s">
        <v>80</v>
      </c>
      <c r="AY158" s="236" t="s">
        <v>124</v>
      </c>
    </row>
    <row r="159" spans="1:65" s="2" customFormat="1" ht="31.95" customHeight="1">
      <c r="A159" s="33"/>
      <c r="B159" s="34"/>
      <c r="C159" s="185" t="s">
        <v>131</v>
      </c>
      <c r="D159" s="185" t="s">
        <v>127</v>
      </c>
      <c r="E159" s="186" t="s">
        <v>273</v>
      </c>
      <c r="F159" s="187" t="s">
        <v>274</v>
      </c>
      <c r="G159" s="188" t="s">
        <v>130</v>
      </c>
      <c r="H159" s="189">
        <v>80</v>
      </c>
      <c r="I159" s="190"/>
      <c r="J159" s="191">
        <f>ROUND(I159*H159,2)</f>
        <v>0</v>
      </c>
      <c r="K159" s="187" t="s">
        <v>1</v>
      </c>
      <c r="L159" s="38"/>
      <c r="M159" s="192" t="s">
        <v>1</v>
      </c>
      <c r="N159" s="193" t="s">
        <v>38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134</v>
      </c>
      <c r="AT159" s="196" t="s">
        <v>127</v>
      </c>
      <c r="AU159" s="196" t="s">
        <v>82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80</v>
      </c>
      <c r="BK159" s="197">
        <f>ROUND(I159*H159,2)</f>
        <v>0</v>
      </c>
      <c r="BL159" s="16" t="s">
        <v>134</v>
      </c>
      <c r="BM159" s="196" t="s">
        <v>140</v>
      </c>
    </row>
    <row r="160" spans="1:65" s="2" customFormat="1" ht="23.45" customHeight="1">
      <c r="A160" s="33"/>
      <c r="B160" s="34"/>
      <c r="C160" s="198" t="s">
        <v>185</v>
      </c>
      <c r="D160" s="198" t="s">
        <v>136</v>
      </c>
      <c r="E160" s="199" t="s">
        <v>275</v>
      </c>
      <c r="F160" s="200" t="s">
        <v>276</v>
      </c>
      <c r="G160" s="201" t="s">
        <v>277</v>
      </c>
      <c r="H160" s="202">
        <v>26.4</v>
      </c>
      <c r="I160" s="203"/>
      <c r="J160" s="204">
        <f>ROUND(I160*H160,2)</f>
        <v>0</v>
      </c>
      <c r="K160" s="200" t="s">
        <v>1</v>
      </c>
      <c r="L160" s="205"/>
      <c r="M160" s="206" t="s">
        <v>1</v>
      </c>
      <c r="N160" s="207" t="s">
        <v>38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144</v>
      </c>
      <c r="AT160" s="196" t="s">
        <v>136</v>
      </c>
      <c r="AU160" s="196" t="s">
        <v>82</v>
      </c>
      <c r="AY160" s="16" t="s">
        <v>124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80</v>
      </c>
      <c r="BK160" s="197">
        <f>ROUND(I160*H160,2)</f>
        <v>0</v>
      </c>
      <c r="BL160" s="16" t="s">
        <v>134</v>
      </c>
      <c r="BM160" s="196" t="s">
        <v>188</v>
      </c>
    </row>
    <row r="161" spans="1:65" s="13" customFormat="1">
      <c r="B161" s="214"/>
      <c r="C161" s="215"/>
      <c r="D161" s="216" t="s">
        <v>270</v>
      </c>
      <c r="E161" s="217" t="s">
        <v>1</v>
      </c>
      <c r="F161" s="218" t="s">
        <v>760</v>
      </c>
      <c r="G161" s="215"/>
      <c r="H161" s="219">
        <v>26.4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270</v>
      </c>
      <c r="AU161" s="225" t="s">
        <v>82</v>
      </c>
      <c r="AV161" s="13" t="s">
        <v>82</v>
      </c>
      <c r="AW161" s="13" t="s">
        <v>30</v>
      </c>
      <c r="AX161" s="13" t="s">
        <v>73</v>
      </c>
      <c r="AY161" s="225" t="s">
        <v>124</v>
      </c>
    </row>
    <row r="162" spans="1:65" s="14" customFormat="1">
      <c r="B162" s="226"/>
      <c r="C162" s="227"/>
      <c r="D162" s="216" t="s">
        <v>270</v>
      </c>
      <c r="E162" s="228" t="s">
        <v>1</v>
      </c>
      <c r="F162" s="229" t="s">
        <v>272</v>
      </c>
      <c r="G162" s="227"/>
      <c r="H162" s="230">
        <v>26.4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270</v>
      </c>
      <c r="AU162" s="236" t="s">
        <v>82</v>
      </c>
      <c r="AV162" s="14" t="s">
        <v>134</v>
      </c>
      <c r="AW162" s="14" t="s">
        <v>30</v>
      </c>
      <c r="AX162" s="14" t="s">
        <v>80</v>
      </c>
      <c r="AY162" s="236" t="s">
        <v>124</v>
      </c>
    </row>
    <row r="163" spans="1:65" s="2" customFormat="1" ht="42.8" customHeight="1">
      <c r="A163" s="33"/>
      <c r="B163" s="34"/>
      <c r="C163" s="185" t="s">
        <v>161</v>
      </c>
      <c r="D163" s="185" t="s">
        <v>127</v>
      </c>
      <c r="E163" s="186" t="s">
        <v>279</v>
      </c>
      <c r="F163" s="187" t="s">
        <v>280</v>
      </c>
      <c r="G163" s="188" t="s">
        <v>281</v>
      </c>
      <c r="H163" s="189">
        <v>7.484</v>
      </c>
      <c r="I163" s="190"/>
      <c r="J163" s="191">
        <f>ROUND(I163*H163,2)</f>
        <v>0</v>
      </c>
      <c r="K163" s="187" t="s">
        <v>1</v>
      </c>
      <c r="L163" s="38"/>
      <c r="M163" s="192" t="s">
        <v>1</v>
      </c>
      <c r="N163" s="193" t="s">
        <v>38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134</v>
      </c>
      <c r="AT163" s="196" t="s">
        <v>127</v>
      </c>
      <c r="AU163" s="196" t="s">
        <v>82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80</v>
      </c>
      <c r="BK163" s="197">
        <f>ROUND(I163*H163,2)</f>
        <v>0</v>
      </c>
      <c r="BL163" s="16" t="s">
        <v>134</v>
      </c>
      <c r="BM163" s="196" t="s">
        <v>192</v>
      </c>
    </row>
    <row r="164" spans="1:65" s="12" customFormat="1" ht="22.75" customHeight="1">
      <c r="B164" s="169"/>
      <c r="C164" s="170"/>
      <c r="D164" s="171" t="s">
        <v>72</v>
      </c>
      <c r="E164" s="183" t="s">
        <v>282</v>
      </c>
      <c r="F164" s="183" t="s">
        <v>283</v>
      </c>
      <c r="G164" s="170"/>
      <c r="H164" s="170"/>
      <c r="I164" s="173"/>
      <c r="J164" s="184">
        <f>BK164</f>
        <v>0</v>
      </c>
      <c r="K164" s="170"/>
      <c r="L164" s="175"/>
      <c r="M164" s="176"/>
      <c r="N164" s="177"/>
      <c r="O164" s="177"/>
      <c r="P164" s="178">
        <v>0</v>
      </c>
      <c r="Q164" s="177"/>
      <c r="R164" s="178">
        <v>0</v>
      </c>
      <c r="S164" s="177"/>
      <c r="T164" s="179">
        <v>0</v>
      </c>
      <c r="AR164" s="180" t="s">
        <v>80</v>
      </c>
      <c r="AT164" s="181" t="s">
        <v>72</v>
      </c>
      <c r="AU164" s="181" t="s">
        <v>80</v>
      </c>
      <c r="AY164" s="180" t="s">
        <v>124</v>
      </c>
      <c r="BK164" s="182">
        <v>0</v>
      </c>
    </row>
    <row r="165" spans="1:65" s="12" customFormat="1" ht="22.75" customHeight="1">
      <c r="B165" s="169"/>
      <c r="C165" s="170"/>
      <c r="D165" s="171" t="s">
        <v>72</v>
      </c>
      <c r="E165" s="183" t="s">
        <v>125</v>
      </c>
      <c r="F165" s="183" t="s">
        <v>126</v>
      </c>
      <c r="G165" s="170"/>
      <c r="H165" s="170"/>
      <c r="I165" s="173"/>
      <c r="J165" s="184">
        <f>BK165</f>
        <v>0</v>
      </c>
      <c r="K165" s="170"/>
      <c r="L165" s="175"/>
      <c r="M165" s="176"/>
      <c r="N165" s="177"/>
      <c r="O165" s="177"/>
      <c r="P165" s="178">
        <f>SUM(P166:P190)</f>
        <v>0</v>
      </c>
      <c r="Q165" s="177"/>
      <c r="R165" s="178">
        <f>SUM(R166:R190)</f>
        <v>0</v>
      </c>
      <c r="S165" s="177"/>
      <c r="T165" s="179">
        <f>SUM(T166:T190)</f>
        <v>0</v>
      </c>
      <c r="AR165" s="180" t="s">
        <v>82</v>
      </c>
      <c r="AT165" s="181" t="s">
        <v>72</v>
      </c>
      <c r="AU165" s="181" t="s">
        <v>80</v>
      </c>
      <c r="AY165" s="180" t="s">
        <v>124</v>
      </c>
      <c r="BK165" s="182">
        <f>SUM(BK166:BK190)</f>
        <v>0</v>
      </c>
    </row>
    <row r="166" spans="1:65" s="2" customFormat="1" ht="42.8" customHeight="1">
      <c r="A166" s="33"/>
      <c r="B166" s="34"/>
      <c r="C166" s="185" t="s">
        <v>197</v>
      </c>
      <c r="D166" s="185" t="s">
        <v>127</v>
      </c>
      <c r="E166" s="186" t="s">
        <v>284</v>
      </c>
      <c r="F166" s="187" t="s">
        <v>285</v>
      </c>
      <c r="G166" s="188" t="s">
        <v>175</v>
      </c>
      <c r="H166" s="189">
        <v>100</v>
      </c>
      <c r="I166" s="190"/>
      <c r="J166" s="191">
        <f>ROUND(I166*H166,2)</f>
        <v>0</v>
      </c>
      <c r="K166" s="187" t="s">
        <v>1</v>
      </c>
      <c r="L166" s="38"/>
      <c r="M166" s="192" t="s">
        <v>1</v>
      </c>
      <c r="N166" s="193" t="s">
        <v>38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131</v>
      </c>
      <c r="AT166" s="196" t="s">
        <v>127</v>
      </c>
      <c r="AU166" s="196" t="s">
        <v>82</v>
      </c>
      <c r="AY166" s="16" t="s">
        <v>124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80</v>
      </c>
      <c r="BK166" s="197">
        <f>ROUND(I166*H166,2)</f>
        <v>0</v>
      </c>
      <c r="BL166" s="16" t="s">
        <v>131</v>
      </c>
      <c r="BM166" s="196" t="s">
        <v>200</v>
      </c>
    </row>
    <row r="167" spans="1:65" s="2" customFormat="1" ht="23.45" customHeight="1">
      <c r="A167" s="33"/>
      <c r="B167" s="34"/>
      <c r="C167" s="198" t="s">
        <v>164</v>
      </c>
      <c r="D167" s="198" t="s">
        <v>136</v>
      </c>
      <c r="E167" s="199" t="s">
        <v>286</v>
      </c>
      <c r="F167" s="200" t="s">
        <v>287</v>
      </c>
      <c r="G167" s="201" t="s">
        <v>175</v>
      </c>
      <c r="H167" s="202">
        <v>100</v>
      </c>
      <c r="I167" s="203"/>
      <c r="J167" s="204">
        <f>ROUND(I167*H167,2)</f>
        <v>0</v>
      </c>
      <c r="K167" s="200" t="s">
        <v>1</v>
      </c>
      <c r="L167" s="205"/>
      <c r="M167" s="206" t="s">
        <v>1</v>
      </c>
      <c r="N167" s="207" t="s">
        <v>38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140</v>
      </c>
      <c r="AT167" s="196" t="s">
        <v>136</v>
      </c>
      <c r="AU167" s="196" t="s">
        <v>82</v>
      </c>
      <c r="AY167" s="16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80</v>
      </c>
      <c r="BK167" s="197">
        <f>ROUND(I167*H167,2)</f>
        <v>0</v>
      </c>
      <c r="BL167" s="16" t="s">
        <v>131</v>
      </c>
      <c r="BM167" s="196" t="s">
        <v>206</v>
      </c>
    </row>
    <row r="168" spans="1:65" s="2" customFormat="1" ht="23.45" customHeight="1">
      <c r="A168" s="33"/>
      <c r="B168" s="34"/>
      <c r="C168" s="198" t="s">
        <v>7</v>
      </c>
      <c r="D168" s="198" t="s">
        <v>136</v>
      </c>
      <c r="E168" s="199" t="s">
        <v>288</v>
      </c>
      <c r="F168" s="200" t="s">
        <v>289</v>
      </c>
      <c r="G168" s="201" t="s">
        <v>130</v>
      </c>
      <c r="H168" s="202">
        <v>100</v>
      </c>
      <c r="I168" s="203"/>
      <c r="J168" s="204">
        <f>ROUND(I168*H168,2)</f>
        <v>0</v>
      </c>
      <c r="K168" s="200" t="s">
        <v>1</v>
      </c>
      <c r="L168" s="205"/>
      <c r="M168" s="206" t="s">
        <v>1</v>
      </c>
      <c r="N168" s="207" t="s">
        <v>38</v>
      </c>
      <c r="O168" s="70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140</v>
      </c>
      <c r="AT168" s="196" t="s">
        <v>136</v>
      </c>
      <c r="AU168" s="196" t="s">
        <v>82</v>
      </c>
      <c r="AY168" s="16" t="s">
        <v>124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80</v>
      </c>
      <c r="BK168" s="197">
        <f>ROUND(I168*H168,2)</f>
        <v>0</v>
      </c>
      <c r="BL168" s="16" t="s">
        <v>131</v>
      </c>
      <c r="BM168" s="196" t="s">
        <v>209</v>
      </c>
    </row>
    <row r="169" spans="1:65" s="2" customFormat="1" ht="23.45" customHeight="1">
      <c r="A169" s="33"/>
      <c r="B169" s="34"/>
      <c r="C169" s="185" t="s">
        <v>168</v>
      </c>
      <c r="D169" s="185" t="s">
        <v>127</v>
      </c>
      <c r="E169" s="186" t="s">
        <v>290</v>
      </c>
      <c r="F169" s="187" t="s">
        <v>291</v>
      </c>
      <c r="G169" s="188" t="s">
        <v>175</v>
      </c>
      <c r="H169" s="189">
        <v>4800</v>
      </c>
      <c r="I169" s="190"/>
      <c r="J169" s="191">
        <f>ROUND(I169*H169,2)</f>
        <v>0</v>
      </c>
      <c r="K169" s="187" t="s">
        <v>1</v>
      </c>
      <c r="L169" s="38"/>
      <c r="M169" s="192" t="s">
        <v>1</v>
      </c>
      <c r="N169" s="193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131</v>
      </c>
      <c r="AT169" s="196" t="s">
        <v>127</v>
      </c>
      <c r="AU169" s="196" t="s">
        <v>82</v>
      </c>
      <c r="AY169" s="16" t="s">
        <v>124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80</v>
      </c>
      <c r="BK169" s="197">
        <f>ROUND(I169*H169,2)</f>
        <v>0</v>
      </c>
      <c r="BL169" s="16" t="s">
        <v>131</v>
      </c>
      <c r="BM169" s="196" t="s">
        <v>212</v>
      </c>
    </row>
    <row r="170" spans="1:65" s="2" customFormat="1" ht="21.1" customHeight="1">
      <c r="A170" s="33"/>
      <c r="B170" s="34"/>
      <c r="C170" s="198" t="s">
        <v>215</v>
      </c>
      <c r="D170" s="198" t="s">
        <v>136</v>
      </c>
      <c r="E170" s="199" t="s">
        <v>292</v>
      </c>
      <c r="F170" s="200" t="s">
        <v>293</v>
      </c>
      <c r="G170" s="201" t="s">
        <v>175</v>
      </c>
      <c r="H170" s="202">
        <v>4800</v>
      </c>
      <c r="I170" s="203"/>
      <c r="J170" s="204">
        <f>ROUND(I170*H170,2)</f>
        <v>0</v>
      </c>
      <c r="K170" s="200" t="s">
        <v>1</v>
      </c>
      <c r="L170" s="205"/>
      <c r="M170" s="206" t="s">
        <v>1</v>
      </c>
      <c r="N170" s="207" t="s">
        <v>38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140</v>
      </c>
      <c r="AT170" s="196" t="s">
        <v>136</v>
      </c>
      <c r="AU170" s="196" t="s">
        <v>82</v>
      </c>
      <c r="AY170" s="16" t="s">
        <v>124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80</v>
      </c>
      <c r="BK170" s="197">
        <f>ROUND(I170*H170,2)</f>
        <v>0</v>
      </c>
      <c r="BL170" s="16" t="s">
        <v>131</v>
      </c>
      <c r="BM170" s="196" t="s">
        <v>218</v>
      </c>
    </row>
    <row r="171" spans="1:65" s="13" customFormat="1">
      <c r="B171" s="214"/>
      <c r="C171" s="215"/>
      <c r="D171" s="216" t="s">
        <v>270</v>
      </c>
      <c r="E171" s="217" t="s">
        <v>1</v>
      </c>
      <c r="F171" s="218" t="s">
        <v>761</v>
      </c>
      <c r="G171" s="215"/>
      <c r="H171" s="219">
        <v>2400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270</v>
      </c>
      <c r="AU171" s="225" t="s">
        <v>82</v>
      </c>
      <c r="AV171" s="13" t="s">
        <v>82</v>
      </c>
      <c r="AW171" s="13" t="s">
        <v>30</v>
      </c>
      <c r="AX171" s="13" t="s">
        <v>73</v>
      </c>
      <c r="AY171" s="225" t="s">
        <v>124</v>
      </c>
    </row>
    <row r="172" spans="1:65" s="13" customFormat="1">
      <c r="B172" s="214"/>
      <c r="C172" s="215"/>
      <c r="D172" s="216" t="s">
        <v>270</v>
      </c>
      <c r="E172" s="217" t="s">
        <v>1</v>
      </c>
      <c r="F172" s="218" t="s">
        <v>762</v>
      </c>
      <c r="G172" s="215"/>
      <c r="H172" s="219">
        <v>2400</v>
      </c>
      <c r="I172" s="220"/>
      <c r="J172" s="215"/>
      <c r="K172" s="215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270</v>
      </c>
      <c r="AU172" s="225" t="s">
        <v>82</v>
      </c>
      <c r="AV172" s="13" t="s">
        <v>82</v>
      </c>
      <c r="AW172" s="13" t="s">
        <v>30</v>
      </c>
      <c r="AX172" s="13" t="s">
        <v>73</v>
      </c>
      <c r="AY172" s="225" t="s">
        <v>124</v>
      </c>
    </row>
    <row r="173" spans="1:65" s="14" customFormat="1">
      <c r="B173" s="226"/>
      <c r="C173" s="227"/>
      <c r="D173" s="216" t="s">
        <v>270</v>
      </c>
      <c r="E173" s="228" t="s">
        <v>1</v>
      </c>
      <c r="F173" s="229" t="s">
        <v>272</v>
      </c>
      <c r="G173" s="227"/>
      <c r="H173" s="230">
        <v>4800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270</v>
      </c>
      <c r="AU173" s="236" t="s">
        <v>82</v>
      </c>
      <c r="AV173" s="14" t="s">
        <v>134</v>
      </c>
      <c r="AW173" s="14" t="s">
        <v>30</v>
      </c>
      <c r="AX173" s="14" t="s">
        <v>80</v>
      </c>
      <c r="AY173" s="236" t="s">
        <v>124</v>
      </c>
    </row>
    <row r="174" spans="1:65" s="2" customFormat="1" ht="23.45" customHeight="1">
      <c r="A174" s="33"/>
      <c r="B174" s="34"/>
      <c r="C174" s="185" t="s">
        <v>171</v>
      </c>
      <c r="D174" s="185" t="s">
        <v>127</v>
      </c>
      <c r="E174" s="186" t="s">
        <v>296</v>
      </c>
      <c r="F174" s="187" t="s">
        <v>297</v>
      </c>
      <c r="G174" s="188" t="s">
        <v>130</v>
      </c>
      <c r="H174" s="189">
        <v>130</v>
      </c>
      <c r="I174" s="190"/>
      <c r="J174" s="191">
        <f t="shared" ref="J174:J190" si="10">ROUND(I174*H174,2)</f>
        <v>0</v>
      </c>
      <c r="K174" s="187" t="s">
        <v>1</v>
      </c>
      <c r="L174" s="38"/>
      <c r="M174" s="192" t="s">
        <v>1</v>
      </c>
      <c r="N174" s="193" t="s">
        <v>38</v>
      </c>
      <c r="O174" s="70"/>
      <c r="P174" s="194">
        <f t="shared" ref="P174:P190" si="11">O174*H174</f>
        <v>0</v>
      </c>
      <c r="Q174" s="194">
        <v>0</v>
      </c>
      <c r="R174" s="194">
        <f t="shared" ref="R174:R190" si="12">Q174*H174</f>
        <v>0</v>
      </c>
      <c r="S174" s="194">
        <v>0</v>
      </c>
      <c r="T174" s="195">
        <f t="shared" ref="T174:T190" si="1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131</v>
      </c>
      <c r="AT174" s="196" t="s">
        <v>127</v>
      </c>
      <c r="AU174" s="196" t="s">
        <v>82</v>
      </c>
      <c r="AY174" s="16" t="s">
        <v>124</v>
      </c>
      <c r="BE174" s="197">
        <f t="shared" ref="BE174:BE190" si="14">IF(N174="základní",J174,0)</f>
        <v>0</v>
      </c>
      <c r="BF174" s="197">
        <f t="shared" ref="BF174:BF190" si="15">IF(N174="snížená",J174,0)</f>
        <v>0</v>
      </c>
      <c r="BG174" s="197">
        <f t="shared" ref="BG174:BG190" si="16">IF(N174="zákl. přenesená",J174,0)</f>
        <v>0</v>
      </c>
      <c r="BH174" s="197">
        <f t="shared" ref="BH174:BH190" si="17">IF(N174="sníž. přenesená",J174,0)</f>
        <v>0</v>
      </c>
      <c r="BI174" s="197">
        <f t="shared" ref="BI174:BI190" si="18">IF(N174="nulová",J174,0)</f>
        <v>0</v>
      </c>
      <c r="BJ174" s="16" t="s">
        <v>80</v>
      </c>
      <c r="BK174" s="197">
        <f t="shared" ref="BK174:BK190" si="19">ROUND(I174*H174,2)</f>
        <v>0</v>
      </c>
      <c r="BL174" s="16" t="s">
        <v>131</v>
      </c>
      <c r="BM174" s="196" t="s">
        <v>298</v>
      </c>
    </row>
    <row r="175" spans="1:65" s="2" customFormat="1" ht="21.1" customHeight="1">
      <c r="A175" s="33"/>
      <c r="B175" s="34"/>
      <c r="C175" s="198" t="s">
        <v>299</v>
      </c>
      <c r="D175" s="198" t="s">
        <v>136</v>
      </c>
      <c r="E175" s="199" t="s">
        <v>300</v>
      </c>
      <c r="F175" s="200" t="s">
        <v>301</v>
      </c>
      <c r="G175" s="201" t="s">
        <v>130</v>
      </c>
      <c r="H175" s="202">
        <v>65</v>
      </c>
      <c r="I175" s="203"/>
      <c r="J175" s="204">
        <f t="shared" si="10"/>
        <v>0</v>
      </c>
      <c r="K175" s="200" t="s">
        <v>1</v>
      </c>
      <c r="L175" s="205"/>
      <c r="M175" s="206" t="s">
        <v>1</v>
      </c>
      <c r="N175" s="207" t="s">
        <v>38</v>
      </c>
      <c r="O175" s="70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140</v>
      </c>
      <c r="AT175" s="196" t="s">
        <v>136</v>
      </c>
      <c r="AU175" s="196" t="s">
        <v>82</v>
      </c>
      <c r="AY175" s="16" t="s">
        <v>124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6" t="s">
        <v>80</v>
      </c>
      <c r="BK175" s="197">
        <f t="shared" si="19"/>
        <v>0</v>
      </c>
      <c r="BL175" s="16" t="s">
        <v>131</v>
      </c>
      <c r="BM175" s="196" t="s">
        <v>302</v>
      </c>
    </row>
    <row r="176" spans="1:65" s="2" customFormat="1" ht="31.95" customHeight="1">
      <c r="A176" s="33"/>
      <c r="B176" s="34"/>
      <c r="C176" s="198" t="s">
        <v>176</v>
      </c>
      <c r="D176" s="198" t="s">
        <v>136</v>
      </c>
      <c r="E176" s="199" t="s">
        <v>303</v>
      </c>
      <c r="F176" s="200" t="s">
        <v>304</v>
      </c>
      <c r="G176" s="201" t="s">
        <v>130</v>
      </c>
      <c r="H176" s="202">
        <v>187</v>
      </c>
      <c r="I176" s="203"/>
      <c r="J176" s="204">
        <f t="shared" si="10"/>
        <v>0</v>
      </c>
      <c r="K176" s="200" t="s">
        <v>1</v>
      </c>
      <c r="L176" s="205"/>
      <c r="M176" s="206" t="s">
        <v>1</v>
      </c>
      <c r="N176" s="207" t="s">
        <v>38</v>
      </c>
      <c r="O176" s="70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140</v>
      </c>
      <c r="AT176" s="196" t="s">
        <v>136</v>
      </c>
      <c r="AU176" s="196" t="s">
        <v>82</v>
      </c>
      <c r="AY176" s="16" t="s">
        <v>124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6" t="s">
        <v>80</v>
      </c>
      <c r="BK176" s="197">
        <f t="shared" si="19"/>
        <v>0</v>
      </c>
      <c r="BL176" s="16" t="s">
        <v>131</v>
      </c>
      <c r="BM176" s="196" t="s">
        <v>305</v>
      </c>
    </row>
    <row r="177" spans="1:65" s="2" customFormat="1" ht="23.45" customHeight="1">
      <c r="A177" s="33"/>
      <c r="B177" s="34"/>
      <c r="C177" s="185" t="s">
        <v>306</v>
      </c>
      <c r="D177" s="185" t="s">
        <v>127</v>
      </c>
      <c r="E177" s="186" t="s">
        <v>307</v>
      </c>
      <c r="F177" s="187" t="s">
        <v>308</v>
      </c>
      <c r="G177" s="188" t="s">
        <v>130</v>
      </c>
      <c r="H177" s="189">
        <v>9</v>
      </c>
      <c r="I177" s="190"/>
      <c r="J177" s="191">
        <f t="shared" si="10"/>
        <v>0</v>
      </c>
      <c r="K177" s="187" t="s">
        <v>1</v>
      </c>
      <c r="L177" s="38"/>
      <c r="M177" s="192" t="s">
        <v>1</v>
      </c>
      <c r="N177" s="193" t="s">
        <v>38</v>
      </c>
      <c r="O177" s="70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131</v>
      </c>
      <c r="AT177" s="196" t="s">
        <v>127</v>
      </c>
      <c r="AU177" s="196" t="s">
        <v>82</v>
      </c>
      <c r="AY177" s="16" t="s">
        <v>124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6" t="s">
        <v>80</v>
      </c>
      <c r="BK177" s="197">
        <f t="shared" si="19"/>
        <v>0</v>
      </c>
      <c r="BL177" s="16" t="s">
        <v>131</v>
      </c>
      <c r="BM177" s="196" t="s">
        <v>309</v>
      </c>
    </row>
    <row r="178" spans="1:65" s="2" customFormat="1" ht="16.3" customHeight="1">
      <c r="A178" s="33"/>
      <c r="B178" s="34"/>
      <c r="C178" s="198" t="s">
        <v>179</v>
      </c>
      <c r="D178" s="198" t="s">
        <v>136</v>
      </c>
      <c r="E178" s="199" t="s">
        <v>310</v>
      </c>
      <c r="F178" s="200" t="s">
        <v>311</v>
      </c>
      <c r="G178" s="201" t="s">
        <v>130</v>
      </c>
      <c r="H178" s="202">
        <v>6</v>
      </c>
      <c r="I178" s="203"/>
      <c r="J178" s="204">
        <f t="shared" si="10"/>
        <v>0</v>
      </c>
      <c r="K178" s="200" t="s">
        <v>1</v>
      </c>
      <c r="L178" s="205"/>
      <c r="M178" s="206" t="s">
        <v>1</v>
      </c>
      <c r="N178" s="207" t="s">
        <v>38</v>
      </c>
      <c r="O178" s="70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140</v>
      </c>
      <c r="AT178" s="196" t="s">
        <v>136</v>
      </c>
      <c r="AU178" s="196" t="s">
        <v>82</v>
      </c>
      <c r="AY178" s="16" t="s">
        <v>124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6" t="s">
        <v>80</v>
      </c>
      <c r="BK178" s="197">
        <f t="shared" si="19"/>
        <v>0</v>
      </c>
      <c r="BL178" s="16" t="s">
        <v>131</v>
      </c>
      <c r="BM178" s="196" t="s">
        <v>312</v>
      </c>
    </row>
    <row r="179" spans="1:65" s="2" customFormat="1" ht="16.3" customHeight="1">
      <c r="A179" s="33"/>
      <c r="B179" s="34"/>
      <c r="C179" s="198" t="s">
        <v>313</v>
      </c>
      <c r="D179" s="198" t="s">
        <v>136</v>
      </c>
      <c r="E179" s="199" t="s">
        <v>314</v>
      </c>
      <c r="F179" s="200" t="s">
        <v>315</v>
      </c>
      <c r="G179" s="201" t="s">
        <v>130</v>
      </c>
      <c r="H179" s="202">
        <v>3</v>
      </c>
      <c r="I179" s="203"/>
      <c r="J179" s="204">
        <f t="shared" si="10"/>
        <v>0</v>
      </c>
      <c r="K179" s="200" t="s">
        <v>1</v>
      </c>
      <c r="L179" s="205"/>
      <c r="M179" s="206" t="s">
        <v>1</v>
      </c>
      <c r="N179" s="207" t="s">
        <v>38</v>
      </c>
      <c r="O179" s="70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140</v>
      </c>
      <c r="AT179" s="196" t="s">
        <v>136</v>
      </c>
      <c r="AU179" s="196" t="s">
        <v>82</v>
      </c>
      <c r="AY179" s="16" t="s">
        <v>124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6" t="s">
        <v>80</v>
      </c>
      <c r="BK179" s="197">
        <f t="shared" si="19"/>
        <v>0</v>
      </c>
      <c r="BL179" s="16" t="s">
        <v>131</v>
      </c>
      <c r="BM179" s="196" t="s">
        <v>316</v>
      </c>
    </row>
    <row r="180" spans="1:65" s="2" customFormat="1" ht="31.95" customHeight="1">
      <c r="A180" s="33"/>
      <c r="B180" s="34"/>
      <c r="C180" s="185" t="s">
        <v>182</v>
      </c>
      <c r="D180" s="185" t="s">
        <v>127</v>
      </c>
      <c r="E180" s="186" t="s">
        <v>317</v>
      </c>
      <c r="F180" s="187" t="s">
        <v>318</v>
      </c>
      <c r="G180" s="188" t="s">
        <v>175</v>
      </c>
      <c r="H180" s="189">
        <v>100</v>
      </c>
      <c r="I180" s="190"/>
      <c r="J180" s="191">
        <f t="shared" si="10"/>
        <v>0</v>
      </c>
      <c r="K180" s="187" t="s">
        <v>1</v>
      </c>
      <c r="L180" s="38"/>
      <c r="M180" s="192" t="s">
        <v>1</v>
      </c>
      <c r="N180" s="193" t="s">
        <v>38</v>
      </c>
      <c r="O180" s="70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131</v>
      </c>
      <c r="AT180" s="196" t="s">
        <v>127</v>
      </c>
      <c r="AU180" s="196" t="s">
        <v>82</v>
      </c>
      <c r="AY180" s="16" t="s">
        <v>124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6" t="s">
        <v>80</v>
      </c>
      <c r="BK180" s="197">
        <f t="shared" si="19"/>
        <v>0</v>
      </c>
      <c r="BL180" s="16" t="s">
        <v>131</v>
      </c>
      <c r="BM180" s="196" t="s">
        <v>319</v>
      </c>
    </row>
    <row r="181" spans="1:65" s="2" customFormat="1" ht="16.3" customHeight="1">
      <c r="A181" s="33"/>
      <c r="B181" s="34"/>
      <c r="C181" s="198" t="s">
        <v>320</v>
      </c>
      <c r="D181" s="198" t="s">
        <v>136</v>
      </c>
      <c r="E181" s="199" t="s">
        <v>321</v>
      </c>
      <c r="F181" s="200" t="s">
        <v>322</v>
      </c>
      <c r="G181" s="201" t="s">
        <v>175</v>
      </c>
      <c r="H181" s="202">
        <v>100</v>
      </c>
      <c r="I181" s="203"/>
      <c r="J181" s="204">
        <f t="shared" si="10"/>
        <v>0</v>
      </c>
      <c r="K181" s="200" t="s">
        <v>1</v>
      </c>
      <c r="L181" s="205"/>
      <c r="M181" s="206" t="s">
        <v>1</v>
      </c>
      <c r="N181" s="207" t="s">
        <v>38</v>
      </c>
      <c r="O181" s="70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140</v>
      </c>
      <c r="AT181" s="196" t="s">
        <v>136</v>
      </c>
      <c r="AU181" s="196" t="s">
        <v>82</v>
      </c>
      <c r="AY181" s="16" t="s">
        <v>124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6" t="s">
        <v>80</v>
      </c>
      <c r="BK181" s="197">
        <f t="shared" si="19"/>
        <v>0</v>
      </c>
      <c r="BL181" s="16" t="s">
        <v>131</v>
      </c>
      <c r="BM181" s="196" t="s">
        <v>323</v>
      </c>
    </row>
    <row r="182" spans="1:65" s="2" customFormat="1" ht="16.3" customHeight="1">
      <c r="A182" s="33"/>
      <c r="B182" s="34"/>
      <c r="C182" s="198" t="s">
        <v>140</v>
      </c>
      <c r="D182" s="198" t="s">
        <v>136</v>
      </c>
      <c r="E182" s="199" t="s">
        <v>324</v>
      </c>
      <c r="F182" s="200" t="s">
        <v>325</v>
      </c>
      <c r="G182" s="201" t="s">
        <v>130</v>
      </c>
      <c r="H182" s="202">
        <v>150</v>
      </c>
      <c r="I182" s="203"/>
      <c r="J182" s="204">
        <f t="shared" si="10"/>
        <v>0</v>
      </c>
      <c r="K182" s="200" t="s">
        <v>1</v>
      </c>
      <c r="L182" s="205"/>
      <c r="M182" s="206" t="s">
        <v>1</v>
      </c>
      <c r="N182" s="207" t="s">
        <v>38</v>
      </c>
      <c r="O182" s="70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140</v>
      </c>
      <c r="AT182" s="196" t="s">
        <v>136</v>
      </c>
      <c r="AU182" s="196" t="s">
        <v>82</v>
      </c>
      <c r="AY182" s="16" t="s">
        <v>124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6" t="s">
        <v>80</v>
      </c>
      <c r="BK182" s="197">
        <f t="shared" si="19"/>
        <v>0</v>
      </c>
      <c r="BL182" s="16" t="s">
        <v>131</v>
      </c>
      <c r="BM182" s="196" t="s">
        <v>326</v>
      </c>
    </row>
    <row r="183" spans="1:65" s="2" customFormat="1" ht="23.45" customHeight="1">
      <c r="A183" s="33"/>
      <c r="B183" s="34"/>
      <c r="C183" s="198" t="s">
        <v>327</v>
      </c>
      <c r="D183" s="198" t="s">
        <v>136</v>
      </c>
      <c r="E183" s="199" t="s">
        <v>328</v>
      </c>
      <c r="F183" s="200" t="s">
        <v>329</v>
      </c>
      <c r="G183" s="201" t="s">
        <v>130</v>
      </c>
      <c r="H183" s="202">
        <v>100</v>
      </c>
      <c r="I183" s="203"/>
      <c r="J183" s="204">
        <f t="shared" si="10"/>
        <v>0</v>
      </c>
      <c r="K183" s="200" t="s">
        <v>1</v>
      </c>
      <c r="L183" s="205"/>
      <c r="M183" s="206" t="s">
        <v>1</v>
      </c>
      <c r="N183" s="207" t="s">
        <v>38</v>
      </c>
      <c r="O183" s="70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140</v>
      </c>
      <c r="AT183" s="196" t="s">
        <v>136</v>
      </c>
      <c r="AU183" s="196" t="s">
        <v>82</v>
      </c>
      <c r="AY183" s="16" t="s">
        <v>124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6" t="s">
        <v>80</v>
      </c>
      <c r="BK183" s="197">
        <f t="shared" si="19"/>
        <v>0</v>
      </c>
      <c r="BL183" s="16" t="s">
        <v>131</v>
      </c>
      <c r="BM183" s="196" t="s">
        <v>330</v>
      </c>
    </row>
    <row r="184" spans="1:65" s="2" customFormat="1" ht="16.3" customHeight="1">
      <c r="A184" s="33"/>
      <c r="B184" s="34"/>
      <c r="C184" s="198" t="s">
        <v>188</v>
      </c>
      <c r="D184" s="198" t="s">
        <v>136</v>
      </c>
      <c r="E184" s="199" t="s">
        <v>331</v>
      </c>
      <c r="F184" s="200" t="s">
        <v>332</v>
      </c>
      <c r="G184" s="201" t="s">
        <v>130</v>
      </c>
      <c r="H184" s="202">
        <v>2</v>
      </c>
      <c r="I184" s="203"/>
      <c r="J184" s="204">
        <f t="shared" si="10"/>
        <v>0</v>
      </c>
      <c r="K184" s="200" t="s">
        <v>1</v>
      </c>
      <c r="L184" s="205"/>
      <c r="M184" s="206" t="s">
        <v>1</v>
      </c>
      <c r="N184" s="207" t="s">
        <v>38</v>
      </c>
      <c r="O184" s="70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140</v>
      </c>
      <c r="AT184" s="196" t="s">
        <v>136</v>
      </c>
      <c r="AU184" s="196" t="s">
        <v>82</v>
      </c>
      <c r="AY184" s="16" t="s">
        <v>124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6" t="s">
        <v>80</v>
      </c>
      <c r="BK184" s="197">
        <f t="shared" si="19"/>
        <v>0</v>
      </c>
      <c r="BL184" s="16" t="s">
        <v>131</v>
      </c>
      <c r="BM184" s="196" t="s">
        <v>333</v>
      </c>
    </row>
    <row r="185" spans="1:65" s="2" customFormat="1" ht="16.3" customHeight="1">
      <c r="A185" s="33"/>
      <c r="B185" s="34"/>
      <c r="C185" s="198" t="s">
        <v>334</v>
      </c>
      <c r="D185" s="198" t="s">
        <v>136</v>
      </c>
      <c r="E185" s="199" t="s">
        <v>335</v>
      </c>
      <c r="F185" s="200" t="s">
        <v>336</v>
      </c>
      <c r="G185" s="201" t="s">
        <v>130</v>
      </c>
      <c r="H185" s="202">
        <v>2</v>
      </c>
      <c r="I185" s="203"/>
      <c r="J185" s="204">
        <f t="shared" si="10"/>
        <v>0</v>
      </c>
      <c r="K185" s="200" t="s">
        <v>1</v>
      </c>
      <c r="L185" s="205"/>
      <c r="M185" s="206" t="s">
        <v>1</v>
      </c>
      <c r="N185" s="207" t="s">
        <v>38</v>
      </c>
      <c r="O185" s="70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140</v>
      </c>
      <c r="AT185" s="196" t="s">
        <v>136</v>
      </c>
      <c r="AU185" s="196" t="s">
        <v>82</v>
      </c>
      <c r="AY185" s="16" t="s">
        <v>124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6" t="s">
        <v>80</v>
      </c>
      <c r="BK185" s="197">
        <f t="shared" si="19"/>
        <v>0</v>
      </c>
      <c r="BL185" s="16" t="s">
        <v>131</v>
      </c>
      <c r="BM185" s="196" t="s">
        <v>337</v>
      </c>
    </row>
    <row r="186" spans="1:65" s="2" customFormat="1" ht="16.3" customHeight="1">
      <c r="A186" s="33"/>
      <c r="B186" s="34"/>
      <c r="C186" s="198" t="s">
        <v>192</v>
      </c>
      <c r="D186" s="198" t="s">
        <v>136</v>
      </c>
      <c r="E186" s="199" t="s">
        <v>338</v>
      </c>
      <c r="F186" s="200" t="s">
        <v>339</v>
      </c>
      <c r="G186" s="201" t="s">
        <v>130</v>
      </c>
      <c r="H186" s="202">
        <v>100</v>
      </c>
      <c r="I186" s="203"/>
      <c r="J186" s="204">
        <f t="shared" si="10"/>
        <v>0</v>
      </c>
      <c r="K186" s="200" t="s">
        <v>1</v>
      </c>
      <c r="L186" s="205"/>
      <c r="M186" s="206" t="s">
        <v>1</v>
      </c>
      <c r="N186" s="207" t="s">
        <v>38</v>
      </c>
      <c r="O186" s="70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140</v>
      </c>
      <c r="AT186" s="196" t="s">
        <v>136</v>
      </c>
      <c r="AU186" s="196" t="s">
        <v>82</v>
      </c>
      <c r="AY186" s="16" t="s">
        <v>124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6" t="s">
        <v>80</v>
      </c>
      <c r="BK186" s="197">
        <f t="shared" si="19"/>
        <v>0</v>
      </c>
      <c r="BL186" s="16" t="s">
        <v>131</v>
      </c>
      <c r="BM186" s="196" t="s">
        <v>340</v>
      </c>
    </row>
    <row r="187" spans="1:65" s="2" customFormat="1" ht="23.45" customHeight="1">
      <c r="A187" s="33"/>
      <c r="B187" s="34"/>
      <c r="C187" s="185" t="s">
        <v>341</v>
      </c>
      <c r="D187" s="185" t="s">
        <v>127</v>
      </c>
      <c r="E187" s="186" t="s">
        <v>342</v>
      </c>
      <c r="F187" s="187" t="s">
        <v>343</v>
      </c>
      <c r="G187" s="188" t="s">
        <v>175</v>
      </c>
      <c r="H187" s="189">
        <v>100</v>
      </c>
      <c r="I187" s="190"/>
      <c r="J187" s="191">
        <f t="shared" si="10"/>
        <v>0</v>
      </c>
      <c r="K187" s="187" t="s">
        <v>1</v>
      </c>
      <c r="L187" s="38"/>
      <c r="M187" s="192" t="s">
        <v>1</v>
      </c>
      <c r="N187" s="193" t="s">
        <v>38</v>
      </c>
      <c r="O187" s="70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131</v>
      </c>
      <c r="AT187" s="196" t="s">
        <v>127</v>
      </c>
      <c r="AU187" s="196" t="s">
        <v>82</v>
      </c>
      <c r="AY187" s="16" t="s">
        <v>124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6" t="s">
        <v>80</v>
      </c>
      <c r="BK187" s="197">
        <f t="shared" si="19"/>
        <v>0</v>
      </c>
      <c r="BL187" s="16" t="s">
        <v>131</v>
      </c>
      <c r="BM187" s="196" t="s">
        <v>344</v>
      </c>
    </row>
    <row r="188" spans="1:65" s="2" customFormat="1" ht="16.3" customHeight="1">
      <c r="A188" s="33"/>
      <c r="B188" s="34"/>
      <c r="C188" s="198" t="s">
        <v>200</v>
      </c>
      <c r="D188" s="198" t="s">
        <v>136</v>
      </c>
      <c r="E188" s="199" t="s">
        <v>345</v>
      </c>
      <c r="F188" s="200" t="s">
        <v>346</v>
      </c>
      <c r="G188" s="201" t="s">
        <v>175</v>
      </c>
      <c r="H188" s="202">
        <v>100</v>
      </c>
      <c r="I188" s="203"/>
      <c r="J188" s="204">
        <f t="shared" si="10"/>
        <v>0</v>
      </c>
      <c r="K188" s="200" t="s">
        <v>1</v>
      </c>
      <c r="L188" s="205"/>
      <c r="M188" s="206" t="s">
        <v>1</v>
      </c>
      <c r="N188" s="207" t="s">
        <v>38</v>
      </c>
      <c r="O188" s="70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140</v>
      </c>
      <c r="AT188" s="196" t="s">
        <v>136</v>
      </c>
      <c r="AU188" s="196" t="s">
        <v>82</v>
      </c>
      <c r="AY188" s="16" t="s">
        <v>124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6" t="s">
        <v>80</v>
      </c>
      <c r="BK188" s="197">
        <f t="shared" si="19"/>
        <v>0</v>
      </c>
      <c r="BL188" s="16" t="s">
        <v>131</v>
      </c>
      <c r="BM188" s="196" t="s">
        <v>347</v>
      </c>
    </row>
    <row r="189" spans="1:65" s="2" customFormat="1" ht="42.8" customHeight="1">
      <c r="A189" s="33"/>
      <c r="B189" s="34"/>
      <c r="C189" s="185" t="s">
        <v>348</v>
      </c>
      <c r="D189" s="185" t="s">
        <v>127</v>
      </c>
      <c r="E189" s="186" t="s">
        <v>349</v>
      </c>
      <c r="F189" s="187" t="s">
        <v>350</v>
      </c>
      <c r="G189" s="188" t="s">
        <v>130</v>
      </c>
      <c r="H189" s="189">
        <v>4</v>
      </c>
      <c r="I189" s="190"/>
      <c r="J189" s="191">
        <f t="shared" si="10"/>
        <v>0</v>
      </c>
      <c r="K189" s="187" t="s">
        <v>1</v>
      </c>
      <c r="L189" s="38"/>
      <c r="M189" s="192" t="s">
        <v>1</v>
      </c>
      <c r="N189" s="193" t="s">
        <v>38</v>
      </c>
      <c r="O189" s="70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131</v>
      </c>
      <c r="AT189" s="196" t="s">
        <v>127</v>
      </c>
      <c r="AU189" s="196" t="s">
        <v>82</v>
      </c>
      <c r="AY189" s="16" t="s">
        <v>124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6" t="s">
        <v>80</v>
      </c>
      <c r="BK189" s="197">
        <f t="shared" si="19"/>
        <v>0</v>
      </c>
      <c r="BL189" s="16" t="s">
        <v>131</v>
      </c>
      <c r="BM189" s="196" t="s">
        <v>351</v>
      </c>
    </row>
    <row r="190" spans="1:65" s="2" customFormat="1" ht="42.8" customHeight="1">
      <c r="A190" s="33"/>
      <c r="B190" s="34"/>
      <c r="C190" s="185" t="s">
        <v>206</v>
      </c>
      <c r="D190" s="185" t="s">
        <v>127</v>
      </c>
      <c r="E190" s="186" t="s">
        <v>279</v>
      </c>
      <c r="F190" s="187" t="s">
        <v>280</v>
      </c>
      <c r="G190" s="188" t="s">
        <v>281</v>
      </c>
      <c r="H190" s="189">
        <v>0.52500000000000002</v>
      </c>
      <c r="I190" s="190"/>
      <c r="J190" s="191">
        <f t="shared" si="10"/>
        <v>0</v>
      </c>
      <c r="K190" s="187" t="s">
        <v>1</v>
      </c>
      <c r="L190" s="38"/>
      <c r="M190" s="192" t="s">
        <v>1</v>
      </c>
      <c r="N190" s="193" t="s">
        <v>38</v>
      </c>
      <c r="O190" s="70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131</v>
      </c>
      <c r="AT190" s="196" t="s">
        <v>127</v>
      </c>
      <c r="AU190" s="196" t="s">
        <v>82</v>
      </c>
      <c r="AY190" s="16" t="s">
        <v>124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6" t="s">
        <v>80</v>
      </c>
      <c r="BK190" s="197">
        <f t="shared" si="19"/>
        <v>0</v>
      </c>
      <c r="BL190" s="16" t="s">
        <v>131</v>
      </c>
      <c r="BM190" s="196" t="s">
        <v>352</v>
      </c>
    </row>
    <row r="191" spans="1:65" s="12" customFormat="1" ht="22.75" customHeight="1">
      <c r="B191" s="169"/>
      <c r="C191" s="170"/>
      <c r="D191" s="171" t="s">
        <v>72</v>
      </c>
      <c r="E191" s="183" t="s">
        <v>353</v>
      </c>
      <c r="F191" s="183" t="s">
        <v>354</v>
      </c>
      <c r="G191" s="170"/>
      <c r="H191" s="170"/>
      <c r="I191" s="173"/>
      <c r="J191" s="184">
        <f>BK191</f>
        <v>0</v>
      </c>
      <c r="K191" s="170"/>
      <c r="L191" s="175"/>
      <c r="M191" s="176"/>
      <c r="N191" s="177"/>
      <c r="O191" s="177"/>
      <c r="P191" s="178">
        <f>P192</f>
        <v>0</v>
      </c>
      <c r="Q191" s="177"/>
      <c r="R191" s="178">
        <f>R192</f>
        <v>0</v>
      </c>
      <c r="S191" s="177"/>
      <c r="T191" s="179">
        <f>T192</f>
        <v>0</v>
      </c>
      <c r="AR191" s="180" t="s">
        <v>82</v>
      </c>
      <c r="AT191" s="181" t="s">
        <v>72</v>
      </c>
      <c r="AU191" s="181" t="s">
        <v>80</v>
      </c>
      <c r="AY191" s="180" t="s">
        <v>124</v>
      </c>
      <c r="BK191" s="182">
        <f>BK192</f>
        <v>0</v>
      </c>
    </row>
    <row r="192" spans="1:65" s="2" customFormat="1" ht="87.3" customHeight="1">
      <c r="A192" s="33"/>
      <c r="B192" s="34"/>
      <c r="C192" s="185" t="s">
        <v>355</v>
      </c>
      <c r="D192" s="185" t="s">
        <v>127</v>
      </c>
      <c r="E192" s="186" t="s">
        <v>356</v>
      </c>
      <c r="F192" s="187" t="s">
        <v>357</v>
      </c>
      <c r="G192" s="188" t="s">
        <v>358</v>
      </c>
      <c r="H192" s="189">
        <v>25</v>
      </c>
      <c r="I192" s="190"/>
      <c r="J192" s="191">
        <f>ROUND(I192*H192,2)</f>
        <v>0</v>
      </c>
      <c r="K192" s="187" t="s">
        <v>1</v>
      </c>
      <c r="L192" s="38"/>
      <c r="M192" s="192" t="s">
        <v>1</v>
      </c>
      <c r="N192" s="193" t="s">
        <v>38</v>
      </c>
      <c r="O192" s="70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131</v>
      </c>
      <c r="AT192" s="196" t="s">
        <v>127</v>
      </c>
      <c r="AU192" s="196" t="s">
        <v>82</v>
      </c>
      <c r="AY192" s="16" t="s">
        <v>124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6" t="s">
        <v>80</v>
      </c>
      <c r="BK192" s="197">
        <f>ROUND(I192*H192,2)</f>
        <v>0</v>
      </c>
      <c r="BL192" s="16" t="s">
        <v>131</v>
      </c>
      <c r="BM192" s="196" t="s">
        <v>359</v>
      </c>
    </row>
    <row r="193" spans="1:65" s="12" customFormat="1" ht="22.75" customHeight="1">
      <c r="B193" s="169"/>
      <c r="C193" s="170"/>
      <c r="D193" s="171" t="s">
        <v>72</v>
      </c>
      <c r="E193" s="183" t="s">
        <v>360</v>
      </c>
      <c r="F193" s="183" t="s">
        <v>361</v>
      </c>
      <c r="G193" s="170"/>
      <c r="H193" s="170"/>
      <c r="I193" s="173"/>
      <c r="J193" s="184">
        <f>BK193</f>
        <v>0</v>
      </c>
      <c r="K193" s="170"/>
      <c r="L193" s="175"/>
      <c r="M193" s="176"/>
      <c r="N193" s="177"/>
      <c r="O193" s="177"/>
      <c r="P193" s="178">
        <f>SUM(P194:P195)</f>
        <v>0</v>
      </c>
      <c r="Q193" s="177"/>
      <c r="R193" s="178">
        <f>SUM(R194:R195)</f>
        <v>0</v>
      </c>
      <c r="S193" s="177"/>
      <c r="T193" s="179">
        <f>SUM(T194:T195)</f>
        <v>0</v>
      </c>
      <c r="AR193" s="180" t="s">
        <v>82</v>
      </c>
      <c r="AT193" s="181" t="s">
        <v>72</v>
      </c>
      <c r="AU193" s="181" t="s">
        <v>80</v>
      </c>
      <c r="AY193" s="180" t="s">
        <v>124</v>
      </c>
      <c r="BK193" s="182">
        <f>SUM(BK194:BK195)</f>
        <v>0</v>
      </c>
    </row>
    <row r="194" spans="1:65" s="2" customFormat="1" ht="42.8" customHeight="1">
      <c r="A194" s="33"/>
      <c r="B194" s="34"/>
      <c r="C194" s="185" t="s">
        <v>209</v>
      </c>
      <c r="D194" s="185" t="s">
        <v>127</v>
      </c>
      <c r="E194" s="186" t="s">
        <v>362</v>
      </c>
      <c r="F194" s="187" t="s">
        <v>363</v>
      </c>
      <c r="G194" s="188" t="s">
        <v>139</v>
      </c>
      <c r="H194" s="189">
        <v>1</v>
      </c>
      <c r="I194" s="190"/>
      <c r="J194" s="191">
        <f>ROUND(I194*H194,2)</f>
        <v>0</v>
      </c>
      <c r="K194" s="187" t="s">
        <v>1</v>
      </c>
      <c r="L194" s="38"/>
      <c r="M194" s="192" t="s">
        <v>1</v>
      </c>
      <c r="N194" s="193" t="s">
        <v>38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131</v>
      </c>
      <c r="AT194" s="196" t="s">
        <v>127</v>
      </c>
      <c r="AU194" s="196" t="s">
        <v>82</v>
      </c>
      <c r="AY194" s="16" t="s">
        <v>124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80</v>
      </c>
      <c r="BK194" s="197">
        <f>ROUND(I194*H194,2)</f>
        <v>0</v>
      </c>
      <c r="BL194" s="16" t="s">
        <v>131</v>
      </c>
      <c r="BM194" s="196" t="s">
        <v>364</v>
      </c>
    </row>
    <row r="195" spans="1:65" s="2" customFormat="1" ht="23.45" customHeight="1">
      <c r="A195" s="33"/>
      <c r="B195" s="34"/>
      <c r="C195" s="198" t="s">
        <v>365</v>
      </c>
      <c r="D195" s="198" t="s">
        <v>136</v>
      </c>
      <c r="E195" s="199" t="s">
        <v>366</v>
      </c>
      <c r="F195" s="200" t="s">
        <v>367</v>
      </c>
      <c r="G195" s="201" t="s">
        <v>139</v>
      </c>
      <c r="H195" s="202">
        <v>1</v>
      </c>
      <c r="I195" s="203"/>
      <c r="J195" s="204">
        <f>ROUND(I195*H195,2)</f>
        <v>0</v>
      </c>
      <c r="K195" s="200" t="s">
        <v>1</v>
      </c>
      <c r="L195" s="205"/>
      <c r="M195" s="206" t="s">
        <v>1</v>
      </c>
      <c r="N195" s="207" t="s">
        <v>38</v>
      </c>
      <c r="O195" s="70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140</v>
      </c>
      <c r="AT195" s="196" t="s">
        <v>136</v>
      </c>
      <c r="AU195" s="196" t="s">
        <v>82</v>
      </c>
      <c r="AY195" s="16" t="s">
        <v>124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80</v>
      </c>
      <c r="BK195" s="197">
        <f>ROUND(I195*H195,2)</f>
        <v>0</v>
      </c>
      <c r="BL195" s="16" t="s">
        <v>131</v>
      </c>
      <c r="BM195" s="196" t="s">
        <v>368</v>
      </c>
    </row>
    <row r="196" spans="1:65" s="12" customFormat="1" ht="22.75" customHeight="1">
      <c r="B196" s="169"/>
      <c r="C196" s="170"/>
      <c r="D196" s="171" t="s">
        <v>72</v>
      </c>
      <c r="E196" s="183" t="s">
        <v>369</v>
      </c>
      <c r="F196" s="183" t="s">
        <v>370</v>
      </c>
      <c r="G196" s="170"/>
      <c r="H196" s="170"/>
      <c r="I196" s="173"/>
      <c r="J196" s="184">
        <f>BK196</f>
        <v>0</v>
      </c>
      <c r="K196" s="170"/>
      <c r="L196" s="175"/>
      <c r="M196" s="176"/>
      <c r="N196" s="177"/>
      <c r="O196" s="177"/>
      <c r="P196" s="178">
        <f>SUM(P197:P200)</f>
        <v>0</v>
      </c>
      <c r="Q196" s="177"/>
      <c r="R196" s="178">
        <f>SUM(R197:R200)</f>
        <v>0</v>
      </c>
      <c r="S196" s="177"/>
      <c r="T196" s="179">
        <f>SUM(T197:T200)</f>
        <v>0</v>
      </c>
      <c r="AR196" s="180" t="s">
        <v>82</v>
      </c>
      <c r="AT196" s="181" t="s">
        <v>72</v>
      </c>
      <c r="AU196" s="181" t="s">
        <v>80</v>
      </c>
      <c r="AY196" s="180" t="s">
        <v>124</v>
      </c>
      <c r="BK196" s="182">
        <f>SUM(BK197:BK200)</f>
        <v>0</v>
      </c>
    </row>
    <row r="197" spans="1:65" s="2" customFormat="1" ht="23.45" customHeight="1">
      <c r="A197" s="33"/>
      <c r="B197" s="34"/>
      <c r="C197" s="185" t="s">
        <v>212</v>
      </c>
      <c r="D197" s="185" t="s">
        <v>127</v>
      </c>
      <c r="E197" s="186" t="s">
        <v>371</v>
      </c>
      <c r="F197" s="187" t="s">
        <v>372</v>
      </c>
      <c r="G197" s="188" t="s">
        <v>358</v>
      </c>
      <c r="H197" s="189">
        <v>25</v>
      </c>
      <c r="I197" s="190"/>
      <c r="J197" s="191">
        <f>ROUND(I197*H197,2)</f>
        <v>0</v>
      </c>
      <c r="K197" s="187" t="s">
        <v>1</v>
      </c>
      <c r="L197" s="38"/>
      <c r="M197" s="192" t="s">
        <v>1</v>
      </c>
      <c r="N197" s="193" t="s">
        <v>38</v>
      </c>
      <c r="O197" s="70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131</v>
      </c>
      <c r="AT197" s="196" t="s">
        <v>127</v>
      </c>
      <c r="AU197" s="196" t="s">
        <v>82</v>
      </c>
      <c r="AY197" s="16" t="s">
        <v>124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6" t="s">
        <v>80</v>
      </c>
      <c r="BK197" s="197">
        <f>ROUND(I197*H197,2)</f>
        <v>0</v>
      </c>
      <c r="BL197" s="16" t="s">
        <v>131</v>
      </c>
      <c r="BM197" s="196" t="s">
        <v>373</v>
      </c>
    </row>
    <row r="198" spans="1:65" s="2" customFormat="1" ht="23.45" customHeight="1">
      <c r="A198" s="33"/>
      <c r="B198" s="34"/>
      <c r="C198" s="185" t="s">
        <v>374</v>
      </c>
      <c r="D198" s="185" t="s">
        <v>127</v>
      </c>
      <c r="E198" s="186" t="s">
        <v>375</v>
      </c>
      <c r="F198" s="187" t="s">
        <v>376</v>
      </c>
      <c r="G198" s="188" t="s">
        <v>358</v>
      </c>
      <c r="H198" s="189">
        <v>25</v>
      </c>
      <c r="I198" s="190"/>
      <c r="J198" s="191">
        <f>ROUND(I198*H198,2)</f>
        <v>0</v>
      </c>
      <c r="K198" s="187" t="s">
        <v>1</v>
      </c>
      <c r="L198" s="38"/>
      <c r="M198" s="192" t="s">
        <v>1</v>
      </c>
      <c r="N198" s="193" t="s">
        <v>38</v>
      </c>
      <c r="O198" s="70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131</v>
      </c>
      <c r="AT198" s="196" t="s">
        <v>127</v>
      </c>
      <c r="AU198" s="196" t="s">
        <v>82</v>
      </c>
      <c r="AY198" s="16" t="s">
        <v>124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80</v>
      </c>
      <c r="BK198" s="197">
        <f>ROUND(I198*H198,2)</f>
        <v>0</v>
      </c>
      <c r="BL198" s="16" t="s">
        <v>131</v>
      </c>
      <c r="BM198" s="196" t="s">
        <v>377</v>
      </c>
    </row>
    <row r="199" spans="1:65" s="2" customFormat="1" ht="36.700000000000003" customHeight="1">
      <c r="A199" s="33"/>
      <c r="B199" s="34"/>
      <c r="C199" s="185" t="s">
        <v>218</v>
      </c>
      <c r="D199" s="185" t="s">
        <v>127</v>
      </c>
      <c r="E199" s="186" t="s">
        <v>378</v>
      </c>
      <c r="F199" s="187" t="s">
        <v>379</v>
      </c>
      <c r="G199" s="188" t="s">
        <v>358</v>
      </c>
      <c r="H199" s="189">
        <v>25</v>
      </c>
      <c r="I199" s="190"/>
      <c r="J199" s="191">
        <f>ROUND(I199*H199,2)</f>
        <v>0</v>
      </c>
      <c r="K199" s="187" t="s">
        <v>1</v>
      </c>
      <c r="L199" s="38"/>
      <c r="M199" s="192" t="s">
        <v>1</v>
      </c>
      <c r="N199" s="193" t="s">
        <v>38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131</v>
      </c>
      <c r="AT199" s="196" t="s">
        <v>127</v>
      </c>
      <c r="AU199" s="196" t="s">
        <v>82</v>
      </c>
      <c r="AY199" s="16" t="s">
        <v>124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80</v>
      </c>
      <c r="BK199" s="197">
        <f>ROUND(I199*H199,2)</f>
        <v>0</v>
      </c>
      <c r="BL199" s="16" t="s">
        <v>131</v>
      </c>
      <c r="BM199" s="196" t="s">
        <v>380</v>
      </c>
    </row>
    <row r="200" spans="1:65" s="2" customFormat="1" ht="42.8" customHeight="1">
      <c r="A200" s="33"/>
      <c r="B200" s="34"/>
      <c r="C200" s="185" t="s">
        <v>381</v>
      </c>
      <c r="D200" s="185" t="s">
        <v>127</v>
      </c>
      <c r="E200" s="186" t="s">
        <v>382</v>
      </c>
      <c r="F200" s="187" t="s">
        <v>383</v>
      </c>
      <c r="G200" s="188" t="s">
        <v>358</v>
      </c>
      <c r="H200" s="189">
        <v>25</v>
      </c>
      <c r="I200" s="190"/>
      <c r="J200" s="191">
        <f>ROUND(I200*H200,2)</f>
        <v>0</v>
      </c>
      <c r="K200" s="187" t="s">
        <v>1</v>
      </c>
      <c r="L200" s="38"/>
      <c r="M200" s="192" t="s">
        <v>1</v>
      </c>
      <c r="N200" s="193" t="s">
        <v>38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131</v>
      </c>
      <c r="AT200" s="196" t="s">
        <v>127</v>
      </c>
      <c r="AU200" s="196" t="s">
        <v>82</v>
      </c>
      <c r="AY200" s="16" t="s">
        <v>124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80</v>
      </c>
      <c r="BK200" s="197">
        <f>ROUND(I200*H200,2)</f>
        <v>0</v>
      </c>
      <c r="BL200" s="16" t="s">
        <v>131</v>
      </c>
      <c r="BM200" s="196" t="s">
        <v>384</v>
      </c>
    </row>
    <row r="201" spans="1:65" s="12" customFormat="1" ht="22.75" customHeight="1">
      <c r="B201" s="169"/>
      <c r="C201" s="170"/>
      <c r="D201" s="171" t="s">
        <v>72</v>
      </c>
      <c r="E201" s="183" t="s">
        <v>385</v>
      </c>
      <c r="F201" s="183" t="s">
        <v>386</v>
      </c>
      <c r="G201" s="170"/>
      <c r="H201" s="170"/>
      <c r="I201" s="173"/>
      <c r="J201" s="184">
        <f>BK201</f>
        <v>0</v>
      </c>
      <c r="K201" s="170"/>
      <c r="L201" s="175"/>
      <c r="M201" s="176"/>
      <c r="N201" s="177"/>
      <c r="O201" s="177"/>
      <c r="P201" s="178">
        <f>P202</f>
        <v>0</v>
      </c>
      <c r="Q201" s="177"/>
      <c r="R201" s="178">
        <f>R202</f>
        <v>0</v>
      </c>
      <c r="S201" s="177"/>
      <c r="T201" s="179">
        <f>T202</f>
        <v>0</v>
      </c>
      <c r="AR201" s="180" t="s">
        <v>82</v>
      </c>
      <c r="AT201" s="181" t="s">
        <v>72</v>
      </c>
      <c r="AU201" s="181" t="s">
        <v>80</v>
      </c>
      <c r="AY201" s="180" t="s">
        <v>124</v>
      </c>
      <c r="BK201" s="182">
        <f>BK202</f>
        <v>0</v>
      </c>
    </row>
    <row r="202" spans="1:65" s="2" customFormat="1" ht="42.8" customHeight="1">
      <c r="A202" s="33"/>
      <c r="B202" s="34"/>
      <c r="C202" s="185" t="s">
        <v>298</v>
      </c>
      <c r="D202" s="185" t="s">
        <v>127</v>
      </c>
      <c r="E202" s="186" t="s">
        <v>387</v>
      </c>
      <c r="F202" s="187" t="s">
        <v>388</v>
      </c>
      <c r="G202" s="188" t="s">
        <v>358</v>
      </c>
      <c r="H202" s="189">
        <v>25</v>
      </c>
      <c r="I202" s="190"/>
      <c r="J202" s="191">
        <f>ROUND(I202*H202,2)</f>
        <v>0</v>
      </c>
      <c r="K202" s="187" t="s">
        <v>1</v>
      </c>
      <c r="L202" s="38"/>
      <c r="M202" s="192" t="s">
        <v>1</v>
      </c>
      <c r="N202" s="193" t="s">
        <v>38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131</v>
      </c>
      <c r="AT202" s="196" t="s">
        <v>127</v>
      </c>
      <c r="AU202" s="196" t="s">
        <v>82</v>
      </c>
      <c r="AY202" s="16" t="s">
        <v>124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80</v>
      </c>
      <c r="BK202" s="197">
        <f>ROUND(I202*H202,2)</f>
        <v>0</v>
      </c>
      <c r="BL202" s="16" t="s">
        <v>131</v>
      </c>
      <c r="BM202" s="196" t="s">
        <v>389</v>
      </c>
    </row>
    <row r="203" spans="1:65" s="12" customFormat="1" ht="22.75" customHeight="1">
      <c r="B203" s="169"/>
      <c r="C203" s="170"/>
      <c r="D203" s="171" t="s">
        <v>72</v>
      </c>
      <c r="E203" s="183" t="s">
        <v>390</v>
      </c>
      <c r="F203" s="183" t="s">
        <v>391</v>
      </c>
      <c r="G203" s="170"/>
      <c r="H203" s="170"/>
      <c r="I203" s="173"/>
      <c r="J203" s="184">
        <f>BK203</f>
        <v>0</v>
      </c>
      <c r="K203" s="170"/>
      <c r="L203" s="175"/>
      <c r="M203" s="176"/>
      <c r="N203" s="177"/>
      <c r="O203" s="177"/>
      <c r="P203" s="178">
        <f>SUM(P204:P258)</f>
        <v>0</v>
      </c>
      <c r="Q203" s="177"/>
      <c r="R203" s="178">
        <f>SUM(R204:R258)</f>
        <v>0</v>
      </c>
      <c r="S203" s="177"/>
      <c r="T203" s="179">
        <f>SUM(T204:T258)</f>
        <v>0</v>
      </c>
      <c r="AR203" s="180" t="s">
        <v>80</v>
      </c>
      <c r="AT203" s="181" t="s">
        <v>72</v>
      </c>
      <c r="AU203" s="181" t="s">
        <v>80</v>
      </c>
      <c r="AY203" s="180" t="s">
        <v>124</v>
      </c>
      <c r="BK203" s="182">
        <f>SUM(BK204:BK258)</f>
        <v>0</v>
      </c>
    </row>
    <row r="204" spans="1:65" s="2" customFormat="1" ht="53.7" customHeight="1">
      <c r="A204" s="33"/>
      <c r="B204" s="34"/>
      <c r="C204" s="185" t="s">
        <v>392</v>
      </c>
      <c r="D204" s="185" t="s">
        <v>127</v>
      </c>
      <c r="E204" s="186" t="s">
        <v>393</v>
      </c>
      <c r="F204" s="187" t="s">
        <v>394</v>
      </c>
      <c r="G204" s="188" t="s">
        <v>130</v>
      </c>
      <c r="H204" s="189">
        <v>4</v>
      </c>
      <c r="I204" s="190"/>
      <c r="J204" s="191">
        <f>ROUND(I204*H204,2)</f>
        <v>0</v>
      </c>
      <c r="K204" s="187" t="s">
        <v>1</v>
      </c>
      <c r="L204" s="38"/>
      <c r="M204" s="192" t="s">
        <v>1</v>
      </c>
      <c r="N204" s="193" t="s">
        <v>38</v>
      </c>
      <c r="O204" s="70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134</v>
      </c>
      <c r="AT204" s="196" t="s">
        <v>127</v>
      </c>
      <c r="AU204" s="196" t="s">
        <v>82</v>
      </c>
      <c r="AY204" s="16" t="s">
        <v>124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80</v>
      </c>
      <c r="BK204" s="197">
        <f>ROUND(I204*H204,2)</f>
        <v>0</v>
      </c>
      <c r="BL204" s="16" t="s">
        <v>134</v>
      </c>
      <c r="BM204" s="196" t="s">
        <v>395</v>
      </c>
    </row>
    <row r="205" spans="1:65" s="2" customFormat="1" ht="16.3" customHeight="1">
      <c r="A205" s="33"/>
      <c r="B205" s="34"/>
      <c r="C205" s="198" t="s">
        <v>302</v>
      </c>
      <c r="D205" s="198" t="s">
        <v>136</v>
      </c>
      <c r="E205" s="199" t="s">
        <v>396</v>
      </c>
      <c r="F205" s="200" t="s">
        <v>397</v>
      </c>
      <c r="G205" s="201" t="s">
        <v>130</v>
      </c>
      <c r="H205" s="202">
        <v>4</v>
      </c>
      <c r="I205" s="203"/>
      <c r="J205" s="204">
        <f>ROUND(I205*H205,2)</f>
        <v>0</v>
      </c>
      <c r="K205" s="200" t="s">
        <v>1</v>
      </c>
      <c r="L205" s="205"/>
      <c r="M205" s="206" t="s">
        <v>1</v>
      </c>
      <c r="N205" s="207" t="s">
        <v>38</v>
      </c>
      <c r="O205" s="70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144</v>
      </c>
      <c r="AT205" s="196" t="s">
        <v>136</v>
      </c>
      <c r="AU205" s="196" t="s">
        <v>82</v>
      </c>
      <c r="AY205" s="16" t="s">
        <v>124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6" t="s">
        <v>80</v>
      </c>
      <c r="BK205" s="197">
        <f>ROUND(I205*H205,2)</f>
        <v>0</v>
      </c>
      <c r="BL205" s="16" t="s">
        <v>134</v>
      </c>
      <c r="BM205" s="196" t="s">
        <v>398</v>
      </c>
    </row>
    <row r="206" spans="1:65" s="2" customFormat="1" ht="53.7" customHeight="1">
      <c r="A206" s="33"/>
      <c r="B206" s="34"/>
      <c r="C206" s="185" t="s">
        <v>399</v>
      </c>
      <c r="D206" s="185" t="s">
        <v>127</v>
      </c>
      <c r="E206" s="186" t="s">
        <v>400</v>
      </c>
      <c r="F206" s="187" t="s">
        <v>401</v>
      </c>
      <c r="G206" s="188" t="s">
        <v>175</v>
      </c>
      <c r="H206" s="189">
        <v>360</v>
      </c>
      <c r="I206" s="190"/>
      <c r="J206" s="191">
        <f>ROUND(I206*H206,2)</f>
        <v>0</v>
      </c>
      <c r="K206" s="187" t="s">
        <v>1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134</v>
      </c>
      <c r="AT206" s="196" t="s">
        <v>127</v>
      </c>
      <c r="AU206" s="196" t="s">
        <v>82</v>
      </c>
      <c r="AY206" s="16" t="s">
        <v>124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80</v>
      </c>
      <c r="BK206" s="197">
        <f>ROUND(I206*H206,2)</f>
        <v>0</v>
      </c>
      <c r="BL206" s="16" t="s">
        <v>134</v>
      </c>
      <c r="BM206" s="196" t="s">
        <v>402</v>
      </c>
    </row>
    <row r="207" spans="1:65" s="2" customFormat="1" ht="23.45" customHeight="1">
      <c r="A207" s="33"/>
      <c r="B207" s="34"/>
      <c r="C207" s="198" t="s">
        <v>305</v>
      </c>
      <c r="D207" s="198" t="s">
        <v>136</v>
      </c>
      <c r="E207" s="199" t="s">
        <v>403</v>
      </c>
      <c r="F207" s="200" t="s">
        <v>404</v>
      </c>
      <c r="G207" s="201" t="s">
        <v>175</v>
      </c>
      <c r="H207" s="202">
        <v>414</v>
      </c>
      <c r="I207" s="203"/>
      <c r="J207" s="204">
        <f>ROUND(I207*H207,2)</f>
        <v>0</v>
      </c>
      <c r="K207" s="200" t="s">
        <v>1</v>
      </c>
      <c r="L207" s="205"/>
      <c r="M207" s="206" t="s">
        <v>1</v>
      </c>
      <c r="N207" s="207" t="s">
        <v>38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144</v>
      </c>
      <c r="AT207" s="196" t="s">
        <v>136</v>
      </c>
      <c r="AU207" s="196" t="s">
        <v>82</v>
      </c>
      <c r="AY207" s="16" t="s">
        <v>124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80</v>
      </c>
      <c r="BK207" s="197">
        <f>ROUND(I207*H207,2)</f>
        <v>0</v>
      </c>
      <c r="BL207" s="16" t="s">
        <v>134</v>
      </c>
      <c r="BM207" s="196" t="s">
        <v>405</v>
      </c>
    </row>
    <row r="208" spans="1:65" s="13" customFormat="1">
      <c r="B208" s="214"/>
      <c r="C208" s="215"/>
      <c r="D208" s="216" t="s">
        <v>270</v>
      </c>
      <c r="E208" s="217" t="s">
        <v>1</v>
      </c>
      <c r="F208" s="218" t="s">
        <v>406</v>
      </c>
      <c r="G208" s="215"/>
      <c r="H208" s="219">
        <v>414</v>
      </c>
      <c r="I208" s="220"/>
      <c r="J208" s="215"/>
      <c r="K208" s="215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270</v>
      </c>
      <c r="AU208" s="225" t="s">
        <v>82</v>
      </c>
      <c r="AV208" s="13" t="s">
        <v>82</v>
      </c>
      <c r="AW208" s="13" t="s">
        <v>30</v>
      </c>
      <c r="AX208" s="13" t="s">
        <v>73</v>
      </c>
      <c r="AY208" s="225" t="s">
        <v>124</v>
      </c>
    </row>
    <row r="209" spans="1:65" s="14" customFormat="1">
      <c r="B209" s="226"/>
      <c r="C209" s="227"/>
      <c r="D209" s="216" t="s">
        <v>270</v>
      </c>
      <c r="E209" s="228" t="s">
        <v>1</v>
      </c>
      <c r="F209" s="229" t="s">
        <v>272</v>
      </c>
      <c r="G209" s="227"/>
      <c r="H209" s="230">
        <v>414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270</v>
      </c>
      <c r="AU209" s="236" t="s">
        <v>82</v>
      </c>
      <c r="AV209" s="14" t="s">
        <v>134</v>
      </c>
      <c r="AW209" s="14" t="s">
        <v>30</v>
      </c>
      <c r="AX209" s="14" t="s">
        <v>80</v>
      </c>
      <c r="AY209" s="236" t="s">
        <v>124</v>
      </c>
    </row>
    <row r="210" spans="1:65" s="2" customFormat="1" ht="53.7" customHeight="1">
      <c r="A210" s="33"/>
      <c r="B210" s="34"/>
      <c r="C210" s="185" t="s">
        <v>407</v>
      </c>
      <c r="D210" s="185" t="s">
        <v>127</v>
      </c>
      <c r="E210" s="186" t="s">
        <v>408</v>
      </c>
      <c r="F210" s="187" t="s">
        <v>409</v>
      </c>
      <c r="G210" s="188" t="s">
        <v>175</v>
      </c>
      <c r="H210" s="189">
        <v>75</v>
      </c>
      <c r="I210" s="190"/>
      <c r="J210" s="191">
        <f>ROUND(I210*H210,2)</f>
        <v>0</v>
      </c>
      <c r="K210" s="187" t="s">
        <v>1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134</v>
      </c>
      <c r="AT210" s="196" t="s">
        <v>127</v>
      </c>
      <c r="AU210" s="196" t="s">
        <v>82</v>
      </c>
      <c r="AY210" s="16" t="s">
        <v>124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80</v>
      </c>
      <c r="BK210" s="197">
        <f>ROUND(I210*H210,2)</f>
        <v>0</v>
      </c>
      <c r="BL210" s="16" t="s">
        <v>134</v>
      </c>
      <c r="BM210" s="196" t="s">
        <v>410</v>
      </c>
    </row>
    <row r="211" spans="1:65" s="2" customFormat="1" ht="23.45" customHeight="1">
      <c r="A211" s="33"/>
      <c r="B211" s="34"/>
      <c r="C211" s="198" t="s">
        <v>309</v>
      </c>
      <c r="D211" s="198" t="s">
        <v>136</v>
      </c>
      <c r="E211" s="199" t="s">
        <v>411</v>
      </c>
      <c r="F211" s="200" t="s">
        <v>412</v>
      </c>
      <c r="G211" s="201" t="s">
        <v>175</v>
      </c>
      <c r="H211" s="202">
        <v>86.25</v>
      </c>
      <c r="I211" s="203"/>
      <c r="J211" s="204">
        <f>ROUND(I211*H211,2)</f>
        <v>0</v>
      </c>
      <c r="K211" s="200" t="s">
        <v>1</v>
      </c>
      <c r="L211" s="205"/>
      <c r="M211" s="206" t="s">
        <v>1</v>
      </c>
      <c r="N211" s="207" t="s">
        <v>38</v>
      </c>
      <c r="O211" s="70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144</v>
      </c>
      <c r="AT211" s="196" t="s">
        <v>136</v>
      </c>
      <c r="AU211" s="196" t="s">
        <v>82</v>
      </c>
      <c r="AY211" s="16" t="s">
        <v>124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80</v>
      </c>
      <c r="BK211" s="197">
        <f>ROUND(I211*H211,2)</f>
        <v>0</v>
      </c>
      <c r="BL211" s="16" t="s">
        <v>134</v>
      </c>
      <c r="BM211" s="196" t="s">
        <v>413</v>
      </c>
    </row>
    <row r="212" spans="1:65" s="13" customFormat="1">
      <c r="B212" s="214"/>
      <c r="C212" s="215"/>
      <c r="D212" s="216" t="s">
        <v>270</v>
      </c>
      <c r="E212" s="217" t="s">
        <v>1</v>
      </c>
      <c r="F212" s="218" t="s">
        <v>414</v>
      </c>
      <c r="G212" s="215"/>
      <c r="H212" s="219">
        <v>86.25</v>
      </c>
      <c r="I212" s="220"/>
      <c r="J212" s="215"/>
      <c r="K212" s="215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270</v>
      </c>
      <c r="AU212" s="225" t="s">
        <v>82</v>
      </c>
      <c r="AV212" s="13" t="s">
        <v>82</v>
      </c>
      <c r="AW212" s="13" t="s">
        <v>30</v>
      </c>
      <c r="AX212" s="13" t="s">
        <v>73</v>
      </c>
      <c r="AY212" s="225" t="s">
        <v>124</v>
      </c>
    </row>
    <row r="213" spans="1:65" s="14" customFormat="1">
      <c r="B213" s="226"/>
      <c r="C213" s="227"/>
      <c r="D213" s="216" t="s">
        <v>270</v>
      </c>
      <c r="E213" s="228" t="s">
        <v>1</v>
      </c>
      <c r="F213" s="229" t="s">
        <v>272</v>
      </c>
      <c r="G213" s="227"/>
      <c r="H213" s="230">
        <v>86.25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270</v>
      </c>
      <c r="AU213" s="236" t="s">
        <v>82</v>
      </c>
      <c r="AV213" s="14" t="s">
        <v>134</v>
      </c>
      <c r="AW213" s="14" t="s">
        <v>30</v>
      </c>
      <c r="AX213" s="14" t="s">
        <v>80</v>
      </c>
      <c r="AY213" s="236" t="s">
        <v>124</v>
      </c>
    </row>
    <row r="214" spans="1:65" s="2" customFormat="1" ht="42.8" customHeight="1">
      <c r="A214" s="33"/>
      <c r="B214" s="34"/>
      <c r="C214" s="185" t="s">
        <v>415</v>
      </c>
      <c r="D214" s="185" t="s">
        <v>127</v>
      </c>
      <c r="E214" s="186" t="s">
        <v>416</v>
      </c>
      <c r="F214" s="187" t="s">
        <v>417</v>
      </c>
      <c r="G214" s="188" t="s">
        <v>175</v>
      </c>
      <c r="H214" s="189">
        <v>18</v>
      </c>
      <c r="I214" s="190"/>
      <c r="J214" s="191">
        <f>ROUND(I214*H214,2)</f>
        <v>0</v>
      </c>
      <c r="K214" s="187" t="s">
        <v>1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134</v>
      </c>
      <c r="AT214" s="196" t="s">
        <v>127</v>
      </c>
      <c r="AU214" s="196" t="s">
        <v>82</v>
      </c>
      <c r="AY214" s="16" t="s">
        <v>124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80</v>
      </c>
      <c r="BK214" s="197">
        <f>ROUND(I214*H214,2)</f>
        <v>0</v>
      </c>
      <c r="BL214" s="16" t="s">
        <v>134</v>
      </c>
      <c r="BM214" s="196" t="s">
        <v>418</v>
      </c>
    </row>
    <row r="215" spans="1:65" s="2" customFormat="1" ht="23.45" customHeight="1">
      <c r="A215" s="33"/>
      <c r="B215" s="34"/>
      <c r="C215" s="198" t="s">
        <v>312</v>
      </c>
      <c r="D215" s="198" t="s">
        <v>136</v>
      </c>
      <c r="E215" s="199" t="s">
        <v>419</v>
      </c>
      <c r="F215" s="200" t="s">
        <v>420</v>
      </c>
      <c r="G215" s="201" t="s">
        <v>175</v>
      </c>
      <c r="H215" s="202">
        <v>20.7</v>
      </c>
      <c r="I215" s="203"/>
      <c r="J215" s="204">
        <f>ROUND(I215*H215,2)</f>
        <v>0</v>
      </c>
      <c r="K215" s="200" t="s">
        <v>1</v>
      </c>
      <c r="L215" s="205"/>
      <c r="M215" s="206" t="s">
        <v>1</v>
      </c>
      <c r="N215" s="207" t="s">
        <v>38</v>
      </c>
      <c r="O215" s="70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144</v>
      </c>
      <c r="AT215" s="196" t="s">
        <v>136</v>
      </c>
      <c r="AU215" s="196" t="s">
        <v>82</v>
      </c>
      <c r="AY215" s="16" t="s">
        <v>124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6" t="s">
        <v>80</v>
      </c>
      <c r="BK215" s="197">
        <f>ROUND(I215*H215,2)</f>
        <v>0</v>
      </c>
      <c r="BL215" s="16" t="s">
        <v>134</v>
      </c>
      <c r="BM215" s="196" t="s">
        <v>421</v>
      </c>
    </row>
    <row r="216" spans="1:65" s="13" customFormat="1">
      <c r="B216" s="214"/>
      <c r="C216" s="215"/>
      <c r="D216" s="216" t="s">
        <v>270</v>
      </c>
      <c r="E216" s="217" t="s">
        <v>1</v>
      </c>
      <c r="F216" s="218" t="s">
        <v>437</v>
      </c>
      <c r="G216" s="215"/>
      <c r="H216" s="219">
        <v>20.7</v>
      </c>
      <c r="I216" s="220"/>
      <c r="J216" s="215"/>
      <c r="K216" s="215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270</v>
      </c>
      <c r="AU216" s="225" t="s">
        <v>82</v>
      </c>
      <c r="AV216" s="13" t="s">
        <v>82</v>
      </c>
      <c r="AW216" s="13" t="s">
        <v>30</v>
      </c>
      <c r="AX216" s="13" t="s">
        <v>73</v>
      </c>
      <c r="AY216" s="225" t="s">
        <v>124</v>
      </c>
    </row>
    <row r="217" spans="1:65" s="14" customFormat="1">
      <c r="B217" s="226"/>
      <c r="C217" s="227"/>
      <c r="D217" s="216" t="s">
        <v>270</v>
      </c>
      <c r="E217" s="228" t="s">
        <v>1</v>
      </c>
      <c r="F217" s="229" t="s">
        <v>272</v>
      </c>
      <c r="G217" s="227"/>
      <c r="H217" s="230">
        <v>20.7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270</v>
      </c>
      <c r="AU217" s="236" t="s">
        <v>82</v>
      </c>
      <c r="AV217" s="14" t="s">
        <v>134</v>
      </c>
      <c r="AW217" s="14" t="s">
        <v>30</v>
      </c>
      <c r="AX217" s="14" t="s">
        <v>80</v>
      </c>
      <c r="AY217" s="236" t="s">
        <v>124</v>
      </c>
    </row>
    <row r="218" spans="1:65" s="2" customFormat="1" ht="42.8" customHeight="1">
      <c r="A218" s="33"/>
      <c r="B218" s="34"/>
      <c r="C218" s="185" t="s">
        <v>423</v>
      </c>
      <c r="D218" s="185" t="s">
        <v>127</v>
      </c>
      <c r="E218" s="186" t="s">
        <v>424</v>
      </c>
      <c r="F218" s="187" t="s">
        <v>425</v>
      </c>
      <c r="G218" s="188" t="s">
        <v>175</v>
      </c>
      <c r="H218" s="189">
        <v>120</v>
      </c>
      <c r="I218" s="190"/>
      <c r="J218" s="191">
        <f>ROUND(I218*H218,2)</f>
        <v>0</v>
      </c>
      <c r="K218" s="187" t="s">
        <v>1</v>
      </c>
      <c r="L218" s="38"/>
      <c r="M218" s="192" t="s">
        <v>1</v>
      </c>
      <c r="N218" s="193" t="s">
        <v>38</v>
      </c>
      <c r="O218" s="70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134</v>
      </c>
      <c r="AT218" s="196" t="s">
        <v>127</v>
      </c>
      <c r="AU218" s="196" t="s">
        <v>82</v>
      </c>
      <c r="AY218" s="16" t="s">
        <v>124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80</v>
      </c>
      <c r="BK218" s="197">
        <f>ROUND(I218*H218,2)</f>
        <v>0</v>
      </c>
      <c r="BL218" s="16" t="s">
        <v>134</v>
      </c>
      <c r="BM218" s="196" t="s">
        <v>426</v>
      </c>
    </row>
    <row r="219" spans="1:65" s="2" customFormat="1" ht="42.8" customHeight="1">
      <c r="A219" s="33"/>
      <c r="B219" s="34"/>
      <c r="C219" s="198" t="s">
        <v>316</v>
      </c>
      <c r="D219" s="198" t="s">
        <v>136</v>
      </c>
      <c r="E219" s="199" t="s">
        <v>427</v>
      </c>
      <c r="F219" s="200" t="s">
        <v>428</v>
      </c>
      <c r="G219" s="201" t="s">
        <v>175</v>
      </c>
      <c r="H219" s="202">
        <v>120</v>
      </c>
      <c r="I219" s="203"/>
      <c r="J219" s="204">
        <f>ROUND(I219*H219,2)</f>
        <v>0</v>
      </c>
      <c r="K219" s="200" t="s">
        <v>1</v>
      </c>
      <c r="L219" s="205"/>
      <c r="M219" s="206" t="s">
        <v>1</v>
      </c>
      <c r="N219" s="207" t="s">
        <v>38</v>
      </c>
      <c r="O219" s="70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144</v>
      </c>
      <c r="AT219" s="196" t="s">
        <v>136</v>
      </c>
      <c r="AU219" s="196" t="s">
        <v>82</v>
      </c>
      <c r="AY219" s="16" t="s">
        <v>124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80</v>
      </c>
      <c r="BK219" s="197">
        <f>ROUND(I219*H219,2)</f>
        <v>0</v>
      </c>
      <c r="BL219" s="16" t="s">
        <v>134</v>
      </c>
      <c r="BM219" s="196" t="s">
        <v>429</v>
      </c>
    </row>
    <row r="220" spans="1:65" s="2" customFormat="1" ht="36.700000000000003" customHeight="1">
      <c r="A220" s="33"/>
      <c r="B220" s="34"/>
      <c r="C220" s="185" t="s">
        <v>430</v>
      </c>
      <c r="D220" s="185" t="s">
        <v>127</v>
      </c>
      <c r="E220" s="186" t="s">
        <v>431</v>
      </c>
      <c r="F220" s="187" t="s">
        <v>432</v>
      </c>
      <c r="G220" s="188" t="s">
        <v>175</v>
      </c>
      <c r="H220" s="189">
        <v>18</v>
      </c>
      <c r="I220" s="190"/>
      <c r="J220" s="191">
        <f>ROUND(I220*H220,2)</f>
        <v>0</v>
      </c>
      <c r="K220" s="187" t="s">
        <v>1</v>
      </c>
      <c r="L220" s="38"/>
      <c r="M220" s="192" t="s">
        <v>1</v>
      </c>
      <c r="N220" s="193" t="s">
        <v>38</v>
      </c>
      <c r="O220" s="70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134</v>
      </c>
      <c r="AT220" s="196" t="s">
        <v>127</v>
      </c>
      <c r="AU220" s="196" t="s">
        <v>82</v>
      </c>
      <c r="AY220" s="16" t="s">
        <v>124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80</v>
      </c>
      <c r="BK220" s="197">
        <f>ROUND(I220*H220,2)</f>
        <v>0</v>
      </c>
      <c r="BL220" s="16" t="s">
        <v>134</v>
      </c>
      <c r="BM220" s="196" t="s">
        <v>433</v>
      </c>
    </row>
    <row r="221" spans="1:65" s="2" customFormat="1" ht="23.45" customHeight="1">
      <c r="A221" s="33"/>
      <c r="B221" s="34"/>
      <c r="C221" s="198" t="s">
        <v>319</v>
      </c>
      <c r="D221" s="198" t="s">
        <v>136</v>
      </c>
      <c r="E221" s="199" t="s">
        <v>434</v>
      </c>
      <c r="F221" s="200" t="s">
        <v>435</v>
      </c>
      <c r="G221" s="201" t="s">
        <v>175</v>
      </c>
      <c r="H221" s="202">
        <v>20.7</v>
      </c>
      <c r="I221" s="203"/>
      <c r="J221" s="204">
        <f>ROUND(I221*H221,2)</f>
        <v>0</v>
      </c>
      <c r="K221" s="200" t="s">
        <v>1</v>
      </c>
      <c r="L221" s="205"/>
      <c r="M221" s="206" t="s">
        <v>1</v>
      </c>
      <c r="N221" s="207" t="s">
        <v>38</v>
      </c>
      <c r="O221" s="70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144</v>
      </c>
      <c r="AT221" s="196" t="s">
        <v>136</v>
      </c>
      <c r="AU221" s="196" t="s">
        <v>82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80</v>
      </c>
      <c r="BK221" s="197">
        <f>ROUND(I221*H221,2)</f>
        <v>0</v>
      </c>
      <c r="BL221" s="16" t="s">
        <v>134</v>
      </c>
      <c r="BM221" s="196" t="s">
        <v>436</v>
      </c>
    </row>
    <row r="222" spans="1:65" s="13" customFormat="1">
      <c r="B222" s="214"/>
      <c r="C222" s="215"/>
      <c r="D222" s="216" t="s">
        <v>270</v>
      </c>
      <c r="E222" s="217" t="s">
        <v>1</v>
      </c>
      <c r="F222" s="218" t="s">
        <v>437</v>
      </c>
      <c r="G222" s="215"/>
      <c r="H222" s="219">
        <v>20.7</v>
      </c>
      <c r="I222" s="220"/>
      <c r="J222" s="215"/>
      <c r="K222" s="215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270</v>
      </c>
      <c r="AU222" s="225" t="s">
        <v>82</v>
      </c>
      <c r="AV222" s="13" t="s">
        <v>82</v>
      </c>
      <c r="AW222" s="13" t="s">
        <v>30</v>
      </c>
      <c r="AX222" s="13" t="s">
        <v>73</v>
      </c>
      <c r="AY222" s="225" t="s">
        <v>124</v>
      </c>
    </row>
    <row r="223" spans="1:65" s="14" customFormat="1">
      <c r="B223" s="226"/>
      <c r="C223" s="227"/>
      <c r="D223" s="216" t="s">
        <v>270</v>
      </c>
      <c r="E223" s="228" t="s">
        <v>1</v>
      </c>
      <c r="F223" s="229" t="s">
        <v>272</v>
      </c>
      <c r="G223" s="227"/>
      <c r="H223" s="230">
        <v>20.7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270</v>
      </c>
      <c r="AU223" s="236" t="s">
        <v>82</v>
      </c>
      <c r="AV223" s="14" t="s">
        <v>134</v>
      </c>
      <c r="AW223" s="14" t="s">
        <v>30</v>
      </c>
      <c r="AX223" s="14" t="s">
        <v>80</v>
      </c>
      <c r="AY223" s="236" t="s">
        <v>124</v>
      </c>
    </row>
    <row r="224" spans="1:65" s="2" customFormat="1" ht="31.95" customHeight="1">
      <c r="A224" s="33"/>
      <c r="B224" s="34"/>
      <c r="C224" s="185" t="s">
        <v>438</v>
      </c>
      <c r="D224" s="185" t="s">
        <v>127</v>
      </c>
      <c r="E224" s="186" t="s">
        <v>439</v>
      </c>
      <c r="F224" s="187" t="s">
        <v>440</v>
      </c>
      <c r="G224" s="188" t="s">
        <v>130</v>
      </c>
      <c r="H224" s="189">
        <v>30</v>
      </c>
      <c r="I224" s="190"/>
      <c r="J224" s="191">
        <f t="shared" ref="J224:J233" si="20">ROUND(I224*H224,2)</f>
        <v>0</v>
      </c>
      <c r="K224" s="187" t="s">
        <v>1</v>
      </c>
      <c r="L224" s="38"/>
      <c r="M224" s="192" t="s">
        <v>1</v>
      </c>
      <c r="N224" s="193" t="s">
        <v>38</v>
      </c>
      <c r="O224" s="70"/>
      <c r="P224" s="194">
        <f t="shared" ref="P224:P233" si="21">O224*H224</f>
        <v>0</v>
      </c>
      <c r="Q224" s="194">
        <v>0</v>
      </c>
      <c r="R224" s="194">
        <f t="shared" ref="R224:R233" si="22">Q224*H224</f>
        <v>0</v>
      </c>
      <c r="S224" s="194">
        <v>0</v>
      </c>
      <c r="T224" s="195">
        <f t="shared" ref="T224:T233" si="2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134</v>
      </c>
      <c r="AT224" s="196" t="s">
        <v>127</v>
      </c>
      <c r="AU224" s="196" t="s">
        <v>82</v>
      </c>
      <c r="AY224" s="16" t="s">
        <v>124</v>
      </c>
      <c r="BE224" s="197">
        <f t="shared" ref="BE224:BE233" si="24">IF(N224="základní",J224,0)</f>
        <v>0</v>
      </c>
      <c r="BF224" s="197">
        <f t="shared" ref="BF224:BF233" si="25">IF(N224="snížená",J224,0)</f>
        <v>0</v>
      </c>
      <c r="BG224" s="197">
        <f t="shared" ref="BG224:BG233" si="26">IF(N224="zákl. přenesená",J224,0)</f>
        <v>0</v>
      </c>
      <c r="BH224" s="197">
        <f t="shared" ref="BH224:BH233" si="27">IF(N224="sníž. přenesená",J224,0)</f>
        <v>0</v>
      </c>
      <c r="BI224" s="197">
        <f t="shared" ref="BI224:BI233" si="28">IF(N224="nulová",J224,0)</f>
        <v>0</v>
      </c>
      <c r="BJ224" s="16" t="s">
        <v>80</v>
      </c>
      <c r="BK224" s="197">
        <f t="shared" ref="BK224:BK233" si="29">ROUND(I224*H224,2)</f>
        <v>0</v>
      </c>
      <c r="BL224" s="16" t="s">
        <v>134</v>
      </c>
      <c r="BM224" s="196" t="s">
        <v>441</v>
      </c>
    </row>
    <row r="225" spans="1:65" s="2" customFormat="1" ht="31.95" customHeight="1">
      <c r="A225" s="33"/>
      <c r="B225" s="34"/>
      <c r="C225" s="185" t="s">
        <v>323</v>
      </c>
      <c r="D225" s="185" t="s">
        <v>127</v>
      </c>
      <c r="E225" s="186" t="s">
        <v>442</v>
      </c>
      <c r="F225" s="187" t="s">
        <v>443</v>
      </c>
      <c r="G225" s="188" t="s">
        <v>130</v>
      </c>
      <c r="H225" s="189">
        <v>30</v>
      </c>
      <c r="I225" s="190"/>
      <c r="J225" s="191">
        <f t="shared" si="20"/>
        <v>0</v>
      </c>
      <c r="K225" s="187" t="s">
        <v>1</v>
      </c>
      <c r="L225" s="38"/>
      <c r="M225" s="192" t="s">
        <v>1</v>
      </c>
      <c r="N225" s="193" t="s">
        <v>38</v>
      </c>
      <c r="O225" s="70"/>
      <c r="P225" s="194">
        <f t="shared" si="21"/>
        <v>0</v>
      </c>
      <c r="Q225" s="194">
        <v>0</v>
      </c>
      <c r="R225" s="194">
        <f t="shared" si="22"/>
        <v>0</v>
      </c>
      <c r="S225" s="194">
        <v>0</v>
      </c>
      <c r="T225" s="195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134</v>
      </c>
      <c r="AT225" s="196" t="s">
        <v>127</v>
      </c>
      <c r="AU225" s="196" t="s">
        <v>82</v>
      </c>
      <c r="AY225" s="16" t="s">
        <v>124</v>
      </c>
      <c r="BE225" s="197">
        <f t="shared" si="24"/>
        <v>0</v>
      </c>
      <c r="BF225" s="197">
        <f t="shared" si="25"/>
        <v>0</v>
      </c>
      <c r="BG225" s="197">
        <f t="shared" si="26"/>
        <v>0</v>
      </c>
      <c r="BH225" s="197">
        <f t="shared" si="27"/>
        <v>0</v>
      </c>
      <c r="BI225" s="197">
        <f t="shared" si="28"/>
        <v>0</v>
      </c>
      <c r="BJ225" s="16" t="s">
        <v>80</v>
      </c>
      <c r="BK225" s="197">
        <f t="shared" si="29"/>
        <v>0</v>
      </c>
      <c r="BL225" s="16" t="s">
        <v>134</v>
      </c>
      <c r="BM225" s="196" t="s">
        <v>444</v>
      </c>
    </row>
    <row r="226" spans="1:65" s="2" customFormat="1" ht="31.95" customHeight="1">
      <c r="A226" s="33"/>
      <c r="B226" s="34"/>
      <c r="C226" s="185" t="s">
        <v>445</v>
      </c>
      <c r="D226" s="185" t="s">
        <v>127</v>
      </c>
      <c r="E226" s="186" t="s">
        <v>446</v>
      </c>
      <c r="F226" s="187" t="s">
        <v>447</v>
      </c>
      <c r="G226" s="188" t="s">
        <v>130</v>
      </c>
      <c r="H226" s="189">
        <v>8</v>
      </c>
      <c r="I226" s="190"/>
      <c r="J226" s="191">
        <f t="shared" si="20"/>
        <v>0</v>
      </c>
      <c r="K226" s="187" t="s">
        <v>1</v>
      </c>
      <c r="L226" s="38"/>
      <c r="M226" s="192" t="s">
        <v>1</v>
      </c>
      <c r="N226" s="193" t="s">
        <v>38</v>
      </c>
      <c r="O226" s="70"/>
      <c r="P226" s="194">
        <f t="shared" si="21"/>
        <v>0</v>
      </c>
      <c r="Q226" s="194">
        <v>0</v>
      </c>
      <c r="R226" s="194">
        <f t="shared" si="22"/>
        <v>0</v>
      </c>
      <c r="S226" s="194">
        <v>0</v>
      </c>
      <c r="T226" s="195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134</v>
      </c>
      <c r="AT226" s="196" t="s">
        <v>127</v>
      </c>
      <c r="AU226" s="196" t="s">
        <v>82</v>
      </c>
      <c r="AY226" s="16" t="s">
        <v>124</v>
      </c>
      <c r="BE226" s="197">
        <f t="shared" si="24"/>
        <v>0</v>
      </c>
      <c r="BF226" s="197">
        <f t="shared" si="25"/>
        <v>0</v>
      </c>
      <c r="BG226" s="197">
        <f t="shared" si="26"/>
        <v>0</v>
      </c>
      <c r="BH226" s="197">
        <f t="shared" si="27"/>
        <v>0</v>
      </c>
      <c r="BI226" s="197">
        <f t="shared" si="28"/>
        <v>0</v>
      </c>
      <c r="BJ226" s="16" t="s">
        <v>80</v>
      </c>
      <c r="BK226" s="197">
        <f t="shared" si="29"/>
        <v>0</v>
      </c>
      <c r="BL226" s="16" t="s">
        <v>134</v>
      </c>
      <c r="BM226" s="196" t="s">
        <v>448</v>
      </c>
    </row>
    <row r="227" spans="1:65" s="2" customFormat="1" ht="31.95" customHeight="1">
      <c r="A227" s="33"/>
      <c r="B227" s="34"/>
      <c r="C227" s="185" t="s">
        <v>326</v>
      </c>
      <c r="D227" s="185" t="s">
        <v>127</v>
      </c>
      <c r="E227" s="186" t="s">
        <v>449</v>
      </c>
      <c r="F227" s="187" t="s">
        <v>450</v>
      </c>
      <c r="G227" s="188" t="s">
        <v>130</v>
      </c>
      <c r="H227" s="189">
        <v>10</v>
      </c>
      <c r="I227" s="190"/>
      <c r="J227" s="191">
        <f t="shared" si="20"/>
        <v>0</v>
      </c>
      <c r="K227" s="187" t="s">
        <v>1</v>
      </c>
      <c r="L227" s="38"/>
      <c r="M227" s="192" t="s">
        <v>1</v>
      </c>
      <c r="N227" s="193" t="s">
        <v>38</v>
      </c>
      <c r="O227" s="70"/>
      <c r="P227" s="194">
        <f t="shared" si="21"/>
        <v>0</v>
      </c>
      <c r="Q227" s="194">
        <v>0</v>
      </c>
      <c r="R227" s="194">
        <f t="shared" si="22"/>
        <v>0</v>
      </c>
      <c r="S227" s="194">
        <v>0</v>
      </c>
      <c r="T227" s="195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134</v>
      </c>
      <c r="AT227" s="196" t="s">
        <v>127</v>
      </c>
      <c r="AU227" s="196" t="s">
        <v>82</v>
      </c>
      <c r="AY227" s="16" t="s">
        <v>124</v>
      </c>
      <c r="BE227" s="197">
        <f t="shared" si="24"/>
        <v>0</v>
      </c>
      <c r="BF227" s="197">
        <f t="shared" si="25"/>
        <v>0</v>
      </c>
      <c r="BG227" s="197">
        <f t="shared" si="26"/>
        <v>0</v>
      </c>
      <c r="BH227" s="197">
        <f t="shared" si="27"/>
        <v>0</v>
      </c>
      <c r="BI227" s="197">
        <f t="shared" si="28"/>
        <v>0</v>
      </c>
      <c r="BJ227" s="16" t="s">
        <v>80</v>
      </c>
      <c r="BK227" s="197">
        <f t="shared" si="29"/>
        <v>0</v>
      </c>
      <c r="BL227" s="16" t="s">
        <v>134</v>
      </c>
      <c r="BM227" s="196" t="s">
        <v>451</v>
      </c>
    </row>
    <row r="228" spans="1:65" s="2" customFormat="1" ht="31.95" customHeight="1">
      <c r="A228" s="33"/>
      <c r="B228" s="34"/>
      <c r="C228" s="185" t="s">
        <v>452</v>
      </c>
      <c r="D228" s="185" t="s">
        <v>127</v>
      </c>
      <c r="E228" s="186" t="s">
        <v>453</v>
      </c>
      <c r="F228" s="187" t="s">
        <v>454</v>
      </c>
      <c r="G228" s="188" t="s">
        <v>130</v>
      </c>
      <c r="H228" s="189">
        <v>1</v>
      </c>
      <c r="I228" s="190"/>
      <c r="J228" s="191">
        <f t="shared" si="20"/>
        <v>0</v>
      </c>
      <c r="K228" s="187" t="s">
        <v>1</v>
      </c>
      <c r="L228" s="38"/>
      <c r="M228" s="192" t="s">
        <v>1</v>
      </c>
      <c r="N228" s="193" t="s">
        <v>38</v>
      </c>
      <c r="O228" s="70"/>
      <c r="P228" s="194">
        <f t="shared" si="21"/>
        <v>0</v>
      </c>
      <c r="Q228" s="194">
        <v>0</v>
      </c>
      <c r="R228" s="194">
        <f t="shared" si="22"/>
        <v>0</v>
      </c>
      <c r="S228" s="194">
        <v>0</v>
      </c>
      <c r="T228" s="195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134</v>
      </c>
      <c r="AT228" s="196" t="s">
        <v>127</v>
      </c>
      <c r="AU228" s="196" t="s">
        <v>82</v>
      </c>
      <c r="AY228" s="16" t="s">
        <v>124</v>
      </c>
      <c r="BE228" s="197">
        <f t="shared" si="24"/>
        <v>0</v>
      </c>
      <c r="BF228" s="197">
        <f t="shared" si="25"/>
        <v>0</v>
      </c>
      <c r="BG228" s="197">
        <f t="shared" si="26"/>
        <v>0</v>
      </c>
      <c r="BH228" s="197">
        <f t="shared" si="27"/>
        <v>0</v>
      </c>
      <c r="BI228" s="197">
        <f t="shared" si="28"/>
        <v>0</v>
      </c>
      <c r="BJ228" s="16" t="s">
        <v>80</v>
      </c>
      <c r="BK228" s="197">
        <f t="shared" si="29"/>
        <v>0</v>
      </c>
      <c r="BL228" s="16" t="s">
        <v>134</v>
      </c>
      <c r="BM228" s="196" t="s">
        <v>455</v>
      </c>
    </row>
    <row r="229" spans="1:65" s="2" customFormat="1" ht="23.45" customHeight="1">
      <c r="A229" s="33"/>
      <c r="B229" s="34"/>
      <c r="C229" s="198" t="s">
        <v>330</v>
      </c>
      <c r="D229" s="198" t="s">
        <v>136</v>
      </c>
      <c r="E229" s="199" t="s">
        <v>456</v>
      </c>
      <c r="F229" s="200" t="s">
        <v>457</v>
      </c>
      <c r="G229" s="201" t="s">
        <v>130</v>
      </c>
      <c r="H229" s="202">
        <v>1</v>
      </c>
      <c r="I229" s="203"/>
      <c r="J229" s="204">
        <f t="shared" si="20"/>
        <v>0</v>
      </c>
      <c r="K229" s="200" t="s">
        <v>1</v>
      </c>
      <c r="L229" s="205"/>
      <c r="M229" s="206" t="s">
        <v>1</v>
      </c>
      <c r="N229" s="207" t="s">
        <v>38</v>
      </c>
      <c r="O229" s="70"/>
      <c r="P229" s="194">
        <f t="shared" si="21"/>
        <v>0</v>
      </c>
      <c r="Q229" s="194">
        <v>0</v>
      </c>
      <c r="R229" s="194">
        <f t="shared" si="22"/>
        <v>0</v>
      </c>
      <c r="S229" s="194">
        <v>0</v>
      </c>
      <c r="T229" s="195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144</v>
      </c>
      <c r="AT229" s="196" t="s">
        <v>136</v>
      </c>
      <c r="AU229" s="196" t="s">
        <v>82</v>
      </c>
      <c r="AY229" s="16" t="s">
        <v>124</v>
      </c>
      <c r="BE229" s="197">
        <f t="shared" si="24"/>
        <v>0</v>
      </c>
      <c r="BF229" s="197">
        <f t="shared" si="25"/>
        <v>0</v>
      </c>
      <c r="BG229" s="197">
        <f t="shared" si="26"/>
        <v>0</v>
      </c>
      <c r="BH229" s="197">
        <f t="shared" si="27"/>
        <v>0</v>
      </c>
      <c r="BI229" s="197">
        <f t="shared" si="28"/>
        <v>0</v>
      </c>
      <c r="BJ229" s="16" t="s">
        <v>80</v>
      </c>
      <c r="BK229" s="197">
        <f t="shared" si="29"/>
        <v>0</v>
      </c>
      <c r="BL229" s="16" t="s">
        <v>134</v>
      </c>
      <c r="BM229" s="196" t="s">
        <v>458</v>
      </c>
    </row>
    <row r="230" spans="1:65" s="2" customFormat="1" ht="36.700000000000003" customHeight="1">
      <c r="A230" s="33"/>
      <c r="B230" s="34"/>
      <c r="C230" s="185" t="s">
        <v>459</v>
      </c>
      <c r="D230" s="185" t="s">
        <v>127</v>
      </c>
      <c r="E230" s="186" t="s">
        <v>460</v>
      </c>
      <c r="F230" s="187" t="s">
        <v>461</v>
      </c>
      <c r="G230" s="188" t="s">
        <v>130</v>
      </c>
      <c r="H230" s="189">
        <v>1</v>
      </c>
      <c r="I230" s="190"/>
      <c r="J230" s="191">
        <f t="shared" si="20"/>
        <v>0</v>
      </c>
      <c r="K230" s="187" t="s">
        <v>1</v>
      </c>
      <c r="L230" s="38"/>
      <c r="M230" s="192" t="s">
        <v>1</v>
      </c>
      <c r="N230" s="193" t="s">
        <v>38</v>
      </c>
      <c r="O230" s="70"/>
      <c r="P230" s="194">
        <f t="shared" si="21"/>
        <v>0</v>
      </c>
      <c r="Q230" s="194">
        <v>0</v>
      </c>
      <c r="R230" s="194">
        <f t="shared" si="22"/>
        <v>0</v>
      </c>
      <c r="S230" s="194">
        <v>0</v>
      </c>
      <c r="T230" s="195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134</v>
      </c>
      <c r="AT230" s="196" t="s">
        <v>127</v>
      </c>
      <c r="AU230" s="196" t="s">
        <v>82</v>
      </c>
      <c r="AY230" s="16" t="s">
        <v>124</v>
      </c>
      <c r="BE230" s="197">
        <f t="shared" si="24"/>
        <v>0</v>
      </c>
      <c r="BF230" s="197">
        <f t="shared" si="25"/>
        <v>0</v>
      </c>
      <c r="BG230" s="197">
        <f t="shared" si="26"/>
        <v>0</v>
      </c>
      <c r="BH230" s="197">
        <f t="shared" si="27"/>
        <v>0</v>
      </c>
      <c r="BI230" s="197">
        <f t="shared" si="28"/>
        <v>0</v>
      </c>
      <c r="BJ230" s="16" t="s">
        <v>80</v>
      </c>
      <c r="BK230" s="197">
        <f t="shared" si="29"/>
        <v>0</v>
      </c>
      <c r="BL230" s="16" t="s">
        <v>134</v>
      </c>
      <c r="BM230" s="196" t="s">
        <v>462</v>
      </c>
    </row>
    <row r="231" spans="1:65" s="2" customFormat="1" ht="23.45" customHeight="1">
      <c r="A231" s="33"/>
      <c r="B231" s="34"/>
      <c r="C231" s="198" t="s">
        <v>333</v>
      </c>
      <c r="D231" s="198" t="s">
        <v>136</v>
      </c>
      <c r="E231" s="199" t="s">
        <v>463</v>
      </c>
      <c r="F231" s="200" t="s">
        <v>464</v>
      </c>
      <c r="G231" s="201" t="s">
        <v>130</v>
      </c>
      <c r="H231" s="202">
        <v>1</v>
      </c>
      <c r="I231" s="203"/>
      <c r="J231" s="204">
        <f t="shared" si="20"/>
        <v>0</v>
      </c>
      <c r="K231" s="200" t="s">
        <v>1</v>
      </c>
      <c r="L231" s="205"/>
      <c r="M231" s="206" t="s">
        <v>1</v>
      </c>
      <c r="N231" s="207" t="s">
        <v>38</v>
      </c>
      <c r="O231" s="70"/>
      <c r="P231" s="194">
        <f t="shared" si="21"/>
        <v>0</v>
      </c>
      <c r="Q231" s="194">
        <v>0</v>
      </c>
      <c r="R231" s="194">
        <f t="shared" si="22"/>
        <v>0</v>
      </c>
      <c r="S231" s="194">
        <v>0</v>
      </c>
      <c r="T231" s="195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144</v>
      </c>
      <c r="AT231" s="196" t="s">
        <v>136</v>
      </c>
      <c r="AU231" s="196" t="s">
        <v>82</v>
      </c>
      <c r="AY231" s="16" t="s">
        <v>124</v>
      </c>
      <c r="BE231" s="197">
        <f t="shared" si="24"/>
        <v>0</v>
      </c>
      <c r="BF231" s="197">
        <f t="shared" si="25"/>
        <v>0</v>
      </c>
      <c r="BG231" s="197">
        <f t="shared" si="26"/>
        <v>0</v>
      </c>
      <c r="BH231" s="197">
        <f t="shared" si="27"/>
        <v>0</v>
      </c>
      <c r="BI231" s="197">
        <f t="shared" si="28"/>
        <v>0</v>
      </c>
      <c r="BJ231" s="16" t="s">
        <v>80</v>
      </c>
      <c r="BK231" s="197">
        <f t="shared" si="29"/>
        <v>0</v>
      </c>
      <c r="BL231" s="16" t="s">
        <v>134</v>
      </c>
      <c r="BM231" s="196" t="s">
        <v>465</v>
      </c>
    </row>
    <row r="232" spans="1:65" s="2" customFormat="1" ht="36.700000000000003" customHeight="1">
      <c r="A232" s="33"/>
      <c r="B232" s="34"/>
      <c r="C232" s="185" t="s">
        <v>466</v>
      </c>
      <c r="D232" s="185" t="s">
        <v>127</v>
      </c>
      <c r="E232" s="186" t="s">
        <v>173</v>
      </c>
      <c r="F232" s="187" t="s">
        <v>174</v>
      </c>
      <c r="G232" s="188" t="s">
        <v>175</v>
      </c>
      <c r="H232" s="189">
        <v>300</v>
      </c>
      <c r="I232" s="190"/>
      <c r="J232" s="191">
        <f t="shared" si="20"/>
        <v>0</v>
      </c>
      <c r="K232" s="187" t="s">
        <v>1</v>
      </c>
      <c r="L232" s="38"/>
      <c r="M232" s="192" t="s">
        <v>1</v>
      </c>
      <c r="N232" s="193" t="s">
        <v>38</v>
      </c>
      <c r="O232" s="70"/>
      <c r="P232" s="194">
        <f t="shared" si="21"/>
        <v>0</v>
      </c>
      <c r="Q232" s="194">
        <v>0</v>
      </c>
      <c r="R232" s="194">
        <f t="shared" si="22"/>
        <v>0</v>
      </c>
      <c r="S232" s="194">
        <v>0</v>
      </c>
      <c r="T232" s="195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134</v>
      </c>
      <c r="AT232" s="196" t="s">
        <v>127</v>
      </c>
      <c r="AU232" s="196" t="s">
        <v>82</v>
      </c>
      <c r="AY232" s="16" t="s">
        <v>124</v>
      </c>
      <c r="BE232" s="197">
        <f t="shared" si="24"/>
        <v>0</v>
      </c>
      <c r="BF232" s="197">
        <f t="shared" si="25"/>
        <v>0</v>
      </c>
      <c r="BG232" s="197">
        <f t="shared" si="26"/>
        <v>0</v>
      </c>
      <c r="BH232" s="197">
        <f t="shared" si="27"/>
        <v>0</v>
      </c>
      <c r="BI232" s="197">
        <f t="shared" si="28"/>
        <v>0</v>
      </c>
      <c r="BJ232" s="16" t="s">
        <v>80</v>
      </c>
      <c r="BK232" s="197">
        <f t="shared" si="29"/>
        <v>0</v>
      </c>
      <c r="BL232" s="16" t="s">
        <v>134</v>
      </c>
      <c r="BM232" s="196" t="s">
        <v>467</v>
      </c>
    </row>
    <row r="233" spans="1:65" s="2" customFormat="1" ht="21.1" customHeight="1">
      <c r="A233" s="33"/>
      <c r="B233" s="34"/>
      <c r="C233" s="198" t="s">
        <v>337</v>
      </c>
      <c r="D233" s="198" t="s">
        <v>136</v>
      </c>
      <c r="E233" s="199" t="s">
        <v>468</v>
      </c>
      <c r="F233" s="200" t="s">
        <v>469</v>
      </c>
      <c r="G233" s="201" t="s">
        <v>175</v>
      </c>
      <c r="H233" s="202">
        <v>315</v>
      </c>
      <c r="I233" s="203"/>
      <c r="J233" s="204">
        <f t="shared" si="20"/>
        <v>0</v>
      </c>
      <c r="K233" s="200" t="s">
        <v>1</v>
      </c>
      <c r="L233" s="205"/>
      <c r="M233" s="206" t="s">
        <v>1</v>
      </c>
      <c r="N233" s="207" t="s">
        <v>38</v>
      </c>
      <c r="O233" s="70"/>
      <c r="P233" s="194">
        <f t="shared" si="21"/>
        <v>0</v>
      </c>
      <c r="Q233" s="194">
        <v>0</v>
      </c>
      <c r="R233" s="194">
        <f t="shared" si="22"/>
        <v>0</v>
      </c>
      <c r="S233" s="194">
        <v>0</v>
      </c>
      <c r="T233" s="195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144</v>
      </c>
      <c r="AT233" s="196" t="s">
        <v>136</v>
      </c>
      <c r="AU233" s="196" t="s">
        <v>82</v>
      </c>
      <c r="AY233" s="16" t="s">
        <v>124</v>
      </c>
      <c r="BE233" s="197">
        <f t="shared" si="24"/>
        <v>0</v>
      </c>
      <c r="BF233" s="197">
        <f t="shared" si="25"/>
        <v>0</v>
      </c>
      <c r="BG233" s="197">
        <f t="shared" si="26"/>
        <v>0</v>
      </c>
      <c r="BH233" s="197">
        <f t="shared" si="27"/>
        <v>0</v>
      </c>
      <c r="BI233" s="197">
        <f t="shared" si="28"/>
        <v>0</v>
      </c>
      <c r="BJ233" s="16" t="s">
        <v>80</v>
      </c>
      <c r="BK233" s="197">
        <f t="shared" si="29"/>
        <v>0</v>
      </c>
      <c r="BL233" s="16" t="s">
        <v>134</v>
      </c>
      <c r="BM233" s="196" t="s">
        <v>470</v>
      </c>
    </row>
    <row r="234" spans="1:65" s="13" customFormat="1">
      <c r="B234" s="214"/>
      <c r="C234" s="215"/>
      <c r="D234" s="216" t="s">
        <v>270</v>
      </c>
      <c r="E234" s="217" t="s">
        <v>1</v>
      </c>
      <c r="F234" s="218" t="s">
        <v>471</v>
      </c>
      <c r="G234" s="215"/>
      <c r="H234" s="219">
        <v>315</v>
      </c>
      <c r="I234" s="220"/>
      <c r="J234" s="215"/>
      <c r="K234" s="215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270</v>
      </c>
      <c r="AU234" s="225" t="s">
        <v>82</v>
      </c>
      <c r="AV234" s="13" t="s">
        <v>82</v>
      </c>
      <c r="AW234" s="13" t="s">
        <v>30</v>
      </c>
      <c r="AX234" s="13" t="s">
        <v>73</v>
      </c>
      <c r="AY234" s="225" t="s">
        <v>124</v>
      </c>
    </row>
    <row r="235" spans="1:65" s="14" customFormat="1">
      <c r="B235" s="226"/>
      <c r="C235" s="227"/>
      <c r="D235" s="216" t="s">
        <v>270</v>
      </c>
      <c r="E235" s="228" t="s">
        <v>1</v>
      </c>
      <c r="F235" s="229" t="s">
        <v>272</v>
      </c>
      <c r="G235" s="227"/>
      <c r="H235" s="230">
        <v>315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270</v>
      </c>
      <c r="AU235" s="236" t="s">
        <v>82</v>
      </c>
      <c r="AV235" s="14" t="s">
        <v>134</v>
      </c>
      <c r="AW235" s="14" t="s">
        <v>30</v>
      </c>
      <c r="AX235" s="14" t="s">
        <v>80</v>
      </c>
      <c r="AY235" s="236" t="s">
        <v>124</v>
      </c>
    </row>
    <row r="236" spans="1:65" s="2" customFormat="1" ht="31.95" customHeight="1">
      <c r="A236" s="33"/>
      <c r="B236" s="34"/>
      <c r="C236" s="185" t="s">
        <v>472</v>
      </c>
      <c r="D236" s="185" t="s">
        <v>127</v>
      </c>
      <c r="E236" s="186" t="s">
        <v>473</v>
      </c>
      <c r="F236" s="187" t="s">
        <v>474</v>
      </c>
      <c r="G236" s="188" t="s">
        <v>175</v>
      </c>
      <c r="H236" s="189">
        <v>12</v>
      </c>
      <c r="I236" s="190"/>
      <c r="J236" s="191">
        <f t="shared" ref="J236:J258" si="30">ROUND(I236*H236,2)</f>
        <v>0</v>
      </c>
      <c r="K236" s="187" t="s">
        <v>1</v>
      </c>
      <c r="L236" s="38"/>
      <c r="M236" s="192" t="s">
        <v>1</v>
      </c>
      <c r="N236" s="193" t="s">
        <v>38</v>
      </c>
      <c r="O236" s="70"/>
      <c r="P236" s="194">
        <f t="shared" ref="P236:P258" si="31">O236*H236</f>
        <v>0</v>
      </c>
      <c r="Q236" s="194">
        <v>0</v>
      </c>
      <c r="R236" s="194">
        <f t="shared" ref="R236:R258" si="32">Q236*H236</f>
        <v>0</v>
      </c>
      <c r="S236" s="194">
        <v>0</v>
      </c>
      <c r="T236" s="195">
        <f t="shared" ref="T236:T258" si="3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134</v>
      </c>
      <c r="AT236" s="196" t="s">
        <v>127</v>
      </c>
      <c r="AU236" s="196" t="s">
        <v>82</v>
      </c>
      <c r="AY236" s="16" t="s">
        <v>124</v>
      </c>
      <c r="BE236" s="197">
        <f t="shared" ref="BE236:BE258" si="34">IF(N236="základní",J236,0)</f>
        <v>0</v>
      </c>
      <c r="BF236" s="197">
        <f t="shared" ref="BF236:BF258" si="35">IF(N236="snížená",J236,0)</f>
        <v>0</v>
      </c>
      <c r="BG236" s="197">
        <f t="shared" ref="BG236:BG258" si="36">IF(N236="zákl. přenesená",J236,0)</f>
        <v>0</v>
      </c>
      <c r="BH236" s="197">
        <f t="shared" ref="BH236:BH258" si="37">IF(N236="sníž. přenesená",J236,0)</f>
        <v>0</v>
      </c>
      <c r="BI236" s="197">
        <f t="shared" ref="BI236:BI258" si="38">IF(N236="nulová",J236,0)</f>
        <v>0</v>
      </c>
      <c r="BJ236" s="16" t="s">
        <v>80</v>
      </c>
      <c r="BK236" s="197">
        <f t="shared" ref="BK236:BK258" si="39">ROUND(I236*H236,2)</f>
        <v>0</v>
      </c>
      <c r="BL236" s="16" t="s">
        <v>134</v>
      </c>
      <c r="BM236" s="196" t="s">
        <v>475</v>
      </c>
    </row>
    <row r="237" spans="1:65" s="2" customFormat="1" ht="21.1" customHeight="1">
      <c r="A237" s="33"/>
      <c r="B237" s="34"/>
      <c r="C237" s="198" t="s">
        <v>340</v>
      </c>
      <c r="D237" s="198" t="s">
        <v>136</v>
      </c>
      <c r="E237" s="199" t="s">
        <v>476</v>
      </c>
      <c r="F237" s="200" t="s">
        <v>477</v>
      </c>
      <c r="G237" s="201" t="s">
        <v>175</v>
      </c>
      <c r="H237" s="202">
        <v>12</v>
      </c>
      <c r="I237" s="203"/>
      <c r="J237" s="204">
        <f t="shared" si="30"/>
        <v>0</v>
      </c>
      <c r="K237" s="200" t="s">
        <v>1</v>
      </c>
      <c r="L237" s="205"/>
      <c r="M237" s="206" t="s">
        <v>1</v>
      </c>
      <c r="N237" s="207" t="s">
        <v>38</v>
      </c>
      <c r="O237" s="70"/>
      <c r="P237" s="194">
        <f t="shared" si="31"/>
        <v>0</v>
      </c>
      <c r="Q237" s="194">
        <v>0</v>
      </c>
      <c r="R237" s="194">
        <f t="shared" si="32"/>
        <v>0</v>
      </c>
      <c r="S237" s="194">
        <v>0</v>
      </c>
      <c r="T237" s="195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144</v>
      </c>
      <c r="AT237" s="196" t="s">
        <v>136</v>
      </c>
      <c r="AU237" s="196" t="s">
        <v>82</v>
      </c>
      <c r="AY237" s="16" t="s">
        <v>124</v>
      </c>
      <c r="BE237" s="197">
        <f t="shared" si="34"/>
        <v>0</v>
      </c>
      <c r="BF237" s="197">
        <f t="shared" si="35"/>
        <v>0</v>
      </c>
      <c r="BG237" s="197">
        <f t="shared" si="36"/>
        <v>0</v>
      </c>
      <c r="BH237" s="197">
        <f t="shared" si="37"/>
        <v>0</v>
      </c>
      <c r="BI237" s="197">
        <f t="shared" si="38"/>
        <v>0</v>
      </c>
      <c r="BJ237" s="16" t="s">
        <v>80</v>
      </c>
      <c r="BK237" s="197">
        <f t="shared" si="39"/>
        <v>0</v>
      </c>
      <c r="BL237" s="16" t="s">
        <v>134</v>
      </c>
      <c r="BM237" s="196" t="s">
        <v>478</v>
      </c>
    </row>
    <row r="238" spans="1:65" s="2" customFormat="1" ht="16.3" customHeight="1">
      <c r="A238" s="33"/>
      <c r="B238" s="34"/>
      <c r="C238" s="198" t="s">
        <v>479</v>
      </c>
      <c r="D238" s="198" t="s">
        <v>136</v>
      </c>
      <c r="E238" s="199" t="s">
        <v>480</v>
      </c>
      <c r="F238" s="200" t="s">
        <v>481</v>
      </c>
      <c r="G238" s="201" t="s">
        <v>130</v>
      </c>
      <c r="H238" s="202">
        <v>12</v>
      </c>
      <c r="I238" s="203"/>
      <c r="J238" s="204">
        <f t="shared" si="30"/>
        <v>0</v>
      </c>
      <c r="K238" s="200" t="s">
        <v>1</v>
      </c>
      <c r="L238" s="205"/>
      <c r="M238" s="206" t="s">
        <v>1</v>
      </c>
      <c r="N238" s="207" t="s">
        <v>38</v>
      </c>
      <c r="O238" s="70"/>
      <c r="P238" s="194">
        <f t="shared" si="31"/>
        <v>0</v>
      </c>
      <c r="Q238" s="194">
        <v>0</v>
      </c>
      <c r="R238" s="194">
        <f t="shared" si="32"/>
        <v>0</v>
      </c>
      <c r="S238" s="194">
        <v>0</v>
      </c>
      <c r="T238" s="195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144</v>
      </c>
      <c r="AT238" s="196" t="s">
        <v>136</v>
      </c>
      <c r="AU238" s="196" t="s">
        <v>82</v>
      </c>
      <c r="AY238" s="16" t="s">
        <v>124</v>
      </c>
      <c r="BE238" s="197">
        <f t="shared" si="34"/>
        <v>0</v>
      </c>
      <c r="BF238" s="197">
        <f t="shared" si="35"/>
        <v>0</v>
      </c>
      <c r="BG238" s="197">
        <f t="shared" si="36"/>
        <v>0</v>
      </c>
      <c r="BH238" s="197">
        <f t="shared" si="37"/>
        <v>0</v>
      </c>
      <c r="BI238" s="197">
        <f t="shared" si="38"/>
        <v>0</v>
      </c>
      <c r="BJ238" s="16" t="s">
        <v>80</v>
      </c>
      <c r="BK238" s="197">
        <f t="shared" si="39"/>
        <v>0</v>
      </c>
      <c r="BL238" s="16" t="s">
        <v>134</v>
      </c>
      <c r="BM238" s="196" t="s">
        <v>482</v>
      </c>
    </row>
    <row r="239" spans="1:65" s="2" customFormat="1" ht="16.3" customHeight="1">
      <c r="A239" s="33"/>
      <c r="B239" s="34"/>
      <c r="C239" s="198" t="s">
        <v>344</v>
      </c>
      <c r="D239" s="198" t="s">
        <v>136</v>
      </c>
      <c r="E239" s="199" t="s">
        <v>483</v>
      </c>
      <c r="F239" s="200" t="s">
        <v>484</v>
      </c>
      <c r="G239" s="201" t="s">
        <v>130</v>
      </c>
      <c r="H239" s="202">
        <v>12</v>
      </c>
      <c r="I239" s="203"/>
      <c r="J239" s="204">
        <f t="shared" si="30"/>
        <v>0</v>
      </c>
      <c r="K239" s="200" t="s">
        <v>1</v>
      </c>
      <c r="L239" s="205"/>
      <c r="M239" s="206" t="s">
        <v>1</v>
      </c>
      <c r="N239" s="207" t="s">
        <v>38</v>
      </c>
      <c r="O239" s="70"/>
      <c r="P239" s="194">
        <f t="shared" si="31"/>
        <v>0</v>
      </c>
      <c r="Q239" s="194">
        <v>0</v>
      </c>
      <c r="R239" s="194">
        <f t="shared" si="32"/>
        <v>0</v>
      </c>
      <c r="S239" s="194">
        <v>0</v>
      </c>
      <c r="T239" s="195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144</v>
      </c>
      <c r="AT239" s="196" t="s">
        <v>136</v>
      </c>
      <c r="AU239" s="196" t="s">
        <v>82</v>
      </c>
      <c r="AY239" s="16" t="s">
        <v>124</v>
      </c>
      <c r="BE239" s="197">
        <f t="shared" si="34"/>
        <v>0</v>
      </c>
      <c r="BF239" s="197">
        <f t="shared" si="35"/>
        <v>0</v>
      </c>
      <c r="BG239" s="197">
        <f t="shared" si="36"/>
        <v>0</v>
      </c>
      <c r="BH239" s="197">
        <f t="shared" si="37"/>
        <v>0</v>
      </c>
      <c r="BI239" s="197">
        <f t="shared" si="38"/>
        <v>0</v>
      </c>
      <c r="BJ239" s="16" t="s">
        <v>80</v>
      </c>
      <c r="BK239" s="197">
        <f t="shared" si="39"/>
        <v>0</v>
      </c>
      <c r="BL239" s="16" t="s">
        <v>134</v>
      </c>
      <c r="BM239" s="196" t="s">
        <v>485</v>
      </c>
    </row>
    <row r="240" spans="1:65" s="2" customFormat="1" ht="16.3" customHeight="1">
      <c r="A240" s="33"/>
      <c r="B240" s="34"/>
      <c r="C240" s="198" t="s">
        <v>486</v>
      </c>
      <c r="D240" s="198" t="s">
        <v>136</v>
      </c>
      <c r="E240" s="199" t="s">
        <v>338</v>
      </c>
      <c r="F240" s="200" t="s">
        <v>339</v>
      </c>
      <c r="G240" s="201" t="s">
        <v>130</v>
      </c>
      <c r="H240" s="202">
        <v>12</v>
      </c>
      <c r="I240" s="203"/>
      <c r="J240" s="204">
        <f t="shared" si="30"/>
        <v>0</v>
      </c>
      <c r="K240" s="200" t="s">
        <v>1</v>
      </c>
      <c r="L240" s="205"/>
      <c r="M240" s="206" t="s">
        <v>1</v>
      </c>
      <c r="N240" s="207" t="s">
        <v>38</v>
      </c>
      <c r="O240" s="70"/>
      <c r="P240" s="194">
        <f t="shared" si="31"/>
        <v>0</v>
      </c>
      <c r="Q240" s="194">
        <v>0</v>
      </c>
      <c r="R240" s="194">
        <f t="shared" si="32"/>
        <v>0</v>
      </c>
      <c r="S240" s="194">
        <v>0</v>
      </c>
      <c r="T240" s="195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144</v>
      </c>
      <c r="AT240" s="196" t="s">
        <v>136</v>
      </c>
      <c r="AU240" s="196" t="s">
        <v>82</v>
      </c>
      <c r="AY240" s="16" t="s">
        <v>124</v>
      </c>
      <c r="BE240" s="197">
        <f t="shared" si="34"/>
        <v>0</v>
      </c>
      <c r="BF240" s="197">
        <f t="shared" si="35"/>
        <v>0</v>
      </c>
      <c r="BG240" s="197">
        <f t="shared" si="36"/>
        <v>0</v>
      </c>
      <c r="BH240" s="197">
        <f t="shared" si="37"/>
        <v>0</v>
      </c>
      <c r="BI240" s="197">
        <f t="shared" si="38"/>
        <v>0</v>
      </c>
      <c r="BJ240" s="16" t="s">
        <v>80</v>
      </c>
      <c r="BK240" s="197">
        <f t="shared" si="39"/>
        <v>0</v>
      </c>
      <c r="BL240" s="16" t="s">
        <v>134</v>
      </c>
      <c r="BM240" s="196" t="s">
        <v>487</v>
      </c>
    </row>
    <row r="241" spans="1:65" s="2" customFormat="1" ht="36.700000000000003" customHeight="1">
      <c r="A241" s="33"/>
      <c r="B241" s="34"/>
      <c r="C241" s="185" t="s">
        <v>347</v>
      </c>
      <c r="D241" s="185" t="s">
        <v>127</v>
      </c>
      <c r="E241" s="186" t="s">
        <v>488</v>
      </c>
      <c r="F241" s="187" t="s">
        <v>489</v>
      </c>
      <c r="G241" s="188" t="s">
        <v>490</v>
      </c>
      <c r="H241" s="189">
        <v>250</v>
      </c>
      <c r="I241" s="190"/>
      <c r="J241" s="191">
        <f t="shared" si="30"/>
        <v>0</v>
      </c>
      <c r="K241" s="187" t="s">
        <v>1</v>
      </c>
      <c r="L241" s="38"/>
      <c r="M241" s="192" t="s">
        <v>1</v>
      </c>
      <c r="N241" s="193" t="s">
        <v>38</v>
      </c>
      <c r="O241" s="70"/>
      <c r="P241" s="194">
        <f t="shared" si="31"/>
        <v>0</v>
      </c>
      <c r="Q241" s="194">
        <v>0</v>
      </c>
      <c r="R241" s="194">
        <f t="shared" si="32"/>
        <v>0</v>
      </c>
      <c r="S241" s="194">
        <v>0</v>
      </c>
      <c r="T241" s="195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134</v>
      </c>
      <c r="AT241" s="196" t="s">
        <v>127</v>
      </c>
      <c r="AU241" s="196" t="s">
        <v>82</v>
      </c>
      <c r="AY241" s="16" t="s">
        <v>124</v>
      </c>
      <c r="BE241" s="197">
        <f t="shared" si="34"/>
        <v>0</v>
      </c>
      <c r="BF241" s="197">
        <f t="shared" si="35"/>
        <v>0</v>
      </c>
      <c r="BG241" s="197">
        <f t="shared" si="36"/>
        <v>0</v>
      </c>
      <c r="BH241" s="197">
        <f t="shared" si="37"/>
        <v>0</v>
      </c>
      <c r="BI241" s="197">
        <f t="shared" si="38"/>
        <v>0</v>
      </c>
      <c r="BJ241" s="16" t="s">
        <v>80</v>
      </c>
      <c r="BK241" s="197">
        <f t="shared" si="39"/>
        <v>0</v>
      </c>
      <c r="BL241" s="16" t="s">
        <v>134</v>
      </c>
      <c r="BM241" s="196" t="s">
        <v>491</v>
      </c>
    </row>
    <row r="242" spans="1:65" s="2" customFormat="1" ht="23.45" customHeight="1">
      <c r="A242" s="33"/>
      <c r="B242" s="34"/>
      <c r="C242" s="198" t="s">
        <v>492</v>
      </c>
      <c r="D242" s="198" t="s">
        <v>136</v>
      </c>
      <c r="E242" s="199" t="s">
        <v>493</v>
      </c>
      <c r="F242" s="200" t="s">
        <v>494</v>
      </c>
      <c r="G242" s="201" t="s">
        <v>130</v>
      </c>
      <c r="H242" s="202">
        <v>1</v>
      </c>
      <c r="I242" s="203"/>
      <c r="J242" s="204">
        <f t="shared" si="30"/>
        <v>0</v>
      </c>
      <c r="K242" s="200" t="s">
        <v>1</v>
      </c>
      <c r="L242" s="205"/>
      <c r="M242" s="206" t="s">
        <v>1</v>
      </c>
      <c r="N242" s="207" t="s">
        <v>38</v>
      </c>
      <c r="O242" s="70"/>
      <c r="P242" s="194">
        <f t="shared" si="31"/>
        <v>0</v>
      </c>
      <c r="Q242" s="194">
        <v>0</v>
      </c>
      <c r="R242" s="194">
        <f t="shared" si="32"/>
        <v>0</v>
      </c>
      <c r="S242" s="194">
        <v>0</v>
      </c>
      <c r="T242" s="195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144</v>
      </c>
      <c r="AT242" s="196" t="s">
        <v>136</v>
      </c>
      <c r="AU242" s="196" t="s">
        <v>82</v>
      </c>
      <c r="AY242" s="16" t="s">
        <v>124</v>
      </c>
      <c r="BE242" s="197">
        <f t="shared" si="34"/>
        <v>0</v>
      </c>
      <c r="BF242" s="197">
        <f t="shared" si="35"/>
        <v>0</v>
      </c>
      <c r="BG242" s="197">
        <f t="shared" si="36"/>
        <v>0</v>
      </c>
      <c r="BH242" s="197">
        <f t="shared" si="37"/>
        <v>0</v>
      </c>
      <c r="BI242" s="197">
        <f t="shared" si="38"/>
        <v>0</v>
      </c>
      <c r="BJ242" s="16" t="s">
        <v>80</v>
      </c>
      <c r="BK242" s="197">
        <f t="shared" si="39"/>
        <v>0</v>
      </c>
      <c r="BL242" s="16" t="s">
        <v>134</v>
      </c>
      <c r="BM242" s="196" t="s">
        <v>495</v>
      </c>
    </row>
    <row r="243" spans="1:65" s="2" customFormat="1" ht="16.3" customHeight="1">
      <c r="A243" s="33"/>
      <c r="B243" s="34"/>
      <c r="C243" s="198" t="s">
        <v>351</v>
      </c>
      <c r="D243" s="198" t="s">
        <v>136</v>
      </c>
      <c r="E243" s="199" t="s">
        <v>496</v>
      </c>
      <c r="F243" s="200" t="s">
        <v>497</v>
      </c>
      <c r="G243" s="201" t="s">
        <v>277</v>
      </c>
      <c r="H243" s="202">
        <v>1</v>
      </c>
      <c r="I243" s="203"/>
      <c r="J243" s="204">
        <f t="shared" si="30"/>
        <v>0</v>
      </c>
      <c r="K243" s="200" t="s">
        <v>1</v>
      </c>
      <c r="L243" s="205"/>
      <c r="M243" s="206" t="s">
        <v>1</v>
      </c>
      <c r="N243" s="207" t="s">
        <v>38</v>
      </c>
      <c r="O243" s="70"/>
      <c r="P243" s="194">
        <f t="shared" si="31"/>
        <v>0</v>
      </c>
      <c r="Q243" s="194">
        <v>0</v>
      </c>
      <c r="R243" s="194">
        <f t="shared" si="32"/>
        <v>0</v>
      </c>
      <c r="S243" s="194">
        <v>0</v>
      </c>
      <c r="T243" s="195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144</v>
      </c>
      <c r="AT243" s="196" t="s">
        <v>136</v>
      </c>
      <c r="AU243" s="196" t="s">
        <v>82</v>
      </c>
      <c r="AY243" s="16" t="s">
        <v>124</v>
      </c>
      <c r="BE243" s="197">
        <f t="shared" si="34"/>
        <v>0</v>
      </c>
      <c r="BF243" s="197">
        <f t="shared" si="35"/>
        <v>0</v>
      </c>
      <c r="BG243" s="197">
        <f t="shared" si="36"/>
        <v>0</v>
      </c>
      <c r="BH243" s="197">
        <f t="shared" si="37"/>
        <v>0</v>
      </c>
      <c r="BI243" s="197">
        <f t="shared" si="38"/>
        <v>0</v>
      </c>
      <c r="BJ243" s="16" t="s">
        <v>80</v>
      </c>
      <c r="BK243" s="197">
        <f t="shared" si="39"/>
        <v>0</v>
      </c>
      <c r="BL243" s="16" t="s">
        <v>134</v>
      </c>
      <c r="BM243" s="196" t="s">
        <v>498</v>
      </c>
    </row>
    <row r="244" spans="1:65" s="2" customFormat="1" ht="21.1" customHeight="1">
      <c r="A244" s="33"/>
      <c r="B244" s="34"/>
      <c r="C244" s="185" t="s">
        <v>499</v>
      </c>
      <c r="D244" s="185" t="s">
        <v>127</v>
      </c>
      <c r="E244" s="186" t="s">
        <v>500</v>
      </c>
      <c r="F244" s="187" t="s">
        <v>501</v>
      </c>
      <c r="G244" s="188" t="s">
        <v>130</v>
      </c>
      <c r="H244" s="189">
        <v>1</v>
      </c>
      <c r="I244" s="190"/>
      <c r="J244" s="191">
        <f t="shared" si="30"/>
        <v>0</v>
      </c>
      <c r="K244" s="187" t="s">
        <v>1</v>
      </c>
      <c r="L244" s="38"/>
      <c r="M244" s="192" t="s">
        <v>1</v>
      </c>
      <c r="N244" s="193" t="s">
        <v>38</v>
      </c>
      <c r="O244" s="70"/>
      <c r="P244" s="194">
        <f t="shared" si="31"/>
        <v>0</v>
      </c>
      <c r="Q244" s="194">
        <v>0</v>
      </c>
      <c r="R244" s="194">
        <f t="shared" si="32"/>
        <v>0</v>
      </c>
      <c r="S244" s="194">
        <v>0</v>
      </c>
      <c r="T244" s="195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134</v>
      </c>
      <c r="AT244" s="196" t="s">
        <v>127</v>
      </c>
      <c r="AU244" s="196" t="s">
        <v>82</v>
      </c>
      <c r="AY244" s="16" t="s">
        <v>124</v>
      </c>
      <c r="BE244" s="197">
        <f t="shared" si="34"/>
        <v>0</v>
      </c>
      <c r="BF244" s="197">
        <f t="shared" si="35"/>
        <v>0</v>
      </c>
      <c r="BG244" s="197">
        <f t="shared" si="36"/>
        <v>0</v>
      </c>
      <c r="BH244" s="197">
        <f t="shared" si="37"/>
        <v>0</v>
      </c>
      <c r="BI244" s="197">
        <f t="shared" si="38"/>
        <v>0</v>
      </c>
      <c r="BJ244" s="16" t="s">
        <v>80</v>
      </c>
      <c r="BK244" s="197">
        <f t="shared" si="39"/>
        <v>0</v>
      </c>
      <c r="BL244" s="16" t="s">
        <v>134</v>
      </c>
      <c r="BM244" s="196" t="s">
        <v>502</v>
      </c>
    </row>
    <row r="245" spans="1:65" s="2" customFormat="1" ht="23.45" customHeight="1">
      <c r="A245" s="33"/>
      <c r="B245" s="34"/>
      <c r="C245" s="198" t="s">
        <v>352</v>
      </c>
      <c r="D245" s="198" t="s">
        <v>136</v>
      </c>
      <c r="E245" s="199" t="s">
        <v>503</v>
      </c>
      <c r="F245" s="200" t="s">
        <v>504</v>
      </c>
      <c r="G245" s="201" t="s">
        <v>130</v>
      </c>
      <c r="H245" s="202">
        <v>1</v>
      </c>
      <c r="I245" s="203"/>
      <c r="J245" s="204">
        <f t="shared" si="30"/>
        <v>0</v>
      </c>
      <c r="K245" s="200" t="s">
        <v>1</v>
      </c>
      <c r="L245" s="205"/>
      <c r="M245" s="206" t="s">
        <v>1</v>
      </c>
      <c r="N245" s="207" t="s">
        <v>38</v>
      </c>
      <c r="O245" s="70"/>
      <c r="P245" s="194">
        <f t="shared" si="31"/>
        <v>0</v>
      </c>
      <c r="Q245" s="194">
        <v>0</v>
      </c>
      <c r="R245" s="194">
        <f t="shared" si="32"/>
        <v>0</v>
      </c>
      <c r="S245" s="194">
        <v>0</v>
      </c>
      <c r="T245" s="195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144</v>
      </c>
      <c r="AT245" s="196" t="s">
        <v>136</v>
      </c>
      <c r="AU245" s="196" t="s">
        <v>82</v>
      </c>
      <c r="AY245" s="16" t="s">
        <v>124</v>
      </c>
      <c r="BE245" s="197">
        <f t="shared" si="34"/>
        <v>0</v>
      </c>
      <c r="BF245" s="197">
        <f t="shared" si="35"/>
        <v>0</v>
      </c>
      <c r="BG245" s="197">
        <f t="shared" si="36"/>
        <v>0</v>
      </c>
      <c r="BH245" s="197">
        <f t="shared" si="37"/>
        <v>0</v>
      </c>
      <c r="BI245" s="197">
        <f t="shared" si="38"/>
        <v>0</v>
      </c>
      <c r="BJ245" s="16" t="s">
        <v>80</v>
      </c>
      <c r="BK245" s="197">
        <f t="shared" si="39"/>
        <v>0</v>
      </c>
      <c r="BL245" s="16" t="s">
        <v>134</v>
      </c>
      <c r="BM245" s="196" t="s">
        <v>505</v>
      </c>
    </row>
    <row r="246" spans="1:65" s="2" customFormat="1" ht="31.95" customHeight="1">
      <c r="A246" s="33"/>
      <c r="B246" s="34"/>
      <c r="C246" s="185" t="s">
        <v>506</v>
      </c>
      <c r="D246" s="185" t="s">
        <v>127</v>
      </c>
      <c r="E246" s="186" t="s">
        <v>507</v>
      </c>
      <c r="F246" s="187" t="s">
        <v>508</v>
      </c>
      <c r="G246" s="188" t="s">
        <v>130</v>
      </c>
      <c r="H246" s="189">
        <v>1</v>
      </c>
      <c r="I246" s="190"/>
      <c r="J246" s="191">
        <f t="shared" si="30"/>
        <v>0</v>
      </c>
      <c r="K246" s="187" t="s">
        <v>1</v>
      </c>
      <c r="L246" s="38"/>
      <c r="M246" s="192" t="s">
        <v>1</v>
      </c>
      <c r="N246" s="193" t="s">
        <v>38</v>
      </c>
      <c r="O246" s="70"/>
      <c r="P246" s="194">
        <f t="shared" si="31"/>
        <v>0</v>
      </c>
      <c r="Q246" s="194">
        <v>0</v>
      </c>
      <c r="R246" s="194">
        <f t="shared" si="32"/>
        <v>0</v>
      </c>
      <c r="S246" s="194">
        <v>0</v>
      </c>
      <c r="T246" s="195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134</v>
      </c>
      <c r="AT246" s="196" t="s">
        <v>127</v>
      </c>
      <c r="AU246" s="196" t="s">
        <v>82</v>
      </c>
      <c r="AY246" s="16" t="s">
        <v>124</v>
      </c>
      <c r="BE246" s="197">
        <f t="shared" si="34"/>
        <v>0</v>
      </c>
      <c r="BF246" s="197">
        <f t="shared" si="35"/>
        <v>0</v>
      </c>
      <c r="BG246" s="197">
        <f t="shared" si="36"/>
        <v>0</v>
      </c>
      <c r="BH246" s="197">
        <f t="shared" si="37"/>
        <v>0</v>
      </c>
      <c r="BI246" s="197">
        <f t="shared" si="38"/>
        <v>0</v>
      </c>
      <c r="BJ246" s="16" t="s">
        <v>80</v>
      </c>
      <c r="BK246" s="197">
        <f t="shared" si="39"/>
        <v>0</v>
      </c>
      <c r="BL246" s="16" t="s">
        <v>134</v>
      </c>
      <c r="BM246" s="196" t="s">
        <v>509</v>
      </c>
    </row>
    <row r="247" spans="1:65" s="2" customFormat="1" ht="23.45" customHeight="1">
      <c r="A247" s="33"/>
      <c r="B247" s="34"/>
      <c r="C247" s="198" t="s">
        <v>359</v>
      </c>
      <c r="D247" s="198" t="s">
        <v>136</v>
      </c>
      <c r="E247" s="199" t="s">
        <v>510</v>
      </c>
      <c r="F247" s="200" t="s">
        <v>511</v>
      </c>
      <c r="G247" s="201" t="s">
        <v>130</v>
      </c>
      <c r="H247" s="202">
        <v>1</v>
      </c>
      <c r="I247" s="203"/>
      <c r="J247" s="204">
        <f t="shared" si="30"/>
        <v>0</v>
      </c>
      <c r="K247" s="200" t="s">
        <v>1</v>
      </c>
      <c r="L247" s="205"/>
      <c r="M247" s="206" t="s">
        <v>1</v>
      </c>
      <c r="N247" s="207" t="s">
        <v>38</v>
      </c>
      <c r="O247" s="70"/>
      <c r="P247" s="194">
        <f t="shared" si="31"/>
        <v>0</v>
      </c>
      <c r="Q247" s="194">
        <v>0</v>
      </c>
      <c r="R247" s="194">
        <f t="shared" si="32"/>
        <v>0</v>
      </c>
      <c r="S247" s="194">
        <v>0</v>
      </c>
      <c r="T247" s="195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144</v>
      </c>
      <c r="AT247" s="196" t="s">
        <v>136</v>
      </c>
      <c r="AU247" s="196" t="s">
        <v>82</v>
      </c>
      <c r="AY247" s="16" t="s">
        <v>124</v>
      </c>
      <c r="BE247" s="197">
        <f t="shared" si="34"/>
        <v>0</v>
      </c>
      <c r="BF247" s="197">
        <f t="shared" si="35"/>
        <v>0</v>
      </c>
      <c r="BG247" s="197">
        <f t="shared" si="36"/>
        <v>0</v>
      </c>
      <c r="BH247" s="197">
        <f t="shared" si="37"/>
        <v>0</v>
      </c>
      <c r="BI247" s="197">
        <f t="shared" si="38"/>
        <v>0</v>
      </c>
      <c r="BJ247" s="16" t="s">
        <v>80</v>
      </c>
      <c r="BK247" s="197">
        <f t="shared" si="39"/>
        <v>0</v>
      </c>
      <c r="BL247" s="16" t="s">
        <v>134</v>
      </c>
      <c r="BM247" s="196" t="s">
        <v>512</v>
      </c>
    </row>
    <row r="248" spans="1:65" s="2" customFormat="1" ht="23.45" customHeight="1">
      <c r="A248" s="33"/>
      <c r="B248" s="34"/>
      <c r="C248" s="185" t="s">
        <v>513</v>
      </c>
      <c r="D248" s="185" t="s">
        <v>127</v>
      </c>
      <c r="E248" s="186" t="s">
        <v>514</v>
      </c>
      <c r="F248" s="187" t="s">
        <v>515</v>
      </c>
      <c r="G248" s="188" t="s">
        <v>130</v>
      </c>
      <c r="H248" s="189">
        <v>1</v>
      </c>
      <c r="I248" s="190"/>
      <c r="J248" s="191">
        <f t="shared" si="30"/>
        <v>0</v>
      </c>
      <c r="K248" s="187" t="s">
        <v>1</v>
      </c>
      <c r="L248" s="38"/>
      <c r="M248" s="192" t="s">
        <v>1</v>
      </c>
      <c r="N248" s="193" t="s">
        <v>38</v>
      </c>
      <c r="O248" s="70"/>
      <c r="P248" s="194">
        <f t="shared" si="31"/>
        <v>0</v>
      </c>
      <c r="Q248" s="194">
        <v>0</v>
      </c>
      <c r="R248" s="194">
        <f t="shared" si="32"/>
        <v>0</v>
      </c>
      <c r="S248" s="194">
        <v>0</v>
      </c>
      <c r="T248" s="195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134</v>
      </c>
      <c r="AT248" s="196" t="s">
        <v>127</v>
      </c>
      <c r="AU248" s="196" t="s">
        <v>82</v>
      </c>
      <c r="AY248" s="16" t="s">
        <v>124</v>
      </c>
      <c r="BE248" s="197">
        <f t="shared" si="34"/>
        <v>0</v>
      </c>
      <c r="BF248" s="197">
        <f t="shared" si="35"/>
        <v>0</v>
      </c>
      <c r="BG248" s="197">
        <f t="shared" si="36"/>
        <v>0</v>
      </c>
      <c r="BH248" s="197">
        <f t="shared" si="37"/>
        <v>0</v>
      </c>
      <c r="BI248" s="197">
        <f t="shared" si="38"/>
        <v>0</v>
      </c>
      <c r="BJ248" s="16" t="s">
        <v>80</v>
      </c>
      <c r="BK248" s="197">
        <f t="shared" si="39"/>
        <v>0</v>
      </c>
      <c r="BL248" s="16" t="s">
        <v>134</v>
      </c>
      <c r="BM248" s="196" t="s">
        <v>516</v>
      </c>
    </row>
    <row r="249" spans="1:65" s="2" customFormat="1" ht="23.45" customHeight="1">
      <c r="A249" s="33"/>
      <c r="B249" s="34"/>
      <c r="C249" s="198" t="s">
        <v>364</v>
      </c>
      <c r="D249" s="198" t="s">
        <v>136</v>
      </c>
      <c r="E249" s="199" t="s">
        <v>517</v>
      </c>
      <c r="F249" s="200" t="s">
        <v>518</v>
      </c>
      <c r="G249" s="201" t="s">
        <v>130</v>
      </c>
      <c r="H249" s="202">
        <v>1</v>
      </c>
      <c r="I249" s="203"/>
      <c r="J249" s="204">
        <f t="shared" si="30"/>
        <v>0</v>
      </c>
      <c r="K249" s="200" t="s">
        <v>1</v>
      </c>
      <c r="L249" s="205"/>
      <c r="M249" s="206" t="s">
        <v>1</v>
      </c>
      <c r="N249" s="207" t="s">
        <v>38</v>
      </c>
      <c r="O249" s="70"/>
      <c r="P249" s="194">
        <f t="shared" si="31"/>
        <v>0</v>
      </c>
      <c r="Q249" s="194">
        <v>0</v>
      </c>
      <c r="R249" s="194">
        <f t="shared" si="32"/>
        <v>0</v>
      </c>
      <c r="S249" s="194">
        <v>0</v>
      </c>
      <c r="T249" s="195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144</v>
      </c>
      <c r="AT249" s="196" t="s">
        <v>136</v>
      </c>
      <c r="AU249" s="196" t="s">
        <v>82</v>
      </c>
      <c r="AY249" s="16" t="s">
        <v>124</v>
      </c>
      <c r="BE249" s="197">
        <f t="shared" si="34"/>
        <v>0</v>
      </c>
      <c r="BF249" s="197">
        <f t="shared" si="35"/>
        <v>0</v>
      </c>
      <c r="BG249" s="197">
        <f t="shared" si="36"/>
        <v>0</v>
      </c>
      <c r="BH249" s="197">
        <f t="shared" si="37"/>
        <v>0</v>
      </c>
      <c r="BI249" s="197">
        <f t="shared" si="38"/>
        <v>0</v>
      </c>
      <c r="BJ249" s="16" t="s">
        <v>80</v>
      </c>
      <c r="BK249" s="197">
        <f t="shared" si="39"/>
        <v>0</v>
      </c>
      <c r="BL249" s="16" t="s">
        <v>134</v>
      </c>
      <c r="BM249" s="196" t="s">
        <v>519</v>
      </c>
    </row>
    <row r="250" spans="1:65" s="2" customFormat="1" ht="23.45" customHeight="1">
      <c r="A250" s="33"/>
      <c r="B250" s="34"/>
      <c r="C250" s="185" t="s">
        <v>520</v>
      </c>
      <c r="D250" s="185" t="s">
        <v>127</v>
      </c>
      <c r="E250" s="186" t="s">
        <v>521</v>
      </c>
      <c r="F250" s="187" t="s">
        <v>522</v>
      </c>
      <c r="G250" s="188" t="s">
        <v>130</v>
      </c>
      <c r="H250" s="189">
        <v>1</v>
      </c>
      <c r="I250" s="190"/>
      <c r="J250" s="191">
        <f t="shared" si="30"/>
        <v>0</v>
      </c>
      <c r="K250" s="187" t="s">
        <v>1</v>
      </c>
      <c r="L250" s="38"/>
      <c r="M250" s="192" t="s">
        <v>1</v>
      </c>
      <c r="N250" s="193" t="s">
        <v>38</v>
      </c>
      <c r="O250" s="70"/>
      <c r="P250" s="194">
        <f t="shared" si="31"/>
        <v>0</v>
      </c>
      <c r="Q250" s="194">
        <v>0</v>
      </c>
      <c r="R250" s="194">
        <f t="shared" si="32"/>
        <v>0</v>
      </c>
      <c r="S250" s="194">
        <v>0</v>
      </c>
      <c r="T250" s="195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134</v>
      </c>
      <c r="AT250" s="196" t="s">
        <v>127</v>
      </c>
      <c r="AU250" s="196" t="s">
        <v>82</v>
      </c>
      <c r="AY250" s="16" t="s">
        <v>124</v>
      </c>
      <c r="BE250" s="197">
        <f t="shared" si="34"/>
        <v>0</v>
      </c>
      <c r="BF250" s="197">
        <f t="shared" si="35"/>
        <v>0</v>
      </c>
      <c r="BG250" s="197">
        <f t="shared" si="36"/>
        <v>0</v>
      </c>
      <c r="BH250" s="197">
        <f t="shared" si="37"/>
        <v>0</v>
      </c>
      <c r="BI250" s="197">
        <f t="shared" si="38"/>
        <v>0</v>
      </c>
      <c r="BJ250" s="16" t="s">
        <v>80</v>
      </c>
      <c r="BK250" s="197">
        <f t="shared" si="39"/>
        <v>0</v>
      </c>
      <c r="BL250" s="16" t="s">
        <v>134</v>
      </c>
      <c r="BM250" s="196" t="s">
        <v>523</v>
      </c>
    </row>
    <row r="251" spans="1:65" s="2" customFormat="1" ht="23.45" customHeight="1">
      <c r="A251" s="33"/>
      <c r="B251" s="34"/>
      <c r="C251" s="198" t="s">
        <v>368</v>
      </c>
      <c r="D251" s="198" t="s">
        <v>136</v>
      </c>
      <c r="E251" s="199" t="s">
        <v>524</v>
      </c>
      <c r="F251" s="200" t="s">
        <v>525</v>
      </c>
      <c r="G251" s="201" t="s">
        <v>130</v>
      </c>
      <c r="H251" s="202">
        <v>1</v>
      </c>
      <c r="I251" s="203"/>
      <c r="J251" s="204">
        <f t="shared" si="30"/>
        <v>0</v>
      </c>
      <c r="K251" s="200" t="s">
        <v>1</v>
      </c>
      <c r="L251" s="205"/>
      <c r="M251" s="206" t="s">
        <v>1</v>
      </c>
      <c r="N251" s="207" t="s">
        <v>38</v>
      </c>
      <c r="O251" s="70"/>
      <c r="P251" s="194">
        <f t="shared" si="31"/>
        <v>0</v>
      </c>
      <c r="Q251" s="194">
        <v>0</v>
      </c>
      <c r="R251" s="194">
        <f t="shared" si="32"/>
        <v>0</v>
      </c>
      <c r="S251" s="194">
        <v>0</v>
      </c>
      <c r="T251" s="195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144</v>
      </c>
      <c r="AT251" s="196" t="s">
        <v>136</v>
      </c>
      <c r="AU251" s="196" t="s">
        <v>82</v>
      </c>
      <c r="AY251" s="16" t="s">
        <v>124</v>
      </c>
      <c r="BE251" s="197">
        <f t="shared" si="34"/>
        <v>0</v>
      </c>
      <c r="BF251" s="197">
        <f t="shared" si="35"/>
        <v>0</v>
      </c>
      <c r="BG251" s="197">
        <f t="shared" si="36"/>
        <v>0</v>
      </c>
      <c r="BH251" s="197">
        <f t="shared" si="37"/>
        <v>0</v>
      </c>
      <c r="BI251" s="197">
        <f t="shared" si="38"/>
        <v>0</v>
      </c>
      <c r="BJ251" s="16" t="s">
        <v>80</v>
      </c>
      <c r="BK251" s="197">
        <f t="shared" si="39"/>
        <v>0</v>
      </c>
      <c r="BL251" s="16" t="s">
        <v>134</v>
      </c>
      <c r="BM251" s="196" t="s">
        <v>526</v>
      </c>
    </row>
    <row r="252" spans="1:65" s="2" customFormat="1" ht="31.95" customHeight="1">
      <c r="A252" s="33"/>
      <c r="B252" s="34"/>
      <c r="C252" s="185" t="s">
        <v>527</v>
      </c>
      <c r="D252" s="185" t="s">
        <v>127</v>
      </c>
      <c r="E252" s="186" t="s">
        <v>528</v>
      </c>
      <c r="F252" s="187" t="s">
        <v>529</v>
      </c>
      <c r="G252" s="188" t="s">
        <v>130</v>
      </c>
      <c r="H252" s="189">
        <v>1</v>
      </c>
      <c r="I252" s="190"/>
      <c r="J252" s="191">
        <f t="shared" si="30"/>
        <v>0</v>
      </c>
      <c r="K252" s="187" t="s">
        <v>1</v>
      </c>
      <c r="L252" s="38"/>
      <c r="M252" s="192" t="s">
        <v>1</v>
      </c>
      <c r="N252" s="193" t="s">
        <v>38</v>
      </c>
      <c r="O252" s="70"/>
      <c r="P252" s="194">
        <f t="shared" si="31"/>
        <v>0</v>
      </c>
      <c r="Q252" s="194">
        <v>0</v>
      </c>
      <c r="R252" s="194">
        <f t="shared" si="32"/>
        <v>0</v>
      </c>
      <c r="S252" s="194">
        <v>0</v>
      </c>
      <c r="T252" s="195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134</v>
      </c>
      <c r="AT252" s="196" t="s">
        <v>127</v>
      </c>
      <c r="AU252" s="196" t="s">
        <v>82</v>
      </c>
      <c r="AY252" s="16" t="s">
        <v>124</v>
      </c>
      <c r="BE252" s="197">
        <f t="shared" si="34"/>
        <v>0</v>
      </c>
      <c r="BF252" s="197">
        <f t="shared" si="35"/>
        <v>0</v>
      </c>
      <c r="BG252" s="197">
        <f t="shared" si="36"/>
        <v>0</v>
      </c>
      <c r="BH252" s="197">
        <f t="shared" si="37"/>
        <v>0</v>
      </c>
      <c r="BI252" s="197">
        <f t="shared" si="38"/>
        <v>0</v>
      </c>
      <c r="BJ252" s="16" t="s">
        <v>80</v>
      </c>
      <c r="BK252" s="197">
        <f t="shared" si="39"/>
        <v>0</v>
      </c>
      <c r="BL252" s="16" t="s">
        <v>134</v>
      </c>
      <c r="BM252" s="196" t="s">
        <v>530</v>
      </c>
    </row>
    <row r="253" spans="1:65" s="2" customFormat="1" ht="21.1" customHeight="1">
      <c r="A253" s="33"/>
      <c r="B253" s="34"/>
      <c r="C253" s="198" t="s">
        <v>373</v>
      </c>
      <c r="D253" s="198" t="s">
        <v>136</v>
      </c>
      <c r="E253" s="199" t="s">
        <v>531</v>
      </c>
      <c r="F253" s="200" t="s">
        <v>532</v>
      </c>
      <c r="G253" s="201" t="s">
        <v>130</v>
      </c>
      <c r="H253" s="202">
        <v>1</v>
      </c>
      <c r="I253" s="203"/>
      <c r="J253" s="204">
        <f t="shared" si="30"/>
        <v>0</v>
      </c>
      <c r="K253" s="200" t="s">
        <v>1</v>
      </c>
      <c r="L253" s="205"/>
      <c r="M253" s="206" t="s">
        <v>1</v>
      </c>
      <c r="N253" s="207" t="s">
        <v>38</v>
      </c>
      <c r="O253" s="70"/>
      <c r="P253" s="194">
        <f t="shared" si="31"/>
        <v>0</v>
      </c>
      <c r="Q253" s="194">
        <v>0</v>
      </c>
      <c r="R253" s="194">
        <f t="shared" si="32"/>
        <v>0</v>
      </c>
      <c r="S253" s="194">
        <v>0</v>
      </c>
      <c r="T253" s="195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144</v>
      </c>
      <c r="AT253" s="196" t="s">
        <v>136</v>
      </c>
      <c r="AU253" s="196" t="s">
        <v>82</v>
      </c>
      <c r="AY253" s="16" t="s">
        <v>124</v>
      </c>
      <c r="BE253" s="197">
        <f t="shared" si="34"/>
        <v>0</v>
      </c>
      <c r="BF253" s="197">
        <f t="shared" si="35"/>
        <v>0</v>
      </c>
      <c r="BG253" s="197">
        <f t="shared" si="36"/>
        <v>0</v>
      </c>
      <c r="BH253" s="197">
        <f t="shared" si="37"/>
        <v>0</v>
      </c>
      <c r="BI253" s="197">
        <f t="shared" si="38"/>
        <v>0</v>
      </c>
      <c r="BJ253" s="16" t="s">
        <v>80</v>
      </c>
      <c r="BK253" s="197">
        <f t="shared" si="39"/>
        <v>0</v>
      </c>
      <c r="BL253" s="16" t="s">
        <v>134</v>
      </c>
      <c r="BM253" s="196" t="s">
        <v>533</v>
      </c>
    </row>
    <row r="254" spans="1:65" s="2" customFormat="1" ht="31.95" customHeight="1">
      <c r="A254" s="33"/>
      <c r="B254" s="34"/>
      <c r="C254" s="185" t="s">
        <v>534</v>
      </c>
      <c r="D254" s="185" t="s">
        <v>127</v>
      </c>
      <c r="E254" s="186" t="s">
        <v>535</v>
      </c>
      <c r="F254" s="187" t="s">
        <v>536</v>
      </c>
      <c r="G254" s="188" t="s">
        <v>130</v>
      </c>
      <c r="H254" s="189">
        <v>1</v>
      </c>
      <c r="I254" s="190"/>
      <c r="J254" s="191">
        <f t="shared" si="30"/>
        <v>0</v>
      </c>
      <c r="K254" s="187" t="s">
        <v>1</v>
      </c>
      <c r="L254" s="38"/>
      <c r="M254" s="192" t="s">
        <v>1</v>
      </c>
      <c r="N254" s="193" t="s">
        <v>38</v>
      </c>
      <c r="O254" s="70"/>
      <c r="P254" s="194">
        <f t="shared" si="31"/>
        <v>0</v>
      </c>
      <c r="Q254" s="194">
        <v>0</v>
      </c>
      <c r="R254" s="194">
        <f t="shared" si="32"/>
        <v>0</v>
      </c>
      <c r="S254" s="194">
        <v>0</v>
      </c>
      <c r="T254" s="195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134</v>
      </c>
      <c r="AT254" s="196" t="s">
        <v>127</v>
      </c>
      <c r="AU254" s="196" t="s">
        <v>82</v>
      </c>
      <c r="AY254" s="16" t="s">
        <v>124</v>
      </c>
      <c r="BE254" s="197">
        <f t="shared" si="34"/>
        <v>0</v>
      </c>
      <c r="BF254" s="197">
        <f t="shared" si="35"/>
        <v>0</v>
      </c>
      <c r="BG254" s="197">
        <f t="shared" si="36"/>
        <v>0</v>
      </c>
      <c r="BH254" s="197">
        <f t="shared" si="37"/>
        <v>0</v>
      </c>
      <c r="BI254" s="197">
        <f t="shared" si="38"/>
        <v>0</v>
      </c>
      <c r="BJ254" s="16" t="s">
        <v>80</v>
      </c>
      <c r="BK254" s="197">
        <f t="shared" si="39"/>
        <v>0</v>
      </c>
      <c r="BL254" s="16" t="s">
        <v>134</v>
      </c>
      <c r="BM254" s="196" t="s">
        <v>537</v>
      </c>
    </row>
    <row r="255" spans="1:65" s="2" customFormat="1" ht="21.1" customHeight="1">
      <c r="A255" s="33"/>
      <c r="B255" s="34"/>
      <c r="C255" s="198" t="s">
        <v>377</v>
      </c>
      <c r="D255" s="198" t="s">
        <v>136</v>
      </c>
      <c r="E255" s="199" t="s">
        <v>538</v>
      </c>
      <c r="F255" s="200" t="s">
        <v>539</v>
      </c>
      <c r="G255" s="201" t="s">
        <v>130</v>
      </c>
      <c r="H255" s="202">
        <v>1</v>
      </c>
      <c r="I255" s="203"/>
      <c r="J255" s="204">
        <f t="shared" si="30"/>
        <v>0</v>
      </c>
      <c r="K255" s="200" t="s">
        <v>1</v>
      </c>
      <c r="L255" s="205"/>
      <c r="M255" s="206" t="s">
        <v>1</v>
      </c>
      <c r="N255" s="207" t="s">
        <v>38</v>
      </c>
      <c r="O255" s="70"/>
      <c r="P255" s="194">
        <f t="shared" si="31"/>
        <v>0</v>
      </c>
      <c r="Q255" s="194">
        <v>0</v>
      </c>
      <c r="R255" s="194">
        <f t="shared" si="32"/>
        <v>0</v>
      </c>
      <c r="S255" s="194">
        <v>0</v>
      </c>
      <c r="T255" s="195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144</v>
      </c>
      <c r="AT255" s="196" t="s">
        <v>136</v>
      </c>
      <c r="AU255" s="196" t="s">
        <v>82</v>
      </c>
      <c r="AY255" s="16" t="s">
        <v>124</v>
      </c>
      <c r="BE255" s="197">
        <f t="shared" si="34"/>
        <v>0</v>
      </c>
      <c r="BF255" s="197">
        <f t="shared" si="35"/>
        <v>0</v>
      </c>
      <c r="BG255" s="197">
        <f t="shared" si="36"/>
        <v>0</v>
      </c>
      <c r="BH255" s="197">
        <f t="shared" si="37"/>
        <v>0</v>
      </c>
      <c r="BI255" s="197">
        <f t="shared" si="38"/>
        <v>0</v>
      </c>
      <c r="BJ255" s="16" t="s">
        <v>80</v>
      </c>
      <c r="BK255" s="197">
        <f t="shared" si="39"/>
        <v>0</v>
      </c>
      <c r="BL255" s="16" t="s">
        <v>134</v>
      </c>
      <c r="BM255" s="196" t="s">
        <v>540</v>
      </c>
    </row>
    <row r="256" spans="1:65" s="2" customFormat="1" ht="23.45" customHeight="1">
      <c r="A256" s="33"/>
      <c r="B256" s="34"/>
      <c r="C256" s="185" t="s">
        <v>541</v>
      </c>
      <c r="D256" s="185" t="s">
        <v>127</v>
      </c>
      <c r="E256" s="186" t="s">
        <v>542</v>
      </c>
      <c r="F256" s="187" t="s">
        <v>543</v>
      </c>
      <c r="G256" s="188" t="s">
        <v>130</v>
      </c>
      <c r="H256" s="189">
        <v>1</v>
      </c>
      <c r="I256" s="190"/>
      <c r="J256" s="191">
        <f t="shared" si="30"/>
        <v>0</v>
      </c>
      <c r="K256" s="187" t="s">
        <v>1</v>
      </c>
      <c r="L256" s="38"/>
      <c r="M256" s="192" t="s">
        <v>1</v>
      </c>
      <c r="N256" s="193" t="s">
        <v>38</v>
      </c>
      <c r="O256" s="70"/>
      <c r="P256" s="194">
        <f t="shared" si="31"/>
        <v>0</v>
      </c>
      <c r="Q256" s="194">
        <v>0</v>
      </c>
      <c r="R256" s="194">
        <f t="shared" si="32"/>
        <v>0</v>
      </c>
      <c r="S256" s="194">
        <v>0</v>
      </c>
      <c r="T256" s="195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134</v>
      </c>
      <c r="AT256" s="196" t="s">
        <v>127</v>
      </c>
      <c r="AU256" s="196" t="s">
        <v>82</v>
      </c>
      <c r="AY256" s="16" t="s">
        <v>124</v>
      </c>
      <c r="BE256" s="197">
        <f t="shared" si="34"/>
        <v>0</v>
      </c>
      <c r="BF256" s="197">
        <f t="shared" si="35"/>
        <v>0</v>
      </c>
      <c r="BG256" s="197">
        <f t="shared" si="36"/>
        <v>0</v>
      </c>
      <c r="BH256" s="197">
        <f t="shared" si="37"/>
        <v>0</v>
      </c>
      <c r="BI256" s="197">
        <f t="shared" si="38"/>
        <v>0</v>
      </c>
      <c r="BJ256" s="16" t="s">
        <v>80</v>
      </c>
      <c r="BK256" s="197">
        <f t="shared" si="39"/>
        <v>0</v>
      </c>
      <c r="BL256" s="16" t="s">
        <v>134</v>
      </c>
      <c r="BM256" s="196" t="s">
        <v>544</v>
      </c>
    </row>
    <row r="257" spans="1:65" s="2" customFormat="1" ht="23.45" customHeight="1">
      <c r="A257" s="33"/>
      <c r="B257" s="34"/>
      <c r="C257" s="185" t="s">
        <v>380</v>
      </c>
      <c r="D257" s="185" t="s">
        <v>127</v>
      </c>
      <c r="E257" s="186" t="s">
        <v>545</v>
      </c>
      <c r="F257" s="187" t="s">
        <v>546</v>
      </c>
      <c r="G257" s="188" t="s">
        <v>130</v>
      </c>
      <c r="H257" s="189">
        <v>5</v>
      </c>
      <c r="I257" s="190"/>
      <c r="J257" s="191">
        <f t="shared" si="30"/>
        <v>0</v>
      </c>
      <c r="K257" s="187" t="s">
        <v>1</v>
      </c>
      <c r="L257" s="38"/>
      <c r="M257" s="192" t="s">
        <v>1</v>
      </c>
      <c r="N257" s="193" t="s">
        <v>38</v>
      </c>
      <c r="O257" s="70"/>
      <c r="P257" s="194">
        <f t="shared" si="31"/>
        <v>0</v>
      </c>
      <c r="Q257" s="194">
        <v>0</v>
      </c>
      <c r="R257" s="194">
        <f t="shared" si="32"/>
        <v>0</v>
      </c>
      <c r="S257" s="194">
        <v>0</v>
      </c>
      <c r="T257" s="195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134</v>
      </c>
      <c r="AT257" s="196" t="s">
        <v>127</v>
      </c>
      <c r="AU257" s="196" t="s">
        <v>82</v>
      </c>
      <c r="AY257" s="16" t="s">
        <v>124</v>
      </c>
      <c r="BE257" s="197">
        <f t="shared" si="34"/>
        <v>0</v>
      </c>
      <c r="BF257" s="197">
        <f t="shared" si="35"/>
        <v>0</v>
      </c>
      <c r="BG257" s="197">
        <f t="shared" si="36"/>
        <v>0</v>
      </c>
      <c r="BH257" s="197">
        <f t="shared" si="37"/>
        <v>0</v>
      </c>
      <c r="BI257" s="197">
        <f t="shared" si="38"/>
        <v>0</v>
      </c>
      <c r="BJ257" s="16" t="s">
        <v>80</v>
      </c>
      <c r="BK257" s="197">
        <f t="shared" si="39"/>
        <v>0</v>
      </c>
      <c r="BL257" s="16" t="s">
        <v>134</v>
      </c>
      <c r="BM257" s="196" t="s">
        <v>547</v>
      </c>
    </row>
    <row r="258" spans="1:65" s="2" customFormat="1" ht="42.8" customHeight="1">
      <c r="A258" s="33"/>
      <c r="B258" s="34"/>
      <c r="C258" s="185" t="s">
        <v>548</v>
      </c>
      <c r="D258" s="185" t="s">
        <v>127</v>
      </c>
      <c r="E258" s="186" t="s">
        <v>279</v>
      </c>
      <c r="F258" s="187" t="s">
        <v>280</v>
      </c>
      <c r="G258" s="188" t="s">
        <v>281</v>
      </c>
      <c r="H258" s="189">
        <v>0.90800000000000003</v>
      </c>
      <c r="I258" s="190"/>
      <c r="J258" s="191">
        <f t="shared" si="30"/>
        <v>0</v>
      </c>
      <c r="K258" s="187" t="s">
        <v>1</v>
      </c>
      <c r="L258" s="38"/>
      <c r="M258" s="192" t="s">
        <v>1</v>
      </c>
      <c r="N258" s="193" t="s">
        <v>38</v>
      </c>
      <c r="O258" s="70"/>
      <c r="P258" s="194">
        <f t="shared" si="31"/>
        <v>0</v>
      </c>
      <c r="Q258" s="194">
        <v>0</v>
      </c>
      <c r="R258" s="194">
        <f t="shared" si="32"/>
        <v>0</v>
      </c>
      <c r="S258" s="194">
        <v>0</v>
      </c>
      <c r="T258" s="195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134</v>
      </c>
      <c r="AT258" s="196" t="s">
        <v>127</v>
      </c>
      <c r="AU258" s="196" t="s">
        <v>82</v>
      </c>
      <c r="AY258" s="16" t="s">
        <v>124</v>
      </c>
      <c r="BE258" s="197">
        <f t="shared" si="34"/>
        <v>0</v>
      </c>
      <c r="BF258" s="197">
        <f t="shared" si="35"/>
        <v>0</v>
      </c>
      <c r="BG258" s="197">
        <f t="shared" si="36"/>
        <v>0</v>
      </c>
      <c r="BH258" s="197">
        <f t="shared" si="37"/>
        <v>0</v>
      </c>
      <c r="BI258" s="197">
        <f t="shared" si="38"/>
        <v>0</v>
      </c>
      <c r="BJ258" s="16" t="s">
        <v>80</v>
      </c>
      <c r="BK258" s="197">
        <f t="shared" si="39"/>
        <v>0</v>
      </c>
      <c r="BL258" s="16" t="s">
        <v>134</v>
      </c>
      <c r="BM258" s="196" t="s">
        <v>549</v>
      </c>
    </row>
    <row r="259" spans="1:65" s="12" customFormat="1" ht="22.75" customHeight="1">
      <c r="B259" s="169"/>
      <c r="C259" s="170"/>
      <c r="D259" s="171" t="s">
        <v>72</v>
      </c>
      <c r="E259" s="183" t="s">
        <v>550</v>
      </c>
      <c r="F259" s="183" t="s">
        <v>551</v>
      </c>
      <c r="G259" s="170"/>
      <c r="H259" s="170"/>
      <c r="I259" s="173"/>
      <c r="J259" s="184">
        <f>BK259</f>
        <v>0</v>
      </c>
      <c r="K259" s="170"/>
      <c r="L259" s="175"/>
      <c r="M259" s="176"/>
      <c r="N259" s="177"/>
      <c r="O259" s="177"/>
      <c r="P259" s="178">
        <f>SUM(P260:P274)</f>
        <v>0</v>
      </c>
      <c r="Q259" s="177"/>
      <c r="R259" s="178">
        <f>SUM(R260:R274)</f>
        <v>0</v>
      </c>
      <c r="S259" s="177"/>
      <c r="T259" s="179">
        <f>SUM(T260:T274)</f>
        <v>0</v>
      </c>
      <c r="AR259" s="180" t="s">
        <v>80</v>
      </c>
      <c r="AT259" s="181" t="s">
        <v>72</v>
      </c>
      <c r="AU259" s="181" t="s">
        <v>80</v>
      </c>
      <c r="AY259" s="180" t="s">
        <v>124</v>
      </c>
      <c r="BK259" s="182">
        <f>SUM(BK260:BK274)</f>
        <v>0</v>
      </c>
    </row>
    <row r="260" spans="1:65" s="2" customFormat="1" ht="42.8" customHeight="1">
      <c r="A260" s="33"/>
      <c r="B260" s="34"/>
      <c r="C260" s="185" t="s">
        <v>384</v>
      </c>
      <c r="D260" s="185" t="s">
        <v>127</v>
      </c>
      <c r="E260" s="186" t="s">
        <v>552</v>
      </c>
      <c r="F260" s="187" t="s">
        <v>553</v>
      </c>
      <c r="G260" s="188" t="s">
        <v>175</v>
      </c>
      <c r="H260" s="189">
        <v>750</v>
      </c>
      <c r="I260" s="190"/>
      <c r="J260" s="191">
        <f>ROUND(I260*H260,2)</f>
        <v>0</v>
      </c>
      <c r="K260" s="187" t="s">
        <v>1</v>
      </c>
      <c r="L260" s="38"/>
      <c r="M260" s="192" t="s">
        <v>1</v>
      </c>
      <c r="N260" s="193" t="s">
        <v>38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134</v>
      </c>
      <c r="AT260" s="196" t="s">
        <v>127</v>
      </c>
      <c r="AU260" s="196" t="s">
        <v>82</v>
      </c>
      <c r="AY260" s="16" t="s">
        <v>124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80</v>
      </c>
      <c r="BK260" s="197">
        <f>ROUND(I260*H260,2)</f>
        <v>0</v>
      </c>
      <c r="BL260" s="16" t="s">
        <v>134</v>
      </c>
      <c r="BM260" s="196" t="s">
        <v>554</v>
      </c>
    </row>
    <row r="261" spans="1:65" s="2" customFormat="1" ht="23.45" customHeight="1">
      <c r="A261" s="33"/>
      <c r="B261" s="34"/>
      <c r="C261" s="198" t="s">
        <v>555</v>
      </c>
      <c r="D261" s="198" t="s">
        <v>136</v>
      </c>
      <c r="E261" s="199" t="s">
        <v>556</v>
      </c>
      <c r="F261" s="200" t="s">
        <v>557</v>
      </c>
      <c r="G261" s="201" t="s">
        <v>175</v>
      </c>
      <c r="H261" s="202">
        <v>750</v>
      </c>
      <c r="I261" s="203"/>
      <c r="J261" s="204">
        <f>ROUND(I261*H261,2)</f>
        <v>0</v>
      </c>
      <c r="K261" s="200" t="s">
        <v>1</v>
      </c>
      <c r="L261" s="205"/>
      <c r="M261" s="206" t="s">
        <v>1</v>
      </c>
      <c r="N261" s="207" t="s">
        <v>38</v>
      </c>
      <c r="O261" s="70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144</v>
      </c>
      <c r="AT261" s="196" t="s">
        <v>136</v>
      </c>
      <c r="AU261" s="196" t="s">
        <v>82</v>
      </c>
      <c r="AY261" s="16" t="s">
        <v>124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6" t="s">
        <v>80</v>
      </c>
      <c r="BK261" s="197">
        <f>ROUND(I261*H261,2)</f>
        <v>0</v>
      </c>
      <c r="BL261" s="16" t="s">
        <v>134</v>
      </c>
      <c r="BM261" s="196" t="s">
        <v>558</v>
      </c>
    </row>
    <row r="262" spans="1:65" s="2" customFormat="1" ht="53.7" customHeight="1">
      <c r="A262" s="33"/>
      <c r="B262" s="34"/>
      <c r="C262" s="185" t="s">
        <v>389</v>
      </c>
      <c r="D262" s="185" t="s">
        <v>127</v>
      </c>
      <c r="E262" s="186" t="s">
        <v>559</v>
      </c>
      <c r="F262" s="187" t="s">
        <v>560</v>
      </c>
      <c r="G262" s="188" t="s">
        <v>175</v>
      </c>
      <c r="H262" s="189">
        <v>750</v>
      </c>
      <c r="I262" s="190"/>
      <c r="J262" s="191">
        <f>ROUND(I262*H262,2)</f>
        <v>0</v>
      </c>
      <c r="K262" s="187" t="s">
        <v>1</v>
      </c>
      <c r="L262" s="38"/>
      <c r="M262" s="192" t="s">
        <v>1</v>
      </c>
      <c r="N262" s="193" t="s">
        <v>38</v>
      </c>
      <c r="O262" s="70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134</v>
      </c>
      <c r="AT262" s="196" t="s">
        <v>127</v>
      </c>
      <c r="AU262" s="196" t="s">
        <v>82</v>
      </c>
      <c r="AY262" s="16" t="s">
        <v>124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80</v>
      </c>
      <c r="BK262" s="197">
        <f>ROUND(I262*H262,2)</f>
        <v>0</v>
      </c>
      <c r="BL262" s="16" t="s">
        <v>134</v>
      </c>
      <c r="BM262" s="196" t="s">
        <v>561</v>
      </c>
    </row>
    <row r="263" spans="1:65" s="2" customFormat="1" ht="23.45" customHeight="1">
      <c r="A263" s="33"/>
      <c r="B263" s="34"/>
      <c r="C263" s="198" t="s">
        <v>562</v>
      </c>
      <c r="D263" s="198" t="s">
        <v>136</v>
      </c>
      <c r="E263" s="199" t="s">
        <v>403</v>
      </c>
      <c r="F263" s="200" t="s">
        <v>404</v>
      </c>
      <c r="G263" s="201" t="s">
        <v>175</v>
      </c>
      <c r="H263" s="202">
        <v>862.5</v>
      </c>
      <c r="I263" s="203"/>
      <c r="J263" s="204">
        <f>ROUND(I263*H263,2)</f>
        <v>0</v>
      </c>
      <c r="K263" s="200" t="s">
        <v>1</v>
      </c>
      <c r="L263" s="205"/>
      <c r="M263" s="206" t="s">
        <v>1</v>
      </c>
      <c r="N263" s="207" t="s">
        <v>38</v>
      </c>
      <c r="O263" s="70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144</v>
      </c>
      <c r="AT263" s="196" t="s">
        <v>136</v>
      </c>
      <c r="AU263" s="196" t="s">
        <v>82</v>
      </c>
      <c r="AY263" s="16" t="s">
        <v>124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6" t="s">
        <v>80</v>
      </c>
      <c r="BK263" s="197">
        <f>ROUND(I263*H263,2)</f>
        <v>0</v>
      </c>
      <c r="BL263" s="16" t="s">
        <v>134</v>
      </c>
      <c r="BM263" s="196" t="s">
        <v>563</v>
      </c>
    </row>
    <row r="264" spans="1:65" s="13" customFormat="1">
      <c r="B264" s="214"/>
      <c r="C264" s="215"/>
      <c r="D264" s="216" t="s">
        <v>270</v>
      </c>
      <c r="E264" s="217" t="s">
        <v>1</v>
      </c>
      <c r="F264" s="218" t="s">
        <v>564</v>
      </c>
      <c r="G264" s="215"/>
      <c r="H264" s="219">
        <v>862.5</v>
      </c>
      <c r="I264" s="220"/>
      <c r="J264" s="215"/>
      <c r="K264" s="215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270</v>
      </c>
      <c r="AU264" s="225" t="s">
        <v>82</v>
      </c>
      <c r="AV264" s="13" t="s">
        <v>82</v>
      </c>
      <c r="AW264" s="13" t="s">
        <v>30</v>
      </c>
      <c r="AX264" s="13" t="s">
        <v>73</v>
      </c>
      <c r="AY264" s="225" t="s">
        <v>124</v>
      </c>
    </row>
    <row r="265" spans="1:65" s="14" customFormat="1">
      <c r="B265" s="226"/>
      <c r="C265" s="227"/>
      <c r="D265" s="216" t="s">
        <v>270</v>
      </c>
      <c r="E265" s="228" t="s">
        <v>1</v>
      </c>
      <c r="F265" s="229" t="s">
        <v>272</v>
      </c>
      <c r="G265" s="227"/>
      <c r="H265" s="230">
        <v>862.5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270</v>
      </c>
      <c r="AU265" s="236" t="s">
        <v>82</v>
      </c>
      <c r="AV265" s="14" t="s">
        <v>134</v>
      </c>
      <c r="AW265" s="14" t="s">
        <v>30</v>
      </c>
      <c r="AX265" s="14" t="s">
        <v>80</v>
      </c>
      <c r="AY265" s="236" t="s">
        <v>124</v>
      </c>
    </row>
    <row r="266" spans="1:65" s="2" customFormat="1" ht="23.45" customHeight="1">
      <c r="A266" s="33"/>
      <c r="B266" s="34"/>
      <c r="C266" s="185" t="s">
        <v>395</v>
      </c>
      <c r="D266" s="185" t="s">
        <v>127</v>
      </c>
      <c r="E266" s="186" t="s">
        <v>565</v>
      </c>
      <c r="F266" s="187" t="s">
        <v>566</v>
      </c>
      <c r="G266" s="188" t="s">
        <v>175</v>
      </c>
      <c r="H266" s="189">
        <v>126</v>
      </c>
      <c r="I266" s="190"/>
      <c r="J266" s="191">
        <f>ROUND(I266*H266,2)</f>
        <v>0</v>
      </c>
      <c r="K266" s="187" t="s">
        <v>1</v>
      </c>
      <c r="L266" s="38"/>
      <c r="M266" s="192" t="s">
        <v>1</v>
      </c>
      <c r="N266" s="193" t="s">
        <v>38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134</v>
      </c>
      <c r="AT266" s="196" t="s">
        <v>127</v>
      </c>
      <c r="AU266" s="196" t="s">
        <v>82</v>
      </c>
      <c r="AY266" s="16" t="s">
        <v>124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80</v>
      </c>
      <c r="BK266" s="197">
        <f>ROUND(I266*H266,2)</f>
        <v>0</v>
      </c>
      <c r="BL266" s="16" t="s">
        <v>134</v>
      </c>
      <c r="BM266" s="196" t="s">
        <v>567</v>
      </c>
    </row>
    <row r="267" spans="1:65" s="13" customFormat="1">
      <c r="B267" s="214"/>
      <c r="C267" s="215"/>
      <c r="D267" s="216" t="s">
        <v>270</v>
      </c>
      <c r="E267" s="217" t="s">
        <v>1</v>
      </c>
      <c r="F267" s="218" t="s">
        <v>568</v>
      </c>
      <c r="G267" s="215"/>
      <c r="H267" s="219">
        <v>126</v>
      </c>
      <c r="I267" s="220"/>
      <c r="J267" s="215"/>
      <c r="K267" s="215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270</v>
      </c>
      <c r="AU267" s="225" t="s">
        <v>82</v>
      </c>
      <c r="AV267" s="13" t="s">
        <v>82</v>
      </c>
      <c r="AW267" s="13" t="s">
        <v>30</v>
      </c>
      <c r="AX267" s="13" t="s">
        <v>73</v>
      </c>
      <c r="AY267" s="225" t="s">
        <v>124</v>
      </c>
    </row>
    <row r="268" spans="1:65" s="14" customFormat="1">
      <c r="B268" s="226"/>
      <c r="C268" s="227"/>
      <c r="D268" s="216" t="s">
        <v>270</v>
      </c>
      <c r="E268" s="228" t="s">
        <v>1</v>
      </c>
      <c r="F268" s="229" t="s">
        <v>272</v>
      </c>
      <c r="G268" s="227"/>
      <c r="H268" s="230">
        <v>126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270</v>
      </c>
      <c r="AU268" s="236" t="s">
        <v>82</v>
      </c>
      <c r="AV268" s="14" t="s">
        <v>134</v>
      </c>
      <c r="AW268" s="14" t="s">
        <v>30</v>
      </c>
      <c r="AX268" s="14" t="s">
        <v>80</v>
      </c>
      <c r="AY268" s="236" t="s">
        <v>124</v>
      </c>
    </row>
    <row r="269" spans="1:65" s="2" customFormat="1" ht="21.1" customHeight="1">
      <c r="A269" s="33"/>
      <c r="B269" s="34"/>
      <c r="C269" s="198" t="s">
        <v>569</v>
      </c>
      <c r="D269" s="198" t="s">
        <v>136</v>
      </c>
      <c r="E269" s="199" t="s">
        <v>570</v>
      </c>
      <c r="F269" s="200" t="s">
        <v>571</v>
      </c>
      <c r="G269" s="201" t="s">
        <v>490</v>
      </c>
      <c r="H269" s="202">
        <v>18</v>
      </c>
      <c r="I269" s="203"/>
      <c r="J269" s="204">
        <f t="shared" ref="J269:J274" si="40">ROUND(I269*H269,2)</f>
        <v>0</v>
      </c>
      <c r="K269" s="200" t="s">
        <v>1</v>
      </c>
      <c r="L269" s="205"/>
      <c r="M269" s="206" t="s">
        <v>1</v>
      </c>
      <c r="N269" s="207" t="s">
        <v>38</v>
      </c>
      <c r="O269" s="70"/>
      <c r="P269" s="194">
        <f t="shared" ref="P269:P274" si="41">O269*H269</f>
        <v>0</v>
      </c>
      <c r="Q269" s="194">
        <v>0</v>
      </c>
      <c r="R269" s="194">
        <f t="shared" ref="R269:R274" si="42">Q269*H269</f>
        <v>0</v>
      </c>
      <c r="S269" s="194">
        <v>0</v>
      </c>
      <c r="T269" s="195">
        <f t="shared" ref="T269:T274" si="4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144</v>
      </c>
      <c r="AT269" s="196" t="s">
        <v>136</v>
      </c>
      <c r="AU269" s="196" t="s">
        <v>82</v>
      </c>
      <c r="AY269" s="16" t="s">
        <v>124</v>
      </c>
      <c r="BE269" s="197">
        <f t="shared" ref="BE269:BE274" si="44">IF(N269="základní",J269,0)</f>
        <v>0</v>
      </c>
      <c r="BF269" s="197">
        <f t="shared" ref="BF269:BF274" si="45">IF(N269="snížená",J269,0)</f>
        <v>0</v>
      </c>
      <c r="BG269" s="197">
        <f t="shared" ref="BG269:BG274" si="46">IF(N269="zákl. přenesená",J269,0)</f>
        <v>0</v>
      </c>
      <c r="BH269" s="197">
        <f t="shared" ref="BH269:BH274" si="47">IF(N269="sníž. přenesená",J269,0)</f>
        <v>0</v>
      </c>
      <c r="BI269" s="197">
        <f t="shared" ref="BI269:BI274" si="48">IF(N269="nulová",J269,0)</f>
        <v>0</v>
      </c>
      <c r="BJ269" s="16" t="s">
        <v>80</v>
      </c>
      <c r="BK269" s="197">
        <f t="shared" ref="BK269:BK274" si="49">ROUND(I269*H269,2)</f>
        <v>0</v>
      </c>
      <c r="BL269" s="16" t="s">
        <v>134</v>
      </c>
      <c r="BM269" s="196" t="s">
        <v>572</v>
      </c>
    </row>
    <row r="270" spans="1:65" s="2" customFormat="1" ht="21.1" customHeight="1">
      <c r="A270" s="33"/>
      <c r="B270" s="34"/>
      <c r="C270" s="198" t="s">
        <v>398</v>
      </c>
      <c r="D270" s="198" t="s">
        <v>136</v>
      </c>
      <c r="E270" s="199" t="s">
        <v>573</v>
      </c>
      <c r="F270" s="200" t="s">
        <v>574</v>
      </c>
      <c r="G270" s="201" t="s">
        <v>130</v>
      </c>
      <c r="H270" s="202">
        <v>126</v>
      </c>
      <c r="I270" s="203"/>
      <c r="J270" s="204">
        <f t="shared" si="40"/>
        <v>0</v>
      </c>
      <c r="K270" s="200" t="s">
        <v>1</v>
      </c>
      <c r="L270" s="205"/>
      <c r="M270" s="206" t="s">
        <v>1</v>
      </c>
      <c r="N270" s="207" t="s">
        <v>38</v>
      </c>
      <c r="O270" s="70"/>
      <c r="P270" s="194">
        <f t="shared" si="41"/>
        <v>0</v>
      </c>
      <c r="Q270" s="194">
        <v>0</v>
      </c>
      <c r="R270" s="194">
        <f t="shared" si="42"/>
        <v>0</v>
      </c>
      <c r="S270" s="194">
        <v>0</v>
      </c>
      <c r="T270" s="195">
        <f t="shared" si="4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144</v>
      </c>
      <c r="AT270" s="196" t="s">
        <v>136</v>
      </c>
      <c r="AU270" s="196" t="s">
        <v>82</v>
      </c>
      <c r="AY270" s="16" t="s">
        <v>124</v>
      </c>
      <c r="BE270" s="197">
        <f t="shared" si="44"/>
        <v>0</v>
      </c>
      <c r="BF270" s="197">
        <f t="shared" si="45"/>
        <v>0</v>
      </c>
      <c r="BG270" s="197">
        <f t="shared" si="46"/>
        <v>0</v>
      </c>
      <c r="BH270" s="197">
        <f t="shared" si="47"/>
        <v>0</v>
      </c>
      <c r="BI270" s="197">
        <f t="shared" si="48"/>
        <v>0</v>
      </c>
      <c r="BJ270" s="16" t="s">
        <v>80</v>
      </c>
      <c r="BK270" s="197">
        <f t="shared" si="49"/>
        <v>0</v>
      </c>
      <c r="BL270" s="16" t="s">
        <v>134</v>
      </c>
      <c r="BM270" s="196" t="s">
        <v>575</v>
      </c>
    </row>
    <row r="271" spans="1:65" s="2" customFormat="1" ht="21.1" customHeight="1">
      <c r="A271" s="33"/>
      <c r="B271" s="34"/>
      <c r="C271" s="185" t="s">
        <v>576</v>
      </c>
      <c r="D271" s="185" t="s">
        <v>127</v>
      </c>
      <c r="E271" s="186" t="s">
        <v>577</v>
      </c>
      <c r="F271" s="187" t="s">
        <v>578</v>
      </c>
      <c r="G271" s="188" t="s">
        <v>130</v>
      </c>
      <c r="H271" s="189">
        <v>100</v>
      </c>
      <c r="I271" s="190"/>
      <c r="J271" s="191">
        <f t="shared" si="40"/>
        <v>0</v>
      </c>
      <c r="K271" s="187" t="s">
        <v>1</v>
      </c>
      <c r="L271" s="38"/>
      <c r="M271" s="192" t="s">
        <v>1</v>
      </c>
      <c r="N271" s="193" t="s">
        <v>38</v>
      </c>
      <c r="O271" s="70"/>
      <c r="P271" s="194">
        <f t="shared" si="41"/>
        <v>0</v>
      </c>
      <c r="Q271" s="194">
        <v>0</v>
      </c>
      <c r="R271" s="194">
        <f t="shared" si="42"/>
        <v>0</v>
      </c>
      <c r="S271" s="194">
        <v>0</v>
      </c>
      <c r="T271" s="195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6" t="s">
        <v>134</v>
      </c>
      <c r="AT271" s="196" t="s">
        <v>127</v>
      </c>
      <c r="AU271" s="196" t="s">
        <v>82</v>
      </c>
      <c r="AY271" s="16" t="s">
        <v>124</v>
      </c>
      <c r="BE271" s="197">
        <f t="shared" si="44"/>
        <v>0</v>
      </c>
      <c r="BF271" s="197">
        <f t="shared" si="45"/>
        <v>0</v>
      </c>
      <c r="BG271" s="197">
        <f t="shared" si="46"/>
        <v>0</v>
      </c>
      <c r="BH271" s="197">
        <f t="shared" si="47"/>
        <v>0</v>
      </c>
      <c r="BI271" s="197">
        <f t="shared" si="48"/>
        <v>0</v>
      </c>
      <c r="BJ271" s="16" t="s">
        <v>80</v>
      </c>
      <c r="BK271" s="197">
        <f t="shared" si="49"/>
        <v>0</v>
      </c>
      <c r="BL271" s="16" t="s">
        <v>134</v>
      </c>
      <c r="BM271" s="196" t="s">
        <v>579</v>
      </c>
    </row>
    <row r="272" spans="1:65" s="2" customFormat="1" ht="16.3" customHeight="1">
      <c r="A272" s="33"/>
      <c r="B272" s="34"/>
      <c r="C272" s="198" t="s">
        <v>402</v>
      </c>
      <c r="D272" s="198" t="s">
        <v>136</v>
      </c>
      <c r="E272" s="199" t="s">
        <v>580</v>
      </c>
      <c r="F272" s="200" t="s">
        <v>581</v>
      </c>
      <c r="G272" s="201" t="s">
        <v>130</v>
      </c>
      <c r="H272" s="202">
        <v>100</v>
      </c>
      <c r="I272" s="203"/>
      <c r="J272" s="204">
        <f t="shared" si="40"/>
        <v>0</v>
      </c>
      <c r="K272" s="200" t="s">
        <v>1</v>
      </c>
      <c r="L272" s="205"/>
      <c r="M272" s="206" t="s">
        <v>1</v>
      </c>
      <c r="N272" s="207" t="s">
        <v>38</v>
      </c>
      <c r="O272" s="70"/>
      <c r="P272" s="194">
        <f t="shared" si="41"/>
        <v>0</v>
      </c>
      <c r="Q272" s="194">
        <v>0</v>
      </c>
      <c r="R272" s="194">
        <f t="shared" si="42"/>
        <v>0</v>
      </c>
      <c r="S272" s="194">
        <v>0</v>
      </c>
      <c r="T272" s="195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144</v>
      </c>
      <c r="AT272" s="196" t="s">
        <v>136</v>
      </c>
      <c r="AU272" s="196" t="s">
        <v>82</v>
      </c>
      <c r="AY272" s="16" t="s">
        <v>124</v>
      </c>
      <c r="BE272" s="197">
        <f t="shared" si="44"/>
        <v>0</v>
      </c>
      <c r="BF272" s="197">
        <f t="shared" si="45"/>
        <v>0</v>
      </c>
      <c r="BG272" s="197">
        <f t="shared" si="46"/>
        <v>0</v>
      </c>
      <c r="BH272" s="197">
        <f t="shared" si="47"/>
        <v>0</v>
      </c>
      <c r="BI272" s="197">
        <f t="shared" si="48"/>
        <v>0</v>
      </c>
      <c r="BJ272" s="16" t="s">
        <v>80</v>
      </c>
      <c r="BK272" s="197">
        <f t="shared" si="49"/>
        <v>0</v>
      </c>
      <c r="BL272" s="16" t="s">
        <v>134</v>
      </c>
      <c r="BM272" s="196" t="s">
        <v>582</v>
      </c>
    </row>
    <row r="273" spans="1:65" s="2" customFormat="1" ht="23.45" customHeight="1">
      <c r="A273" s="33"/>
      <c r="B273" s="34"/>
      <c r="C273" s="185" t="s">
        <v>583</v>
      </c>
      <c r="D273" s="185" t="s">
        <v>127</v>
      </c>
      <c r="E273" s="186" t="s">
        <v>584</v>
      </c>
      <c r="F273" s="187" t="s">
        <v>585</v>
      </c>
      <c r="G273" s="188" t="s">
        <v>130</v>
      </c>
      <c r="H273" s="189">
        <v>35</v>
      </c>
      <c r="I273" s="190"/>
      <c r="J273" s="191">
        <f t="shared" si="40"/>
        <v>0</v>
      </c>
      <c r="K273" s="187" t="s">
        <v>1</v>
      </c>
      <c r="L273" s="38"/>
      <c r="M273" s="192" t="s">
        <v>1</v>
      </c>
      <c r="N273" s="193" t="s">
        <v>38</v>
      </c>
      <c r="O273" s="70"/>
      <c r="P273" s="194">
        <f t="shared" si="41"/>
        <v>0</v>
      </c>
      <c r="Q273" s="194">
        <v>0</v>
      </c>
      <c r="R273" s="194">
        <f t="shared" si="42"/>
        <v>0</v>
      </c>
      <c r="S273" s="194">
        <v>0</v>
      </c>
      <c r="T273" s="195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134</v>
      </c>
      <c r="AT273" s="196" t="s">
        <v>127</v>
      </c>
      <c r="AU273" s="196" t="s">
        <v>82</v>
      </c>
      <c r="AY273" s="16" t="s">
        <v>124</v>
      </c>
      <c r="BE273" s="197">
        <f t="shared" si="44"/>
        <v>0</v>
      </c>
      <c r="BF273" s="197">
        <f t="shared" si="45"/>
        <v>0</v>
      </c>
      <c r="BG273" s="197">
        <f t="shared" si="46"/>
        <v>0</v>
      </c>
      <c r="BH273" s="197">
        <f t="shared" si="47"/>
        <v>0</v>
      </c>
      <c r="BI273" s="197">
        <f t="shared" si="48"/>
        <v>0</v>
      </c>
      <c r="BJ273" s="16" t="s">
        <v>80</v>
      </c>
      <c r="BK273" s="197">
        <f t="shared" si="49"/>
        <v>0</v>
      </c>
      <c r="BL273" s="16" t="s">
        <v>134</v>
      </c>
      <c r="BM273" s="196" t="s">
        <v>586</v>
      </c>
    </row>
    <row r="274" spans="1:65" s="2" customFormat="1" ht="42.8" customHeight="1">
      <c r="A274" s="33"/>
      <c r="B274" s="34"/>
      <c r="C274" s="185" t="s">
        <v>405</v>
      </c>
      <c r="D274" s="185" t="s">
        <v>127</v>
      </c>
      <c r="E274" s="186" t="s">
        <v>279</v>
      </c>
      <c r="F274" s="187" t="s">
        <v>280</v>
      </c>
      <c r="G274" s="188" t="s">
        <v>281</v>
      </c>
      <c r="H274" s="189">
        <v>0.191</v>
      </c>
      <c r="I274" s="190"/>
      <c r="J274" s="191">
        <f t="shared" si="40"/>
        <v>0</v>
      </c>
      <c r="K274" s="187" t="s">
        <v>1</v>
      </c>
      <c r="L274" s="38"/>
      <c r="M274" s="192" t="s">
        <v>1</v>
      </c>
      <c r="N274" s="193" t="s">
        <v>38</v>
      </c>
      <c r="O274" s="70"/>
      <c r="P274" s="194">
        <f t="shared" si="41"/>
        <v>0</v>
      </c>
      <c r="Q274" s="194">
        <v>0</v>
      </c>
      <c r="R274" s="194">
        <f t="shared" si="42"/>
        <v>0</v>
      </c>
      <c r="S274" s="194">
        <v>0</v>
      </c>
      <c r="T274" s="195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134</v>
      </c>
      <c r="AT274" s="196" t="s">
        <v>127</v>
      </c>
      <c r="AU274" s="196" t="s">
        <v>82</v>
      </c>
      <c r="AY274" s="16" t="s">
        <v>124</v>
      </c>
      <c r="BE274" s="197">
        <f t="shared" si="44"/>
        <v>0</v>
      </c>
      <c r="BF274" s="197">
        <f t="shared" si="45"/>
        <v>0</v>
      </c>
      <c r="BG274" s="197">
        <f t="shared" si="46"/>
        <v>0</v>
      </c>
      <c r="BH274" s="197">
        <f t="shared" si="47"/>
        <v>0</v>
      </c>
      <c r="BI274" s="197">
        <f t="shared" si="48"/>
        <v>0</v>
      </c>
      <c r="BJ274" s="16" t="s">
        <v>80</v>
      </c>
      <c r="BK274" s="197">
        <f t="shared" si="49"/>
        <v>0</v>
      </c>
      <c r="BL274" s="16" t="s">
        <v>134</v>
      </c>
      <c r="BM274" s="196" t="s">
        <v>587</v>
      </c>
    </row>
    <row r="275" spans="1:65" s="12" customFormat="1" ht="22.75" customHeight="1">
      <c r="B275" s="169"/>
      <c r="C275" s="170"/>
      <c r="D275" s="171" t="s">
        <v>72</v>
      </c>
      <c r="E275" s="183" t="s">
        <v>588</v>
      </c>
      <c r="F275" s="183" t="s">
        <v>589</v>
      </c>
      <c r="G275" s="170"/>
      <c r="H275" s="170"/>
      <c r="I275" s="173"/>
      <c r="J275" s="184">
        <f>BK275</f>
        <v>0</v>
      </c>
      <c r="K275" s="170"/>
      <c r="L275" s="175"/>
      <c r="M275" s="176"/>
      <c r="N275" s="177"/>
      <c r="O275" s="177"/>
      <c r="P275" s="178">
        <f>SUM(P276:P292)</f>
        <v>0</v>
      </c>
      <c r="Q275" s="177"/>
      <c r="R275" s="178">
        <f>SUM(R276:R292)</f>
        <v>0</v>
      </c>
      <c r="S275" s="177"/>
      <c r="T275" s="179">
        <f>SUM(T276:T292)</f>
        <v>0</v>
      </c>
      <c r="AR275" s="180" t="s">
        <v>80</v>
      </c>
      <c r="AT275" s="181" t="s">
        <v>72</v>
      </c>
      <c r="AU275" s="181" t="s">
        <v>80</v>
      </c>
      <c r="AY275" s="180" t="s">
        <v>124</v>
      </c>
      <c r="BK275" s="182">
        <f>SUM(BK276:BK292)</f>
        <v>0</v>
      </c>
    </row>
    <row r="276" spans="1:65" s="2" customFormat="1" ht="42.8" customHeight="1">
      <c r="A276" s="33"/>
      <c r="B276" s="34"/>
      <c r="C276" s="185" t="s">
        <v>590</v>
      </c>
      <c r="D276" s="185" t="s">
        <v>127</v>
      </c>
      <c r="E276" s="186" t="s">
        <v>591</v>
      </c>
      <c r="F276" s="187" t="s">
        <v>592</v>
      </c>
      <c r="G276" s="188" t="s">
        <v>175</v>
      </c>
      <c r="H276" s="189">
        <v>150</v>
      </c>
      <c r="I276" s="190"/>
      <c r="J276" s="191">
        <f t="shared" ref="J276:J285" si="50">ROUND(I276*H276,2)</f>
        <v>0</v>
      </c>
      <c r="K276" s="187" t="s">
        <v>1</v>
      </c>
      <c r="L276" s="38"/>
      <c r="M276" s="192" t="s">
        <v>1</v>
      </c>
      <c r="N276" s="193" t="s">
        <v>38</v>
      </c>
      <c r="O276" s="70"/>
      <c r="P276" s="194">
        <f t="shared" ref="P276:P285" si="51">O276*H276</f>
        <v>0</v>
      </c>
      <c r="Q276" s="194">
        <v>0</v>
      </c>
      <c r="R276" s="194">
        <f t="shared" ref="R276:R285" si="52">Q276*H276</f>
        <v>0</v>
      </c>
      <c r="S276" s="194">
        <v>0</v>
      </c>
      <c r="T276" s="195">
        <f t="shared" ref="T276:T285" si="53"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134</v>
      </c>
      <c r="AT276" s="196" t="s">
        <v>127</v>
      </c>
      <c r="AU276" s="196" t="s">
        <v>82</v>
      </c>
      <c r="AY276" s="16" t="s">
        <v>124</v>
      </c>
      <c r="BE276" s="197">
        <f t="shared" ref="BE276:BE285" si="54">IF(N276="základní",J276,0)</f>
        <v>0</v>
      </c>
      <c r="BF276" s="197">
        <f t="shared" ref="BF276:BF285" si="55">IF(N276="snížená",J276,0)</f>
        <v>0</v>
      </c>
      <c r="BG276" s="197">
        <f t="shared" ref="BG276:BG285" si="56">IF(N276="zákl. přenesená",J276,0)</f>
        <v>0</v>
      </c>
      <c r="BH276" s="197">
        <f t="shared" ref="BH276:BH285" si="57">IF(N276="sníž. přenesená",J276,0)</f>
        <v>0</v>
      </c>
      <c r="BI276" s="197">
        <f t="shared" ref="BI276:BI285" si="58">IF(N276="nulová",J276,0)</f>
        <v>0</v>
      </c>
      <c r="BJ276" s="16" t="s">
        <v>80</v>
      </c>
      <c r="BK276" s="197">
        <f t="shared" ref="BK276:BK285" si="59">ROUND(I276*H276,2)</f>
        <v>0</v>
      </c>
      <c r="BL276" s="16" t="s">
        <v>134</v>
      </c>
      <c r="BM276" s="196" t="s">
        <v>593</v>
      </c>
    </row>
    <row r="277" spans="1:65" s="2" customFormat="1" ht="42.8" customHeight="1">
      <c r="A277" s="33"/>
      <c r="B277" s="34"/>
      <c r="C277" s="198" t="s">
        <v>410</v>
      </c>
      <c r="D277" s="198" t="s">
        <v>136</v>
      </c>
      <c r="E277" s="199" t="s">
        <v>594</v>
      </c>
      <c r="F277" s="200" t="s">
        <v>595</v>
      </c>
      <c r="G277" s="201" t="s">
        <v>175</v>
      </c>
      <c r="H277" s="202">
        <v>150</v>
      </c>
      <c r="I277" s="203"/>
      <c r="J277" s="204">
        <f t="shared" si="50"/>
        <v>0</v>
      </c>
      <c r="K277" s="200" t="s">
        <v>1</v>
      </c>
      <c r="L277" s="205"/>
      <c r="M277" s="206" t="s">
        <v>1</v>
      </c>
      <c r="N277" s="207" t="s">
        <v>38</v>
      </c>
      <c r="O277" s="70"/>
      <c r="P277" s="194">
        <f t="shared" si="51"/>
        <v>0</v>
      </c>
      <c r="Q277" s="194">
        <v>0</v>
      </c>
      <c r="R277" s="194">
        <f t="shared" si="52"/>
        <v>0</v>
      </c>
      <c r="S277" s="194">
        <v>0</v>
      </c>
      <c r="T277" s="195">
        <f t="shared" si="5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144</v>
      </c>
      <c r="AT277" s="196" t="s">
        <v>136</v>
      </c>
      <c r="AU277" s="196" t="s">
        <v>82</v>
      </c>
      <c r="AY277" s="16" t="s">
        <v>124</v>
      </c>
      <c r="BE277" s="197">
        <f t="shared" si="54"/>
        <v>0</v>
      </c>
      <c r="BF277" s="197">
        <f t="shared" si="55"/>
        <v>0</v>
      </c>
      <c r="BG277" s="197">
        <f t="shared" si="56"/>
        <v>0</v>
      </c>
      <c r="BH277" s="197">
        <f t="shared" si="57"/>
        <v>0</v>
      </c>
      <c r="BI277" s="197">
        <f t="shared" si="58"/>
        <v>0</v>
      </c>
      <c r="BJ277" s="16" t="s">
        <v>80</v>
      </c>
      <c r="BK277" s="197">
        <f t="shared" si="59"/>
        <v>0</v>
      </c>
      <c r="BL277" s="16" t="s">
        <v>134</v>
      </c>
      <c r="BM277" s="196" t="s">
        <v>596</v>
      </c>
    </row>
    <row r="278" spans="1:65" s="2" customFormat="1" ht="21.1" customHeight="1">
      <c r="A278" s="33"/>
      <c r="B278" s="34"/>
      <c r="C278" s="185" t="s">
        <v>597</v>
      </c>
      <c r="D278" s="185" t="s">
        <v>127</v>
      </c>
      <c r="E278" s="186" t="s">
        <v>598</v>
      </c>
      <c r="F278" s="187" t="s">
        <v>599</v>
      </c>
      <c r="G278" s="188" t="s">
        <v>130</v>
      </c>
      <c r="H278" s="189">
        <v>1</v>
      </c>
      <c r="I278" s="190"/>
      <c r="J278" s="191">
        <f t="shared" si="50"/>
        <v>0</v>
      </c>
      <c r="K278" s="187" t="s">
        <v>1</v>
      </c>
      <c r="L278" s="38"/>
      <c r="M278" s="192" t="s">
        <v>1</v>
      </c>
      <c r="N278" s="193" t="s">
        <v>38</v>
      </c>
      <c r="O278" s="70"/>
      <c r="P278" s="194">
        <f t="shared" si="51"/>
        <v>0</v>
      </c>
      <c r="Q278" s="194">
        <v>0</v>
      </c>
      <c r="R278" s="194">
        <f t="shared" si="52"/>
        <v>0</v>
      </c>
      <c r="S278" s="194">
        <v>0</v>
      </c>
      <c r="T278" s="195">
        <f t="shared" si="5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134</v>
      </c>
      <c r="AT278" s="196" t="s">
        <v>127</v>
      </c>
      <c r="AU278" s="196" t="s">
        <v>82</v>
      </c>
      <c r="AY278" s="16" t="s">
        <v>124</v>
      </c>
      <c r="BE278" s="197">
        <f t="shared" si="54"/>
        <v>0</v>
      </c>
      <c r="BF278" s="197">
        <f t="shared" si="55"/>
        <v>0</v>
      </c>
      <c r="BG278" s="197">
        <f t="shared" si="56"/>
        <v>0</v>
      </c>
      <c r="BH278" s="197">
        <f t="shared" si="57"/>
        <v>0</v>
      </c>
      <c r="BI278" s="197">
        <f t="shared" si="58"/>
        <v>0</v>
      </c>
      <c r="BJ278" s="16" t="s">
        <v>80</v>
      </c>
      <c r="BK278" s="197">
        <f t="shared" si="59"/>
        <v>0</v>
      </c>
      <c r="BL278" s="16" t="s">
        <v>134</v>
      </c>
      <c r="BM278" s="196" t="s">
        <v>600</v>
      </c>
    </row>
    <row r="279" spans="1:65" s="2" customFormat="1" ht="23.45" customHeight="1">
      <c r="A279" s="33"/>
      <c r="B279" s="34"/>
      <c r="C279" s="198" t="s">
        <v>413</v>
      </c>
      <c r="D279" s="198" t="s">
        <v>136</v>
      </c>
      <c r="E279" s="199" t="s">
        <v>601</v>
      </c>
      <c r="F279" s="200" t="s">
        <v>602</v>
      </c>
      <c r="G279" s="201" t="s">
        <v>139</v>
      </c>
      <c r="H279" s="202">
        <v>1</v>
      </c>
      <c r="I279" s="203"/>
      <c r="J279" s="204">
        <f t="shared" si="50"/>
        <v>0</v>
      </c>
      <c r="K279" s="200" t="s">
        <v>1</v>
      </c>
      <c r="L279" s="205"/>
      <c r="M279" s="206" t="s">
        <v>1</v>
      </c>
      <c r="N279" s="207" t="s">
        <v>38</v>
      </c>
      <c r="O279" s="70"/>
      <c r="P279" s="194">
        <f t="shared" si="51"/>
        <v>0</v>
      </c>
      <c r="Q279" s="194">
        <v>0</v>
      </c>
      <c r="R279" s="194">
        <f t="shared" si="52"/>
        <v>0</v>
      </c>
      <c r="S279" s="194">
        <v>0</v>
      </c>
      <c r="T279" s="195">
        <f t="shared" si="5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144</v>
      </c>
      <c r="AT279" s="196" t="s">
        <v>136</v>
      </c>
      <c r="AU279" s="196" t="s">
        <v>82</v>
      </c>
      <c r="AY279" s="16" t="s">
        <v>124</v>
      </c>
      <c r="BE279" s="197">
        <f t="shared" si="54"/>
        <v>0</v>
      </c>
      <c r="BF279" s="197">
        <f t="shared" si="55"/>
        <v>0</v>
      </c>
      <c r="BG279" s="197">
        <f t="shared" si="56"/>
        <v>0</v>
      </c>
      <c r="BH279" s="197">
        <f t="shared" si="57"/>
        <v>0</v>
      </c>
      <c r="BI279" s="197">
        <f t="shared" si="58"/>
        <v>0</v>
      </c>
      <c r="BJ279" s="16" t="s">
        <v>80</v>
      </c>
      <c r="BK279" s="197">
        <f t="shared" si="59"/>
        <v>0</v>
      </c>
      <c r="BL279" s="16" t="s">
        <v>134</v>
      </c>
      <c r="BM279" s="196" t="s">
        <v>603</v>
      </c>
    </row>
    <row r="280" spans="1:65" s="2" customFormat="1" ht="23.45" customHeight="1">
      <c r="A280" s="33"/>
      <c r="B280" s="34"/>
      <c r="C280" s="185" t="s">
        <v>604</v>
      </c>
      <c r="D280" s="185" t="s">
        <v>127</v>
      </c>
      <c r="E280" s="186" t="s">
        <v>605</v>
      </c>
      <c r="F280" s="187" t="s">
        <v>606</v>
      </c>
      <c r="G280" s="188" t="s">
        <v>130</v>
      </c>
      <c r="H280" s="189">
        <v>2</v>
      </c>
      <c r="I280" s="190"/>
      <c r="J280" s="191">
        <f t="shared" si="50"/>
        <v>0</v>
      </c>
      <c r="K280" s="187" t="s">
        <v>1</v>
      </c>
      <c r="L280" s="38"/>
      <c r="M280" s="192" t="s">
        <v>1</v>
      </c>
      <c r="N280" s="193" t="s">
        <v>38</v>
      </c>
      <c r="O280" s="70"/>
      <c r="P280" s="194">
        <f t="shared" si="51"/>
        <v>0</v>
      </c>
      <c r="Q280" s="194">
        <v>0</v>
      </c>
      <c r="R280" s="194">
        <f t="shared" si="52"/>
        <v>0</v>
      </c>
      <c r="S280" s="194">
        <v>0</v>
      </c>
      <c r="T280" s="195">
        <f t="shared" si="5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134</v>
      </c>
      <c r="AT280" s="196" t="s">
        <v>127</v>
      </c>
      <c r="AU280" s="196" t="s">
        <v>82</v>
      </c>
      <c r="AY280" s="16" t="s">
        <v>124</v>
      </c>
      <c r="BE280" s="197">
        <f t="shared" si="54"/>
        <v>0</v>
      </c>
      <c r="BF280" s="197">
        <f t="shared" si="55"/>
        <v>0</v>
      </c>
      <c r="BG280" s="197">
        <f t="shared" si="56"/>
        <v>0</v>
      </c>
      <c r="BH280" s="197">
        <f t="shared" si="57"/>
        <v>0</v>
      </c>
      <c r="BI280" s="197">
        <f t="shared" si="58"/>
        <v>0</v>
      </c>
      <c r="BJ280" s="16" t="s">
        <v>80</v>
      </c>
      <c r="BK280" s="197">
        <f t="shared" si="59"/>
        <v>0</v>
      </c>
      <c r="BL280" s="16" t="s">
        <v>134</v>
      </c>
      <c r="BM280" s="196" t="s">
        <v>607</v>
      </c>
    </row>
    <row r="281" spans="1:65" s="2" customFormat="1" ht="16.3" customHeight="1">
      <c r="A281" s="33"/>
      <c r="B281" s="34"/>
      <c r="C281" s="198" t="s">
        <v>418</v>
      </c>
      <c r="D281" s="198" t="s">
        <v>136</v>
      </c>
      <c r="E281" s="199" t="s">
        <v>608</v>
      </c>
      <c r="F281" s="200" t="s">
        <v>609</v>
      </c>
      <c r="G281" s="201" t="s">
        <v>130</v>
      </c>
      <c r="H281" s="202">
        <v>2</v>
      </c>
      <c r="I281" s="203"/>
      <c r="J281" s="204">
        <f t="shared" si="50"/>
        <v>0</v>
      </c>
      <c r="K281" s="200" t="s">
        <v>1</v>
      </c>
      <c r="L281" s="205"/>
      <c r="M281" s="206" t="s">
        <v>1</v>
      </c>
      <c r="N281" s="207" t="s">
        <v>38</v>
      </c>
      <c r="O281" s="70"/>
      <c r="P281" s="194">
        <f t="shared" si="51"/>
        <v>0</v>
      </c>
      <c r="Q281" s="194">
        <v>0</v>
      </c>
      <c r="R281" s="194">
        <f t="shared" si="52"/>
        <v>0</v>
      </c>
      <c r="S281" s="194">
        <v>0</v>
      </c>
      <c r="T281" s="195">
        <f t="shared" si="5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144</v>
      </c>
      <c r="AT281" s="196" t="s">
        <v>136</v>
      </c>
      <c r="AU281" s="196" t="s">
        <v>82</v>
      </c>
      <c r="AY281" s="16" t="s">
        <v>124</v>
      </c>
      <c r="BE281" s="197">
        <f t="shared" si="54"/>
        <v>0</v>
      </c>
      <c r="BF281" s="197">
        <f t="shared" si="55"/>
        <v>0</v>
      </c>
      <c r="BG281" s="197">
        <f t="shared" si="56"/>
        <v>0</v>
      </c>
      <c r="BH281" s="197">
        <f t="shared" si="57"/>
        <v>0</v>
      </c>
      <c r="BI281" s="197">
        <f t="shared" si="58"/>
        <v>0</v>
      </c>
      <c r="BJ281" s="16" t="s">
        <v>80</v>
      </c>
      <c r="BK281" s="197">
        <f t="shared" si="59"/>
        <v>0</v>
      </c>
      <c r="BL281" s="16" t="s">
        <v>134</v>
      </c>
      <c r="BM281" s="196" t="s">
        <v>610</v>
      </c>
    </row>
    <row r="282" spans="1:65" s="2" customFormat="1" ht="31.95" customHeight="1">
      <c r="A282" s="33"/>
      <c r="B282" s="34"/>
      <c r="C282" s="185" t="s">
        <v>611</v>
      </c>
      <c r="D282" s="185" t="s">
        <v>127</v>
      </c>
      <c r="E282" s="186" t="s">
        <v>612</v>
      </c>
      <c r="F282" s="187" t="s">
        <v>613</v>
      </c>
      <c r="G282" s="188" t="s">
        <v>130</v>
      </c>
      <c r="H282" s="189">
        <v>1</v>
      </c>
      <c r="I282" s="190"/>
      <c r="J282" s="191">
        <f t="shared" si="50"/>
        <v>0</v>
      </c>
      <c r="K282" s="187" t="s">
        <v>1</v>
      </c>
      <c r="L282" s="38"/>
      <c r="M282" s="192" t="s">
        <v>1</v>
      </c>
      <c r="N282" s="193" t="s">
        <v>38</v>
      </c>
      <c r="O282" s="70"/>
      <c r="P282" s="194">
        <f t="shared" si="51"/>
        <v>0</v>
      </c>
      <c r="Q282" s="194">
        <v>0</v>
      </c>
      <c r="R282" s="194">
        <f t="shared" si="52"/>
        <v>0</v>
      </c>
      <c r="S282" s="194">
        <v>0</v>
      </c>
      <c r="T282" s="195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134</v>
      </c>
      <c r="AT282" s="196" t="s">
        <v>127</v>
      </c>
      <c r="AU282" s="196" t="s">
        <v>82</v>
      </c>
      <c r="AY282" s="16" t="s">
        <v>124</v>
      </c>
      <c r="BE282" s="197">
        <f t="shared" si="54"/>
        <v>0</v>
      </c>
      <c r="BF282" s="197">
        <f t="shared" si="55"/>
        <v>0</v>
      </c>
      <c r="BG282" s="197">
        <f t="shared" si="56"/>
        <v>0</v>
      </c>
      <c r="BH282" s="197">
        <f t="shared" si="57"/>
        <v>0</v>
      </c>
      <c r="BI282" s="197">
        <f t="shared" si="58"/>
        <v>0</v>
      </c>
      <c r="BJ282" s="16" t="s">
        <v>80</v>
      </c>
      <c r="BK282" s="197">
        <f t="shared" si="59"/>
        <v>0</v>
      </c>
      <c r="BL282" s="16" t="s">
        <v>134</v>
      </c>
      <c r="BM282" s="196" t="s">
        <v>614</v>
      </c>
    </row>
    <row r="283" spans="1:65" s="2" customFormat="1" ht="16.3" customHeight="1">
      <c r="A283" s="33"/>
      <c r="B283" s="34"/>
      <c r="C283" s="198" t="s">
        <v>421</v>
      </c>
      <c r="D283" s="198" t="s">
        <v>136</v>
      </c>
      <c r="E283" s="199" t="s">
        <v>615</v>
      </c>
      <c r="F283" s="200" t="s">
        <v>616</v>
      </c>
      <c r="G283" s="201" t="s">
        <v>130</v>
      </c>
      <c r="H283" s="202">
        <v>1</v>
      </c>
      <c r="I283" s="203"/>
      <c r="J283" s="204">
        <f t="shared" si="50"/>
        <v>0</v>
      </c>
      <c r="K283" s="200" t="s">
        <v>1</v>
      </c>
      <c r="L283" s="205"/>
      <c r="M283" s="206" t="s">
        <v>1</v>
      </c>
      <c r="N283" s="207" t="s">
        <v>38</v>
      </c>
      <c r="O283" s="70"/>
      <c r="P283" s="194">
        <f t="shared" si="51"/>
        <v>0</v>
      </c>
      <c r="Q283" s="194">
        <v>0</v>
      </c>
      <c r="R283" s="194">
        <f t="shared" si="52"/>
        <v>0</v>
      </c>
      <c r="S283" s="194">
        <v>0</v>
      </c>
      <c r="T283" s="195">
        <f t="shared" si="5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144</v>
      </c>
      <c r="AT283" s="196" t="s">
        <v>136</v>
      </c>
      <c r="AU283" s="196" t="s">
        <v>82</v>
      </c>
      <c r="AY283" s="16" t="s">
        <v>124</v>
      </c>
      <c r="BE283" s="197">
        <f t="shared" si="54"/>
        <v>0</v>
      </c>
      <c r="BF283" s="197">
        <f t="shared" si="55"/>
        <v>0</v>
      </c>
      <c r="BG283" s="197">
        <f t="shared" si="56"/>
        <v>0</v>
      </c>
      <c r="BH283" s="197">
        <f t="shared" si="57"/>
        <v>0</v>
      </c>
      <c r="BI283" s="197">
        <f t="shared" si="58"/>
        <v>0</v>
      </c>
      <c r="BJ283" s="16" t="s">
        <v>80</v>
      </c>
      <c r="BK283" s="197">
        <f t="shared" si="59"/>
        <v>0</v>
      </c>
      <c r="BL283" s="16" t="s">
        <v>134</v>
      </c>
      <c r="BM283" s="196" t="s">
        <v>617</v>
      </c>
    </row>
    <row r="284" spans="1:65" s="2" customFormat="1" ht="16.3" customHeight="1">
      <c r="A284" s="33"/>
      <c r="B284" s="34"/>
      <c r="C284" s="185" t="s">
        <v>618</v>
      </c>
      <c r="D284" s="185" t="s">
        <v>127</v>
      </c>
      <c r="E284" s="186" t="s">
        <v>619</v>
      </c>
      <c r="F284" s="187" t="s">
        <v>620</v>
      </c>
      <c r="G284" s="188" t="s">
        <v>175</v>
      </c>
      <c r="H284" s="189">
        <v>150</v>
      </c>
      <c r="I284" s="190"/>
      <c r="J284" s="191">
        <f t="shared" si="50"/>
        <v>0</v>
      </c>
      <c r="K284" s="187" t="s">
        <v>1</v>
      </c>
      <c r="L284" s="38"/>
      <c r="M284" s="192" t="s">
        <v>1</v>
      </c>
      <c r="N284" s="193" t="s">
        <v>38</v>
      </c>
      <c r="O284" s="70"/>
      <c r="P284" s="194">
        <f t="shared" si="51"/>
        <v>0</v>
      </c>
      <c r="Q284" s="194">
        <v>0</v>
      </c>
      <c r="R284" s="194">
        <f t="shared" si="52"/>
        <v>0</v>
      </c>
      <c r="S284" s="194">
        <v>0</v>
      </c>
      <c r="T284" s="195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134</v>
      </c>
      <c r="AT284" s="196" t="s">
        <v>127</v>
      </c>
      <c r="AU284" s="196" t="s">
        <v>82</v>
      </c>
      <c r="AY284" s="16" t="s">
        <v>124</v>
      </c>
      <c r="BE284" s="197">
        <f t="shared" si="54"/>
        <v>0</v>
      </c>
      <c r="BF284" s="197">
        <f t="shared" si="55"/>
        <v>0</v>
      </c>
      <c r="BG284" s="197">
        <f t="shared" si="56"/>
        <v>0</v>
      </c>
      <c r="BH284" s="197">
        <f t="shared" si="57"/>
        <v>0</v>
      </c>
      <c r="BI284" s="197">
        <f t="shared" si="58"/>
        <v>0</v>
      </c>
      <c r="BJ284" s="16" t="s">
        <v>80</v>
      </c>
      <c r="BK284" s="197">
        <f t="shared" si="59"/>
        <v>0</v>
      </c>
      <c r="BL284" s="16" t="s">
        <v>134</v>
      </c>
      <c r="BM284" s="196" t="s">
        <v>621</v>
      </c>
    </row>
    <row r="285" spans="1:65" s="2" customFormat="1" ht="16.3" customHeight="1">
      <c r="A285" s="33"/>
      <c r="B285" s="34"/>
      <c r="C285" s="198" t="s">
        <v>426</v>
      </c>
      <c r="D285" s="198" t="s">
        <v>136</v>
      </c>
      <c r="E285" s="199" t="s">
        <v>622</v>
      </c>
      <c r="F285" s="200" t="s">
        <v>623</v>
      </c>
      <c r="G285" s="201" t="s">
        <v>175</v>
      </c>
      <c r="H285" s="202">
        <v>157.5</v>
      </c>
      <c r="I285" s="203"/>
      <c r="J285" s="204">
        <f t="shared" si="50"/>
        <v>0</v>
      </c>
      <c r="K285" s="200" t="s">
        <v>1</v>
      </c>
      <c r="L285" s="205"/>
      <c r="M285" s="206" t="s">
        <v>1</v>
      </c>
      <c r="N285" s="207" t="s">
        <v>38</v>
      </c>
      <c r="O285" s="70"/>
      <c r="P285" s="194">
        <f t="shared" si="51"/>
        <v>0</v>
      </c>
      <c r="Q285" s="194">
        <v>0</v>
      </c>
      <c r="R285" s="194">
        <f t="shared" si="52"/>
        <v>0</v>
      </c>
      <c r="S285" s="194">
        <v>0</v>
      </c>
      <c r="T285" s="195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144</v>
      </c>
      <c r="AT285" s="196" t="s">
        <v>136</v>
      </c>
      <c r="AU285" s="196" t="s">
        <v>82</v>
      </c>
      <c r="AY285" s="16" t="s">
        <v>124</v>
      </c>
      <c r="BE285" s="197">
        <f t="shared" si="54"/>
        <v>0</v>
      </c>
      <c r="BF285" s="197">
        <f t="shared" si="55"/>
        <v>0</v>
      </c>
      <c r="BG285" s="197">
        <f t="shared" si="56"/>
        <v>0</v>
      </c>
      <c r="BH285" s="197">
        <f t="shared" si="57"/>
        <v>0</v>
      </c>
      <c r="BI285" s="197">
        <f t="shared" si="58"/>
        <v>0</v>
      </c>
      <c r="BJ285" s="16" t="s">
        <v>80</v>
      </c>
      <c r="BK285" s="197">
        <f t="shared" si="59"/>
        <v>0</v>
      </c>
      <c r="BL285" s="16" t="s">
        <v>134</v>
      </c>
      <c r="BM285" s="196" t="s">
        <v>624</v>
      </c>
    </row>
    <row r="286" spans="1:65" s="13" customFormat="1">
      <c r="B286" s="214"/>
      <c r="C286" s="215"/>
      <c r="D286" s="216" t="s">
        <v>270</v>
      </c>
      <c r="E286" s="217" t="s">
        <v>1</v>
      </c>
      <c r="F286" s="218" t="s">
        <v>625</v>
      </c>
      <c r="G286" s="215"/>
      <c r="H286" s="219">
        <v>157.5</v>
      </c>
      <c r="I286" s="220"/>
      <c r="J286" s="215"/>
      <c r="K286" s="215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270</v>
      </c>
      <c r="AU286" s="225" t="s">
        <v>82</v>
      </c>
      <c r="AV286" s="13" t="s">
        <v>82</v>
      </c>
      <c r="AW286" s="13" t="s">
        <v>30</v>
      </c>
      <c r="AX286" s="13" t="s">
        <v>73</v>
      </c>
      <c r="AY286" s="225" t="s">
        <v>124</v>
      </c>
    </row>
    <row r="287" spans="1:65" s="14" customFormat="1">
      <c r="B287" s="226"/>
      <c r="C287" s="227"/>
      <c r="D287" s="216" t="s">
        <v>270</v>
      </c>
      <c r="E287" s="228" t="s">
        <v>1</v>
      </c>
      <c r="F287" s="229" t="s">
        <v>272</v>
      </c>
      <c r="G287" s="227"/>
      <c r="H287" s="230">
        <v>157.5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270</v>
      </c>
      <c r="AU287" s="236" t="s">
        <v>82</v>
      </c>
      <c r="AV287" s="14" t="s">
        <v>134</v>
      </c>
      <c r="AW287" s="14" t="s">
        <v>30</v>
      </c>
      <c r="AX287" s="14" t="s">
        <v>80</v>
      </c>
      <c r="AY287" s="236" t="s">
        <v>124</v>
      </c>
    </row>
    <row r="288" spans="1:65" s="2" customFormat="1" ht="23.45" customHeight="1">
      <c r="A288" s="33"/>
      <c r="B288" s="34"/>
      <c r="C288" s="185" t="s">
        <v>626</v>
      </c>
      <c r="D288" s="185" t="s">
        <v>127</v>
      </c>
      <c r="E288" s="186" t="s">
        <v>627</v>
      </c>
      <c r="F288" s="187" t="s">
        <v>628</v>
      </c>
      <c r="G288" s="188" t="s">
        <v>130</v>
      </c>
      <c r="H288" s="189">
        <v>500</v>
      </c>
      <c r="I288" s="190"/>
      <c r="J288" s="191">
        <f>ROUND(I288*H288,2)</f>
        <v>0</v>
      </c>
      <c r="K288" s="187" t="s">
        <v>1</v>
      </c>
      <c r="L288" s="38"/>
      <c r="M288" s="192" t="s">
        <v>1</v>
      </c>
      <c r="N288" s="193" t="s">
        <v>38</v>
      </c>
      <c r="O288" s="70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134</v>
      </c>
      <c r="AT288" s="196" t="s">
        <v>127</v>
      </c>
      <c r="AU288" s="196" t="s">
        <v>82</v>
      </c>
      <c r="AY288" s="16" t="s">
        <v>124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80</v>
      </c>
      <c r="BK288" s="197">
        <f>ROUND(I288*H288,2)</f>
        <v>0</v>
      </c>
      <c r="BL288" s="16" t="s">
        <v>134</v>
      </c>
      <c r="BM288" s="196" t="s">
        <v>629</v>
      </c>
    </row>
    <row r="289" spans="1:65" s="2" customFormat="1" ht="23.45" customHeight="1">
      <c r="A289" s="33"/>
      <c r="B289" s="34"/>
      <c r="C289" s="198" t="s">
        <v>429</v>
      </c>
      <c r="D289" s="198" t="s">
        <v>136</v>
      </c>
      <c r="E289" s="199" t="s">
        <v>630</v>
      </c>
      <c r="F289" s="200" t="s">
        <v>631</v>
      </c>
      <c r="G289" s="201" t="s">
        <v>130</v>
      </c>
      <c r="H289" s="202">
        <v>500</v>
      </c>
      <c r="I289" s="203"/>
      <c r="J289" s="204">
        <f>ROUND(I289*H289,2)</f>
        <v>0</v>
      </c>
      <c r="K289" s="200" t="s">
        <v>1</v>
      </c>
      <c r="L289" s="205"/>
      <c r="M289" s="206" t="s">
        <v>1</v>
      </c>
      <c r="N289" s="207" t="s">
        <v>38</v>
      </c>
      <c r="O289" s="70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144</v>
      </c>
      <c r="AT289" s="196" t="s">
        <v>136</v>
      </c>
      <c r="AU289" s="196" t="s">
        <v>82</v>
      </c>
      <c r="AY289" s="16" t="s">
        <v>124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6" t="s">
        <v>80</v>
      </c>
      <c r="BK289" s="197">
        <f>ROUND(I289*H289,2)</f>
        <v>0</v>
      </c>
      <c r="BL289" s="16" t="s">
        <v>134</v>
      </c>
      <c r="BM289" s="196" t="s">
        <v>632</v>
      </c>
    </row>
    <row r="290" spans="1:65" s="2" customFormat="1" ht="23.45" customHeight="1">
      <c r="A290" s="33"/>
      <c r="B290" s="34"/>
      <c r="C290" s="198" t="s">
        <v>633</v>
      </c>
      <c r="D290" s="198" t="s">
        <v>136</v>
      </c>
      <c r="E290" s="199" t="s">
        <v>634</v>
      </c>
      <c r="F290" s="200" t="s">
        <v>635</v>
      </c>
      <c r="G290" s="201" t="s">
        <v>636</v>
      </c>
      <c r="H290" s="202">
        <v>5</v>
      </c>
      <c r="I290" s="203"/>
      <c r="J290" s="204">
        <f>ROUND(I290*H290,2)</f>
        <v>0</v>
      </c>
      <c r="K290" s="200" t="s">
        <v>1</v>
      </c>
      <c r="L290" s="205"/>
      <c r="M290" s="206" t="s">
        <v>1</v>
      </c>
      <c r="N290" s="207" t="s">
        <v>38</v>
      </c>
      <c r="O290" s="70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144</v>
      </c>
      <c r="AT290" s="196" t="s">
        <v>136</v>
      </c>
      <c r="AU290" s="196" t="s">
        <v>82</v>
      </c>
      <c r="AY290" s="16" t="s">
        <v>124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6" t="s">
        <v>80</v>
      </c>
      <c r="BK290" s="197">
        <f>ROUND(I290*H290,2)</f>
        <v>0</v>
      </c>
      <c r="BL290" s="16" t="s">
        <v>134</v>
      </c>
      <c r="BM290" s="196" t="s">
        <v>637</v>
      </c>
    </row>
    <row r="291" spans="1:65" s="2" customFormat="1" ht="23.45" customHeight="1">
      <c r="A291" s="33"/>
      <c r="B291" s="34"/>
      <c r="C291" s="185" t="s">
        <v>433</v>
      </c>
      <c r="D291" s="185" t="s">
        <v>127</v>
      </c>
      <c r="E291" s="186" t="s">
        <v>638</v>
      </c>
      <c r="F291" s="187" t="s">
        <v>639</v>
      </c>
      <c r="G291" s="188" t="s">
        <v>139</v>
      </c>
      <c r="H291" s="189">
        <v>1</v>
      </c>
      <c r="I291" s="190"/>
      <c r="J291" s="191">
        <f>ROUND(I291*H291,2)</f>
        <v>0</v>
      </c>
      <c r="K291" s="187" t="s">
        <v>1</v>
      </c>
      <c r="L291" s="38"/>
      <c r="M291" s="192" t="s">
        <v>1</v>
      </c>
      <c r="N291" s="193" t="s">
        <v>38</v>
      </c>
      <c r="O291" s="70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134</v>
      </c>
      <c r="AT291" s="196" t="s">
        <v>127</v>
      </c>
      <c r="AU291" s="196" t="s">
        <v>82</v>
      </c>
      <c r="AY291" s="16" t="s">
        <v>124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80</v>
      </c>
      <c r="BK291" s="197">
        <f>ROUND(I291*H291,2)</f>
        <v>0</v>
      </c>
      <c r="BL291" s="16" t="s">
        <v>134</v>
      </c>
      <c r="BM291" s="196" t="s">
        <v>640</v>
      </c>
    </row>
    <row r="292" spans="1:65" s="2" customFormat="1" ht="23.45" customHeight="1">
      <c r="A292" s="33"/>
      <c r="B292" s="34"/>
      <c r="C292" s="185" t="s">
        <v>641</v>
      </c>
      <c r="D292" s="185" t="s">
        <v>127</v>
      </c>
      <c r="E292" s="186" t="s">
        <v>642</v>
      </c>
      <c r="F292" s="187" t="s">
        <v>643</v>
      </c>
      <c r="G292" s="188" t="s">
        <v>139</v>
      </c>
      <c r="H292" s="189">
        <v>1</v>
      </c>
      <c r="I292" s="190"/>
      <c r="J292" s="191">
        <f>ROUND(I292*H292,2)</f>
        <v>0</v>
      </c>
      <c r="K292" s="187" t="s">
        <v>1</v>
      </c>
      <c r="L292" s="38"/>
      <c r="M292" s="192" t="s">
        <v>1</v>
      </c>
      <c r="N292" s="193" t="s">
        <v>38</v>
      </c>
      <c r="O292" s="70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134</v>
      </c>
      <c r="AT292" s="196" t="s">
        <v>127</v>
      </c>
      <c r="AU292" s="196" t="s">
        <v>82</v>
      </c>
      <c r="AY292" s="16" t="s">
        <v>124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6" t="s">
        <v>80</v>
      </c>
      <c r="BK292" s="197">
        <f>ROUND(I292*H292,2)</f>
        <v>0</v>
      </c>
      <c r="BL292" s="16" t="s">
        <v>134</v>
      </c>
      <c r="BM292" s="196" t="s">
        <v>644</v>
      </c>
    </row>
    <row r="293" spans="1:65" s="12" customFormat="1" ht="22.75" customHeight="1">
      <c r="B293" s="169"/>
      <c r="C293" s="170"/>
      <c r="D293" s="171" t="s">
        <v>72</v>
      </c>
      <c r="E293" s="183" t="s">
        <v>645</v>
      </c>
      <c r="F293" s="183" t="s">
        <v>646</v>
      </c>
      <c r="G293" s="170"/>
      <c r="H293" s="170"/>
      <c r="I293" s="173"/>
      <c r="J293" s="184">
        <f>BK293</f>
        <v>0</v>
      </c>
      <c r="K293" s="170"/>
      <c r="L293" s="175"/>
      <c r="M293" s="176"/>
      <c r="N293" s="177"/>
      <c r="O293" s="177"/>
      <c r="P293" s="178">
        <f>SUM(P294:P300)</f>
        <v>0</v>
      </c>
      <c r="Q293" s="177"/>
      <c r="R293" s="178">
        <f>SUM(R294:R300)</f>
        <v>0</v>
      </c>
      <c r="S293" s="177"/>
      <c r="T293" s="179">
        <f>SUM(T294:T300)</f>
        <v>0</v>
      </c>
      <c r="AR293" s="180" t="s">
        <v>80</v>
      </c>
      <c r="AT293" s="181" t="s">
        <v>72</v>
      </c>
      <c r="AU293" s="181" t="s">
        <v>80</v>
      </c>
      <c r="AY293" s="180" t="s">
        <v>124</v>
      </c>
      <c r="BK293" s="182">
        <f>SUM(BK294:BK300)</f>
        <v>0</v>
      </c>
    </row>
    <row r="294" spans="1:65" s="2" customFormat="1" ht="36.700000000000003" customHeight="1">
      <c r="A294" s="33"/>
      <c r="B294" s="34"/>
      <c r="C294" s="185" t="s">
        <v>436</v>
      </c>
      <c r="D294" s="185" t="s">
        <v>127</v>
      </c>
      <c r="E294" s="186" t="s">
        <v>647</v>
      </c>
      <c r="F294" s="187" t="s">
        <v>648</v>
      </c>
      <c r="G294" s="188" t="s">
        <v>130</v>
      </c>
      <c r="H294" s="189">
        <v>1</v>
      </c>
      <c r="I294" s="190"/>
      <c r="J294" s="191">
        <f t="shared" ref="J294:J300" si="60">ROUND(I294*H294,2)</f>
        <v>0</v>
      </c>
      <c r="K294" s="187" t="s">
        <v>1</v>
      </c>
      <c r="L294" s="38"/>
      <c r="M294" s="192" t="s">
        <v>1</v>
      </c>
      <c r="N294" s="193" t="s">
        <v>38</v>
      </c>
      <c r="O294" s="70"/>
      <c r="P294" s="194">
        <f t="shared" ref="P294:P300" si="61">O294*H294</f>
        <v>0</v>
      </c>
      <c r="Q294" s="194">
        <v>0</v>
      </c>
      <c r="R294" s="194">
        <f t="shared" ref="R294:R300" si="62">Q294*H294</f>
        <v>0</v>
      </c>
      <c r="S294" s="194">
        <v>0</v>
      </c>
      <c r="T294" s="195">
        <f t="shared" ref="T294:T300" si="63"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134</v>
      </c>
      <c r="AT294" s="196" t="s">
        <v>127</v>
      </c>
      <c r="AU294" s="196" t="s">
        <v>82</v>
      </c>
      <c r="AY294" s="16" t="s">
        <v>124</v>
      </c>
      <c r="BE294" s="197">
        <f t="shared" ref="BE294:BE300" si="64">IF(N294="základní",J294,0)</f>
        <v>0</v>
      </c>
      <c r="BF294" s="197">
        <f t="shared" ref="BF294:BF300" si="65">IF(N294="snížená",J294,0)</f>
        <v>0</v>
      </c>
      <c r="BG294" s="197">
        <f t="shared" ref="BG294:BG300" si="66">IF(N294="zákl. přenesená",J294,0)</f>
        <v>0</v>
      </c>
      <c r="BH294" s="197">
        <f t="shared" ref="BH294:BH300" si="67">IF(N294="sníž. přenesená",J294,0)</f>
        <v>0</v>
      </c>
      <c r="BI294" s="197">
        <f t="shared" ref="BI294:BI300" si="68">IF(N294="nulová",J294,0)</f>
        <v>0</v>
      </c>
      <c r="BJ294" s="16" t="s">
        <v>80</v>
      </c>
      <c r="BK294" s="197">
        <f t="shared" ref="BK294:BK300" si="69">ROUND(I294*H294,2)</f>
        <v>0</v>
      </c>
      <c r="BL294" s="16" t="s">
        <v>134</v>
      </c>
      <c r="BM294" s="196" t="s">
        <v>649</v>
      </c>
    </row>
    <row r="295" spans="1:65" s="2" customFormat="1" ht="16.3" customHeight="1">
      <c r="A295" s="33"/>
      <c r="B295" s="34"/>
      <c r="C295" s="198" t="s">
        <v>650</v>
      </c>
      <c r="D295" s="198" t="s">
        <v>136</v>
      </c>
      <c r="E295" s="199" t="s">
        <v>651</v>
      </c>
      <c r="F295" s="200" t="s">
        <v>652</v>
      </c>
      <c r="G295" s="201" t="s">
        <v>139</v>
      </c>
      <c r="H295" s="202">
        <v>1</v>
      </c>
      <c r="I295" s="203"/>
      <c r="J295" s="204">
        <f t="shared" si="60"/>
        <v>0</v>
      </c>
      <c r="K295" s="200" t="s">
        <v>1</v>
      </c>
      <c r="L295" s="205"/>
      <c r="M295" s="206" t="s">
        <v>1</v>
      </c>
      <c r="N295" s="207" t="s">
        <v>38</v>
      </c>
      <c r="O295" s="70"/>
      <c r="P295" s="194">
        <f t="shared" si="61"/>
        <v>0</v>
      </c>
      <c r="Q295" s="194">
        <v>0</v>
      </c>
      <c r="R295" s="194">
        <f t="shared" si="62"/>
        <v>0</v>
      </c>
      <c r="S295" s="194">
        <v>0</v>
      </c>
      <c r="T295" s="195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144</v>
      </c>
      <c r="AT295" s="196" t="s">
        <v>136</v>
      </c>
      <c r="AU295" s="196" t="s">
        <v>82</v>
      </c>
      <c r="AY295" s="16" t="s">
        <v>124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6" t="s">
        <v>80</v>
      </c>
      <c r="BK295" s="197">
        <f t="shared" si="69"/>
        <v>0</v>
      </c>
      <c r="BL295" s="16" t="s">
        <v>134</v>
      </c>
      <c r="BM295" s="196" t="s">
        <v>653</v>
      </c>
    </row>
    <row r="296" spans="1:65" s="2" customFormat="1" ht="23.45" customHeight="1">
      <c r="A296" s="33"/>
      <c r="B296" s="34"/>
      <c r="C296" s="185" t="s">
        <v>441</v>
      </c>
      <c r="D296" s="185" t="s">
        <v>127</v>
      </c>
      <c r="E296" s="186" t="s">
        <v>654</v>
      </c>
      <c r="F296" s="187" t="s">
        <v>655</v>
      </c>
      <c r="G296" s="188" t="s">
        <v>191</v>
      </c>
      <c r="H296" s="208"/>
      <c r="I296" s="190"/>
      <c r="J296" s="191">
        <f t="shared" si="60"/>
        <v>0</v>
      </c>
      <c r="K296" s="187" t="s">
        <v>1</v>
      </c>
      <c r="L296" s="38"/>
      <c r="M296" s="192" t="s">
        <v>1</v>
      </c>
      <c r="N296" s="193" t="s">
        <v>38</v>
      </c>
      <c r="O296" s="70"/>
      <c r="P296" s="194">
        <f t="shared" si="61"/>
        <v>0</v>
      </c>
      <c r="Q296" s="194">
        <v>0</v>
      </c>
      <c r="R296" s="194">
        <f t="shared" si="62"/>
        <v>0</v>
      </c>
      <c r="S296" s="194">
        <v>0</v>
      </c>
      <c r="T296" s="195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134</v>
      </c>
      <c r="AT296" s="196" t="s">
        <v>127</v>
      </c>
      <c r="AU296" s="196" t="s">
        <v>82</v>
      </c>
      <c r="AY296" s="16" t="s">
        <v>124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6" t="s">
        <v>80</v>
      </c>
      <c r="BK296" s="197">
        <f t="shared" si="69"/>
        <v>0</v>
      </c>
      <c r="BL296" s="16" t="s">
        <v>134</v>
      </c>
      <c r="BM296" s="196" t="s">
        <v>656</v>
      </c>
    </row>
    <row r="297" spans="1:65" s="2" customFormat="1" ht="36.700000000000003" customHeight="1">
      <c r="A297" s="33"/>
      <c r="B297" s="34"/>
      <c r="C297" s="185" t="s">
        <v>657</v>
      </c>
      <c r="D297" s="185" t="s">
        <v>127</v>
      </c>
      <c r="E297" s="186" t="s">
        <v>661</v>
      </c>
      <c r="F297" s="187" t="s">
        <v>662</v>
      </c>
      <c r="G297" s="188" t="s">
        <v>139</v>
      </c>
      <c r="H297" s="189">
        <v>1</v>
      </c>
      <c r="I297" s="190"/>
      <c r="J297" s="191">
        <f t="shared" si="60"/>
        <v>0</v>
      </c>
      <c r="K297" s="187" t="s">
        <v>1</v>
      </c>
      <c r="L297" s="38"/>
      <c r="M297" s="192" t="s">
        <v>1</v>
      </c>
      <c r="N297" s="193" t="s">
        <v>38</v>
      </c>
      <c r="O297" s="70"/>
      <c r="P297" s="194">
        <f t="shared" si="61"/>
        <v>0</v>
      </c>
      <c r="Q297" s="194">
        <v>0</v>
      </c>
      <c r="R297" s="194">
        <f t="shared" si="62"/>
        <v>0</v>
      </c>
      <c r="S297" s="194">
        <v>0</v>
      </c>
      <c r="T297" s="195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134</v>
      </c>
      <c r="AT297" s="196" t="s">
        <v>127</v>
      </c>
      <c r="AU297" s="196" t="s">
        <v>82</v>
      </c>
      <c r="AY297" s="16" t="s">
        <v>124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6" t="s">
        <v>80</v>
      </c>
      <c r="BK297" s="197">
        <f t="shared" si="69"/>
        <v>0</v>
      </c>
      <c r="BL297" s="16" t="s">
        <v>134</v>
      </c>
      <c r="BM297" s="196" t="s">
        <v>660</v>
      </c>
    </row>
    <row r="298" spans="1:65" s="2" customFormat="1" ht="53.7" customHeight="1">
      <c r="A298" s="33"/>
      <c r="B298" s="34"/>
      <c r="C298" s="185" t="s">
        <v>444</v>
      </c>
      <c r="D298" s="185" t="s">
        <v>127</v>
      </c>
      <c r="E298" s="186" t="s">
        <v>665</v>
      </c>
      <c r="F298" s="187" t="s">
        <v>666</v>
      </c>
      <c r="G298" s="188" t="s">
        <v>139</v>
      </c>
      <c r="H298" s="189">
        <v>1</v>
      </c>
      <c r="I298" s="190"/>
      <c r="J298" s="191">
        <f t="shared" si="60"/>
        <v>0</v>
      </c>
      <c r="K298" s="187" t="s">
        <v>1</v>
      </c>
      <c r="L298" s="38"/>
      <c r="M298" s="192" t="s">
        <v>1</v>
      </c>
      <c r="N298" s="193" t="s">
        <v>38</v>
      </c>
      <c r="O298" s="70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134</v>
      </c>
      <c r="AT298" s="196" t="s">
        <v>127</v>
      </c>
      <c r="AU298" s="196" t="s">
        <v>82</v>
      </c>
      <c r="AY298" s="16" t="s">
        <v>124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6" t="s">
        <v>80</v>
      </c>
      <c r="BK298" s="197">
        <f t="shared" si="69"/>
        <v>0</v>
      </c>
      <c r="BL298" s="16" t="s">
        <v>134</v>
      </c>
      <c r="BM298" s="196" t="s">
        <v>663</v>
      </c>
    </row>
    <row r="299" spans="1:65" s="2" customFormat="1" ht="16.3" customHeight="1">
      <c r="A299" s="33"/>
      <c r="B299" s="34"/>
      <c r="C299" s="185" t="s">
        <v>664</v>
      </c>
      <c r="D299" s="185" t="s">
        <v>127</v>
      </c>
      <c r="E299" s="186" t="s">
        <v>658</v>
      </c>
      <c r="F299" s="187" t="s">
        <v>659</v>
      </c>
      <c r="G299" s="188" t="s">
        <v>139</v>
      </c>
      <c r="H299" s="189">
        <v>1</v>
      </c>
      <c r="I299" s="190"/>
      <c r="J299" s="191">
        <f t="shared" si="60"/>
        <v>0</v>
      </c>
      <c r="K299" s="187" t="s">
        <v>1</v>
      </c>
      <c r="L299" s="38"/>
      <c r="M299" s="192" t="s">
        <v>1</v>
      </c>
      <c r="N299" s="193" t="s">
        <v>38</v>
      </c>
      <c r="O299" s="70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134</v>
      </c>
      <c r="AT299" s="196" t="s">
        <v>127</v>
      </c>
      <c r="AU299" s="196" t="s">
        <v>82</v>
      </c>
      <c r="AY299" s="16" t="s">
        <v>124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6" t="s">
        <v>80</v>
      </c>
      <c r="BK299" s="197">
        <f t="shared" si="69"/>
        <v>0</v>
      </c>
      <c r="BL299" s="16" t="s">
        <v>134</v>
      </c>
      <c r="BM299" s="196" t="s">
        <v>667</v>
      </c>
    </row>
    <row r="300" spans="1:65" s="2" customFormat="1" ht="21.1" customHeight="1">
      <c r="A300" s="33"/>
      <c r="B300" s="34"/>
      <c r="C300" s="185" t="s">
        <v>448</v>
      </c>
      <c r="D300" s="185" t="s">
        <v>127</v>
      </c>
      <c r="E300" s="186" t="s">
        <v>668</v>
      </c>
      <c r="F300" s="187" t="s">
        <v>669</v>
      </c>
      <c r="G300" s="188" t="s">
        <v>139</v>
      </c>
      <c r="H300" s="189">
        <v>1</v>
      </c>
      <c r="I300" s="190"/>
      <c r="J300" s="191">
        <f t="shared" si="60"/>
        <v>0</v>
      </c>
      <c r="K300" s="187" t="s">
        <v>1</v>
      </c>
      <c r="L300" s="38"/>
      <c r="M300" s="192" t="s">
        <v>1</v>
      </c>
      <c r="N300" s="193" t="s">
        <v>38</v>
      </c>
      <c r="O300" s="70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134</v>
      </c>
      <c r="AT300" s="196" t="s">
        <v>127</v>
      </c>
      <c r="AU300" s="196" t="s">
        <v>82</v>
      </c>
      <c r="AY300" s="16" t="s">
        <v>124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6" t="s">
        <v>80</v>
      </c>
      <c r="BK300" s="197">
        <f t="shared" si="69"/>
        <v>0</v>
      </c>
      <c r="BL300" s="16" t="s">
        <v>134</v>
      </c>
      <c r="BM300" s="196" t="s">
        <v>670</v>
      </c>
    </row>
    <row r="301" spans="1:65" s="12" customFormat="1" ht="22.75" customHeight="1">
      <c r="B301" s="169"/>
      <c r="C301" s="170"/>
      <c r="D301" s="171" t="s">
        <v>72</v>
      </c>
      <c r="E301" s="183" t="s">
        <v>671</v>
      </c>
      <c r="F301" s="183" t="s">
        <v>672</v>
      </c>
      <c r="G301" s="170"/>
      <c r="H301" s="170"/>
      <c r="I301" s="173"/>
      <c r="J301" s="184">
        <f>BK301</f>
        <v>0</v>
      </c>
      <c r="K301" s="170"/>
      <c r="L301" s="175"/>
      <c r="M301" s="176"/>
      <c r="N301" s="177"/>
      <c r="O301" s="177"/>
      <c r="P301" s="178">
        <f>SUM(P302:P308)</f>
        <v>0</v>
      </c>
      <c r="Q301" s="177"/>
      <c r="R301" s="178">
        <f>SUM(R302:R308)</f>
        <v>0</v>
      </c>
      <c r="S301" s="177"/>
      <c r="T301" s="179">
        <f>SUM(T302:T308)</f>
        <v>0</v>
      </c>
      <c r="AR301" s="180" t="s">
        <v>80</v>
      </c>
      <c r="AT301" s="181" t="s">
        <v>72</v>
      </c>
      <c r="AU301" s="181" t="s">
        <v>80</v>
      </c>
      <c r="AY301" s="180" t="s">
        <v>124</v>
      </c>
      <c r="BK301" s="182">
        <f>SUM(BK302:BK308)</f>
        <v>0</v>
      </c>
    </row>
    <row r="302" spans="1:65" s="2" customFormat="1" ht="42.8" customHeight="1">
      <c r="A302" s="33"/>
      <c r="B302" s="34"/>
      <c r="C302" s="185" t="s">
        <v>673</v>
      </c>
      <c r="D302" s="185" t="s">
        <v>127</v>
      </c>
      <c r="E302" s="186" t="s">
        <v>674</v>
      </c>
      <c r="F302" s="187" t="s">
        <v>675</v>
      </c>
      <c r="G302" s="188" t="s">
        <v>130</v>
      </c>
      <c r="H302" s="189">
        <v>1</v>
      </c>
      <c r="I302" s="190"/>
      <c r="J302" s="191">
        <f>ROUND(I302*H302,2)</f>
        <v>0</v>
      </c>
      <c r="K302" s="187" t="s">
        <v>1</v>
      </c>
      <c r="L302" s="38"/>
      <c r="M302" s="192" t="s">
        <v>1</v>
      </c>
      <c r="N302" s="193" t="s">
        <v>38</v>
      </c>
      <c r="O302" s="70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134</v>
      </c>
      <c r="AT302" s="196" t="s">
        <v>127</v>
      </c>
      <c r="AU302" s="196" t="s">
        <v>82</v>
      </c>
      <c r="AY302" s="16" t="s">
        <v>124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6" t="s">
        <v>80</v>
      </c>
      <c r="BK302" s="197">
        <f>ROUND(I302*H302,2)</f>
        <v>0</v>
      </c>
      <c r="BL302" s="16" t="s">
        <v>134</v>
      </c>
      <c r="BM302" s="196" t="s">
        <v>676</v>
      </c>
    </row>
    <row r="303" spans="1:65" s="2" customFormat="1" ht="53.7" customHeight="1">
      <c r="A303" s="33"/>
      <c r="B303" s="34"/>
      <c r="C303" s="185" t="s">
        <v>451</v>
      </c>
      <c r="D303" s="185" t="s">
        <v>127</v>
      </c>
      <c r="E303" s="186" t="s">
        <v>677</v>
      </c>
      <c r="F303" s="187" t="s">
        <v>678</v>
      </c>
      <c r="G303" s="188" t="s">
        <v>130</v>
      </c>
      <c r="H303" s="189">
        <v>8</v>
      </c>
      <c r="I303" s="190"/>
      <c r="J303" s="191">
        <f>ROUND(I303*H303,2)</f>
        <v>0</v>
      </c>
      <c r="K303" s="187" t="s">
        <v>1</v>
      </c>
      <c r="L303" s="38"/>
      <c r="M303" s="192" t="s">
        <v>1</v>
      </c>
      <c r="N303" s="193" t="s">
        <v>38</v>
      </c>
      <c r="O303" s="70"/>
      <c r="P303" s="194">
        <f>O303*H303</f>
        <v>0</v>
      </c>
      <c r="Q303" s="194">
        <v>0</v>
      </c>
      <c r="R303" s="194">
        <f>Q303*H303</f>
        <v>0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134</v>
      </c>
      <c r="AT303" s="196" t="s">
        <v>127</v>
      </c>
      <c r="AU303" s="196" t="s">
        <v>82</v>
      </c>
      <c r="AY303" s="16" t="s">
        <v>124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80</v>
      </c>
      <c r="BK303" s="197">
        <f>ROUND(I303*H303,2)</f>
        <v>0</v>
      </c>
      <c r="BL303" s="16" t="s">
        <v>134</v>
      </c>
      <c r="BM303" s="196" t="s">
        <v>679</v>
      </c>
    </row>
    <row r="304" spans="1:65" s="2" customFormat="1" ht="31.95" customHeight="1">
      <c r="A304" s="33"/>
      <c r="B304" s="34"/>
      <c r="C304" s="185" t="s">
        <v>680</v>
      </c>
      <c r="D304" s="185" t="s">
        <v>127</v>
      </c>
      <c r="E304" s="186" t="s">
        <v>681</v>
      </c>
      <c r="F304" s="187" t="s">
        <v>682</v>
      </c>
      <c r="G304" s="188" t="s">
        <v>130</v>
      </c>
      <c r="H304" s="189">
        <v>2</v>
      </c>
      <c r="I304" s="190"/>
      <c r="J304" s="191">
        <f>ROUND(I304*H304,2)</f>
        <v>0</v>
      </c>
      <c r="K304" s="187" t="s">
        <v>1</v>
      </c>
      <c r="L304" s="38"/>
      <c r="M304" s="192" t="s">
        <v>1</v>
      </c>
      <c r="N304" s="193" t="s">
        <v>38</v>
      </c>
      <c r="O304" s="70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134</v>
      </c>
      <c r="AT304" s="196" t="s">
        <v>127</v>
      </c>
      <c r="AU304" s="196" t="s">
        <v>82</v>
      </c>
      <c r="AY304" s="16" t="s">
        <v>124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6" t="s">
        <v>80</v>
      </c>
      <c r="BK304" s="197">
        <f>ROUND(I304*H304,2)</f>
        <v>0</v>
      </c>
      <c r="BL304" s="16" t="s">
        <v>134</v>
      </c>
      <c r="BM304" s="196" t="s">
        <v>683</v>
      </c>
    </row>
    <row r="305" spans="1:65" s="2" customFormat="1" ht="42.8" customHeight="1">
      <c r="A305" s="33"/>
      <c r="B305" s="34"/>
      <c r="C305" s="185" t="s">
        <v>455</v>
      </c>
      <c r="D305" s="185" t="s">
        <v>127</v>
      </c>
      <c r="E305" s="186" t="s">
        <v>684</v>
      </c>
      <c r="F305" s="187" t="s">
        <v>685</v>
      </c>
      <c r="G305" s="188" t="s">
        <v>130</v>
      </c>
      <c r="H305" s="189">
        <v>1</v>
      </c>
      <c r="I305" s="190"/>
      <c r="J305" s="191">
        <f>ROUND(I305*H305,2)</f>
        <v>0</v>
      </c>
      <c r="K305" s="187" t="s">
        <v>1</v>
      </c>
      <c r="L305" s="38"/>
      <c r="M305" s="192" t="s">
        <v>1</v>
      </c>
      <c r="N305" s="193" t="s">
        <v>38</v>
      </c>
      <c r="O305" s="70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134</v>
      </c>
      <c r="AT305" s="196" t="s">
        <v>127</v>
      </c>
      <c r="AU305" s="196" t="s">
        <v>82</v>
      </c>
      <c r="AY305" s="16" t="s">
        <v>124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80</v>
      </c>
      <c r="BK305" s="197">
        <f>ROUND(I305*H305,2)</f>
        <v>0</v>
      </c>
      <c r="BL305" s="16" t="s">
        <v>134</v>
      </c>
      <c r="BM305" s="196" t="s">
        <v>686</v>
      </c>
    </row>
    <row r="306" spans="1:65" s="2" customFormat="1" ht="16.3" customHeight="1">
      <c r="A306" s="33"/>
      <c r="B306" s="34"/>
      <c r="C306" s="185" t="s">
        <v>687</v>
      </c>
      <c r="D306" s="185" t="s">
        <v>127</v>
      </c>
      <c r="E306" s="186" t="s">
        <v>688</v>
      </c>
      <c r="F306" s="187" t="s">
        <v>689</v>
      </c>
      <c r="G306" s="188" t="s">
        <v>690</v>
      </c>
      <c r="H306" s="189">
        <v>104.88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38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134</v>
      </c>
      <c r="AT306" s="196" t="s">
        <v>127</v>
      </c>
      <c r="AU306" s="196" t="s">
        <v>82</v>
      </c>
      <c r="AY306" s="16" t="s">
        <v>124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80</v>
      </c>
      <c r="BK306" s="197">
        <f>ROUND(I306*H306,2)</f>
        <v>0</v>
      </c>
      <c r="BL306" s="16" t="s">
        <v>134</v>
      </c>
      <c r="BM306" s="196" t="s">
        <v>691</v>
      </c>
    </row>
    <row r="307" spans="1:65" s="13" customFormat="1">
      <c r="B307" s="214"/>
      <c r="C307" s="215"/>
      <c r="D307" s="216" t="s">
        <v>270</v>
      </c>
      <c r="E307" s="217" t="s">
        <v>1</v>
      </c>
      <c r="F307" s="218" t="s">
        <v>763</v>
      </c>
      <c r="G307" s="215"/>
      <c r="H307" s="219">
        <v>104.88</v>
      </c>
      <c r="I307" s="220"/>
      <c r="J307" s="215"/>
      <c r="K307" s="215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270</v>
      </c>
      <c r="AU307" s="225" t="s">
        <v>82</v>
      </c>
      <c r="AV307" s="13" t="s">
        <v>82</v>
      </c>
      <c r="AW307" s="13" t="s">
        <v>30</v>
      </c>
      <c r="AX307" s="13" t="s">
        <v>73</v>
      </c>
      <c r="AY307" s="225" t="s">
        <v>124</v>
      </c>
    </row>
    <row r="308" spans="1:65" s="14" customFormat="1">
      <c r="B308" s="226"/>
      <c r="C308" s="227"/>
      <c r="D308" s="216" t="s">
        <v>270</v>
      </c>
      <c r="E308" s="228" t="s">
        <v>1</v>
      </c>
      <c r="F308" s="229" t="s">
        <v>272</v>
      </c>
      <c r="G308" s="227"/>
      <c r="H308" s="230">
        <v>104.88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270</v>
      </c>
      <c r="AU308" s="236" t="s">
        <v>82</v>
      </c>
      <c r="AV308" s="14" t="s">
        <v>134</v>
      </c>
      <c r="AW308" s="14" t="s">
        <v>30</v>
      </c>
      <c r="AX308" s="14" t="s">
        <v>80</v>
      </c>
      <c r="AY308" s="236" t="s">
        <v>124</v>
      </c>
    </row>
    <row r="309" spans="1:65" s="12" customFormat="1" ht="26" customHeight="1">
      <c r="B309" s="169"/>
      <c r="C309" s="170"/>
      <c r="D309" s="171" t="s">
        <v>72</v>
      </c>
      <c r="E309" s="172" t="s">
        <v>193</v>
      </c>
      <c r="F309" s="172" t="s">
        <v>194</v>
      </c>
      <c r="G309" s="170"/>
      <c r="H309" s="170"/>
      <c r="I309" s="173"/>
      <c r="J309" s="174">
        <f>BK309</f>
        <v>0</v>
      </c>
      <c r="K309" s="170"/>
      <c r="L309" s="175"/>
      <c r="M309" s="176"/>
      <c r="N309" s="177"/>
      <c r="O309" s="177"/>
      <c r="P309" s="178">
        <f>P310+P313+P318+P322+P325</f>
        <v>0</v>
      </c>
      <c r="Q309" s="177"/>
      <c r="R309" s="178">
        <f>R310+R313+R318+R322+R325</f>
        <v>0</v>
      </c>
      <c r="S309" s="177"/>
      <c r="T309" s="179">
        <f>T310+T313+T318+T322+T325</f>
        <v>0</v>
      </c>
      <c r="AR309" s="180" t="s">
        <v>145</v>
      </c>
      <c r="AT309" s="181" t="s">
        <v>72</v>
      </c>
      <c r="AU309" s="181" t="s">
        <v>73</v>
      </c>
      <c r="AY309" s="180" t="s">
        <v>124</v>
      </c>
      <c r="BK309" s="182">
        <f>BK310+BK313+BK318+BK322+BK325</f>
        <v>0</v>
      </c>
    </row>
    <row r="310" spans="1:65" s="12" customFormat="1" ht="22.75" customHeight="1">
      <c r="B310" s="169"/>
      <c r="C310" s="170"/>
      <c r="D310" s="171" t="s">
        <v>72</v>
      </c>
      <c r="E310" s="183" t="s">
        <v>195</v>
      </c>
      <c r="F310" s="183" t="s">
        <v>196</v>
      </c>
      <c r="G310" s="170"/>
      <c r="H310" s="170"/>
      <c r="I310" s="173"/>
      <c r="J310" s="184">
        <f>BK310</f>
        <v>0</v>
      </c>
      <c r="K310" s="170"/>
      <c r="L310" s="175"/>
      <c r="M310" s="176"/>
      <c r="N310" s="177"/>
      <c r="O310" s="177"/>
      <c r="P310" s="178">
        <f>SUM(P311:P312)</f>
        <v>0</v>
      </c>
      <c r="Q310" s="177"/>
      <c r="R310" s="178">
        <f>SUM(R311:R312)</f>
        <v>0</v>
      </c>
      <c r="S310" s="177"/>
      <c r="T310" s="179">
        <f>SUM(T311:T312)</f>
        <v>0</v>
      </c>
      <c r="AR310" s="180" t="s">
        <v>145</v>
      </c>
      <c r="AT310" s="181" t="s">
        <v>72</v>
      </c>
      <c r="AU310" s="181" t="s">
        <v>80</v>
      </c>
      <c r="AY310" s="180" t="s">
        <v>124</v>
      </c>
      <c r="BK310" s="182">
        <f>SUM(BK311:BK312)</f>
        <v>0</v>
      </c>
    </row>
    <row r="311" spans="1:65" s="2" customFormat="1" ht="16.3" customHeight="1">
      <c r="A311" s="33"/>
      <c r="B311" s="34"/>
      <c r="C311" s="185" t="s">
        <v>458</v>
      </c>
      <c r="D311" s="185" t="s">
        <v>127</v>
      </c>
      <c r="E311" s="186" t="s">
        <v>693</v>
      </c>
      <c r="F311" s="187" t="s">
        <v>694</v>
      </c>
      <c r="G311" s="188" t="s">
        <v>205</v>
      </c>
      <c r="H311" s="189">
        <v>60</v>
      </c>
      <c r="I311" s="190"/>
      <c r="J311" s="191">
        <f>ROUND(I311*H311,2)</f>
        <v>0</v>
      </c>
      <c r="K311" s="187" t="s">
        <v>1</v>
      </c>
      <c r="L311" s="38"/>
      <c r="M311" s="192" t="s">
        <v>1</v>
      </c>
      <c r="N311" s="193" t="s">
        <v>38</v>
      </c>
      <c r="O311" s="70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134</v>
      </c>
      <c r="AT311" s="196" t="s">
        <v>127</v>
      </c>
      <c r="AU311" s="196" t="s">
        <v>82</v>
      </c>
      <c r="AY311" s="16" t="s">
        <v>124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6" t="s">
        <v>80</v>
      </c>
      <c r="BK311" s="197">
        <f>ROUND(I311*H311,2)</f>
        <v>0</v>
      </c>
      <c r="BL311" s="16" t="s">
        <v>134</v>
      </c>
      <c r="BM311" s="196" t="s">
        <v>695</v>
      </c>
    </row>
    <row r="312" spans="1:65" s="2" customFormat="1" ht="36.700000000000003" customHeight="1">
      <c r="A312" s="33"/>
      <c r="B312" s="34"/>
      <c r="C312" s="185" t="s">
        <v>696</v>
      </c>
      <c r="D312" s="185" t="s">
        <v>127</v>
      </c>
      <c r="E312" s="186" t="s">
        <v>697</v>
      </c>
      <c r="F312" s="187" t="s">
        <v>698</v>
      </c>
      <c r="G312" s="188" t="s">
        <v>205</v>
      </c>
      <c r="H312" s="189">
        <v>133</v>
      </c>
      <c r="I312" s="190"/>
      <c r="J312" s="191">
        <f>ROUND(I312*H312,2)</f>
        <v>0</v>
      </c>
      <c r="K312" s="187" t="s">
        <v>1</v>
      </c>
      <c r="L312" s="38"/>
      <c r="M312" s="192" t="s">
        <v>1</v>
      </c>
      <c r="N312" s="193" t="s">
        <v>38</v>
      </c>
      <c r="O312" s="70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6" t="s">
        <v>134</v>
      </c>
      <c r="AT312" s="196" t="s">
        <v>127</v>
      </c>
      <c r="AU312" s="196" t="s">
        <v>82</v>
      </c>
      <c r="AY312" s="16" t="s">
        <v>124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6" t="s">
        <v>80</v>
      </c>
      <c r="BK312" s="197">
        <f>ROUND(I312*H312,2)</f>
        <v>0</v>
      </c>
      <c r="BL312" s="16" t="s">
        <v>134</v>
      </c>
      <c r="BM312" s="196" t="s">
        <v>699</v>
      </c>
    </row>
    <row r="313" spans="1:65" s="12" customFormat="1" ht="22.75" customHeight="1">
      <c r="B313" s="169"/>
      <c r="C313" s="170"/>
      <c r="D313" s="171" t="s">
        <v>72</v>
      </c>
      <c r="E313" s="183" t="s">
        <v>700</v>
      </c>
      <c r="F313" s="183" t="s">
        <v>701</v>
      </c>
      <c r="G313" s="170"/>
      <c r="H313" s="170"/>
      <c r="I313" s="173"/>
      <c r="J313" s="184">
        <f>BK313</f>
        <v>0</v>
      </c>
      <c r="K313" s="170"/>
      <c r="L313" s="175"/>
      <c r="M313" s="176"/>
      <c r="N313" s="177"/>
      <c r="O313" s="177"/>
      <c r="P313" s="178">
        <f>SUM(P314:P317)</f>
        <v>0</v>
      </c>
      <c r="Q313" s="177"/>
      <c r="R313" s="178">
        <f>SUM(R314:R317)</f>
        <v>0</v>
      </c>
      <c r="S313" s="177"/>
      <c r="T313" s="179">
        <f>SUM(T314:T317)</f>
        <v>0</v>
      </c>
      <c r="AR313" s="180" t="s">
        <v>145</v>
      </c>
      <c r="AT313" s="181" t="s">
        <v>72</v>
      </c>
      <c r="AU313" s="181" t="s">
        <v>80</v>
      </c>
      <c r="AY313" s="180" t="s">
        <v>124</v>
      </c>
      <c r="BK313" s="182">
        <f>SUM(BK314:BK317)</f>
        <v>0</v>
      </c>
    </row>
    <row r="314" spans="1:65" s="2" customFormat="1" ht="16.3" customHeight="1">
      <c r="A314" s="33"/>
      <c r="B314" s="34"/>
      <c r="C314" s="185" t="s">
        <v>702</v>
      </c>
      <c r="D314" s="185" t="s">
        <v>127</v>
      </c>
      <c r="E314" s="186" t="s">
        <v>703</v>
      </c>
      <c r="F314" s="187" t="s">
        <v>704</v>
      </c>
      <c r="G314" s="188" t="s">
        <v>705</v>
      </c>
      <c r="H314" s="189">
        <v>2</v>
      </c>
      <c r="I314" s="190"/>
      <c r="J314" s="191">
        <f>ROUND(I314*H314,2)</f>
        <v>0</v>
      </c>
      <c r="K314" s="187" t="s">
        <v>1</v>
      </c>
      <c r="L314" s="38"/>
      <c r="M314" s="192" t="s">
        <v>1</v>
      </c>
      <c r="N314" s="193" t="s">
        <v>38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134</v>
      </c>
      <c r="AT314" s="196" t="s">
        <v>127</v>
      </c>
      <c r="AU314" s="196" t="s">
        <v>82</v>
      </c>
      <c r="AY314" s="16" t="s">
        <v>124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80</v>
      </c>
      <c r="BK314" s="197">
        <f>ROUND(I314*H314,2)</f>
        <v>0</v>
      </c>
      <c r="BL314" s="16" t="s">
        <v>134</v>
      </c>
      <c r="BM314" s="196" t="s">
        <v>706</v>
      </c>
    </row>
    <row r="315" spans="1:65" s="2" customFormat="1" ht="16.3" customHeight="1">
      <c r="A315" s="33"/>
      <c r="B315" s="34"/>
      <c r="C315" s="185" t="s">
        <v>478</v>
      </c>
      <c r="D315" s="185" t="s">
        <v>127</v>
      </c>
      <c r="E315" s="186" t="s">
        <v>707</v>
      </c>
      <c r="F315" s="187" t="s">
        <v>708</v>
      </c>
      <c r="G315" s="188" t="s">
        <v>358</v>
      </c>
      <c r="H315" s="189">
        <v>100</v>
      </c>
      <c r="I315" s="190"/>
      <c r="J315" s="191">
        <f>ROUND(I315*H315,2)</f>
        <v>0</v>
      </c>
      <c r="K315" s="187" t="s">
        <v>1</v>
      </c>
      <c r="L315" s="38"/>
      <c r="M315" s="192" t="s">
        <v>1</v>
      </c>
      <c r="N315" s="193" t="s">
        <v>38</v>
      </c>
      <c r="O315" s="70"/>
      <c r="P315" s="194">
        <f>O315*H315</f>
        <v>0</v>
      </c>
      <c r="Q315" s="194">
        <v>0</v>
      </c>
      <c r="R315" s="194">
        <f>Q315*H315</f>
        <v>0</v>
      </c>
      <c r="S315" s="194">
        <v>0</v>
      </c>
      <c r="T315" s="19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134</v>
      </c>
      <c r="AT315" s="196" t="s">
        <v>127</v>
      </c>
      <c r="AU315" s="196" t="s">
        <v>82</v>
      </c>
      <c r="AY315" s="16" t="s">
        <v>124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6" t="s">
        <v>80</v>
      </c>
      <c r="BK315" s="197">
        <f>ROUND(I315*H315,2)</f>
        <v>0</v>
      </c>
      <c r="BL315" s="16" t="s">
        <v>134</v>
      </c>
      <c r="BM315" s="196" t="s">
        <v>709</v>
      </c>
    </row>
    <row r="316" spans="1:65" s="2" customFormat="1" ht="16.3" customHeight="1">
      <c r="A316" s="33"/>
      <c r="B316" s="34"/>
      <c r="C316" s="185" t="s">
        <v>710</v>
      </c>
      <c r="D316" s="185" t="s">
        <v>127</v>
      </c>
      <c r="E316" s="186" t="s">
        <v>711</v>
      </c>
      <c r="F316" s="187" t="s">
        <v>712</v>
      </c>
      <c r="G316" s="188" t="s">
        <v>175</v>
      </c>
      <c r="H316" s="189">
        <v>150</v>
      </c>
      <c r="I316" s="190"/>
      <c r="J316" s="191">
        <f>ROUND(I316*H316,2)</f>
        <v>0</v>
      </c>
      <c r="K316" s="187" t="s">
        <v>1</v>
      </c>
      <c r="L316" s="38"/>
      <c r="M316" s="192" t="s">
        <v>1</v>
      </c>
      <c r="N316" s="193" t="s">
        <v>38</v>
      </c>
      <c r="O316" s="70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134</v>
      </c>
      <c r="AT316" s="196" t="s">
        <v>127</v>
      </c>
      <c r="AU316" s="196" t="s">
        <v>82</v>
      </c>
      <c r="AY316" s="16" t="s">
        <v>124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80</v>
      </c>
      <c r="BK316" s="197">
        <f>ROUND(I316*H316,2)</f>
        <v>0</v>
      </c>
      <c r="BL316" s="16" t="s">
        <v>134</v>
      </c>
      <c r="BM316" s="196" t="s">
        <v>713</v>
      </c>
    </row>
    <row r="317" spans="1:65" s="2" customFormat="1" ht="16.3" customHeight="1">
      <c r="A317" s="33"/>
      <c r="B317" s="34"/>
      <c r="C317" s="185" t="s">
        <v>482</v>
      </c>
      <c r="D317" s="185" t="s">
        <v>127</v>
      </c>
      <c r="E317" s="186" t="s">
        <v>714</v>
      </c>
      <c r="F317" s="187" t="s">
        <v>715</v>
      </c>
      <c r="G317" s="188" t="s">
        <v>705</v>
      </c>
      <c r="H317" s="189">
        <v>2</v>
      </c>
      <c r="I317" s="190"/>
      <c r="J317" s="191">
        <f>ROUND(I317*H317,2)</f>
        <v>0</v>
      </c>
      <c r="K317" s="187" t="s">
        <v>1</v>
      </c>
      <c r="L317" s="38"/>
      <c r="M317" s="192" t="s">
        <v>1</v>
      </c>
      <c r="N317" s="193" t="s">
        <v>38</v>
      </c>
      <c r="O317" s="70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134</v>
      </c>
      <c r="AT317" s="196" t="s">
        <v>127</v>
      </c>
      <c r="AU317" s="196" t="s">
        <v>82</v>
      </c>
      <c r="AY317" s="16" t="s">
        <v>124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6" t="s">
        <v>80</v>
      </c>
      <c r="BK317" s="197">
        <f>ROUND(I317*H317,2)</f>
        <v>0</v>
      </c>
      <c r="BL317" s="16" t="s">
        <v>134</v>
      </c>
      <c r="BM317" s="196" t="s">
        <v>716</v>
      </c>
    </row>
    <row r="318" spans="1:65" s="12" customFormat="1" ht="22.75" customHeight="1">
      <c r="B318" s="169"/>
      <c r="C318" s="170"/>
      <c r="D318" s="171" t="s">
        <v>72</v>
      </c>
      <c r="E318" s="183" t="s">
        <v>201</v>
      </c>
      <c r="F318" s="183" t="s">
        <v>202</v>
      </c>
      <c r="G318" s="170"/>
      <c r="H318" s="170"/>
      <c r="I318" s="173"/>
      <c r="J318" s="184">
        <f>BK318</f>
        <v>0</v>
      </c>
      <c r="K318" s="170"/>
      <c r="L318" s="175"/>
      <c r="M318" s="176"/>
      <c r="N318" s="177"/>
      <c r="O318" s="177"/>
      <c r="P318" s="178">
        <f>SUM(P319:P321)</f>
        <v>0</v>
      </c>
      <c r="Q318" s="177"/>
      <c r="R318" s="178">
        <f>SUM(R319:R321)</f>
        <v>0</v>
      </c>
      <c r="S318" s="177"/>
      <c r="T318" s="179">
        <f>SUM(T319:T321)</f>
        <v>0</v>
      </c>
      <c r="AR318" s="180" t="s">
        <v>145</v>
      </c>
      <c r="AT318" s="181" t="s">
        <v>72</v>
      </c>
      <c r="AU318" s="181" t="s">
        <v>80</v>
      </c>
      <c r="AY318" s="180" t="s">
        <v>124</v>
      </c>
      <c r="BK318" s="182">
        <f>SUM(BK319:BK321)</f>
        <v>0</v>
      </c>
    </row>
    <row r="319" spans="1:65" s="2" customFormat="1" ht="16.3" customHeight="1">
      <c r="A319" s="33"/>
      <c r="B319" s="34"/>
      <c r="C319" s="185" t="s">
        <v>717</v>
      </c>
      <c r="D319" s="185" t="s">
        <v>127</v>
      </c>
      <c r="E319" s="186" t="s">
        <v>203</v>
      </c>
      <c r="F319" s="187" t="s">
        <v>204</v>
      </c>
      <c r="G319" s="188" t="s">
        <v>205</v>
      </c>
      <c r="H319" s="189">
        <v>50</v>
      </c>
      <c r="I319" s="190"/>
      <c r="J319" s="191">
        <f>ROUND(I319*H319,2)</f>
        <v>0</v>
      </c>
      <c r="K319" s="187" t="s">
        <v>1</v>
      </c>
      <c r="L319" s="38"/>
      <c r="M319" s="192" t="s">
        <v>1</v>
      </c>
      <c r="N319" s="193" t="s">
        <v>38</v>
      </c>
      <c r="O319" s="70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134</v>
      </c>
      <c r="AT319" s="196" t="s">
        <v>127</v>
      </c>
      <c r="AU319" s="196" t="s">
        <v>82</v>
      </c>
      <c r="AY319" s="16" t="s">
        <v>124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6" t="s">
        <v>80</v>
      </c>
      <c r="BK319" s="197">
        <f>ROUND(I319*H319,2)</f>
        <v>0</v>
      </c>
      <c r="BL319" s="16" t="s">
        <v>134</v>
      </c>
      <c r="BM319" s="196" t="s">
        <v>718</v>
      </c>
    </row>
    <row r="320" spans="1:65" s="2" customFormat="1" ht="16.3" customHeight="1">
      <c r="A320" s="33"/>
      <c r="B320" s="34"/>
      <c r="C320" s="185" t="s">
        <v>719</v>
      </c>
      <c r="D320" s="185" t="s">
        <v>127</v>
      </c>
      <c r="E320" s="186" t="s">
        <v>207</v>
      </c>
      <c r="F320" s="187" t="s">
        <v>208</v>
      </c>
      <c r="G320" s="188" t="s">
        <v>205</v>
      </c>
      <c r="H320" s="189">
        <v>120</v>
      </c>
      <c r="I320" s="190"/>
      <c r="J320" s="191">
        <f>ROUND(I320*H320,2)</f>
        <v>0</v>
      </c>
      <c r="K320" s="187" t="s">
        <v>1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134</v>
      </c>
      <c r="AT320" s="196" t="s">
        <v>127</v>
      </c>
      <c r="AU320" s="196" t="s">
        <v>82</v>
      </c>
      <c r="AY320" s="16" t="s">
        <v>124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80</v>
      </c>
      <c r="BK320" s="197">
        <f>ROUND(I320*H320,2)</f>
        <v>0</v>
      </c>
      <c r="BL320" s="16" t="s">
        <v>134</v>
      </c>
      <c r="BM320" s="196" t="s">
        <v>720</v>
      </c>
    </row>
    <row r="321" spans="1:65" s="2" customFormat="1" ht="16.3" customHeight="1">
      <c r="A321" s="33"/>
      <c r="B321" s="34"/>
      <c r="C321" s="185" t="s">
        <v>465</v>
      </c>
      <c r="D321" s="185" t="s">
        <v>127</v>
      </c>
      <c r="E321" s="186" t="s">
        <v>210</v>
      </c>
      <c r="F321" s="187" t="s">
        <v>211</v>
      </c>
      <c r="G321" s="188" t="s">
        <v>205</v>
      </c>
      <c r="H321" s="189">
        <v>220</v>
      </c>
      <c r="I321" s="190"/>
      <c r="J321" s="191">
        <f>ROUND(I321*H321,2)</f>
        <v>0</v>
      </c>
      <c r="K321" s="187" t="s">
        <v>1</v>
      </c>
      <c r="L321" s="38"/>
      <c r="M321" s="192" t="s">
        <v>1</v>
      </c>
      <c r="N321" s="193" t="s">
        <v>38</v>
      </c>
      <c r="O321" s="70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134</v>
      </c>
      <c r="AT321" s="196" t="s">
        <v>127</v>
      </c>
      <c r="AU321" s="196" t="s">
        <v>82</v>
      </c>
      <c r="AY321" s="16" t="s">
        <v>124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6" t="s">
        <v>80</v>
      </c>
      <c r="BK321" s="197">
        <f>ROUND(I321*H321,2)</f>
        <v>0</v>
      </c>
      <c r="BL321" s="16" t="s">
        <v>134</v>
      </c>
      <c r="BM321" s="196" t="s">
        <v>721</v>
      </c>
    </row>
    <row r="322" spans="1:65" s="12" customFormat="1" ht="22.75" customHeight="1">
      <c r="B322" s="169"/>
      <c r="C322" s="170"/>
      <c r="D322" s="171" t="s">
        <v>72</v>
      </c>
      <c r="E322" s="183" t="s">
        <v>213</v>
      </c>
      <c r="F322" s="183" t="s">
        <v>214</v>
      </c>
      <c r="G322" s="170"/>
      <c r="H322" s="170"/>
      <c r="I322" s="173"/>
      <c r="J322" s="184">
        <f>BK322</f>
        <v>0</v>
      </c>
      <c r="K322" s="170"/>
      <c r="L322" s="175"/>
      <c r="M322" s="176"/>
      <c r="N322" s="177"/>
      <c r="O322" s="177"/>
      <c r="P322" s="178">
        <f>SUM(P323:P324)</f>
        <v>0</v>
      </c>
      <c r="Q322" s="177"/>
      <c r="R322" s="178">
        <f>SUM(R323:R324)</f>
        <v>0</v>
      </c>
      <c r="S322" s="177"/>
      <c r="T322" s="179">
        <f>SUM(T323:T324)</f>
        <v>0</v>
      </c>
      <c r="AR322" s="180" t="s">
        <v>145</v>
      </c>
      <c r="AT322" s="181" t="s">
        <v>72</v>
      </c>
      <c r="AU322" s="181" t="s">
        <v>80</v>
      </c>
      <c r="AY322" s="180" t="s">
        <v>124</v>
      </c>
      <c r="BK322" s="182">
        <f>SUM(BK323:BK324)</f>
        <v>0</v>
      </c>
    </row>
    <row r="323" spans="1:65" s="2" customFormat="1" ht="16.3" customHeight="1">
      <c r="A323" s="33"/>
      <c r="B323" s="34"/>
      <c r="C323" s="185" t="s">
        <v>722</v>
      </c>
      <c r="D323" s="185" t="s">
        <v>127</v>
      </c>
      <c r="E323" s="186" t="s">
        <v>723</v>
      </c>
      <c r="F323" s="187" t="s">
        <v>724</v>
      </c>
      <c r="G323" s="188" t="s">
        <v>139</v>
      </c>
      <c r="H323" s="189">
        <v>1</v>
      </c>
      <c r="I323" s="190"/>
      <c r="J323" s="191">
        <f>ROUND(I323*H323,2)</f>
        <v>0</v>
      </c>
      <c r="K323" s="187" t="s">
        <v>1</v>
      </c>
      <c r="L323" s="38"/>
      <c r="M323" s="192" t="s">
        <v>1</v>
      </c>
      <c r="N323" s="193" t="s">
        <v>38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134</v>
      </c>
      <c r="AT323" s="196" t="s">
        <v>127</v>
      </c>
      <c r="AU323" s="196" t="s">
        <v>82</v>
      </c>
      <c r="AY323" s="16" t="s">
        <v>124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80</v>
      </c>
      <c r="BK323" s="197">
        <f>ROUND(I323*H323,2)</f>
        <v>0</v>
      </c>
      <c r="BL323" s="16" t="s">
        <v>134</v>
      </c>
      <c r="BM323" s="196" t="s">
        <v>725</v>
      </c>
    </row>
    <row r="324" spans="1:65" s="2" customFormat="1" ht="16.3" customHeight="1">
      <c r="A324" s="33"/>
      <c r="B324" s="34"/>
      <c r="C324" s="185" t="s">
        <v>467</v>
      </c>
      <c r="D324" s="185" t="s">
        <v>127</v>
      </c>
      <c r="E324" s="186" t="s">
        <v>216</v>
      </c>
      <c r="F324" s="187" t="s">
        <v>217</v>
      </c>
      <c r="G324" s="188" t="s">
        <v>191</v>
      </c>
      <c r="H324" s="208"/>
      <c r="I324" s="190"/>
      <c r="J324" s="191">
        <f>ROUND(I324*H324,2)</f>
        <v>0</v>
      </c>
      <c r="K324" s="187" t="s">
        <v>1</v>
      </c>
      <c r="L324" s="38"/>
      <c r="M324" s="192" t="s">
        <v>1</v>
      </c>
      <c r="N324" s="193" t="s">
        <v>38</v>
      </c>
      <c r="O324" s="70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134</v>
      </c>
      <c r="AT324" s="196" t="s">
        <v>127</v>
      </c>
      <c r="AU324" s="196" t="s">
        <v>82</v>
      </c>
      <c r="AY324" s="16" t="s">
        <v>124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6" t="s">
        <v>80</v>
      </c>
      <c r="BK324" s="197">
        <f>ROUND(I324*H324,2)</f>
        <v>0</v>
      </c>
      <c r="BL324" s="16" t="s">
        <v>134</v>
      </c>
      <c r="BM324" s="196" t="s">
        <v>726</v>
      </c>
    </row>
    <row r="325" spans="1:65" s="12" customFormat="1" ht="22.75" customHeight="1">
      <c r="B325" s="169"/>
      <c r="C325" s="170"/>
      <c r="D325" s="171" t="s">
        <v>72</v>
      </c>
      <c r="E325" s="183" t="s">
        <v>727</v>
      </c>
      <c r="F325" s="183" t="s">
        <v>728</v>
      </c>
      <c r="G325" s="170"/>
      <c r="H325" s="170"/>
      <c r="I325" s="173"/>
      <c r="J325" s="184">
        <f>BK325</f>
        <v>0</v>
      </c>
      <c r="K325" s="170"/>
      <c r="L325" s="175"/>
      <c r="M325" s="176"/>
      <c r="N325" s="177"/>
      <c r="O325" s="177"/>
      <c r="P325" s="178">
        <f>SUM(P326:P327)</f>
        <v>0</v>
      </c>
      <c r="Q325" s="177"/>
      <c r="R325" s="178">
        <f>SUM(R326:R327)</f>
        <v>0</v>
      </c>
      <c r="S325" s="177"/>
      <c r="T325" s="179">
        <f>SUM(T326:T327)</f>
        <v>0</v>
      </c>
      <c r="AR325" s="180" t="s">
        <v>145</v>
      </c>
      <c r="AT325" s="181" t="s">
        <v>72</v>
      </c>
      <c r="AU325" s="181" t="s">
        <v>80</v>
      </c>
      <c r="AY325" s="180" t="s">
        <v>124</v>
      </c>
      <c r="BK325" s="182">
        <f>SUM(BK326:BK327)</f>
        <v>0</v>
      </c>
    </row>
    <row r="326" spans="1:65" s="2" customFormat="1" ht="16.3" customHeight="1">
      <c r="A326" s="33"/>
      <c r="B326" s="34"/>
      <c r="C326" s="185" t="s">
        <v>729</v>
      </c>
      <c r="D326" s="185" t="s">
        <v>127</v>
      </c>
      <c r="E326" s="186" t="s">
        <v>730</v>
      </c>
      <c r="F326" s="187" t="s">
        <v>731</v>
      </c>
      <c r="G326" s="188" t="s">
        <v>139</v>
      </c>
      <c r="H326" s="189">
        <v>1</v>
      </c>
      <c r="I326" s="190"/>
      <c r="J326" s="191">
        <f>ROUND(I326*H326,2)</f>
        <v>0</v>
      </c>
      <c r="K326" s="187" t="s">
        <v>1</v>
      </c>
      <c r="L326" s="38"/>
      <c r="M326" s="192" t="s">
        <v>1</v>
      </c>
      <c r="N326" s="193" t="s">
        <v>38</v>
      </c>
      <c r="O326" s="70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134</v>
      </c>
      <c r="AT326" s="196" t="s">
        <v>127</v>
      </c>
      <c r="AU326" s="196" t="s">
        <v>82</v>
      </c>
      <c r="AY326" s="16" t="s">
        <v>124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6" t="s">
        <v>80</v>
      </c>
      <c r="BK326" s="197">
        <f>ROUND(I326*H326,2)</f>
        <v>0</v>
      </c>
      <c r="BL326" s="16" t="s">
        <v>134</v>
      </c>
      <c r="BM326" s="196" t="s">
        <v>732</v>
      </c>
    </row>
    <row r="327" spans="1:65" s="2" customFormat="1" ht="16.3" customHeight="1">
      <c r="A327" s="33"/>
      <c r="B327" s="34"/>
      <c r="C327" s="185" t="s">
        <v>475</v>
      </c>
      <c r="D327" s="185" t="s">
        <v>127</v>
      </c>
      <c r="E327" s="186" t="s">
        <v>733</v>
      </c>
      <c r="F327" s="187" t="s">
        <v>734</v>
      </c>
      <c r="G327" s="188" t="s">
        <v>191</v>
      </c>
      <c r="H327" s="208"/>
      <c r="I327" s="190"/>
      <c r="J327" s="191">
        <f>ROUND(I327*H327,2)</f>
        <v>0</v>
      </c>
      <c r="K327" s="187" t="s">
        <v>1</v>
      </c>
      <c r="L327" s="38"/>
      <c r="M327" s="209" t="s">
        <v>1</v>
      </c>
      <c r="N327" s="210" t="s">
        <v>38</v>
      </c>
      <c r="O327" s="211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134</v>
      </c>
      <c r="AT327" s="196" t="s">
        <v>127</v>
      </c>
      <c r="AU327" s="196" t="s">
        <v>82</v>
      </c>
      <c r="AY327" s="16" t="s">
        <v>124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80</v>
      </c>
      <c r="BK327" s="197">
        <f>ROUND(I327*H327,2)</f>
        <v>0</v>
      </c>
      <c r="BL327" s="16" t="s">
        <v>134</v>
      </c>
      <c r="BM327" s="196" t="s">
        <v>735</v>
      </c>
    </row>
    <row r="328" spans="1:65" s="2" customFormat="1" ht="7" customHeight="1">
      <c r="A328" s="33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38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sheetProtection password="DCB7" sheet="1" objects="1" scenarios="1" formatColumns="0" formatRows="0" autoFilter="0"/>
  <autoFilter ref="C136:K327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topLeftCell="A137" workbookViewId="0">
      <selection activeCell="J146" sqref="J146"/>
    </sheetView>
  </sheetViews>
  <sheetFormatPr defaultRowHeight="10.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1" width="21.140625" style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2" spans="1:46" s="1" customFormat="1" ht="37.049999999999997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94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.1" customHeight="1">
      <c r="B6" s="19"/>
      <c r="D6" s="111" t="s">
        <v>16</v>
      </c>
      <c r="L6" s="19"/>
    </row>
    <row r="7" spans="1:46" s="1" customFormat="1" ht="16.3" customHeight="1">
      <c r="B7" s="19"/>
      <c r="E7" s="283" t="str">
        <f>'Rekapitulace stavby'!K6</f>
        <v>FV230404(1) - FVE Nemocnice České Budějovice</v>
      </c>
      <c r="F7" s="284"/>
      <c r="G7" s="284"/>
      <c r="H7" s="284"/>
      <c r="L7" s="19"/>
    </row>
    <row r="8" spans="1:46" s="2" customFormat="1" ht="12.1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3" customHeight="1">
      <c r="A9" s="33"/>
      <c r="B9" s="38"/>
      <c r="C9" s="33"/>
      <c r="D9" s="33"/>
      <c r="E9" s="285" t="s">
        <v>764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.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.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.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.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.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.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.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3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ROUND((SUM(BE133:BE330)),  2)</f>
        <v>0</v>
      </c>
      <c r="G33" s="33"/>
      <c r="H33" s="33"/>
      <c r="I33" s="123">
        <v>0.21</v>
      </c>
      <c r="J33" s="122">
        <f>ROUND(((SUM(BE133:BE330))*I33),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ROUND((SUM(BF133:BF330)),  2)</f>
        <v>0</v>
      </c>
      <c r="G34" s="33"/>
      <c r="H34" s="33"/>
      <c r="I34" s="123">
        <v>0.15</v>
      </c>
      <c r="J34" s="122">
        <f>ROUND(((SUM(BF133:BF330))*I34),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ROUND((SUM(BG133:BG330)),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ROUND((SUM(BH133:BH330)),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ROUND((SUM(BI133:BI330)),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9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6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9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.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3" customHeight="1">
      <c r="A85" s="33"/>
      <c r="B85" s="34"/>
      <c r="C85" s="35"/>
      <c r="D85" s="35"/>
      <c r="E85" s="281" t="str">
        <f>E7</f>
        <v>FV230404(1) - FVE Nemocnice České Budějovice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.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3" customHeight="1">
      <c r="A87" s="33"/>
      <c r="B87" s="34"/>
      <c r="C87" s="35"/>
      <c r="D87" s="35"/>
      <c r="E87" s="269" t="str">
        <f>E9</f>
        <v>SO04 - Budova Prádelna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.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3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3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5" customHeight="1">
      <c r="B97" s="146"/>
      <c r="C97" s="147"/>
      <c r="D97" s="148" t="s">
        <v>220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221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9" customFormat="1" ht="25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J137</f>
        <v>0</v>
      </c>
      <c r="K99" s="147"/>
      <c r="L99" s="151"/>
    </row>
    <row r="100" spans="2:12" s="10" customFormat="1" ht="19.899999999999999" customHeight="1">
      <c r="B100" s="152"/>
      <c r="C100" s="153"/>
      <c r="D100" s="154" t="s">
        <v>222</v>
      </c>
      <c r="E100" s="155"/>
      <c r="F100" s="155"/>
      <c r="G100" s="155"/>
      <c r="H100" s="155"/>
      <c r="I100" s="155"/>
      <c r="J100" s="156">
        <f>J138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223</v>
      </c>
      <c r="E101" s="155"/>
      <c r="F101" s="155"/>
      <c r="G101" s="155"/>
      <c r="H101" s="155"/>
      <c r="I101" s="155"/>
      <c r="J101" s="156">
        <f>J155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J156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228</v>
      </c>
      <c r="E103" s="155"/>
      <c r="F103" s="155"/>
      <c r="G103" s="155"/>
      <c r="H103" s="155"/>
      <c r="I103" s="155"/>
      <c r="J103" s="156">
        <f>J199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229</v>
      </c>
      <c r="E104" s="155"/>
      <c r="F104" s="155"/>
      <c r="G104" s="155"/>
      <c r="H104" s="155"/>
      <c r="I104" s="155"/>
      <c r="J104" s="156">
        <f>J263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230</v>
      </c>
      <c r="E105" s="155"/>
      <c r="F105" s="155"/>
      <c r="G105" s="155"/>
      <c r="H105" s="155"/>
      <c r="I105" s="155"/>
      <c r="J105" s="156">
        <f>J282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231</v>
      </c>
      <c r="E106" s="155"/>
      <c r="F106" s="155"/>
      <c r="G106" s="155"/>
      <c r="H106" s="155"/>
      <c r="I106" s="155"/>
      <c r="J106" s="156">
        <f>J300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232</v>
      </c>
      <c r="E107" s="155"/>
      <c r="F107" s="155"/>
      <c r="G107" s="155"/>
      <c r="H107" s="155"/>
      <c r="I107" s="155"/>
      <c r="J107" s="156">
        <f>J305</f>
        <v>0</v>
      </c>
      <c r="K107" s="153"/>
      <c r="L107" s="157"/>
    </row>
    <row r="108" spans="2:12" s="9" customFormat="1" ht="25" customHeight="1">
      <c r="B108" s="146"/>
      <c r="C108" s="147"/>
      <c r="D108" s="148" t="s">
        <v>105</v>
      </c>
      <c r="E108" s="149"/>
      <c r="F108" s="149"/>
      <c r="G108" s="149"/>
      <c r="H108" s="149"/>
      <c r="I108" s="149"/>
      <c r="J108" s="150">
        <f>J313</f>
        <v>0</v>
      </c>
      <c r="K108" s="147"/>
      <c r="L108" s="151"/>
    </row>
    <row r="109" spans="2:12" s="10" customFormat="1" ht="19.899999999999999" customHeight="1">
      <c r="B109" s="152"/>
      <c r="C109" s="153"/>
      <c r="D109" s="154" t="s">
        <v>106</v>
      </c>
      <c r="E109" s="155"/>
      <c r="F109" s="155"/>
      <c r="G109" s="155"/>
      <c r="H109" s="155"/>
      <c r="I109" s="155"/>
      <c r="J109" s="156">
        <f>J314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233</v>
      </c>
      <c r="E110" s="155"/>
      <c r="F110" s="155"/>
      <c r="G110" s="155"/>
      <c r="H110" s="155"/>
      <c r="I110" s="155"/>
      <c r="J110" s="156">
        <f>J317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107</v>
      </c>
      <c r="E111" s="155"/>
      <c r="F111" s="155"/>
      <c r="G111" s="155"/>
      <c r="H111" s="155"/>
      <c r="I111" s="155"/>
      <c r="J111" s="156">
        <f>J322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108</v>
      </c>
      <c r="E112" s="155"/>
      <c r="F112" s="155"/>
      <c r="G112" s="155"/>
      <c r="H112" s="155"/>
      <c r="I112" s="155"/>
      <c r="J112" s="156">
        <f>J326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234</v>
      </c>
      <c r="E113" s="155"/>
      <c r="F113" s="155"/>
      <c r="G113" s="155"/>
      <c r="H113" s="155"/>
      <c r="I113" s="155"/>
      <c r="J113" s="156">
        <f>J328</f>
        <v>0</v>
      </c>
      <c r="K113" s="153"/>
      <c r="L113" s="157"/>
    </row>
    <row r="114" spans="1:31" s="2" customFormat="1" ht="21.7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7" customHeight="1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5" customHeight="1">
      <c r="A120" s="33"/>
      <c r="B120" s="34"/>
      <c r="C120" s="22" t="s">
        <v>109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7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.1" customHeight="1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3" customHeight="1">
      <c r="A123" s="33"/>
      <c r="B123" s="34"/>
      <c r="C123" s="35"/>
      <c r="D123" s="35"/>
      <c r="E123" s="281" t="str">
        <f>E7</f>
        <v>FV230404(1) - FVE Nemocnice České Budějovice</v>
      </c>
      <c r="F123" s="282"/>
      <c r="G123" s="282"/>
      <c r="H123" s="282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.1" customHeight="1">
      <c r="A124" s="33"/>
      <c r="B124" s="34"/>
      <c r="C124" s="28" t="s">
        <v>96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3" customHeight="1">
      <c r="A125" s="33"/>
      <c r="B125" s="34"/>
      <c r="C125" s="35"/>
      <c r="D125" s="35"/>
      <c r="E125" s="269" t="str">
        <f>E9</f>
        <v>SO04 - Budova Prádelna</v>
      </c>
      <c r="F125" s="280"/>
      <c r="G125" s="280"/>
      <c r="H125" s="280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7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.1" customHeight="1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 t="str">
        <f>IF(J12="","",J12)</f>
        <v>2. 10. 2023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7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3" customHeight="1">
      <c r="A129" s="33"/>
      <c r="B129" s="34"/>
      <c r="C129" s="28" t="s">
        <v>24</v>
      </c>
      <c r="D129" s="35"/>
      <c r="E129" s="35"/>
      <c r="F129" s="26" t="str">
        <f>E15</f>
        <v xml:space="preserve"> </v>
      </c>
      <c r="G129" s="35"/>
      <c r="H129" s="35"/>
      <c r="I129" s="28" t="s">
        <v>29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3" customHeight="1">
      <c r="A130" s="33"/>
      <c r="B130" s="34"/>
      <c r="C130" s="28" t="s">
        <v>27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4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8"/>
      <c r="B132" s="159"/>
      <c r="C132" s="160" t="s">
        <v>110</v>
      </c>
      <c r="D132" s="161" t="s">
        <v>58</v>
      </c>
      <c r="E132" s="161" t="s">
        <v>54</v>
      </c>
      <c r="F132" s="161" t="s">
        <v>55</v>
      </c>
      <c r="G132" s="161" t="s">
        <v>111</v>
      </c>
      <c r="H132" s="161" t="s">
        <v>112</v>
      </c>
      <c r="I132" s="161" t="s">
        <v>113</v>
      </c>
      <c r="J132" s="161" t="s">
        <v>100</v>
      </c>
      <c r="K132" s="162" t="s">
        <v>114</v>
      </c>
      <c r="L132" s="163"/>
      <c r="M132" s="74" t="s">
        <v>1</v>
      </c>
      <c r="N132" s="75" t="s">
        <v>37</v>
      </c>
      <c r="O132" s="75" t="s">
        <v>115</v>
      </c>
      <c r="P132" s="75" t="s">
        <v>116</v>
      </c>
      <c r="Q132" s="75" t="s">
        <v>117</v>
      </c>
      <c r="R132" s="75" t="s">
        <v>118</v>
      </c>
      <c r="S132" s="75" t="s">
        <v>119</v>
      </c>
      <c r="T132" s="76" t="s">
        <v>120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75" customHeight="1">
      <c r="A133" s="33"/>
      <c r="B133" s="34"/>
      <c r="C133" s="81" t="s">
        <v>121</v>
      </c>
      <c r="D133" s="35"/>
      <c r="E133" s="35"/>
      <c r="F133" s="35"/>
      <c r="G133" s="35"/>
      <c r="H133" s="35"/>
      <c r="I133" s="35"/>
      <c r="J133" s="164">
        <f>BK133</f>
        <v>0</v>
      </c>
      <c r="K133" s="35"/>
      <c r="L133" s="38"/>
      <c r="M133" s="77"/>
      <c r="N133" s="165"/>
      <c r="O133" s="78"/>
      <c r="P133" s="166">
        <f>P134+P137+P313</f>
        <v>0</v>
      </c>
      <c r="Q133" s="78"/>
      <c r="R133" s="166">
        <f>R134+R137+R313</f>
        <v>0</v>
      </c>
      <c r="S133" s="78"/>
      <c r="T133" s="167">
        <f>T134+T137+T313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102</v>
      </c>
      <c r="BK133" s="168">
        <f>BK134+BK137+BK313</f>
        <v>0</v>
      </c>
    </row>
    <row r="134" spans="1:65" s="12" customFormat="1" ht="26" customHeight="1">
      <c r="B134" s="169"/>
      <c r="C134" s="170"/>
      <c r="D134" s="171" t="s">
        <v>72</v>
      </c>
      <c r="E134" s="172" t="s">
        <v>235</v>
      </c>
      <c r="F134" s="172" t="s">
        <v>236</v>
      </c>
      <c r="G134" s="170"/>
      <c r="H134" s="170"/>
      <c r="I134" s="173"/>
      <c r="J134" s="174">
        <f>BK134</f>
        <v>0</v>
      </c>
      <c r="K134" s="170"/>
      <c r="L134" s="175"/>
      <c r="M134" s="176"/>
      <c r="N134" s="177"/>
      <c r="O134" s="177"/>
      <c r="P134" s="178">
        <f>P135</f>
        <v>0</v>
      </c>
      <c r="Q134" s="177"/>
      <c r="R134" s="178">
        <f>R135</f>
        <v>0</v>
      </c>
      <c r="S134" s="177"/>
      <c r="T134" s="179">
        <f>T135</f>
        <v>0</v>
      </c>
      <c r="AR134" s="180" t="s">
        <v>80</v>
      </c>
      <c r="AT134" s="181" t="s">
        <v>72</v>
      </c>
      <c r="AU134" s="181" t="s">
        <v>73</v>
      </c>
      <c r="AY134" s="180" t="s">
        <v>124</v>
      </c>
      <c r="BK134" s="182">
        <f>BK135</f>
        <v>0</v>
      </c>
    </row>
    <row r="135" spans="1:65" s="12" customFormat="1" ht="22.75" customHeight="1">
      <c r="B135" s="169"/>
      <c r="C135" s="170"/>
      <c r="D135" s="171" t="s">
        <v>72</v>
      </c>
      <c r="E135" s="183" t="s">
        <v>158</v>
      </c>
      <c r="F135" s="183" t="s">
        <v>237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P136</f>
        <v>0</v>
      </c>
      <c r="Q135" s="177"/>
      <c r="R135" s="178">
        <f>R136</f>
        <v>0</v>
      </c>
      <c r="S135" s="177"/>
      <c r="T135" s="179">
        <f>T136</f>
        <v>0</v>
      </c>
      <c r="AR135" s="180" t="s">
        <v>80</v>
      </c>
      <c r="AT135" s="181" t="s">
        <v>72</v>
      </c>
      <c r="AU135" s="181" t="s">
        <v>80</v>
      </c>
      <c r="AY135" s="180" t="s">
        <v>124</v>
      </c>
      <c r="BK135" s="182">
        <f>BK136</f>
        <v>0</v>
      </c>
    </row>
    <row r="136" spans="1:65" s="2" customFormat="1" ht="42.8" customHeight="1">
      <c r="A136" s="33"/>
      <c r="B136" s="34"/>
      <c r="C136" s="185" t="s">
        <v>80</v>
      </c>
      <c r="D136" s="185" t="s">
        <v>127</v>
      </c>
      <c r="E136" s="186" t="s">
        <v>238</v>
      </c>
      <c r="F136" s="187" t="s">
        <v>239</v>
      </c>
      <c r="G136" s="188" t="s">
        <v>175</v>
      </c>
      <c r="H136" s="189">
        <v>1</v>
      </c>
      <c r="I136" s="190"/>
      <c r="J136" s="191">
        <f>ROUND(I136*H136,2)</f>
        <v>0</v>
      </c>
      <c r="K136" s="187" t="s">
        <v>1</v>
      </c>
      <c r="L136" s="38"/>
      <c r="M136" s="192" t="s">
        <v>1</v>
      </c>
      <c r="N136" s="193" t="s">
        <v>38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134</v>
      </c>
      <c r="AT136" s="196" t="s">
        <v>127</v>
      </c>
      <c r="AU136" s="196" t="s">
        <v>82</v>
      </c>
      <c r="AY136" s="16" t="s">
        <v>124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80</v>
      </c>
      <c r="BK136" s="197">
        <f>ROUND(I136*H136,2)</f>
        <v>0</v>
      </c>
      <c r="BL136" s="16" t="s">
        <v>134</v>
      </c>
      <c r="BM136" s="196" t="s">
        <v>82</v>
      </c>
    </row>
    <row r="137" spans="1:65" s="12" customFormat="1" ht="26" customHeight="1">
      <c r="B137" s="169"/>
      <c r="C137" s="170"/>
      <c r="D137" s="171" t="s">
        <v>72</v>
      </c>
      <c r="E137" s="172" t="s">
        <v>122</v>
      </c>
      <c r="F137" s="172" t="s">
        <v>123</v>
      </c>
      <c r="G137" s="170"/>
      <c r="H137" s="170"/>
      <c r="I137" s="173"/>
      <c r="J137" s="174">
        <f>BK137</f>
        <v>0</v>
      </c>
      <c r="K137" s="170"/>
      <c r="L137" s="175"/>
      <c r="M137" s="176"/>
      <c r="N137" s="177"/>
      <c r="O137" s="177"/>
      <c r="P137" s="178">
        <f>P138+P155+P156+P199+P263+P282+P300+P305</f>
        <v>0</v>
      </c>
      <c r="Q137" s="177"/>
      <c r="R137" s="178">
        <f>R138+R155+R156+R199+R263+R282+R300+R305</f>
        <v>0</v>
      </c>
      <c r="S137" s="177"/>
      <c r="T137" s="179">
        <f>T138+T155+T156+T199+T263+T282+T300+T305</f>
        <v>0</v>
      </c>
      <c r="AR137" s="180" t="s">
        <v>82</v>
      </c>
      <c r="AT137" s="181" t="s">
        <v>72</v>
      </c>
      <c r="AU137" s="181" t="s">
        <v>73</v>
      </c>
      <c r="AY137" s="180" t="s">
        <v>124</v>
      </c>
      <c r="BK137" s="182">
        <f>BK138+BK155+BK156+BK199+BK263+BK282+BK300+BK305</f>
        <v>0</v>
      </c>
    </row>
    <row r="138" spans="1:65" s="12" customFormat="1" ht="22.75" customHeight="1">
      <c r="B138" s="169"/>
      <c r="C138" s="170"/>
      <c r="D138" s="171" t="s">
        <v>72</v>
      </c>
      <c r="E138" s="183" t="s">
        <v>240</v>
      </c>
      <c r="F138" s="183" t="s">
        <v>241</v>
      </c>
      <c r="G138" s="170"/>
      <c r="H138" s="170"/>
      <c r="I138" s="173"/>
      <c r="J138" s="184">
        <f>BK138</f>
        <v>0</v>
      </c>
      <c r="K138" s="170"/>
      <c r="L138" s="175"/>
      <c r="M138" s="176"/>
      <c r="N138" s="177"/>
      <c r="O138" s="177"/>
      <c r="P138" s="178">
        <f>SUM(P139:P154)</f>
        <v>0</v>
      </c>
      <c r="Q138" s="177"/>
      <c r="R138" s="178">
        <f>SUM(R139:R154)</f>
        <v>0</v>
      </c>
      <c r="S138" s="177"/>
      <c r="T138" s="179">
        <f>SUM(T139:T154)</f>
        <v>0</v>
      </c>
      <c r="AR138" s="180" t="s">
        <v>80</v>
      </c>
      <c r="AT138" s="181" t="s">
        <v>72</v>
      </c>
      <c r="AU138" s="181" t="s">
        <v>80</v>
      </c>
      <c r="AY138" s="180" t="s">
        <v>124</v>
      </c>
      <c r="BK138" s="182">
        <f>SUM(BK139:BK154)</f>
        <v>0</v>
      </c>
    </row>
    <row r="139" spans="1:65" s="2" customFormat="1" ht="23.45" customHeight="1">
      <c r="A139" s="33"/>
      <c r="B139" s="34"/>
      <c r="C139" s="185" t="s">
        <v>82</v>
      </c>
      <c r="D139" s="185" t="s">
        <v>127</v>
      </c>
      <c r="E139" s="186" t="s">
        <v>765</v>
      </c>
      <c r="F139" s="290" t="s">
        <v>766</v>
      </c>
      <c r="G139" s="188" t="s">
        <v>130</v>
      </c>
      <c r="H139" s="237">
        <v>724</v>
      </c>
      <c r="I139" s="190"/>
      <c r="J139" s="191">
        <f t="shared" ref="J139:J154" si="0">ROUND(I139*H139,2)</f>
        <v>0</v>
      </c>
      <c r="K139" s="187" t="s">
        <v>1</v>
      </c>
      <c r="L139" s="38"/>
      <c r="M139" s="192" t="s">
        <v>1</v>
      </c>
      <c r="N139" s="193" t="s">
        <v>38</v>
      </c>
      <c r="O139" s="70"/>
      <c r="P139" s="194">
        <f t="shared" ref="P139:P154" si="1">O139*H139</f>
        <v>0</v>
      </c>
      <c r="Q139" s="194">
        <v>0</v>
      </c>
      <c r="R139" s="194">
        <f t="shared" ref="R139:R154" si="2">Q139*H139</f>
        <v>0</v>
      </c>
      <c r="S139" s="194">
        <v>0</v>
      </c>
      <c r="T139" s="195">
        <f t="shared" ref="T139:T154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134</v>
      </c>
      <c r="AT139" s="196" t="s">
        <v>127</v>
      </c>
      <c r="AU139" s="196" t="s">
        <v>82</v>
      </c>
      <c r="AY139" s="16" t="s">
        <v>124</v>
      </c>
      <c r="BE139" s="197">
        <f t="shared" ref="BE139:BE154" si="4">IF(N139="základní",J139,0)</f>
        <v>0</v>
      </c>
      <c r="BF139" s="197">
        <f t="shared" ref="BF139:BF154" si="5">IF(N139="snížená",J139,0)</f>
        <v>0</v>
      </c>
      <c r="BG139" s="197">
        <f t="shared" ref="BG139:BG154" si="6">IF(N139="zákl. přenesená",J139,0)</f>
        <v>0</v>
      </c>
      <c r="BH139" s="197">
        <f t="shared" ref="BH139:BH154" si="7">IF(N139="sníž. přenesená",J139,0)</f>
        <v>0</v>
      </c>
      <c r="BI139" s="197">
        <f t="shared" ref="BI139:BI154" si="8">IF(N139="nulová",J139,0)</f>
        <v>0</v>
      </c>
      <c r="BJ139" s="16" t="s">
        <v>80</v>
      </c>
      <c r="BK139" s="197">
        <f t="shared" ref="BK139:BK154" si="9">ROUND(I139*H139,2)</f>
        <v>0</v>
      </c>
      <c r="BL139" s="16" t="s">
        <v>134</v>
      </c>
      <c r="BM139" s="196" t="s">
        <v>134</v>
      </c>
    </row>
    <row r="140" spans="1:65" s="2" customFormat="1" ht="23.45" customHeight="1">
      <c r="A140" s="33"/>
      <c r="B140" s="34"/>
      <c r="C140" s="198" t="s">
        <v>135</v>
      </c>
      <c r="D140" s="198" t="s">
        <v>136</v>
      </c>
      <c r="E140" s="199" t="s">
        <v>767</v>
      </c>
      <c r="F140" s="291" t="s">
        <v>768</v>
      </c>
      <c r="G140" s="201" t="s">
        <v>277</v>
      </c>
      <c r="H140" s="238">
        <v>91</v>
      </c>
      <c r="I140" s="203"/>
      <c r="J140" s="204">
        <f t="shared" si="0"/>
        <v>0</v>
      </c>
      <c r="K140" s="200" t="s">
        <v>1</v>
      </c>
      <c r="L140" s="205"/>
      <c r="M140" s="206" t="s">
        <v>1</v>
      </c>
      <c r="N140" s="207" t="s">
        <v>38</v>
      </c>
      <c r="O140" s="70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144</v>
      </c>
      <c r="AT140" s="196" t="s">
        <v>136</v>
      </c>
      <c r="AU140" s="196" t="s">
        <v>82</v>
      </c>
      <c r="AY140" s="16" t="s">
        <v>124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6" t="s">
        <v>80</v>
      </c>
      <c r="BK140" s="197">
        <f t="shared" si="9"/>
        <v>0</v>
      </c>
      <c r="BL140" s="16" t="s">
        <v>134</v>
      </c>
      <c r="BM140" s="196" t="s">
        <v>141</v>
      </c>
    </row>
    <row r="141" spans="1:65" s="2" customFormat="1" ht="23.45" customHeight="1">
      <c r="A141" s="33"/>
      <c r="B141" s="34"/>
      <c r="C141" s="185" t="s">
        <v>134</v>
      </c>
      <c r="D141" s="185" t="s">
        <v>127</v>
      </c>
      <c r="E141" s="186" t="s">
        <v>769</v>
      </c>
      <c r="F141" s="290" t="s">
        <v>770</v>
      </c>
      <c r="G141" s="188" t="s">
        <v>130</v>
      </c>
      <c r="H141" s="237">
        <v>724</v>
      </c>
      <c r="I141" s="190"/>
      <c r="J141" s="191">
        <f t="shared" si="0"/>
        <v>0</v>
      </c>
      <c r="K141" s="187" t="s">
        <v>1</v>
      </c>
      <c r="L141" s="38"/>
      <c r="M141" s="192" t="s">
        <v>1</v>
      </c>
      <c r="N141" s="193" t="s">
        <v>38</v>
      </c>
      <c r="O141" s="70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134</v>
      </c>
      <c r="AT141" s="196" t="s">
        <v>127</v>
      </c>
      <c r="AU141" s="196" t="s">
        <v>82</v>
      </c>
      <c r="AY141" s="16" t="s">
        <v>124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6" t="s">
        <v>80</v>
      </c>
      <c r="BK141" s="197">
        <f t="shared" si="9"/>
        <v>0</v>
      </c>
      <c r="BL141" s="16" t="s">
        <v>134</v>
      </c>
      <c r="BM141" s="196" t="s">
        <v>144</v>
      </c>
    </row>
    <row r="142" spans="1:65" s="2" customFormat="1" ht="23.45" customHeight="1">
      <c r="A142" s="33"/>
      <c r="B142" s="34"/>
      <c r="C142" s="198" t="s">
        <v>145</v>
      </c>
      <c r="D142" s="198" t="s">
        <v>136</v>
      </c>
      <c r="E142" s="199" t="s">
        <v>248</v>
      </c>
      <c r="F142" s="291" t="s">
        <v>249</v>
      </c>
      <c r="G142" s="201" t="s">
        <v>130</v>
      </c>
      <c r="H142" s="238">
        <v>724</v>
      </c>
      <c r="I142" s="203"/>
      <c r="J142" s="204">
        <f t="shared" si="0"/>
        <v>0</v>
      </c>
      <c r="K142" s="200" t="s">
        <v>1</v>
      </c>
      <c r="L142" s="205"/>
      <c r="M142" s="206" t="s">
        <v>1</v>
      </c>
      <c r="N142" s="207" t="s">
        <v>38</v>
      </c>
      <c r="O142" s="70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144</v>
      </c>
      <c r="AT142" s="196" t="s">
        <v>136</v>
      </c>
      <c r="AU142" s="196" t="s">
        <v>82</v>
      </c>
      <c r="AY142" s="16" t="s">
        <v>124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6" t="s">
        <v>80</v>
      </c>
      <c r="BK142" s="197">
        <f t="shared" si="9"/>
        <v>0</v>
      </c>
      <c r="BL142" s="16" t="s">
        <v>134</v>
      </c>
      <c r="BM142" s="196" t="s">
        <v>148</v>
      </c>
    </row>
    <row r="143" spans="1:65" s="2" customFormat="1" ht="42.8" customHeight="1">
      <c r="A143" s="33"/>
      <c r="B143" s="34"/>
      <c r="C143" s="185" t="s">
        <v>141</v>
      </c>
      <c r="D143" s="185" t="s">
        <v>127</v>
      </c>
      <c r="E143" s="186" t="s">
        <v>771</v>
      </c>
      <c r="F143" s="290" t="s">
        <v>772</v>
      </c>
      <c r="G143" s="188" t="s">
        <v>130</v>
      </c>
      <c r="H143" s="237">
        <v>3</v>
      </c>
      <c r="I143" s="190"/>
      <c r="J143" s="191">
        <f t="shared" si="0"/>
        <v>0</v>
      </c>
      <c r="K143" s="187" t="s">
        <v>1</v>
      </c>
      <c r="L143" s="38"/>
      <c r="M143" s="192" t="s">
        <v>1</v>
      </c>
      <c r="N143" s="193" t="s">
        <v>38</v>
      </c>
      <c r="O143" s="70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134</v>
      </c>
      <c r="AT143" s="196" t="s">
        <v>127</v>
      </c>
      <c r="AU143" s="196" t="s">
        <v>82</v>
      </c>
      <c r="AY143" s="16" t="s">
        <v>124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6" t="s">
        <v>80</v>
      </c>
      <c r="BK143" s="197">
        <f t="shared" si="9"/>
        <v>0</v>
      </c>
      <c r="BL143" s="16" t="s">
        <v>134</v>
      </c>
      <c r="BM143" s="196" t="s">
        <v>151</v>
      </c>
    </row>
    <row r="144" spans="1:65" s="2" customFormat="1" ht="31.95" customHeight="1">
      <c r="A144" s="33"/>
      <c r="B144" s="34"/>
      <c r="C144" s="198" t="s">
        <v>152</v>
      </c>
      <c r="D144" s="198" t="s">
        <v>136</v>
      </c>
      <c r="E144" s="199" t="s">
        <v>773</v>
      </c>
      <c r="F144" s="291" t="s">
        <v>774</v>
      </c>
      <c r="G144" s="201" t="s">
        <v>130</v>
      </c>
      <c r="H144" s="238">
        <v>3</v>
      </c>
      <c r="I144" s="203"/>
      <c r="J144" s="204">
        <f t="shared" si="0"/>
        <v>0</v>
      </c>
      <c r="K144" s="200" t="s">
        <v>1</v>
      </c>
      <c r="L144" s="205"/>
      <c r="M144" s="206" t="s">
        <v>1</v>
      </c>
      <c r="N144" s="207" t="s">
        <v>38</v>
      </c>
      <c r="O144" s="70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144</v>
      </c>
      <c r="AT144" s="196" t="s">
        <v>136</v>
      </c>
      <c r="AU144" s="196" t="s">
        <v>82</v>
      </c>
      <c r="AY144" s="16" t="s">
        <v>124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6" t="s">
        <v>80</v>
      </c>
      <c r="BK144" s="197">
        <f t="shared" si="9"/>
        <v>0</v>
      </c>
      <c r="BL144" s="16" t="s">
        <v>134</v>
      </c>
      <c r="BM144" s="196" t="s">
        <v>155</v>
      </c>
    </row>
    <row r="145" spans="1:65" s="2" customFormat="1" ht="47.55" customHeight="1">
      <c r="A145" s="33"/>
      <c r="B145" s="34"/>
      <c r="C145" s="185" t="s">
        <v>144</v>
      </c>
      <c r="D145" s="185" t="s">
        <v>127</v>
      </c>
      <c r="E145" s="186" t="s">
        <v>250</v>
      </c>
      <c r="F145" s="290" t="s">
        <v>251</v>
      </c>
      <c r="G145" s="188" t="s">
        <v>130</v>
      </c>
      <c r="H145" s="237">
        <v>1</v>
      </c>
      <c r="I145" s="190"/>
      <c r="J145" s="191">
        <f t="shared" si="0"/>
        <v>0</v>
      </c>
      <c r="K145" s="187" t="s">
        <v>1</v>
      </c>
      <c r="L145" s="38"/>
      <c r="M145" s="192" t="s">
        <v>1</v>
      </c>
      <c r="N145" s="193" t="s">
        <v>38</v>
      </c>
      <c r="O145" s="70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134</v>
      </c>
      <c r="AT145" s="196" t="s">
        <v>127</v>
      </c>
      <c r="AU145" s="196" t="s">
        <v>82</v>
      </c>
      <c r="AY145" s="16" t="s">
        <v>124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6" t="s">
        <v>80</v>
      </c>
      <c r="BK145" s="197">
        <f t="shared" si="9"/>
        <v>0</v>
      </c>
      <c r="BL145" s="16" t="s">
        <v>134</v>
      </c>
      <c r="BM145" s="196" t="s">
        <v>131</v>
      </c>
    </row>
    <row r="146" spans="1:65" s="2" customFormat="1" ht="36.700000000000003" customHeight="1">
      <c r="A146" s="33"/>
      <c r="B146" s="34"/>
      <c r="C146" s="198" t="s">
        <v>158</v>
      </c>
      <c r="D146" s="198" t="s">
        <v>136</v>
      </c>
      <c r="E146" s="199" t="s">
        <v>252</v>
      </c>
      <c r="F146" s="291" t="s">
        <v>253</v>
      </c>
      <c r="G146" s="201" t="s">
        <v>130</v>
      </c>
      <c r="H146" s="238">
        <v>1</v>
      </c>
      <c r="I146" s="203"/>
      <c r="J146" s="204">
        <f t="shared" si="0"/>
        <v>0</v>
      </c>
      <c r="K146" s="200" t="s">
        <v>1</v>
      </c>
      <c r="L146" s="205"/>
      <c r="M146" s="206" t="s">
        <v>1</v>
      </c>
      <c r="N146" s="207" t="s">
        <v>38</v>
      </c>
      <c r="O146" s="70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144</v>
      </c>
      <c r="AT146" s="196" t="s">
        <v>136</v>
      </c>
      <c r="AU146" s="196" t="s">
        <v>82</v>
      </c>
      <c r="AY146" s="16" t="s">
        <v>124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6" t="s">
        <v>80</v>
      </c>
      <c r="BK146" s="197">
        <f t="shared" si="9"/>
        <v>0</v>
      </c>
      <c r="BL146" s="16" t="s">
        <v>134</v>
      </c>
      <c r="BM146" s="196" t="s">
        <v>161</v>
      </c>
    </row>
    <row r="147" spans="1:65" s="2" customFormat="1" ht="23.45" customHeight="1">
      <c r="A147" s="33"/>
      <c r="B147" s="34"/>
      <c r="C147" s="185" t="s">
        <v>148</v>
      </c>
      <c r="D147" s="185" t="s">
        <v>127</v>
      </c>
      <c r="E147" s="186" t="s">
        <v>254</v>
      </c>
      <c r="F147" s="187" t="s">
        <v>255</v>
      </c>
      <c r="G147" s="188" t="s">
        <v>130</v>
      </c>
      <c r="H147" s="189">
        <v>1</v>
      </c>
      <c r="I147" s="190"/>
      <c r="J147" s="191">
        <f t="shared" si="0"/>
        <v>0</v>
      </c>
      <c r="K147" s="187" t="s">
        <v>1</v>
      </c>
      <c r="L147" s="38"/>
      <c r="M147" s="192" t="s">
        <v>1</v>
      </c>
      <c r="N147" s="193" t="s">
        <v>38</v>
      </c>
      <c r="O147" s="70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134</v>
      </c>
      <c r="AT147" s="196" t="s">
        <v>127</v>
      </c>
      <c r="AU147" s="196" t="s">
        <v>82</v>
      </c>
      <c r="AY147" s="16" t="s">
        <v>124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6" t="s">
        <v>80</v>
      </c>
      <c r="BK147" s="197">
        <f t="shared" si="9"/>
        <v>0</v>
      </c>
      <c r="BL147" s="16" t="s">
        <v>134</v>
      </c>
      <c r="BM147" s="196" t="s">
        <v>164</v>
      </c>
    </row>
    <row r="148" spans="1:65" s="2" customFormat="1" ht="42.8" customHeight="1">
      <c r="A148" s="33"/>
      <c r="B148" s="34"/>
      <c r="C148" s="198" t="s">
        <v>165</v>
      </c>
      <c r="D148" s="198" t="s">
        <v>136</v>
      </c>
      <c r="E148" s="199" t="s">
        <v>256</v>
      </c>
      <c r="F148" s="200" t="s">
        <v>257</v>
      </c>
      <c r="G148" s="201" t="s">
        <v>130</v>
      </c>
      <c r="H148" s="202">
        <v>1</v>
      </c>
      <c r="I148" s="203"/>
      <c r="J148" s="204">
        <f t="shared" si="0"/>
        <v>0</v>
      </c>
      <c r="K148" s="200" t="s">
        <v>1</v>
      </c>
      <c r="L148" s="205"/>
      <c r="M148" s="206" t="s">
        <v>1</v>
      </c>
      <c r="N148" s="207" t="s">
        <v>38</v>
      </c>
      <c r="O148" s="70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144</v>
      </c>
      <c r="AT148" s="196" t="s">
        <v>136</v>
      </c>
      <c r="AU148" s="196" t="s">
        <v>82</v>
      </c>
      <c r="AY148" s="16" t="s">
        <v>124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6" t="s">
        <v>80</v>
      </c>
      <c r="BK148" s="197">
        <f t="shared" si="9"/>
        <v>0</v>
      </c>
      <c r="BL148" s="16" t="s">
        <v>134</v>
      </c>
      <c r="BM148" s="196" t="s">
        <v>168</v>
      </c>
    </row>
    <row r="149" spans="1:65" s="2" customFormat="1" ht="21.1" customHeight="1">
      <c r="A149" s="33"/>
      <c r="B149" s="34"/>
      <c r="C149" s="198" t="s">
        <v>151</v>
      </c>
      <c r="D149" s="198" t="s">
        <v>136</v>
      </c>
      <c r="E149" s="199" t="s">
        <v>258</v>
      </c>
      <c r="F149" s="200" t="s">
        <v>259</v>
      </c>
      <c r="G149" s="201" t="s">
        <v>130</v>
      </c>
      <c r="H149" s="202">
        <v>1</v>
      </c>
      <c r="I149" s="203"/>
      <c r="J149" s="204">
        <f t="shared" si="0"/>
        <v>0</v>
      </c>
      <c r="K149" s="200" t="s">
        <v>1</v>
      </c>
      <c r="L149" s="205"/>
      <c r="M149" s="206" t="s">
        <v>1</v>
      </c>
      <c r="N149" s="207" t="s">
        <v>38</v>
      </c>
      <c r="O149" s="70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144</v>
      </c>
      <c r="AT149" s="196" t="s">
        <v>136</v>
      </c>
      <c r="AU149" s="196" t="s">
        <v>82</v>
      </c>
      <c r="AY149" s="16" t="s">
        <v>124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6" t="s">
        <v>80</v>
      </c>
      <c r="BK149" s="197">
        <f t="shared" si="9"/>
        <v>0</v>
      </c>
      <c r="BL149" s="16" t="s">
        <v>134</v>
      </c>
      <c r="BM149" s="196" t="s">
        <v>171</v>
      </c>
    </row>
    <row r="150" spans="1:65" s="2" customFormat="1" ht="36.700000000000003" customHeight="1">
      <c r="A150" s="33"/>
      <c r="B150" s="34"/>
      <c r="C150" s="185" t="s">
        <v>172</v>
      </c>
      <c r="D150" s="185" t="s">
        <v>127</v>
      </c>
      <c r="E150" s="186" t="s">
        <v>260</v>
      </c>
      <c r="F150" s="290" t="s">
        <v>261</v>
      </c>
      <c r="G150" s="188" t="s">
        <v>130</v>
      </c>
      <c r="H150" s="237">
        <v>360</v>
      </c>
      <c r="I150" s="190"/>
      <c r="J150" s="191">
        <f t="shared" si="0"/>
        <v>0</v>
      </c>
      <c r="K150" s="187" t="s">
        <v>1</v>
      </c>
      <c r="L150" s="38"/>
      <c r="M150" s="192" t="s">
        <v>1</v>
      </c>
      <c r="N150" s="193" t="s">
        <v>38</v>
      </c>
      <c r="O150" s="70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134</v>
      </c>
      <c r="AT150" s="196" t="s">
        <v>127</v>
      </c>
      <c r="AU150" s="196" t="s">
        <v>82</v>
      </c>
      <c r="AY150" s="16" t="s">
        <v>124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6" t="s">
        <v>80</v>
      </c>
      <c r="BK150" s="197">
        <f t="shared" si="9"/>
        <v>0</v>
      </c>
      <c r="BL150" s="16" t="s">
        <v>134</v>
      </c>
      <c r="BM150" s="196" t="s">
        <v>176</v>
      </c>
    </row>
    <row r="151" spans="1:65" s="2" customFormat="1" ht="21.1" customHeight="1">
      <c r="A151" s="33"/>
      <c r="B151" s="34"/>
      <c r="C151" s="198" t="s">
        <v>155</v>
      </c>
      <c r="D151" s="198" t="s">
        <v>136</v>
      </c>
      <c r="E151" s="199" t="s">
        <v>262</v>
      </c>
      <c r="F151" s="291" t="s">
        <v>263</v>
      </c>
      <c r="G151" s="201" t="s">
        <v>130</v>
      </c>
      <c r="H151" s="238">
        <v>32</v>
      </c>
      <c r="I151" s="203"/>
      <c r="J151" s="204">
        <f t="shared" si="0"/>
        <v>0</v>
      </c>
      <c r="K151" s="200" t="s">
        <v>1</v>
      </c>
      <c r="L151" s="205"/>
      <c r="M151" s="206" t="s">
        <v>1</v>
      </c>
      <c r="N151" s="207" t="s">
        <v>38</v>
      </c>
      <c r="O151" s="70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144</v>
      </c>
      <c r="AT151" s="196" t="s">
        <v>136</v>
      </c>
      <c r="AU151" s="196" t="s">
        <v>82</v>
      </c>
      <c r="AY151" s="16" t="s">
        <v>124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6" t="s">
        <v>80</v>
      </c>
      <c r="BK151" s="197">
        <f t="shared" si="9"/>
        <v>0</v>
      </c>
      <c r="BL151" s="16" t="s">
        <v>134</v>
      </c>
      <c r="BM151" s="196" t="s">
        <v>179</v>
      </c>
    </row>
    <row r="152" spans="1:65" s="2" customFormat="1" ht="21.1" customHeight="1">
      <c r="A152" s="33"/>
      <c r="B152" s="34"/>
      <c r="C152" s="198" t="s">
        <v>8</v>
      </c>
      <c r="D152" s="198" t="s">
        <v>136</v>
      </c>
      <c r="E152" s="199" t="s">
        <v>264</v>
      </c>
      <c r="F152" s="291" t="s">
        <v>265</v>
      </c>
      <c r="G152" s="201" t="s">
        <v>130</v>
      </c>
      <c r="H152" s="238">
        <v>328</v>
      </c>
      <c r="I152" s="203"/>
      <c r="J152" s="204">
        <f t="shared" si="0"/>
        <v>0</v>
      </c>
      <c r="K152" s="200" t="s">
        <v>1</v>
      </c>
      <c r="L152" s="205"/>
      <c r="M152" s="206" t="s">
        <v>1</v>
      </c>
      <c r="N152" s="207" t="s">
        <v>38</v>
      </c>
      <c r="O152" s="70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144</v>
      </c>
      <c r="AT152" s="196" t="s">
        <v>136</v>
      </c>
      <c r="AU152" s="196" t="s">
        <v>82</v>
      </c>
      <c r="AY152" s="16" t="s">
        <v>124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6" t="s">
        <v>80</v>
      </c>
      <c r="BK152" s="197">
        <f t="shared" si="9"/>
        <v>0</v>
      </c>
      <c r="BL152" s="16" t="s">
        <v>134</v>
      </c>
      <c r="BM152" s="196" t="s">
        <v>182</v>
      </c>
    </row>
    <row r="153" spans="1:65" s="2" customFormat="1" ht="16.3" customHeight="1">
      <c r="A153" s="33"/>
      <c r="B153" s="34"/>
      <c r="C153" s="198" t="s">
        <v>131</v>
      </c>
      <c r="D153" s="198" t="s">
        <v>136</v>
      </c>
      <c r="E153" s="199" t="s">
        <v>775</v>
      </c>
      <c r="F153" s="200" t="s">
        <v>776</v>
      </c>
      <c r="G153" s="201" t="s">
        <v>139</v>
      </c>
      <c r="H153" s="202">
        <v>1</v>
      </c>
      <c r="I153" s="203"/>
      <c r="J153" s="204">
        <f t="shared" si="0"/>
        <v>0</v>
      </c>
      <c r="K153" s="200" t="s">
        <v>1</v>
      </c>
      <c r="L153" s="205"/>
      <c r="M153" s="206" t="s">
        <v>1</v>
      </c>
      <c r="N153" s="207" t="s">
        <v>38</v>
      </c>
      <c r="O153" s="70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144</v>
      </c>
      <c r="AT153" s="196" t="s">
        <v>136</v>
      </c>
      <c r="AU153" s="196" t="s">
        <v>82</v>
      </c>
      <c r="AY153" s="16" t="s">
        <v>124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6" t="s">
        <v>80</v>
      </c>
      <c r="BK153" s="197">
        <f t="shared" si="9"/>
        <v>0</v>
      </c>
      <c r="BL153" s="16" t="s">
        <v>134</v>
      </c>
      <c r="BM153" s="196" t="s">
        <v>140</v>
      </c>
    </row>
    <row r="154" spans="1:65" s="2" customFormat="1" ht="42.8" customHeight="1">
      <c r="A154" s="33"/>
      <c r="B154" s="34"/>
      <c r="C154" s="185" t="s">
        <v>185</v>
      </c>
      <c r="D154" s="185" t="s">
        <v>127</v>
      </c>
      <c r="E154" s="186" t="s">
        <v>279</v>
      </c>
      <c r="F154" s="187" t="s">
        <v>280</v>
      </c>
      <c r="G154" s="188" t="s">
        <v>281</v>
      </c>
      <c r="H154" s="189">
        <v>23.021000000000001</v>
      </c>
      <c r="I154" s="190"/>
      <c r="J154" s="191">
        <f t="shared" si="0"/>
        <v>0</v>
      </c>
      <c r="K154" s="187" t="s">
        <v>1</v>
      </c>
      <c r="L154" s="38"/>
      <c r="M154" s="192" t="s">
        <v>1</v>
      </c>
      <c r="N154" s="193" t="s">
        <v>38</v>
      </c>
      <c r="O154" s="70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134</v>
      </c>
      <c r="AT154" s="196" t="s">
        <v>127</v>
      </c>
      <c r="AU154" s="196" t="s">
        <v>82</v>
      </c>
      <c r="AY154" s="16" t="s">
        <v>124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6" t="s">
        <v>80</v>
      </c>
      <c r="BK154" s="197">
        <f t="shared" si="9"/>
        <v>0</v>
      </c>
      <c r="BL154" s="16" t="s">
        <v>134</v>
      </c>
      <c r="BM154" s="196" t="s">
        <v>188</v>
      </c>
    </row>
    <row r="155" spans="1:65" s="12" customFormat="1" ht="22.75" customHeight="1">
      <c r="B155" s="169"/>
      <c r="C155" s="170"/>
      <c r="D155" s="171" t="s">
        <v>72</v>
      </c>
      <c r="E155" s="183" t="s">
        <v>282</v>
      </c>
      <c r="F155" s="183" t="s">
        <v>283</v>
      </c>
      <c r="G155" s="170"/>
      <c r="H155" s="170"/>
      <c r="I155" s="173"/>
      <c r="J155" s="184">
        <f>BK155</f>
        <v>0</v>
      </c>
      <c r="K155" s="170"/>
      <c r="L155" s="175"/>
      <c r="M155" s="176"/>
      <c r="N155" s="177"/>
      <c r="O155" s="177"/>
      <c r="P155" s="178">
        <v>0</v>
      </c>
      <c r="Q155" s="177"/>
      <c r="R155" s="178">
        <v>0</v>
      </c>
      <c r="S155" s="177"/>
      <c r="T155" s="179">
        <v>0</v>
      </c>
      <c r="AR155" s="180" t="s">
        <v>80</v>
      </c>
      <c r="AT155" s="181" t="s">
        <v>72</v>
      </c>
      <c r="AU155" s="181" t="s">
        <v>80</v>
      </c>
      <c r="AY155" s="180" t="s">
        <v>124</v>
      </c>
      <c r="BK155" s="182">
        <v>0</v>
      </c>
    </row>
    <row r="156" spans="1:65" s="12" customFormat="1" ht="22.75" customHeight="1">
      <c r="B156" s="169"/>
      <c r="C156" s="170"/>
      <c r="D156" s="171" t="s">
        <v>72</v>
      </c>
      <c r="E156" s="183" t="s">
        <v>125</v>
      </c>
      <c r="F156" s="183" t="s">
        <v>126</v>
      </c>
      <c r="G156" s="170"/>
      <c r="H156" s="170"/>
      <c r="I156" s="173"/>
      <c r="J156" s="184">
        <f>BK156</f>
        <v>0</v>
      </c>
      <c r="K156" s="170"/>
      <c r="L156" s="175"/>
      <c r="M156" s="176"/>
      <c r="N156" s="177"/>
      <c r="O156" s="177"/>
      <c r="P156" s="178">
        <f>SUM(P157:P198)</f>
        <v>0</v>
      </c>
      <c r="Q156" s="177"/>
      <c r="R156" s="178">
        <f>SUM(R157:R198)</f>
        <v>0</v>
      </c>
      <c r="S156" s="177"/>
      <c r="T156" s="179">
        <f>SUM(T157:T198)</f>
        <v>0</v>
      </c>
      <c r="AR156" s="180" t="s">
        <v>82</v>
      </c>
      <c r="AT156" s="181" t="s">
        <v>72</v>
      </c>
      <c r="AU156" s="181" t="s">
        <v>80</v>
      </c>
      <c r="AY156" s="180" t="s">
        <v>124</v>
      </c>
      <c r="BK156" s="182">
        <f>SUM(BK157:BK198)</f>
        <v>0</v>
      </c>
    </row>
    <row r="157" spans="1:65" s="2" customFormat="1" ht="42.8" customHeight="1">
      <c r="A157" s="33"/>
      <c r="B157" s="34"/>
      <c r="C157" s="185" t="s">
        <v>161</v>
      </c>
      <c r="D157" s="185" t="s">
        <v>127</v>
      </c>
      <c r="E157" s="186" t="s">
        <v>284</v>
      </c>
      <c r="F157" s="187" t="s">
        <v>285</v>
      </c>
      <c r="G157" s="188" t="s">
        <v>175</v>
      </c>
      <c r="H157" s="189">
        <v>100</v>
      </c>
      <c r="I157" s="190"/>
      <c r="J157" s="191">
        <f>ROUND(I157*H157,2)</f>
        <v>0</v>
      </c>
      <c r="K157" s="187" t="s">
        <v>1</v>
      </c>
      <c r="L157" s="38"/>
      <c r="M157" s="192" t="s">
        <v>1</v>
      </c>
      <c r="N157" s="193" t="s">
        <v>38</v>
      </c>
      <c r="O157" s="7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131</v>
      </c>
      <c r="AT157" s="196" t="s">
        <v>127</v>
      </c>
      <c r="AU157" s="196" t="s">
        <v>82</v>
      </c>
      <c r="AY157" s="16" t="s">
        <v>124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6" t="s">
        <v>80</v>
      </c>
      <c r="BK157" s="197">
        <f>ROUND(I157*H157,2)</f>
        <v>0</v>
      </c>
      <c r="BL157" s="16" t="s">
        <v>131</v>
      </c>
      <c r="BM157" s="196" t="s">
        <v>192</v>
      </c>
    </row>
    <row r="158" spans="1:65" s="2" customFormat="1" ht="23.45" customHeight="1">
      <c r="A158" s="33"/>
      <c r="B158" s="34"/>
      <c r="C158" s="198" t="s">
        <v>197</v>
      </c>
      <c r="D158" s="198" t="s">
        <v>136</v>
      </c>
      <c r="E158" s="199" t="s">
        <v>286</v>
      </c>
      <c r="F158" s="200" t="s">
        <v>287</v>
      </c>
      <c r="G158" s="201" t="s">
        <v>175</v>
      </c>
      <c r="H158" s="202">
        <v>100</v>
      </c>
      <c r="I158" s="203"/>
      <c r="J158" s="204">
        <f>ROUND(I158*H158,2)</f>
        <v>0</v>
      </c>
      <c r="K158" s="200" t="s">
        <v>1</v>
      </c>
      <c r="L158" s="205"/>
      <c r="M158" s="206" t="s">
        <v>1</v>
      </c>
      <c r="N158" s="207" t="s">
        <v>38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140</v>
      </c>
      <c r="AT158" s="196" t="s">
        <v>136</v>
      </c>
      <c r="AU158" s="196" t="s">
        <v>82</v>
      </c>
      <c r="AY158" s="16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80</v>
      </c>
      <c r="BK158" s="197">
        <f>ROUND(I158*H158,2)</f>
        <v>0</v>
      </c>
      <c r="BL158" s="16" t="s">
        <v>131</v>
      </c>
      <c r="BM158" s="196" t="s">
        <v>200</v>
      </c>
    </row>
    <row r="159" spans="1:65" s="2" customFormat="1" ht="23.45" customHeight="1">
      <c r="A159" s="33"/>
      <c r="B159" s="34"/>
      <c r="C159" s="198" t="s">
        <v>164</v>
      </c>
      <c r="D159" s="198" t="s">
        <v>136</v>
      </c>
      <c r="E159" s="199" t="s">
        <v>288</v>
      </c>
      <c r="F159" s="200" t="s">
        <v>289</v>
      </c>
      <c r="G159" s="201" t="s">
        <v>130</v>
      </c>
      <c r="H159" s="202">
        <v>100</v>
      </c>
      <c r="I159" s="203"/>
      <c r="J159" s="204">
        <f>ROUND(I159*H159,2)</f>
        <v>0</v>
      </c>
      <c r="K159" s="200" t="s">
        <v>1</v>
      </c>
      <c r="L159" s="205"/>
      <c r="M159" s="206" t="s">
        <v>1</v>
      </c>
      <c r="N159" s="207" t="s">
        <v>38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140</v>
      </c>
      <c r="AT159" s="196" t="s">
        <v>136</v>
      </c>
      <c r="AU159" s="196" t="s">
        <v>82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80</v>
      </c>
      <c r="BK159" s="197">
        <f>ROUND(I159*H159,2)</f>
        <v>0</v>
      </c>
      <c r="BL159" s="16" t="s">
        <v>131</v>
      </c>
      <c r="BM159" s="196" t="s">
        <v>206</v>
      </c>
    </row>
    <row r="160" spans="1:65" s="2" customFormat="1" ht="23.45" customHeight="1">
      <c r="A160" s="33"/>
      <c r="B160" s="34"/>
      <c r="C160" s="185" t="s">
        <v>7</v>
      </c>
      <c r="D160" s="185" t="s">
        <v>127</v>
      </c>
      <c r="E160" s="186" t="s">
        <v>290</v>
      </c>
      <c r="F160" s="187" t="s">
        <v>291</v>
      </c>
      <c r="G160" s="188" t="s">
        <v>175</v>
      </c>
      <c r="H160" s="189">
        <v>16500</v>
      </c>
      <c r="I160" s="190"/>
      <c r="J160" s="191">
        <f>ROUND(I160*H160,2)</f>
        <v>0</v>
      </c>
      <c r="K160" s="187" t="s">
        <v>1</v>
      </c>
      <c r="L160" s="38"/>
      <c r="M160" s="192" t="s">
        <v>1</v>
      </c>
      <c r="N160" s="193" t="s">
        <v>38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131</v>
      </c>
      <c r="AT160" s="196" t="s">
        <v>127</v>
      </c>
      <c r="AU160" s="196" t="s">
        <v>82</v>
      </c>
      <c r="AY160" s="16" t="s">
        <v>124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80</v>
      </c>
      <c r="BK160" s="197">
        <f>ROUND(I160*H160,2)</f>
        <v>0</v>
      </c>
      <c r="BL160" s="16" t="s">
        <v>131</v>
      </c>
      <c r="BM160" s="196" t="s">
        <v>209</v>
      </c>
    </row>
    <row r="161" spans="1:65" s="2" customFormat="1" ht="21.1" customHeight="1">
      <c r="A161" s="33"/>
      <c r="B161" s="34"/>
      <c r="C161" s="198" t="s">
        <v>168</v>
      </c>
      <c r="D161" s="198" t="s">
        <v>136</v>
      </c>
      <c r="E161" s="199" t="s">
        <v>292</v>
      </c>
      <c r="F161" s="200" t="s">
        <v>293</v>
      </c>
      <c r="G161" s="201" t="s">
        <v>175</v>
      </c>
      <c r="H161" s="202">
        <v>4500</v>
      </c>
      <c r="I161" s="203"/>
      <c r="J161" s="204">
        <f>ROUND(I161*H161,2)</f>
        <v>0</v>
      </c>
      <c r="K161" s="200" t="s">
        <v>1</v>
      </c>
      <c r="L161" s="205"/>
      <c r="M161" s="206" t="s">
        <v>1</v>
      </c>
      <c r="N161" s="207" t="s">
        <v>38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140</v>
      </c>
      <c r="AT161" s="196" t="s">
        <v>136</v>
      </c>
      <c r="AU161" s="196" t="s">
        <v>82</v>
      </c>
      <c r="AY161" s="16" t="s">
        <v>124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80</v>
      </c>
      <c r="BK161" s="197">
        <f>ROUND(I161*H161,2)</f>
        <v>0</v>
      </c>
      <c r="BL161" s="16" t="s">
        <v>131</v>
      </c>
      <c r="BM161" s="196" t="s">
        <v>212</v>
      </c>
    </row>
    <row r="162" spans="1:65" s="13" customFormat="1">
      <c r="B162" s="214"/>
      <c r="C162" s="215"/>
      <c r="D162" s="216" t="s">
        <v>270</v>
      </c>
      <c r="E162" s="217" t="s">
        <v>1</v>
      </c>
      <c r="F162" s="218" t="s">
        <v>777</v>
      </c>
      <c r="G162" s="215"/>
      <c r="H162" s="219">
        <v>2250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270</v>
      </c>
      <c r="AU162" s="225" t="s">
        <v>82</v>
      </c>
      <c r="AV162" s="13" t="s">
        <v>82</v>
      </c>
      <c r="AW162" s="13" t="s">
        <v>30</v>
      </c>
      <c r="AX162" s="13" t="s">
        <v>73</v>
      </c>
      <c r="AY162" s="225" t="s">
        <v>124</v>
      </c>
    </row>
    <row r="163" spans="1:65" s="13" customFormat="1">
      <c r="B163" s="214"/>
      <c r="C163" s="215"/>
      <c r="D163" s="216" t="s">
        <v>270</v>
      </c>
      <c r="E163" s="217" t="s">
        <v>1</v>
      </c>
      <c r="F163" s="218" t="s">
        <v>778</v>
      </c>
      <c r="G163" s="215"/>
      <c r="H163" s="219">
        <v>2250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270</v>
      </c>
      <c r="AU163" s="225" t="s">
        <v>82</v>
      </c>
      <c r="AV163" s="13" t="s">
        <v>82</v>
      </c>
      <c r="AW163" s="13" t="s">
        <v>30</v>
      </c>
      <c r="AX163" s="13" t="s">
        <v>73</v>
      </c>
      <c r="AY163" s="225" t="s">
        <v>124</v>
      </c>
    </row>
    <row r="164" spans="1:65" s="14" customFormat="1">
      <c r="B164" s="226"/>
      <c r="C164" s="227"/>
      <c r="D164" s="216" t="s">
        <v>270</v>
      </c>
      <c r="E164" s="228" t="s">
        <v>1</v>
      </c>
      <c r="F164" s="229" t="s">
        <v>272</v>
      </c>
      <c r="G164" s="227"/>
      <c r="H164" s="230">
        <v>4500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270</v>
      </c>
      <c r="AU164" s="236" t="s">
        <v>82</v>
      </c>
      <c r="AV164" s="14" t="s">
        <v>134</v>
      </c>
      <c r="AW164" s="14" t="s">
        <v>30</v>
      </c>
      <c r="AX164" s="14" t="s">
        <v>80</v>
      </c>
      <c r="AY164" s="236" t="s">
        <v>124</v>
      </c>
    </row>
    <row r="165" spans="1:65" s="2" customFormat="1" ht="21.1" customHeight="1">
      <c r="A165" s="33"/>
      <c r="B165" s="34"/>
      <c r="C165" s="198" t="s">
        <v>215</v>
      </c>
      <c r="D165" s="198" t="s">
        <v>136</v>
      </c>
      <c r="E165" s="199" t="s">
        <v>779</v>
      </c>
      <c r="F165" s="200" t="s">
        <v>780</v>
      </c>
      <c r="G165" s="201" t="s">
        <v>175</v>
      </c>
      <c r="H165" s="202">
        <v>12000</v>
      </c>
      <c r="I165" s="203"/>
      <c r="J165" s="204">
        <f>ROUND(I165*H165,2)</f>
        <v>0</v>
      </c>
      <c r="K165" s="200" t="s">
        <v>1</v>
      </c>
      <c r="L165" s="205"/>
      <c r="M165" s="206" t="s">
        <v>1</v>
      </c>
      <c r="N165" s="207" t="s">
        <v>38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140</v>
      </c>
      <c r="AT165" s="196" t="s">
        <v>136</v>
      </c>
      <c r="AU165" s="196" t="s">
        <v>82</v>
      </c>
      <c r="AY165" s="16" t="s">
        <v>124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80</v>
      </c>
      <c r="BK165" s="197">
        <f>ROUND(I165*H165,2)</f>
        <v>0</v>
      </c>
      <c r="BL165" s="16" t="s">
        <v>131</v>
      </c>
      <c r="BM165" s="196" t="s">
        <v>218</v>
      </c>
    </row>
    <row r="166" spans="1:65" s="13" customFormat="1">
      <c r="B166" s="214"/>
      <c r="C166" s="215"/>
      <c r="D166" s="216" t="s">
        <v>270</v>
      </c>
      <c r="E166" s="217" t="s">
        <v>1</v>
      </c>
      <c r="F166" s="218" t="s">
        <v>781</v>
      </c>
      <c r="G166" s="215"/>
      <c r="H166" s="219">
        <v>6000</v>
      </c>
      <c r="I166" s="220"/>
      <c r="J166" s="215"/>
      <c r="K166" s="215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270</v>
      </c>
      <c r="AU166" s="225" t="s">
        <v>82</v>
      </c>
      <c r="AV166" s="13" t="s">
        <v>82</v>
      </c>
      <c r="AW166" s="13" t="s">
        <v>30</v>
      </c>
      <c r="AX166" s="13" t="s">
        <v>73</v>
      </c>
      <c r="AY166" s="225" t="s">
        <v>124</v>
      </c>
    </row>
    <row r="167" spans="1:65" s="13" customFormat="1">
      <c r="B167" s="214"/>
      <c r="C167" s="215"/>
      <c r="D167" s="216" t="s">
        <v>270</v>
      </c>
      <c r="E167" s="217" t="s">
        <v>1</v>
      </c>
      <c r="F167" s="218" t="s">
        <v>782</v>
      </c>
      <c r="G167" s="215"/>
      <c r="H167" s="219">
        <v>6000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270</v>
      </c>
      <c r="AU167" s="225" t="s">
        <v>82</v>
      </c>
      <c r="AV167" s="13" t="s">
        <v>82</v>
      </c>
      <c r="AW167" s="13" t="s">
        <v>30</v>
      </c>
      <c r="AX167" s="13" t="s">
        <v>73</v>
      </c>
      <c r="AY167" s="225" t="s">
        <v>124</v>
      </c>
    </row>
    <row r="168" spans="1:65" s="14" customFormat="1">
      <c r="B168" s="226"/>
      <c r="C168" s="227"/>
      <c r="D168" s="216" t="s">
        <v>270</v>
      </c>
      <c r="E168" s="228" t="s">
        <v>1</v>
      </c>
      <c r="F168" s="229" t="s">
        <v>272</v>
      </c>
      <c r="G168" s="227"/>
      <c r="H168" s="230">
        <v>12000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270</v>
      </c>
      <c r="AU168" s="236" t="s">
        <v>82</v>
      </c>
      <c r="AV168" s="14" t="s">
        <v>134</v>
      </c>
      <c r="AW168" s="14" t="s">
        <v>30</v>
      </c>
      <c r="AX168" s="14" t="s">
        <v>80</v>
      </c>
      <c r="AY168" s="236" t="s">
        <v>124</v>
      </c>
    </row>
    <row r="169" spans="1:65" s="2" customFormat="1" ht="23.45" customHeight="1">
      <c r="A169" s="33"/>
      <c r="B169" s="34"/>
      <c r="C169" s="185" t="s">
        <v>171</v>
      </c>
      <c r="D169" s="185" t="s">
        <v>127</v>
      </c>
      <c r="E169" s="186" t="s">
        <v>296</v>
      </c>
      <c r="F169" s="187" t="s">
        <v>297</v>
      </c>
      <c r="G169" s="188" t="s">
        <v>130</v>
      </c>
      <c r="H169" s="189">
        <v>550</v>
      </c>
      <c r="I169" s="190"/>
      <c r="J169" s="191">
        <f>ROUND(I169*H169,2)</f>
        <v>0</v>
      </c>
      <c r="K169" s="187" t="s">
        <v>1</v>
      </c>
      <c r="L169" s="38"/>
      <c r="M169" s="192" t="s">
        <v>1</v>
      </c>
      <c r="N169" s="193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131</v>
      </c>
      <c r="AT169" s="196" t="s">
        <v>127</v>
      </c>
      <c r="AU169" s="196" t="s">
        <v>82</v>
      </c>
      <c r="AY169" s="16" t="s">
        <v>124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80</v>
      </c>
      <c r="BK169" s="197">
        <f>ROUND(I169*H169,2)</f>
        <v>0</v>
      </c>
      <c r="BL169" s="16" t="s">
        <v>131</v>
      </c>
      <c r="BM169" s="196" t="s">
        <v>298</v>
      </c>
    </row>
    <row r="170" spans="1:65" s="13" customFormat="1">
      <c r="B170" s="214"/>
      <c r="C170" s="215"/>
      <c r="D170" s="216" t="s">
        <v>270</v>
      </c>
      <c r="E170" s="217" t="s">
        <v>1</v>
      </c>
      <c r="F170" s="218" t="s">
        <v>783</v>
      </c>
      <c r="G170" s="215"/>
      <c r="H170" s="219">
        <v>550</v>
      </c>
      <c r="I170" s="220"/>
      <c r="J170" s="215"/>
      <c r="K170" s="215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270</v>
      </c>
      <c r="AU170" s="225" t="s">
        <v>82</v>
      </c>
      <c r="AV170" s="13" t="s">
        <v>82</v>
      </c>
      <c r="AW170" s="13" t="s">
        <v>30</v>
      </c>
      <c r="AX170" s="13" t="s">
        <v>73</v>
      </c>
      <c r="AY170" s="225" t="s">
        <v>124</v>
      </c>
    </row>
    <row r="171" spans="1:65" s="14" customFormat="1">
      <c r="B171" s="226"/>
      <c r="C171" s="227"/>
      <c r="D171" s="216" t="s">
        <v>270</v>
      </c>
      <c r="E171" s="228" t="s">
        <v>1</v>
      </c>
      <c r="F171" s="229" t="s">
        <v>272</v>
      </c>
      <c r="G171" s="227"/>
      <c r="H171" s="230">
        <v>550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270</v>
      </c>
      <c r="AU171" s="236" t="s">
        <v>82</v>
      </c>
      <c r="AV171" s="14" t="s">
        <v>134</v>
      </c>
      <c r="AW171" s="14" t="s">
        <v>30</v>
      </c>
      <c r="AX171" s="14" t="s">
        <v>80</v>
      </c>
      <c r="AY171" s="236" t="s">
        <v>124</v>
      </c>
    </row>
    <row r="172" spans="1:65" s="2" customFormat="1" ht="21.1" customHeight="1">
      <c r="A172" s="33"/>
      <c r="B172" s="34"/>
      <c r="C172" s="198" t="s">
        <v>299</v>
      </c>
      <c r="D172" s="198" t="s">
        <v>136</v>
      </c>
      <c r="E172" s="199" t="s">
        <v>300</v>
      </c>
      <c r="F172" s="200" t="s">
        <v>301</v>
      </c>
      <c r="G172" s="201" t="s">
        <v>130</v>
      </c>
      <c r="H172" s="202">
        <v>65</v>
      </c>
      <c r="I172" s="203"/>
      <c r="J172" s="204">
        <f t="shared" ref="J172:J198" si="10">ROUND(I172*H172,2)</f>
        <v>0</v>
      </c>
      <c r="K172" s="200" t="s">
        <v>1</v>
      </c>
      <c r="L172" s="205"/>
      <c r="M172" s="206" t="s">
        <v>1</v>
      </c>
      <c r="N172" s="207" t="s">
        <v>38</v>
      </c>
      <c r="O172" s="70"/>
      <c r="P172" s="194">
        <f t="shared" ref="P172:P198" si="11">O172*H172</f>
        <v>0</v>
      </c>
      <c r="Q172" s="194">
        <v>0</v>
      </c>
      <c r="R172" s="194">
        <f t="shared" ref="R172:R198" si="12">Q172*H172</f>
        <v>0</v>
      </c>
      <c r="S172" s="194">
        <v>0</v>
      </c>
      <c r="T172" s="195">
        <f t="shared" ref="T172:T198" si="13"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140</v>
      </c>
      <c r="AT172" s="196" t="s">
        <v>136</v>
      </c>
      <c r="AU172" s="196" t="s">
        <v>82</v>
      </c>
      <c r="AY172" s="16" t="s">
        <v>124</v>
      </c>
      <c r="BE172" s="197">
        <f t="shared" ref="BE172:BE198" si="14">IF(N172="základní",J172,0)</f>
        <v>0</v>
      </c>
      <c r="BF172" s="197">
        <f t="shared" ref="BF172:BF198" si="15">IF(N172="snížená",J172,0)</f>
        <v>0</v>
      </c>
      <c r="BG172" s="197">
        <f t="shared" ref="BG172:BG198" si="16">IF(N172="zákl. přenesená",J172,0)</f>
        <v>0</v>
      </c>
      <c r="BH172" s="197">
        <f t="shared" ref="BH172:BH198" si="17">IF(N172="sníž. přenesená",J172,0)</f>
        <v>0</v>
      </c>
      <c r="BI172" s="197">
        <f t="shared" ref="BI172:BI198" si="18">IF(N172="nulová",J172,0)</f>
        <v>0</v>
      </c>
      <c r="BJ172" s="16" t="s">
        <v>80</v>
      </c>
      <c r="BK172" s="197">
        <f t="shared" ref="BK172:BK198" si="19">ROUND(I172*H172,2)</f>
        <v>0</v>
      </c>
      <c r="BL172" s="16" t="s">
        <v>131</v>
      </c>
      <c r="BM172" s="196" t="s">
        <v>302</v>
      </c>
    </row>
    <row r="173" spans="1:65" s="2" customFormat="1" ht="21.1" customHeight="1">
      <c r="A173" s="33"/>
      <c r="B173" s="34"/>
      <c r="C173" s="198" t="s">
        <v>176</v>
      </c>
      <c r="D173" s="198" t="s">
        <v>136</v>
      </c>
      <c r="E173" s="199" t="s">
        <v>784</v>
      </c>
      <c r="F173" s="200" t="s">
        <v>301</v>
      </c>
      <c r="G173" s="201" t="s">
        <v>130</v>
      </c>
      <c r="H173" s="202">
        <v>210</v>
      </c>
      <c r="I173" s="203"/>
      <c r="J173" s="204">
        <f t="shared" si="10"/>
        <v>0</v>
      </c>
      <c r="K173" s="200" t="s">
        <v>1</v>
      </c>
      <c r="L173" s="205"/>
      <c r="M173" s="206" t="s">
        <v>1</v>
      </c>
      <c r="N173" s="207" t="s">
        <v>38</v>
      </c>
      <c r="O173" s="70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140</v>
      </c>
      <c r="AT173" s="196" t="s">
        <v>136</v>
      </c>
      <c r="AU173" s="196" t="s">
        <v>82</v>
      </c>
      <c r="AY173" s="16" t="s">
        <v>124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6" t="s">
        <v>80</v>
      </c>
      <c r="BK173" s="197">
        <f t="shared" si="19"/>
        <v>0</v>
      </c>
      <c r="BL173" s="16" t="s">
        <v>131</v>
      </c>
      <c r="BM173" s="196" t="s">
        <v>305</v>
      </c>
    </row>
    <row r="174" spans="1:65" s="2" customFormat="1" ht="31.95" customHeight="1">
      <c r="A174" s="33"/>
      <c r="B174" s="34"/>
      <c r="C174" s="198" t="s">
        <v>306</v>
      </c>
      <c r="D174" s="198" t="s">
        <v>136</v>
      </c>
      <c r="E174" s="199" t="s">
        <v>303</v>
      </c>
      <c r="F174" s="200" t="s">
        <v>304</v>
      </c>
      <c r="G174" s="201" t="s">
        <v>130</v>
      </c>
      <c r="H174" s="202">
        <v>187</v>
      </c>
      <c r="I174" s="203"/>
      <c r="J174" s="204">
        <f t="shared" si="10"/>
        <v>0</v>
      </c>
      <c r="K174" s="200" t="s">
        <v>1</v>
      </c>
      <c r="L174" s="205"/>
      <c r="M174" s="206" t="s">
        <v>1</v>
      </c>
      <c r="N174" s="207" t="s">
        <v>38</v>
      </c>
      <c r="O174" s="70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140</v>
      </c>
      <c r="AT174" s="196" t="s">
        <v>136</v>
      </c>
      <c r="AU174" s="196" t="s">
        <v>82</v>
      </c>
      <c r="AY174" s="16" t="s">
        <v>124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6" t="s">
        <v>80</v>
      </c>
      <c r="BK174" s="197">
        <f t="shared" si="19"/>
        <v>0</v>
      </c>
      <c r="BL174" s="16" t="s">
        <v>131</v>
      </c>
      <c r="BM174" s="196" t="s">
        <v>309</v>
      </c>
    </row>
    <row r="175" spans="1:65" s="2" customFormat="1" ht="23.45" customHeight="1">
      <c r="A175" s="33"/>
      <c r="B175" s="34"/>
      <c r="C175" s="185" t="s">
        <v>179</v>
      </c>
      <c r="D175" s="185" t="s">
        <v>127</v>
      </c>
      <c r="E175" s="186" t="s">
        <v>307</v>
      </c>
      <c r="F175" s="187" t="s">
        <v>308</v>
      </c>
      <c r="G175" s="188" t="s">
        <v>130</v>
      </c>
      <c r="H175" s="189">
        <v>21</v>
      </c>
      <c r="I175" s="190"/>
      <c r="J175" s="191">
        <f t="shared" si="10"/>
        <v>0</v>
      </c>
      <c r="K175" s="187" t="s">
        <v>1</v>
      </c>
      <c r="L175" s="38"/>
      <c r="M175" s="192" t="s">
        <v>1</v>
      </c>
      <c r="N175" s="193" t="s">
        <v>38</v>
      </c>
      <c r="O175" s="70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131</v>
      </c>
      <c r="AT175" s="196" t="s">
        <v>127</v>
      </c>
      <c r="AU175" s="196" t="s">
        <v>82</v>
      </c>
      <c r="AY175" s="16" t="s">
        <v>124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6" t="s">
        <v>80</v>
      </c>
      <c r="BK175" s="197">
        <f t="shared" si="19"/>
        <v>0</v>
      </c>
      <c r="BL175" s="16" t="s">
        <v>131</v>
      </c>
      <c r="BM175" s="196" t="s">
        <v>312</v>
      </c>
    </row>
    <row r="176" spans="1:65" s="2" customFormat="1" ht="16.3" customHeight="1">
      <c r="A176" s="33"/>
      <c r="B176" s="34"/>
      <c r="C176" s="198" t="s">
        <v>313</v>
      </c>
      <c r="D176" s="198" t="s">
        <v>136</v>
      </c>
      <c r="E176" s="199" t="s">
        <v>310</v>
      </c>
      <c r="F176" s="200" t="s">
        <v>311</v>
      </c>
      <c r="G176" s="201" t="s">
        <v>130</v>
      </c>
      <c r="H176" s="202">
        <v>17</v>
      </c>
      <c r="I176" s="203"/>
      <c r="J176" s="204">
        <f t="shared" si="10"/>
        <v>0</v>
      </c>
      <c r="K176" s="200" t="s">
        <v>1</v>
      </c>
      <c r="L176" s="205"/>
      <c r="M176" s="206" t="s">
        <v>1</v>
      </c>
      <c r="N176" s="207" t="s">
        <v>38</v>
      </c>
      <c r="O176" s="70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140</v>
      </c>
      <c r="AT176" s="196" t="s">
        <v>136</v>
      </c>
      <c r="AU176" s="196" t="s">
        <v>82</v>
      </c>
      <c r="AY176" s="16" t="s">
        <v>124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6" t="s">
        <v>80</v>
      </c>
      <c r="BK176" s="197">
        <f t="shared" si="19"/>
        <v>0</v>
      </c>
      <c r="BL176" s="16" t="s">
        <v>131</v>
      </c>
      <c r="BM176" s="196" t="s">
        <v>316</v>
      </c>
    </row>
    <row r="177" spans="1:65" s="2" customFormat="1" ht="16.3" customHeight="1">
      <c r="A177" s="33"/>
      <c r="B177" s="34"/>
      <c r="C177" s="198" t="s">
        <v>182</v>
      </c>
      <c r="D177" s="198" t="s">
        <v>136</v>
      </c>
      <c r="E177" s="199" t="s">
        <v>785</v>
      </c>
      <c r="F177" s="200" t="s">
        <v>315</v>
      </c>
      <c r="G177" s="201" t="s">
        <v>130</v>
      </c>
      <c r="H177" s="202">
        <v>1</v>
      </c>
      <c r="I177" s="203"/>
      <c r="J177" s="204">
        <f t="shared" si="10"/>
        <v>0</v>
      </c>
      <c r="K177" s="200" t="s">
        <v>1</v>
      </c>
      <c r="L177" s="205"/>
      <c r="M177" s="206" t="s">
        <v>1</v>
      </c>
      <c r="N177" s="207" t="s">
        <v>38</v>
      </c>
      <c r="O177" s="70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140</v>
      </c>
      <c r="AT177" s="196" t="s">
        <v>136</v>
      </c>
      <c r="AU177" s="196" t="s">
        <v>82</v>
      </c>
      <c r="AY177" s="16" t="s">
        <v>124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6" t="s">
        <v>80</v>
      </c>
      <c r="BK177" s="197">
        <f t="shared" si="19"/>
        <v>0</v>
      </c>
      <c r="BL177" s="16" t="s">
        <v>131</v>
      </c>
      <c r="BM177" s="196" t="s">
        <v>319</v>
      </c>
    </row>
    <row r="178" spans="1:65" s="2" customFormat="1" ht="16.3" customHeight="1">
      <c r="A178" s="33"/>
      <c r="B178" s="34"/>
      <c r="C178" s="198" t="s">
        <v>320</v>
      </c>
      <c r="D178" s="198" t="s">
        <v>136</v>
      </c>
      <c r="E178" s="199" t="s">
        <v>786</v>
      </c>
      <c r="F178" s="200" t="s">
        <v>315</v>
      </c>
      <c r="G178" s="201" t="s">
        <v>130</v>
      </c>
      <c r="H178" s="202">
        <v>3</v>
      </c>
      <c r="I178" s="203"/>
      <c r="J178" s="204">
        <f t="shared" si="10"/>
        <v>0</v>
      </c>
      <c r="K178" s="200" t="s">
        <v>1</v>
      </c>
      <c r="L178" s="205"/>
      <c r="M178" s="206" t="s">
        <v>1</v>
      </c>
      <c r="N178" s="207" t="s">
        <v>38</v>
      </c>
      <c r="O178" s="70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140</v>
      </c>
      <c r="AT178" s="196" t="s">
        <v>136</v>
      </c>
      <c r="AU178" s="196" t="s">
        <v>82</v>
      </c>
      <c r="AY178" s="16" t="s">
        <v>124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6" t="s">
        <v>80</v>
      </c>
      <c r="BK178" s="197">
        <f t="shared" si="19"/>
        <v>0</v>
      </c>
      <c r="BL178" s="16" t="s">
        <v>131</v>
      </c>
      <c r="BM178" s="196" t="s">
        <v>323</v>
      </c>
    </row>
    <row r="179" spans="1:65" s="2" customFormat="1" ht="31.95" customHeight="1">
      <c r="A179" s="33"/>
      <c r="B179" s="34"/>
      <c r="C179" s="185" t="s">
        <v>140</v>
      </c>
      <c r="D179" s="185" t="s">
        <v>127</v>
      </c>
      <c r="E179" s="186" t="s">
        <v>787</v>
      </c>
      <c r="F179" s="187" t="s">
        <v>788</v>
      </c>
      <c r="G179" s="188" t="s">
        <v>175</v>
      </c>
      <c r="H179" s="189">
        <v>30</v>
      </c>
      <c r="I179" s="190"/>
      <c r="J179" s="191">
        <f t="shared" si="10"/>
        <v>0</v>
      </c>
      <c r="K179" s="187" t="s">
        <v>1</v>
      </c>
      <c r="L179" s="38"/>
      <c r="M179" s="192" t="s">
        <v>1</v>
      </c>
      <c r="N179" s="193" t="s">
        <v>38</v>
      </c>
      <c r="O179" s="70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131</v>
      </c>
      <c r="AT179" s="196" t="s">
        <v>127</v>
      </c>
      <c r="AU179" s="196" t="s">
        <v>82</v>
      </c>
      <c r="AY179" s="16" t="s">
        <v>124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6" t="s">
        <v>80</v>
      </c>
      <c r="BK179" s="197">
        <f t="shared" si="19"/>
        <v>0</v>
      </c>
      <c r="BL179" s="16" t="s">
        <v>131</v>
      </c>
      <c r="BM179" s="196" t="s">
        <v>326</v>
      </c>
    </row>
    <row r="180" spans="1:65" s="2" customFormat="1" ht="21.1" customHeight="1">
      <c r="A180" s="33"/>
      <c r="B180" s="34"/>
      <c r="C180" s="198" t="s">
        <v>327</v>
      </c>
      <c r="D180" s="198" t="s">
        <v>136</v>
      </c>
      <c r="E180" s="199" t="s">
        <v>789</v>
      </c>
      <c r="F180" s="200" t="s">
        <v>790</v>
      </c>
      <c r="G180" s="201" t="s">
        <v>175</v>
      </c>
      <c r="H180" s="202">
        <v>30</v>
      </c>
      <c r="I180" s="203"/>
      <c r="J180" s="204">
        <f t="shared" si="10"/>
        <v>0</v>
      </c>
      <c r="K180" s="200" t="s">
        <v>1</v>
      </c>
      <c r="L180" s="205"/>
      <c r="M180" s="206" t="s">
        <v>1</v>
      </c>
      <c r="N180" s="207" t="s">
        <v>38</v>
      </c>
      <c r="O180" s="70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140</v>
      </c>
      <c r="AT180" s="196" t="s">
        <v>136</v>
      </c>
      <c r="AU180" s="196" t="s">
        <v>82</v>
      </c>
      <c r="AY180" s="16" t="s">
        <v>124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6" t="s">
        <v>80</v>
      </c>
      <c r="BK180" s="197">
        <f t="shared" si="19"/>
        <v>0</v>
      </c>
      <c r="BL180" s="16" t="s">
        <v>131</v>
      </c>
      <c r="BM180" s="196" t="s">
        <v>330</v>
      </c>
    </row>
    <row r="181" spans="1:65" s="2" customFormat="1" ht="16.3" customHeight="1">
      <c r="A181" s="33"/>
      <c r="B181" s="34"/>
      <c r="C181" s="198" t="s">
        <v>188</v>
      </c>
      <c r="D181" s="198" t="s">
        <v>136</v>
      </c>
      <c r="E181" s="199" t="s">
        <v>791</v>
      </c>
      <c r="F181" s="200" t="s">
        <v>792</v>
      </c>
      <c r="G181" s="201" t="s">
        <v>130</v>
      </c>
      <c r="H181" s="202">
        <v>90</v>
      </c>
      <c r="I181" s="203"/>
      <c r="J181" s="204">
        <f t="shared" si="10"/>
        <v>0</v>
      </c>
      <c r="K181" s="200" t="s">
        <v>1</v>
      </c>
      <c r="L181" s="205"/>
      <c r="M181" s="206" t="s">
        <v>1</v>
      </c>
      <c r="N181" s="207" t="s">
        <v>38</v>
      </c>
      <c r="O181" s="70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140</v>
      </c>
      <c r="AT181" s="196" t="s">
        <v>136</v>
      </c>
      <c r="AU181" s="196" t="s">
        <v>82</v>
      </c>
      <c r="AY181" s="16" t="s">
        <v>124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6" t="s">
        <v>80</v>
      </c>
      <c r="BK181" s="197">
        <f t="shared" si="19"/>
        <v>0</v>
      </c>
      <c r="BL181" s="16" t="s">
        <v>131</v>
      </c>
      <c r="BM181" s="196" t="s">
        <v>333</v>
      </c>
    </row>
    <row r="182" spans="1:65" s="2" customFormat="1" ht="23.45" customHeight="1">
      <c r="A182" s="33"/>
      <c r="B182" s="34"/>
      <c r="C182" s="198" t="s">
        <v>334</v>
      </c>
      <c r="D182" s="198" t="s">
        <v>136</v>
      </c>
      <c r="E182" s="199" t="s">
        <v>793</v>
      </c>
      <c r="F182" s="200" t="s">
        <v>794</v>
      </c>
      <c r="G182" s="201" t="s">
        <v>130</v>
      </c>
      <c r="H182" s="202">
        <v>60</v>
      </c>
      <c r="I182" s="203"/>
      <c r="J182" s="204">
        <f t="shared" si="10"/>
        <v>0</v>
      </c>
      <c r="K182" s="200" t="s">
        <v>1</v>
      </c>
      <c r="L182" s="205"/>
      <c r="M182" s="206" t="s">
        <v>1</v>
      </c>
      <c r="N182" s="207" t="s">
        <v>38</v>
      </c>
      <c r="O182" s="70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140</v>
      </c>
      <c r="AT182" s="196" t="s">
        <v>136</v>
      </c>
      <c r="AU182" s="196" t="s">
        <v>82</v>
      </c>
      <c r="AY182" s="16" t="s">
        <v>124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6" t="s">
        <v>80</v>
      </c>
      <c r="BK182" s="197">
        <f t="shared" si="19"/>
        <v>0</v>
      </c>
      <c r="BL182" s="16" t="s">
        <v>131</v>
      </c>
      <c r="BM182" s="196" t="s">
        <v>337</v>
      </c>
    </row>
    <row r="183" spans="1:65" s="2" customFormat="1" ht="16.3" customHeight="1">
      <c r="A183" s="33"/>
      <c r="B183" s="34"/>
      <c r="C183" s="198" t="s">
        <v>192</v>
      </c>
      <c r="D183" s="198" t="s">
        <v>136</v>
      </c>
      <c r="E183" s="199" t="s">
        <v>338</v>
      </c>
      <c r="F183" s="200" t="s">
        <v>339</v>
      </c>
      <c r="G183" s="201" t="s">
        <v>130</v>
      </c>
      <c r="H183" s="202">
        <v>30</v>
      </c>
      <c r="I183" s="203"/>
      <c r="J183" s="204">
        <f t="shared" si="10"/>
        <v>0</v>
      </c>
      <c r="K183" s="200" t="s">
        <v>1</v>
      </c>
      <c r="L183" s="205"/>
      <c r="M183" s="206" t="s">
        <v>1</v>
      </c>
      <c r="N183" s="207" t="s">
        <v>38</v>
      </c>
      <c r="O183" s="70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140</v>
      </c>
      <c r="AT183" s="196" t="s">
        <v>136</v>
      </c>
      <c r="AU183" s="196" t="s">
        <v>82</v>
      </c>
      <c r="AY183" s="16" t="s">
        <v>124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6" t="s">
        <v>80</v>
      </c>
      <c r="BK183" s="197">
        <f t="shared" si="19"/>
        <v>0</v>
      </c>
      <c r="BL183" s="16" t="s">
        <v>131</v>
      </c>
      <c r="BM183" s="196" t="s">
        <v>340</v>
      </c>
    </row>
    <row r="184" spans="1:65" s="2" customFormat="1" ht="16.3" customHeight="1">
      <c r="A184" s="33"/>
      <c r="B184" s="34"/>
      <c r="C184" s="198" t="s">
        <v>341</v>
      </c>
      <c r="D184" s="198" t="s">
        <v>136</v>
      </c>
      <c r="E184" s="199" t="s">
        <v>795</v>
      </c>
      <c r="F184" s="200" t="s">
        <v>796</v>
      </c>
      <c r="G184" s="201" t="s">
        <v>130</v>
      </c>
      <c r="H184" s="202">
        <v>60</v>
      </c>
      <c r="I184" s="203"/>
      <c r="J184" s="204">
        <f t="shared" si="10"/>
        <v>0</v>
      </c>
      <c r="K184" s="200" t="s">
        <v>1</v>
      </c>
      <c r="L184" s="205"/>
      <c r="M184" s="206" t="s">
        <v>1</v>
      </c>
      <c r="N184" s="207" t="s">
        <v>38</v>
      </c>
      <c r="O184" s="70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140</v>
      </c>
      <c r="AT184" s="196" t="s">
        <v>136</v>
      </c>
      <c r="AU184" s="196" t="s">
        <v>82</v>
      </c>
      <c r="AY184" s="16" t="s">
        <v>124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6" t="s">
        <v>80</v>
      </c>
      <c r="BK184" s="197">
        <f t="shared" si="19"/>
        <v>0</v>
      </c>
      <c r="BL184" s="16" t="s">
        <v>131</v>
      </c>
      <c r="BM184" s="196" t="s">
        <v>344</v>
      </c>
    </row>
    <row r="185" spans="1:65" s="2" customFormat="1" ht="23.45" customHeight="1">
      <c r="A185" s="33"/>
      <c r="B185" s="34"/>
      <c r="C185" s="185" t="s">
        <v>200</v>
      </c>
      <c r="D185" s="185" t="s">
        <v>127</v>
      </c>
      <c r="E185" s="186" t="s">
        <v>342</v>
      </c>
      <c r="F185" s="187" t="s">
        <v>343</v>
      </c>
      <c r="G185" s="188" t="s">
        <v>175</v>
      </c>
      <c r="H185" s="189">
        <v>124</v>
      </c>
      <c r="I185" s="190"/>
      <c r="J185" s="191">
        <f t="shared" si="10"/>
        <v>0</v>
      </c>
      <c r="K185" s="187" t="s">
        <v>1</v>
      </c>
      <c r="L185" s="38"/>
      <c r="M185" s="192" t="s">
        <v>1</v>
      </c>
      <c r="N185" s="193" t="s">
        <v>38</v>
      </c>
      <c r="O185" s="70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131</v>
      </c>
      <c r="AT185" s="196" t="s">
        <v>127</v>
      </c>
      <c r="AU185" s="196" t="s">
        <v>82</v>
      </c>
      <c r="AY185" s="16" t="s">
        <v>124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6" t="s">
        <v>80</v>
      </c>
      <c r="BK185" s="197">
        <f t="shared" si="19"/>
        <v>0</v>
      </c>
      <c r="BL185" s="16" t="s">
        <v>131</v>
      </c>
      <c r="BM185" s="196" t="s">
        <v>347</v>
      </c>
    </row>
    <row r="186" spans="1:65" s="2" customFormat="1" ht="16.3" customHeight="1">
      <c r="A186" s="33"/>
      <c r="B186" s="34"/>
      <c r="C186" s="198" t="s">
        <v>348</v>
      </c>
      <c r="D186" s="198" t="s">
        <v>136</v>
      </c>
      <c r="E186" s="199" t="s">
        <v>797</v>
      </c>
      <c r="F186" s="200" t="s">
        <v>798</v>
      </c>
      <c r="G186" s="201" t="s">
        <v>175</v>
      </c>
      <c r="H186" s="202">
        <v>100</v>
      </c>
      <c r="I186" s="203"/>
      <c r="J186" s="204">
        <f t="shared" si="10"/>
        <v>0</v>
      </c>
      <c r="K186" s="200" t="s">
        <v>1</v>
      </c>
      <c r="L186" s="205"/>
      <c r="M186" s="206" t="s">
        <v>1</v>
      </c>
      <c r="N186" s="207" t="s">
        <v>38</v>
      </c>
      <c r="O186" s="70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140</v>
      </c>
      <c r="AT186" s="196" t="s">
        <v>136</v>
      </c>
      <c r="AU186" s="196" t="s">
        <v>82</v>
      </c>
      <c r="AY186" s="16" t="s">
        <v>124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6" t="s">
        <v>80</v>
      </c>
      <c r="BK186" s="197">
        <f t="shared" si="19"/>
        <v>0</v>
      </c>
      <c r="BL186" s="16" t="s">
        <v>131</v>
      </c>
      <c r="BM186" s="196" t="s">
        <v>351</v>
      </c>
    </row>
    <row r="187" spans="1:65" s="2" customFormat="1" ht="16.3" customHeight="1">
      <c r="A187" s="33"/>
      <c r="B187" s="34"/>
      <c r="C187" s="198" t="s">
        <v>206</v>
      </c>
      <c r="D187" s="198" t="s">
        <v>136</v>
      </c>
      <c r="E187" s="199" t="s">
        <v>799</v>
      </c>
      <c r="F187" s="200" t="s">
        <v>800</v>
      </c>
      <c r="G187" s="201" t="s">
        <v>175</v>
      </c>
      <c r="H187" s="202">
        <v>21</v>
      </c>
      <c r="I187" s="203"/>
      <c r="J187" s="204">
        <f t="shared" si="10"/>
        <v>0</v>
      </c>
      <c r="K187" s="200" t="s">
        <v>1</v>
      </c>
      <c r="L187" s="205"/>
      <c r="M187" s="206" t="s">
        <v>1</v>
      </c>
      <c r="N187" s="207" t="s">
        <v>38</v>
      </c>
      <c r="O187" s="70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140</v>
      </c>
      <c r="AT187" s="196" t="s">
        <v>136</v>
      </c>
      <c r="AU187" s="196" t="s">
        <v>82</v>
      </c>
      <c r="AY187" s="16" t="s">
        <v>124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6" t="s">
        <v>80</v>
      </c>
      <c r="BK187" s="197">
        <f t="shared" si="19"/>
        <v>0</v>
      </c>
      <c r="BL187" s="16" t="s">
        <v>131</v>
      </c>
      <c r="BM187" s="196" t="s">
        <v>352</v>
      </c>
    </row>
    <row r="188" spans="1:65" s="2" customFormat="1" ht="16.3" customHeight="1">
      <c r="A188" s="33"/>
      <c r="B188" s="34"/>
      <c r="C188" s="198" t="s">
        <v>355</v>
      </c>
      <c r="D188" s="198" t="s">
        <v>136</v>
      </c>
      <c r="E188" s="199" t="s">
        <v>801</v>
      </c>
      <c r="F188" s="200" t="s">
        <v>802</v>
      </c>
      <c r="G188" s="201" t="s">
        <v>130</v>
      </c>
      <c r="H188" s="202">
        <v>3</v>
      </c>
      <c r="I188" s="203"/>
      <c r="J188" s="204">
        <f t="shared" si="10"/>
        <v>0</v>
      </c>
      <c r="K188" s="200" t="s">
        <v>1</v>
      </c>
      <c r="L188" s="205"/>
      <c r="M188" s="206" t="s">
        <v>1</v>
      </c>
      <c r="N188" s="207" t="s">
        <v>38</v>
      </c>
      <c r="O188" s="70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140</v>
      </c>
      <c r="AT188" s="196" t="s">
        <v>136</v>
      </c>
      <c r="AU188" s="196" t="s">
        <v>82</v>
      </c>
      <c r="AY188" s="16" t="s">
        <v>124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6" t="s">
        <v>80</v>
      </c>
      <c r="BK188" s="197">
        <f t="shared" si="19"/>
        <v>0</v>
      </c>
      <c r="BL188" s="16" t="s">
        <v>131</v>
      </c>
      <c r="BM188" s="196" t="s">
        <v>359</v>
      </c>
    </row>
    <row r="189" spans="1:65" s="2" customFormat="1" ht="31.95" customHeight="1">
      <c r="A189" s="33"/>
      <c r="B189" s="34"/>
      <c r="C189" s="185" t="s">
        <v>209</v>
      </c>
      <c r="D189" s="185" t="s">
        <v>127</v>
      </c>
      <c r="E189" s="186" t="s">
        <v>803</v>
      </c>
      <c r="F189" s="187" t="s">
        <v>804</v>
      </c>
      <c r="G189" s="188" t="s">
        <v>175</v>
      </c>
      <c r="H189" s="189">
        <v>20</v>
      </c>
      <c r="I189" s="190"/>
      <c r="J189" s="191">
        <f t="shared" si="10"/>
        <v>0</v>
      </c>
      <c r="K189" s="187" t="s">
        <v>1</v>
      </c>
      <c r="L189" s="38"/>
      <c r="M189" s="192" t="s">
        <v>1</v>
      </c>
      <c r="N189" s="193" t="s">
        <v>38</v>
      </c>
      <c r="O189" s="70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131</v>
      </c>
      <c r="AT189" s="196" t="s">
        <v>127</v>
      </c>
      <c r="AU189" s="196" t="s">
        <v>82</v>
      </c>
      <c r="AY189" s="16" t="s">
        <v>124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6" t="s">
        <v>80</v>
      </c>
      <c r="BK189" s="197">
        <f t="shared" si="19"/>
        <v>0</v>
      </c>
      <c r="BL189" s="16" t="s">
        <v>131</v>
      </c>
      <c r="BM189" s="196" t="s">
        <v>364</v>
      </c>
    </row>
    <row r="190" spans="1:65" s="2" customFormat="1" ht="16.3" customHeight="1">
      <c r="A190" s="33"/>
      <c r="B190" s="34"/>
      <c r="C190" s="198" t="s">
        <v>365</v>
      </c>
      <c r="D190" s="198" t="s">
        <v>136</v>
      </c>
      <c r="E190" s="199" t="s">
        <v>805</v>
      </c>
      <c r="F190" s="200" t="s">
        <v>806</v>
      </c>
      <c r="G190" s="201" t="s">
        <v>175</v>
      </c>
      <c r="H190" s="202">
        <v>20</v>
      </c>
      <c r="I190" s="203"/>
      <c r="J190" s="204">
        <f t="shared" si="10"/>
        <v>0</v>
      </c>
      <c r="K190" s="200" t="s">
        <v>1</v>
      </c>
      <c r="L190" s="205"/>
      <c r="M190" s="206" t="s">
        <v>1</v>
      </c>
      <c r="N190" s="207" t="s">
        <v>38</v>
      </c>
      <c r="O190" s="70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140</v>
      </c>
      <c r="AT190" s="196" t="s">
        <v>136</v>
      </c>
      <c r="AU190" s="196" t="s">
        <v>82</v>
      </c>
      <c r="AY190" s="16" t="s">
        <v>124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6" t="s">
        <v>80</v>
      </c>
      <c r="BK190" s="197">
        <f t="shared" si="19"/>
        <v>0</v>
      </c>
      <c r="BL190" s="16" t="s">
        <v>131</v>
      </c>
      <c r="BM190" s="196" t="s">
        <v>368</v>
      </c>
    </row>
    <row r="191" spans="1:65" s="2" customFormat="1" ht="16.3" customHeight="1">
      <c r="A191" s="33"/>
      <c r="B191" s="34"/>
      <c r="C191" s="198" t="s">
        <v>212</v>
      </c>
      <c r="D191" s="198" t="s">
        <v>136</v>
      </c>
      <c r="E191" s="199" t="s">
        <v>807</v>
      </c>
      <c r="F191" s="200" t="s">
        <v>808</v>
      </c>
      <c r="G191" s="201" t="s">
        <v>130</v>
      </c>
      <c r="H191" s="202">
        <v>3</v>
      </c>
      <c r="I191" s="203"/>
      <c r="J191" s="204">
        <f t="shared" si="10"/>
        <v>0</v>
      </c>
      <c r="K191" s="200" t="s">
        <v>1</v>
      </c>
      <c r="L191" s="205"/>
      <c r="M191" s="206" t="s">
        <v>1</v>
      </c>
      <c r="N191" s="207" t="s">
        <v>38</v>
      </c>
      <c r="O191" s="70"/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6" t="s">
        <v>140</v>
      </c>
      <c r="AT191" s="196" t="s">
        <v>136</v>
      </c>
      <c r="AU191" s="196" t="s">
        <v>82</v>
      </c>
      <c r="AY191" s="16" t="s">
        <v>124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6" t="s">
        <v>80</v>
      </c>
      <c r="BK191" s="197">
        <f t="shared" si="19"/>
        <v>0</v>
      </c>
      <c r="BL191" s="16" t="s">
        <v>131</v>
      </c>
      <c r="BM191" s="196" t="s">
        <v>373</v>
      </c>
    </row>
    <row r="192" spans="1:65" s="2" customFormat="1" ht="16.3" customHeight="1">
      <c r="A192" s="33"/>
      <c r="B192" s="34"/>
      <c r="C192" s="198" t="s">
        <v>374</v>
      </c>
      <c r="D192" s="198" t="s">
        <v>136</v>
      </c>
      <c r="E192" s="199" t="s">
        <v>809</v>
      </c>
      <c r="F192" s="200" t="s">
        <v>810</v>
      </c>
      <c r="G192" s="201" t="s">
        <v>130</v>
      </c>
      <c r="H192" s="202">
        <v>1</v>
      </c>
      <c r="I192" s="203"/>
      <c r="J192" s="204">
        <f t="shared" si="10"/>
        <v>0</v>
      </c>
      <c r="K192" s="200" t="s">
        <v>1</v>
      </c>
      <c r="L192" s="205"/>
      <c r="M192" s="206" t="s">
        <v>1</v>
      </c>
      <c r="N192" s="207" t="s">
        <v>38</v>
      </c>
      <c r="O192" s="70"/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140</v>
      </c>
      <c r="AT192" s="196" t="s">
        <v>136</v>
      </c>
      <c r="AU192" s="196" t="s">
        <v>82</v>
      </c>
      <c r="AY192" s="16" t="s">
        <v>124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6" t="s">
        <v>80</v>
      </c>
      <c r="BK192" s="197">
        <f t="shared" si="19"/>
        <v>0</v>
      </c>
      <c r="BL192" s="16" t="s">
        <v>131</v>
      </c>
      <c r="BM192" s="196" t="s">
        <v>377</v>
      </c>
    </row>
    <row r="193" spans="1:65" s="2" customFormat="1" ht="23.45" customHeight="1">
      <c r="A193" s="33"/>
      <c r="B193" s="34"/>
      <c r="C193" s="198" t="s">
        <v>218</v>
      </c>
      <c r="D193" s="198" t="s">
        <v>136</v>
      </c>
      <c r="E193" s="199" t="s">
        <v>811</v>
      </c>
      <c r="F193" s="200" t="s">
        <v>812</v>
      </c>
      <c r="G193" s="201" t="s">
        <v>175</v>
      </c>
      <c r="H193" s="202">
        <v>2</v>
      </c>
      <c r="I193" s="203"/>
      <c r="J193" s="204">
        <f t="shared" si="10"/>
        <v>0</v>
      </c>
      <c r="K193" s="200" t="s">
        <v>1</v>
      </c>
      <c r="L193" s="205"/>
      <c r="M193" s="206" t="s">
        <v>1</v>
      </c>
      <c r="N193" s="207" t="s">
        <v>38</v>
      </c>
      <c r="O193" s="70"/>
      <c r="P193" s="194">
        <f t="shared" si="11"/>
        <v>0</v>
      </c>
      <c r="Q193" s="194">
        <v>0</v>
      </c>
      <c r="R193" s="194">
        <f t="shared" si="12"/>
        <v>0</v>
      </c>
      <c r="S193" s="194">
        <v>0</v>
      </c>
      <c r="T193" s="195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140</v>
      </c>
      <c r="AT193" s="196" t="s">
        <v>136</v>
      </c>
      <c r="AU193" s="196" t="s">
        <v>82</v>
      </c>
      <c r="AY193" s="16" t="s">
        <v>124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16" t="s">
        <v>80</v>
      </c>
      <c r="BK193" s="197">
        <f t="shared" si="19"/>
        <v>0</v>
      </c>
      <c r="BL193" s="16" t="s">
        <v>131</v>
      </c>
      <c r="BM193" s="196" t="s">
        <v>380</v>
      </c>
    </row>
    <row r="194" spans="1:65" s="2" customFormat="1" ht="23.45" customHeight="1">
      <c r="A194" s="33"/>
      <c r="B194" s="34"/>
      <c r="C194" s="198" t="s">
        <v>381</v>
      </c>
      <c r="D194" s="198" t="s">
        <v>136</v>
      </c>
      <c r="E194" s="199" t="s">
        <v>813</v>
      </c>
      <c r="F194" s="200" t="s">
        <v>814</v>
      </c>
      <c r="G194" s="201" t="s">
        <v>130</v>
      </c>
      <c r="H194" s="202">
        <v>8</v>
      </c>
      <c r="I194" s="203"/>
      <c r="J194" s="204">
        <f t="shared" si="10"/>
        <v>0</v>
      </c>
      <c r="K194" s="200" t="s">
        <v>1</v>
      </c>
      <c r="L194" s="205"/>
      <c r="M194" s="206" t="s">
        <v>1</v>
      </c>
      <c r="N194" s="207" t="s">
        <v>38</v>
      </c>
      <c r="O194" s="70"/>
      <c r="P194" s="194">
        <f t="shared" si="11"/>
        <v>0</v>
      </c>
      <c r="Q194" s="194">
        <v>0</v>
      </c>
      <c r="R194" s="194">
        <f t="shared" si="12"/>
        <v>0</v>
      </c>
      <c r="S194" s="194">
        <v>0</v>
      </c>
      <c r="T194" s="195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140</v>
      </c>
      <c r="AT194" s="196" t="s">
        <v>136</v>
      </c>
      <c r="AU194" s="196" t="s">
        <v>82</v>
      </c>
      <c r="AY194" s="16" t="s">
        <v>124</v>
      </c>
      <c r="BE194" s="197">
        <f t="shared" si="14"/>
        <v>0</v>
      </c>
      <c r="BF194" s="197">
        <f t="shared" si="15"/>
        <v>0</v>
      </c>
      <c r="BG194" s="197">
        <f t="shared" si="16"/>
        <v>0</v>
      </c>
      <c r="BH194" s="197">
        <f t="shared" si="17"/>
        <v>0</v>
      </c>
      <c r="BI194" s="197">
        <f t="shared" si="18"/>
        <v>0</v>
      </c>
      <c r="BJ194" s="16" t="s">
        <v>80</v>
      </c>
      <c r="BK194" s="197">
        <f t="shared" si="19"/>
        <v>0</v>
      </c>
      <c r="BL194" s="16" t="s">
        <v>131</v>
      </c>
      <c r="BM194" s="196" t="s">
        <v>384</v>
      </c>
    </row>
    <row r="195" spans="1:65" s="2" customFormat="1" ht="23.45" customHeight="1">
      <c r="A195" s="33"/>
      <c r="B195" s="34"/>
      <c r="C195" s="198" t="s">
        <v>298</v>
      </c>
      <c r="D195" s="198" t="s">
        <v>136</v>
      </c>
      <c r="E195" s="199" t="s">
        <v>815</v>
      </c>
      <c r="F195" s="200" t="s">
        <v>816</v>
      </c>
      <c r="G195" s="201" t="s">
        <v>175</v>
      </c>
      <c r="H195" s="202">
        <v>12</v>
      </c>
      <c r="I195" s="203"/>
      <c r="J195" s="204">
        <f t="shared" si="10"/>
        <v>0</v>
      </c>
      <c r="K195" s="200" t="s">
        <v>1</v>
      </c>
      <c r="L195" s="205"/>
      <c r="M195" s="206" t="s">
        <v>1</v>
      </c>
      <c r="N195" s="207" t="s">
        <v>38</v>
      </c>
      <c r="O195" s="70"/>
      <c r="P195" s="194">
        <f t="shared" si="11"/>
        <v>0</v>
      </c>
      <c r="Q195" s="194">
        <v>0</v>
      </c>
      <c r="R195" s="194">
        <f t="shared" si="12"/>
        <v>0</v>
      </c>
      <c r="S195" s="194">
        <v>0</v>
      </c>
      <c r="T195" s="195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140</v>
      </c>
      <c r="AT195" s="196" t="s">
        <v>136</v>
      </c>
      <c r="AU195" s="196" t="s">
        <v>82</v>
      </c>
      <c r="AY195" s="16" t="s">
        <v>124</v>
      </c>
      <c r="BE195" s="197">
        <f t="shared" si="14"/>
        <v>0</v>
      </c>
      <c r="BF195" s="197">
        <f t="shared" si="15"/>
        <v>0</v>
      </c>
      <c r="BG195" s="197">
        <f t="shared" si="16"/>
        <v>0</v>
      </c>
      <c r="BH195" s="197">
        <f t="shared" si="17"/>
        <v>0</v>
      </c>
      <c r="BI195" s="197">
        <f t="shared" si="18"/>
        <v>0</v>
      </c>
      <c r="BJ195" s="16" t="s">
        <v>80</v>
      </c>
      <c r="BK195" s="197">
        <f t="shared" si="19"/>
        <v>0</v>
      </c>
      <c r="BL195" s="16" t="s">
        <v>131</v>
      </c>
      <c r="BM195" s="196" t="s">
        <v>389</v>
      </c>
    </row>
    <row r="196" spans="1:65" s="2" customFormat="1" ht="21.1" customHeight="1">
      <c r="A196" s="33"/>
      <c r="B196" s="34"/>
      <c r="C196" s="198" t="s">
        <v>392</v>
      </c>
      <c r="D196" s="198" t="s">
        <v>136</v>
      </c>
      <c r="E196" s="199" t="s">
        <v>817</v>
      </c>
      <c r="F196" s="200" t="s">
        <v>818</v>
      </c>
      <c r="G196" s="201" t="s">
        <v>175</v>
      </c>
      <c r="H196" s="202">
        <v>10</v>
      </c>
      <c r="I196" s="203"/>
      <c r="J196" s="204">
        <f t="shared" si="10"/>
        <v>0</v>
      </c>
      <c r="K196" s="200" t="s">
        <v>1</v>
      </c>
      <c r="L196" s="205"/>
      <c r="M196" s="206" t="s">
        <v>1</v>
      </c>
      <c r="N196" s="207" t="s">
        <v>38</v>
      </c>
      <c r="O196" s="70"/>
      <c r="P196" s="194">
        <f t="shared" si="11"/>
        <v>0</v>
      </c>
      <c r="Q196" s="194">
        <v>0</v>
      </c>
      <c r="R196" s="194">
        <f t="shared" si="12"/>
        <v>0</v>
      </c>
      <c r="S196" s="194">
        <v>0</v>
      </c>
      <c r="T196" s="195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140</v>
      </c>
      <c r="AT196" s="196" t="s">
        <v>136</v>
      </c>
      <c r="AU196" s="196" t="s">
        <v>82</v>
      </c>
      <c r="AY196" s="16" t="s">
        <v>124</v>
      </c>
      <c r="BE196" s="197">
        <f t="shared" si="14"/>
        <v>0</v>
      </c>
      <c r="BF196" s="197">
        <f t="shared" si="15"/>
        <v>0</v>
      </c>
      <c r="BG196" s="197">
        <f t="shared" si="16"/>
        <v>0</v>
      </c>
      <c r="BH196" s="197">
        <f t="shared" si="17"/>
        <v>0</v>
      </c>
      <c r="BI196" s="197">
        <f t="shared" si="18"/>
        <v>0</v>
      </c>
      <c r="BJ196" s="16" t="s">
        <v>80</v>
      </c>
      <c r="BK196" s="197">
        <f t="shared" si="19"/>
        <v>0</v>
      </c>
      <c r="BL196" s="16" t="s">
        <v>131</v>
      </c>
      <c r="BM196" s="196" t="s">
        <v>395</v>
      </c>
    </row>
    <row r="197" spans="1:65" s="2" customFormat="1" ht="42.8" customHeight="1">
      <c r="A197" s="33"/>
      <c r="B197" s="34"/>
      <c r="C197" s="185" t="s">
        <v>302</v>
      </c>
      <c r="D197" s="185" t="s">
        <v>127</v>
      </c>
      <c r="E197" s="186" t="s">
        <v>349</v>
      </c>
      <c r="F197" s="187" t="s">
        <v>350</v>
      </c>
      <c r="G197" s="188" t="s">
        <v>130</v>
      </c>
      <c r="H197" s="189">
        <v>4</v>
      </c>
      <c r="I197" s="190"/>
      <c r="J197" s="191">
        <f t="shared" si="10"/>
        <v>0</v>
      </c>
      <c r="K197" s="187" t="s">
        <v>1</v>
      </c>
      <c r="L197" s="38"/>
      <c r="M197" s="192" t="s">
        <v>1</v>
      </c>
      <c r="N197" s="193" t="s">
        <v>38</v>
      </c>
      <c r="O197" s="70"/>
      <c r="P197" s="194">
        <f t="shared" si="11"/>
        <v>0</v>
      </c>
      <c r="Q197" s="194">
        <v>0</v>
      </c>
      <c r="R197" s="194">
        <f t="shared" si="12"/>
        <v>0</v>
      </c>
      <c r="S197" s="194">
        <v>0</v>
      </c>
      <c r="T197" s="195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131</v>
      </c>
      <c r="AT197" s="196" t="s">
        <v>127</v>
      </c>
      <c r="AU197" s="196" t="s">
        <v>82</v>
      </c>
      <c r="AY197" s="16" t="s">
        <v>124</v>
      </c>
      <c r="BE197" s="197">
        <f t="shared" si="14"/>
        <v>0</v>
      </c>
      <c r="BF197" s="197">
        <f t="shared" si="15"/>
        <v>0</v>
      </c>
      <c r="BG197" s="197">
        <f t="shared" si="16"/>
        <v>0</v>
      </c>
      <c r="BH197" s="197">
        <f t="shared" si="17"/>
        <v>0</v>
      </c>
      <c r="BI197" s="197">
        <f t="shared" si="18"/>
        <v>0</v>
      </c>
      <c r="BJ197" s="16" t="s">
        <v>80</v>
      </c>
      <c r="BK197" s="197">
        <f t="shared" si="19"/>
        <v>0</v>
      </c>
      <c r="BL197" s="16" t="s">
        <v>131</v>
      </c>
      <c r="BM197" s="196" t="s">
        <v>398</v>
      </c>
    </row>
    <row r="198" spans="1:65" s="2" customFormat="1" ht="42.8" customHeight="1">
      <c r="A198" s="33"/>
      <c r="B198" s="34"/>
      <c r="C198" s="185" t="s">
        <v>399</v>
      </c>
      <c r="D198" s="185" t="s">
        <v>127</v>
      </c>
      <c r="E198" s="186" t="s">
        <v>279</v>
      </c>
      <c r="F198" s="187" t="s">
        <v>280</v>
      </c>
      <c r="G198" s="188" t="s">
        <v>281</v>
      </c>
      <c r="H198" s="189">
        <v>0.95299999999999996</v>
      </c>
      <c r="I198" s="190"/>
      <c r="J198" s="191">
        <f t="shared" si="10"/>
        <v>0</v>
      </c>
      <c r="K198" s="187" t="s">
        <v>1</v>
      </c>
      <c r="L198" s="38"/>
      <c r="M198" s="192" t="s">
        <v>1</v>
      </c>
      <c r="N198" s="193" t="s">
        <v>38</v>
      </c>
      <c r="O198" s="70"/>
      <c r="P198" s="194">
        <f t="shared" si="11"/>
        <v>0</v>
      </c>
      <c r="Q198" s="194">
        <v>0</v>
      </c>
      <c r="R198" s="194">
        <f t="shared" si="12"/>
        <v>0</v>
      </c>
      <c r="S198" s="194">
        <v>0</v>
      </c>
      <c r="T198" s="195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131</v>
      </c>
      <c r="AT198" s="196" t="s">
        <v>127</v>
      </c>
      <c r="AU198" s="196" t="s">
        <v>82</v>
      </c>
      <c r="AY198" s="16" t="s">
        <v>124</v>
      </c>
      <c r="BE198" s="197">
        <f t="shared" si="14"/>
        <v>0</v>
      </c>
      <c r="BF198" s="197">
        <f t="shared" si="15"/>
        <v>0</v>
      </c>
      <c r="BG198" s="197">
        <f t="shared" si="16"/>
        <v>0</v>
      </c>
      <c r="BH198" s="197">
        <f t="shared" si="17"/>
        <v>0</v>
      </c>
      <c r="BI198" s="197">
        <f t="shared" si="18"/>
        <v>0</v>
      </c>
      <c r="BJ198" s="16" t="s">
        <v>80</v>
      </c>
      <c r="BK198" s="197">
        <f t="shared" si="19"/>
        <v>0</v>
      </c>
      <c r="BL198" s="16" t="s">
        <v>131</v>
      </c>
      <c r="BM198" s="196" t="s">
        <v>402</v>
      </c>
    </row>
    <row r="199" spans="1:65" s="12" customFormat="1" ht="22.75" customHeight="1">
      <c r="B199" s="169"/>
      <c r="C199" s="170"/>
      <c r="D199" s="171" t="s">
        <v>72</v>
      </c>
      <c r="E199" s="183" t="s">
        <v>390</v>
      </c>
      <c r="F199" s="183" t="s">
        <v>391</v>
      </c>
      <c r="G199" s="170"/>
      <c r="H199" s="170"/>
      <c r="I199" s="173"/>
      <c r="J199" s="184">
        <f>BK199</f>
        <v>0</v>
      </c>
      <c r="K199" s="170"/>
      <c r="L199" s="175"/>
      <c r="M199" s="176"/>
      <c r="N199" s="177"/>
      <c r="O199" s="177"/>
      <c r="P199" s="178">
        <f>SUM(P200:P262)</f>
        <v>0</v>
      </c>
      <c r="Q199" s="177"/>
      <c r="R199" s="178">
        <f>SUM(R200:R262)</f>
        <v>0</v>
      </c>
      <c r="S199" s="177"/>
      <c r="T199" s="179">
        <f>SUM(T200:T262)</f>
        <v>0</v>
      </c>
      <c r="AR199" s="180" t="s">
        <v>80</v>
      </c>
      <c r="AT199" s="181" t="s">
        <v>72</v>
      </c>
      <c r="AU199" s="181" t="s">
        <v>80</v>
      </c>
      <c r="AY199" s="180" t="s">
        <v>124</v>
      </c>
      <c r="BK199" s="182">
        <f>SUM(BK200:BK262)</f>
        <v>0</v>
      </c>
    </row>
    <row r="200" spans="1:65" s="2" customFormat="1" ht="53.7" customHeight="1">
      <c r="A200" s="33"/>
      <c r="B200" s="34"/>
      <c r="C200" s="185" t="s">
        <v>309</v>
      </c>
      <c r="D200" s="185" t="s">
        <v>127</v>
      </c>
      <c r="E200" s="186" t="s">
        <v>393</v>
      </c>
      <c r="F200" s="187" t="s">
        <v>394</v>
      </c>
      <c r="G200" s="188" t="s">
        <v>130</v>
      </c>
      <c r="H200" s="189">
        <v>17</v>
      </c>
      <c r="I200" s="190"/>
      <c r="J200" s="191">
        <f>ROUND(I200*H200,2)</f>
        <v>0</v>
      </c>
      <c r="K200" s="187" t="s">
        <v>1</v>
      </c>
      <c r="L200" s="38"/>
      <c r="M200" s="192" t="s">
        <v>1</v>
      </c>
      <c r="N200" s="193" t="s">
        <v>38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134</v>
      </c>
      <c r="AT200" s="196" t="s">
        <v>127</v>
      </c>
      <c r="AU200" s="196" t="s">
        <v>82</v>
      </c>
      <c r="AY200" s="16" t="s">
        <v>124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80</v>
      </c>
      <c r="BK200" s="197">
        <f>ROUND(I200*H200,2)</f>
        <v>0</v>
      </c>
      <c r="BL200" s="16" t="s">
        <v>134</v>
      </c>
      <c r="BM200" s="196" t="s">
        <v>405</v>
      </c>
    </row>
    <row r="201" spans="1:65" s="2" customFormat="1" ht="16.3" customHeight="1">
      <c r="A201" s="33"/>
      <c r="B201" s="34"/>
      <c r="C201" s="198" t="s">
        <v>415</v>
      </c>
      <c r="D201" s="198" t="s">
        <v>136</v>
      </c>
      <c r="E201" s="199" t="s">
        <v>396</v>
      </c>
      <c r="F201" s="200" t="s">
        <v>397</v>
      </c>
      <c r="G201" s="201" t="s">
        <v>130</v>
      </c>
      <c r="H201" s="202">
        <v>17</v>
      </c>
      <c r="I201" s="203"/>
      <c r="J201" s="204">
        <f>ROUND(I201*H201,2)</f>
        <v>0</v>
      </c>
      <c r="K201" s="200" t="s">
        <v>1</v>
      </c>
      <c r="L201" s="205"/>
      <c r="M201" s="206" t="s">
        <v>1</v>
      </c>
      <c r="N201" s="207" t="s">
        <v>38</v>
      </c>
      <c r="O201" s="70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144</v>
      </c>
      <c r="AT201" s="196" t="s">
        <v>136</v>
      </c>
      <c r="AU201" s="196" t="s">
        <v>82</v>
      </c>
      <c r="AY201" s="16" t="s">
        <v>124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80</v>
      </c>
      <c r="BK201" s="197">
        <f>ROUND(I201*H201,2)</f>
        <v>0</v>
      </c>
      <c r="BL201" s="16" t="s">
        <v>134</v>
      </c>
      <c r="BM201" s="196" t="s">
        <v>410</v>
      </c>
    </row>
    <row r="202" spans="1:65" s="2" customFormat="1" ht="53.7" customHeight="1">
      <c r="A202" s="33"/>
      <c r="B202" s="34"/>
      <c r="C202" s="185" t="s">
        <v>312</v>
      </c>
      <c r="D202" s="185" t="s">
        <v>127</v>
      </c>
      <c r="E202" s="186" t="s">
        <v>400</v>
      </c>
      <c r="F202" s="187" t="s">
        <v>401</v>
      </c>
      <c r="G202" s="188" t="s">
        <v>175</v>
      </c>
      <c r="H202" s="189">
        <v>360</v>
      </c>
      <c r="I202" s="190"/>
      <c r="J202" s="191">
        <f>ROUND(I202*H202,2)</f>
        <v>0</v>
      </c>
      <c r="K202" s="187" t="s">
        <v>1</v>
      </c>
      <c r="L202" s="38"/>
      <c r="M202" s="192" t="s">
        <v>1</v>
      </c>
      <c r="N202" s="193" t="s">
        <v>38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134</v>
      </c>
      <c r="AT202" s="196" t="s">
        <v>127</v>
      </c>
      <c r="AU202" s="196" t="s">
        <v>82</v>
      </c>
      <c r="AY202" s="16" t="s">
        <v>124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80</v>
      </c>
      <c r="BK202" s="197">
        <f>ROUND(I202*H202,2)</f>
        <v>0</v>
      </c>
      <c r="BL202" s="16" t="s">
        <v>134</v>
      </c>
      <c r="BM202" s="196" t="s">
        <v>413</v>
      </c>
    </row>
    <row r="203" spans="1:65" s="2" customFormat="1" ht="23.45" customHeight="1">
      <c r="A203" s="33"/>
      <c r="B203" s="34"/>
      <c r="C203" s="198" t="s">
        <v>423</v>
      </c>
      <c r="D203" s="198" t="s">
        <v>136</v>
      </c>
      <c r="E203" s="199" t="s">
        <v>403</v>
      </c>
      <c r="F203" s="200" t="s">
        <v>404</v>
      </c>
      <c r="G203" s="201" t="s">
        <v>175</v>
      </c>
      <c r="H203" s="202">
        <v>414</v>
      </c>
      <c r="I203" s="203"/>
      <c r="J203" s="204">
        <f>ROUND(I203*H203,2)</f>
        <v>0</v>
      </c>
      <c r="K203" s="200" t="s">
        <v>1</v>
      </c>
      <c r="L203" s="205"/>
      <c r="M203" s="206" t="s">
        <v>1</v>
      </c>
      <c r="N203" s="207" t="s">
        <v>38</v>
      </c>
      <c r="O203" s="70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144</v>
      </c>
      <c r="AT203" s="196" t="s">
        <v>136</v>
      </c>
      <c r="AU203" s="196" t="s">
        <v>82</v>
      </c>
      <c r="AY203" s="16" t="s">
        <v>124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80</v>
      </c>
      <c r="BK203" s="197">
        <f>ROUND(I203*H203,2)</f>
        <v>0</v>
      </c>
      <c r="BL203" s="16" t="s">
        <v>134</v>
      </c>
      <c r="BM203" s="196" t="s">
        <v>418</v>
      </c>
    </row>
    <row r="204" spans="1:65" s="13" customFormat="1">
      <c r="B204" s="214"/>
      <c r="C204" s="215"/>
      <c r="D204" s="216" t="s">
        <v>270</v>
      </c>
      <c r="E204" s="217" t="s">
        <v>1</v>
      </c>
      <c r="F204" s="218" t="s">
        <v>406</v>
      </c>
      <c r="G204" s="215"/>
      <c r="H204" s="219">
        <v>414</v>
      </c>
      <c r="I204" s="220"/>
      <c r="J204" s="215"/>
      <c r="K204" s="215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270</v>
      </c>
      <c r="AU204" s="225" t="s">
        <v>82</v>
      </c>
      <c r="AV204" s="13" t="s">
        <v>82</v>
      </c>
      <c r="AW204" s="13" t="s">
        <v>30</v>
      </c>
      <c r="AX204" s="13" t="s">
        <v>73</v>
      </c>
      <c r="AY204" s="225" t="s">
        <v>124</v>
      </c>
    </row>
    <row r="205" spans="1:65" s="14" customFormat="1">
      <c r="B205" s="226"/>
      <c r="C205" s="227"/>
      <c r="D205" s="216" t="s">
        <v>270</v>
      </c>
      <c r="E205" s="228" t="s">
        <v>1</v>
      </c>
      <c r="F205" s="229" t="s">
        <v>272</v>
      </c>
      <c r="G205" s="227"/>
      <c r="H205" s="230">
        <v>414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270</v>
      </c>
      <c r="AU205" s="236" t="s">
        <v>82</v>
      </c>
      <c r="AV205" s="14" t="s">
        <v>134</v>
      </c>
      <c r="AW205" s="14" t="s">
        <v>30</v>
      </c>
      <c r="AX205" s="14" t="s">
        <v>80</v>
      </c>
      <c r="AY205" s="236" t="s">
        <v>124</v>
      </c>
    </row>
    <row r="206" spans="1:65" s="2" customFormat="1" ht="53.7" customHeight="1">
      <c r="A206" s="33"/>
      <c r="B206" s="34"/>
      <c r="C206" s="185" t="s">
        <v>316</v>
      </c>
      <c r="D206" s="185" t="s">
        <v>127</v>
      </c>
      <c r="E206" s="186" t="s">
        <v>819</v>
      </c>
      <c r="F206" s="187" t="s">
        <v>820</v>
      </c>
      <c r="G206" s="188" t="s">
        <v>175</v>
      </c>
      <c r="H206" s="189">
        <v>150</v>
      </c>
      <c r="I206" s="190"/>
      <c r="J206" s="191">
        <f>ROUND(I206*H206,2)</f>
        <v>0</v>
      </c>
      <c r="K206" s="187" t="s">
        <v>1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134</v>
      </c>
      <c r="AT206" s="196" t="s">
        <v>127</v>
      </c>
      <c r="AU206" s="196" t="s">
        <v>82</v>
      </c>
      <c r="AY206" s="16" t="s">
        <v>124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80</v>
      </c>
      <c r="BK206" s="197">
        <f>ROUND(I206*H206,2)</f>
        <v>0</v>
      </c>
      <c r="BL206" s="16" t="s">
        <v>134</v>
      </c>
      <c r="BM206" s="196" t="s">
        <v>421</v>
      </c>
    </row>
    <row r="207" spans="1:65" s="2" customFormat="1" ht="36.700000000000003" customHeight="1">
      <c r="A207" s="33"/>
      <c r="B207" s="34"/>
      <c r="C207" s="198" t="s">
        <v>430</v>
      </c>
      <c r="D207" s="198" t="s">
        <v>136</v>
      </c>
      <c r="E207" s="199" t="s">
        <v>821</v>
      </c>
      <c r="F207" s="200" t="s">
        <v>822</v>
      </c>
      <c r="G207" s="201" t="s">
        <v>175</v>
      </c>
      <c r="H207" s="202">
        <v>172.5</v>
      </c>
      <c r="I207" s="203"/>
      <c r="J207" s="204">
        <f>ROUND(I207*H207,2)</f>
        <v>0</v>
      </c>
      <c r="K207" s="200" t="s">
        <v>1</v>
      </c>
      <c r="L207" s="205"/>
      <c r="M207" s="206" t="s">
        <v>1</v>
      </c>
      <c r="N207" s="207" t="s">
        <v>38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144</v>
      </c>
      <c r="AT207" s="196" t="s">
        <v>136</v>
      </c>
      <c r="AU207" s="196" t="s">
        <v>82</v>
      </c>
      <c r="AY207" s="16" t="s">
        <v>124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80</v>
      </c>
      <c r="BK207" s="197">
        <f>ROUND(I207*H207,2)</f>
        <v>0</v>
      </c>
      <c r="BL207" s="16" t="s">
        <v>134</v>
      </c>
      <c r="BM207" s="196" t="s">
        <v>426</v>
      </c>
    </row>
    <row r="208" spans="1:65" s="13" customFormat="1">
      <c r="B208" s="214"/>
      <c r="C208" s="215"/>
      <c r="D208" s="216" t="s">
        <v>270</v>
      </c>
      <c r="E208" s="217" t="s">
        <v>1</v>
      </c>
      <c r="F208" s="218" t="s">
        <v>823</v>
      </c>
      <c r="G208" s="215"/>
      <c r="H208" s="219">
        <v>172.5</v>
      </c>
      <c r="I208" s="220"/>
      <c r="J208" s="215"/>
      <c r="K208" s="215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270</v>
      </c>
      <c r="AU208" s="225" t="s">
        <v>82</v>
      </c>
      <c r="AV208" s="13" t="s">
        <v>82</v>
      </c>
      <c r="AW208" s="13" t="s">
        <v>30</v>
      </c>
      <c r="AX208" s="13" t="s">
        <v>73</v>
      </c>
      <c r="AY208" s="225" t="s">
        <v>124</v>
      </c>
    </row>
    <row r="209" spans="1:65" s="14" customFormat="1">
      <c r="B209" s="226"/>
      <c r="C209" s="227"/>
      <c r="D209" s="216" t="s">
        <v>270</v>
      </c>
      <c r="E209" s="228" t="s">
        <v>1</v>
      </c>
      <c r="F209" s="229" t="s">
        <v>272</v>
      </c>
      <c r="G209" s="227"/>
      <c r="H209" s="230">
        <v>172.5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270</v>
      </c>
      <c r="AU209" s="236" t="s">
        <v>82</v>
      </c>
      <c r="AV209" s="14" t="s">
        <v>134</v>
      </c>
      <c r="AW209" s="14" t="s">
        <v>30</v>
      </c>
      <c r="AX209" s="14" t="s">
        <v>80</v>
      </c>
      <c r="AY209" s="236" t="s">
        <v>124</v>
      </c>
    </row>
    <row r="210" spans="1:65" s="2" customFormat="1" ht="53.7" customHeight="1">
      <c r="A210" s="33"/>
      <c r="B210" s="34"/>
      <c r="C210" s="185" t="s">
        <v>319</v>
      </c>
      <c r="D210" s="185" t="s">
        <v>127</v>
      </c>
      <c r="E210" s="186" t="s">
        <v>408</v>
      </c>
      <c r="F210" s="187" t="s">
        <v>409</v>
      </c>
      <c r="G210" s="188" t="s">
        <v>175</v>
      </c>
      <c r="H210" s="189">
        <v>90</v>
      </c>
      <c r="I210" s="190"/>
      <c r="J210" s="191">
        <f>ROUND(I210*H210,2)</f>
        <v>0</v>
      </c>
      <c r="K210" s="187" t="s">
        <v>1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134</v>
      </c>
      <c r="AT210" s="196" t="s">
        <v>127</v>
      </c>
      <c r="AU210" s="196" t="s">
        <v>82</v>
      </c>
      <c r="AY210" s="16" t="s">
        <v>124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80</v>
      </c>
      <c r="BK210" s="197">
        <f>ROUND(I210*H210,2)</f>
        <v>0</v>
      </c>
      <c r="BL210" s="16" t="s">
        <v>134</v>
      </c>
      <c r="BM210" s="196" t="s">
        <v>429</v>
      </c>
    </row>
    <row r="211" spans="1:65" s="2" customFormat="1" ht="23.45" customHeight="1">
      <c r="A211" s="33"/>
      <c r="B211" s="34"/>
      <c r="C211" s="198" t="s">
        <v>438</v>
      </c>
      <c r="D211" s="198" t="s">
        <v>136</v>
      </c>
      <c r="E211" s="199" t="s">
        <v>411</v>
      </c>
      <c r="F211" s="200" t="s">
        <v>412</v>
      </c>
      <c r="G211" s="201" t="s">
        <v>175</v>
      </c>
      <c r="H211" s="202">
        <v>103.5</v>
      </c>
      <c r="I211" s="203"/>
      <c r="J211" s="204">
        <f>ROUND(I211*H211,2)</f>
        <v>0</v>
      </c>
      <c r="K211" s="200" t="s">
        <v>1</v>
      </c>
      <c r="L211" s="205"/>
      <c r="M211" s="206" t="s">
        <v>1</v>
      </c>
      <c r="N211" s="207" t="s">
        <v>38</v>
      </c>
      <c r="O211" s="70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144</v>
      </c>
      <c r="AT211" s="196" t="s">
        <v>136</v>
      </c>
      <c r="AU211" s="196" t="s">
        <v>82</v>
      </c>
      <c r="AY211" s="16" t="s">
        <v>124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80</v>
      </c>
      <c r="BK211" s="197">
        <f>ROUND(I211*H211,2)</f>
        <v>0</v>
      </c>
      <c r="BL211" s="16" t="s">
        <v>134</v>
      </c>
      <c r="BM211" s="196" t="s">
        <v>433</v>
      </c>
    </row>
    <row r="212" spans="1:65" s="13" customFormat="1">
      <c r="B212" s="214"/>
      <c r="C212" s="215"/>
      <c r="D212" s="216" t="s">
        <v>270</v>
      </c>
      <c r="E212" s="217" t="s">
        <v>1</v>
      </c>
      <c r="F212" s="218" t="s">
        <v>824</v>
      </c>
      <c r="G212" s="215"/>
      <c r="H212" s="219">
        <v>103.5</v>
      </c>
      <c r="I212" s="220"/>
      <c r="J212" s="215"/>
      <c r="K212" s="215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270</v>
      </c>
      <c r="AU212" s="225" t="s">
        <v>82</v>
      </c>
      <c r="AV212" s="13" t="s">
        <v>82</v>
      </c>
      <c r="AW212" s="13" t="s">
        <v>30</v>
      </c>
      <c r="AX212" s="13" t="s">
        <v>73</v>
      </c>
      <c r="AY212" s="225" t="s">
        <v>124</v>
      </c>
    </row>
    <row r="213" spans="1:65" s="14" customFormat="1">
      <c r="B213" s="226"/>
      <c r="C213" s="227"/>
      <c r="D213" s="216" t="s">
        <v>270</v>
      </c>
      <c r="E213" s="228" t="s">
        <v>1</v>
      </c>
      <c r="F213" s="229" t="s">
        <v>272</v>
      </c>
      <c r="G213" s="227"/>
      <c r="H213" s="230">
        <v>103.5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270</v>
      </c>
      <c r="AU213" s="236" t="s">
        <v>82</v>
      </c>
      <c r="AV213" s="14" t="s">
        <v>134</v>
      </c>
      <c r="AW213" s="14" t="s">
        <v>30</v>
      </c>
      <c r="AX213" s="14" t="s">
        <v>80</v>
      </c>
      <c r="AY213" s="236" t="s">
        <v>124</v>
      </c>
    </row>
    <row r="214" spans="1:65" s="2" customFormat="1" ht="42.8" customHeight="1">
      <c r="A214" s="33"/>
      <c r="B214" s="34"/>
      <c r="C214" s="185" t="s">
        <v>323</v>
      </c>
      <c r="D214" s="185" t="s">
        <v>127</v>
      </c>
      <c r="E214" s="186" t="s">
        <v>416</v>
      </c>
      <c r="F214" s="187" t="s">
        <v>417</v>
      </c>
      <c r="G214" s="188" t="s">
        <v>175</v>
      </c>
      <c r="H214" s="189">
        <v>18</v>
      </c>
      <c r="I214" s="190"/>
      <c r="J214" s="191">
        <f>ROUND(I214*H214,2)</f>
        <v>0</v>
      </c>
      <c r="K214" s="187" t="s">
        <v>1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134</v>
      </c>
      <c r="AT214" s="196" t="s">
        <v>127</v>
      </c>
      <c r="AU214" s="196" t="s">
        <v>82</v>
      </c>
      <c r="AY214" s="16" t="s">
        <v>124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80</v>
      </c>
      <c r="BK214" s="197">
        <f>ROUND(I214*H214,2)</f>
        <v>0</v>
      </c>
      <c r="BL214" s="16" t="s">
        <v>134</v>
      </c>
      <c r="BM214" s="196" t="s">
        <v>436</v>
      </c>
    </row>
    <row r="215" spans="1:65" s="2" customFormat="1" ht="23.45" customHeight="1">
      <c r="A215" s="33"/>
      <c r="B215" s="34"/>
      <c r="C215" s="198" t="s">
        <v>445</v>
      </c>
      <c r="D215" s="198" t="s">
        <v>136</v>
      </c>
      <c r="E215" s="199" t="s">
        <v>419</v>
      </c>
      <c r="F215" s="200" t="s">
        <v>420</v>
      </c>
      <c r="G215" s="201" t="s">
        <v>175</v>
      </c>
      <c r="H215" s="202">
        <v>20.7</v>
      </c>
      <c r="I215" s="203"/>
      <c r="J215" s="204">
        <f>ROUND(I215*H215,2)</f>
        <v>0</v>
      </c>
      <c r="K215" s="200" t="s">
        <v>1</v>
      </c>
      <c r="L215" s="205"/>
      <c r="M215" s="206" t="s">
        <v>1</v>
      </c>
      <c r="N215" s="207" t="s">
        <v>38</v>
      </c>
      <c r="O215" s="70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144</v>
      </c>
      <c r="AT215" s="196" t="s">
        <v>136</v>
      </c>
      <c r="AU215" s="196" t="s">
        <v>82</v>
      </c>
      <c r="AY215" s="16" t="s">
        <v>124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6" t="s">
        <v>80</v>
      </c>
      <c r="BK215" s="197">
        <f>ROUND(I215*H215,2)</f>
        <v>0</v>
      </c>
      <c r="BL215" s="16" t="s">
        <v>134</v>
      </c>
      <c r="BM215" s="196" t="s">
        <v>441</v>
      </c>
    </row>
    <row r="216" spans="1:65" s="13" customFormat="1">
      <c r="B216" s="214"/>
      <c r="C216" s="215"/>
      <c r="D216" s="216" t="s">
        <v>270</v>
      </c>
      <c r="E216" s="217" t="s">
        <v>1</v>
      </c>
      <c r="F216" s="218" t="s">
        <v>437</v>
      </c>
      <c r="G216" s="215"/>
      <c r="H216" s="219">
        <v>20.7</v>
      </c>
      <c r="I216" s="220"/>
      <c r="J216" s="215"/>
      <c r="K216" s="215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270</v>
      </c>
      <c r="AU216" s="225" t="s">
        <v>82</v>
      </c>
      <c r="AV216" s="13" t="s">
        <v>82</v>
      </c>
      <c r="AW216" s="13" t="s">
        <v>30</v>
      </c>
      <c r="AX216" s="13" t="s">
        <v>73</v>
      </c>
      <c r="AY216" s="225" t="s">
        <v>124</v>
      </c>
    </row>
    <row r="217" spans="1:65" s="14" customFormat="1">
      <c r="B217" s="226"/>
      <c r="C217" s="227"/>
      <c r="D217" s="216" t="s">
        <v>270</v>
      </c>
      <c r="E217" s="228" t="s">
        <v>1</v>
      </c>
      <c r="F217" s="229" t="s">
        <v>272</v>
      </c>
      <c r="G217" s="227"/>
      <c r="H217" s="230">
        <v>20.7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270</v>
      </c>
      <c r="AU217" s="236" t="s">
        <v>82</v>
      </c>
      <c r="AV217" s="14" t="s">
        <v>134</v>
      </c>
      <c r="AW217" s="14" t="s">
        <v>30</v>
      </c>
      <c r="AX217" s="14" t="s">
        <v>80</v>
      </c>
      <c r="AY217" s="236" t="s">
        <v>124</v>
      </c>
    </row>
    <row r="218" spans="1:65" s="2" customFormat="1" ht="42.8" customHeight="1">
      <c r="A218" s="33"/>
      <c r="B218" s="34"/>
      <c r="C218" s="185" t="s">
        <v>326</v>
      </c>
      <c r="D218" s="185" t="s">
        <v>127</v>
      </c>
      <c r="E218" s="186" t="s">
        <v>424</v>
      </c>
      <c r="F218" s="187" t="s">
        <v>425</v>
      </c>
      <c r="G218" s="188" t="s">
        <v>175</v>
      </c>
      <c r="H218" s="189">
        <v>36</v>
      </c>
      <c r="I218" s="190"/>
      <c r="J218" s="191">
        <f>ROUND(I218*H218,2)</f>
        <v>0</v>
      </c>
      <c r="K218" s="187" t="s">
        <v>1</v>
      </c>
      <c r="L218" s="38"/>
      <c r="M218" s="192" t="s">
        <v>1</v>
      </c>
      <c r="N218" s="193" t="s">
        <v>38</v>
      </c>
      <c r="O218" s="70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134</v>
      </c>
      <c r="AT218" s="196" t="s">
        <v>127</v>
      </c>
      <c r="AU218" s="196" t="s">
        <v>82</v>
      </c>
      <c r="AY218" s="16" t="s">
        <v>124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80</v>
      </c>
      <c r="BK218" s="197">
        <f>ROUND(I218*H218,2)</f>
        <v>0</v>
      </c>
      <c r="BL218" s="16" t="s">
        <v>134</v>
      </c>
      <c r="BM218" s="196" t="s">
        <v>444</v>
      </c>
    </row>
    <row r="219" spans="1:65" s="2" customFormat="1" ht="23.45" customHeight="1">
      <c r="A219" s="33"/>
      <c r="B219" s="34"/>
      <c r="C219" s="198" t="s">
        <v>452</v>
      </c>
      <c r="D219" s="198" t="s">
        <v>136</v>
      </c>
      <c r="E219" s="199" t="s">
        <v>825</v>
      </c>
      <c r="F219" s="200" t="s">
        <v>826</v>
      </c>
      <c r="G219" s="201" t="s">
        <v>175</v>
      </c>
      <c r="H219" s="202">
        <v>36</v>
      </c>
      <c r="I219" s="203"/>
      <c r="J219" s="204">
        <f>ROUND(I219*H219,2)</f>
        <v>0</v>
      </c>
      <c r="K219" s="200" t="s">
        <v>1</v>
      </c>
      <c r="L219" s="205"/>
      <c r="M219" s="206" t="s">
        <v>1</v>
      </c>
      <c r="N219" s="207" t="s">
        <v>38</v>
      </c>
      <c r="O219" s="70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144</v>
      </c>
      <c r="AT219" s="196" t="s">
        <v>136</v>
      </c>
      <c r="AU219" s="196" t="s">
        <v>82</v>
      </c>
      <c r="AY219" s="16" t="s">
        <v>124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80</v>
      </c>
      <c r="BK219" s="197">
        <f>ROUND(I219*H219,2)</f>
        <v>0</v>
      </c>
      <c r="BL219" s="16" t="s">
        <v>134</v>
      </c>
      <c r="BM219" s="196" t="s">
        <v>448</v>
      </c>
    </row>
    <row r="220" spans="1:65" s="2" customFormat="1" ht="36.700000000000003" customHeight="1">
      <c r="A220" s="33"/>
      <c r="B220" s="34"/>
      <c r="C220" s="185" t="s">
        <v>330</v>
      </c>
      <c r="D220" s="185" t="s">
        <v>127</v>
      </c>
      <c r="E220" s="186" t="s">
        <v>431</v>
      </c>
      <c r="F220" s="187" t="s">
        <v>432</v>
      </c>
      <c r="G220" s="188" t="s">
        <v>175</v>
      </c>
      <c r="H220" s="189">
        <v>12</v>
      </c>
      <c r="I220" s="190"/>
      <c r="J220" s="191">
        <f>ROUND(I220*H220,2)</f>
        <v>0</v>
      </c>
      <c r="K220" s="187" t="s">
        <v>1</v>
      </c>
      <c r="L220" s="38"/>
      <c r="M220" s="192" t="s">
        <v>1</v>
      </c>
      <c r="N220" s="193" t="s">
        <v>38</v>
      </c>
      <c r="O220" s="70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134</v>
      </c>
      <c r="AT220" s="196" t="s">
        <v>127</v>
      </c>
      <c r="AU220" s="196" t="s">
        <v>82</v>
      </c>
      <c r="AY220" s="16" t="s">
        <v>124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80</v>
      </c>
      <c r="BK220" s="197">
        <f>ROUND(I220*H220,2)</f>
        <v>0</v>
      </c>
      <c r="BL220" s="16" t="s">
        <v>134</v>
      </c>
      <c r="BM220" s="196" t="s">
        <v>451</v>
      </c>
    </row>
    <row r="221" spans="1:65" s="2" customFormat="1" ht="23.45" customHeight="1">
      <c r="A221" s="33"/>
      <c r="B221" s="34"/>
      <c r="C221" s="198" t="s">
        <v>459</v>
      </c>
      <c r="D221" s="198" t="s">
        <v>136</v>
      </c>
      <c r="E221" s="199" t="s">
        <v>434</v>
      </c>
      <c r="F221" s="200" t="s">
        <v>435</v>
      </c>
      <c r="G221" s="201" t="s">
        <v>175</v>
      </c>
      <c r="H221" s="202">
        <v>13.8</v>
      </c>
      <c r="I221" s="203"/>
      <c r="J221" s="204">
        <f>ROUND(I221*H221,2)</f>
        <v>0</v>
      </c>
      <c r="K221" s="200" t="s">
        <v>1</v>
      </c>
      <c r="L221" s="205"/>
      <c r="M221" s="206" t="s">
        <v>1</v>
      </c>
      <c r="N221" s="207" t="s">
        <v>38</v>
      </c>
      <c r="O221" s="70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144</v>
      </c>
      <c r="AT221" s="196" t="s">
        <v>136</v>
      </c>
      <c r="AU221" s="196" t="s">
        <v>82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80</v>
      </c>
      <c r="BK221" s="197">
        <f>ROUND(I221*H221,2)</f>
        <v>0</v>
      </c>
      <c r="BL221" s="16" t="s">
        <v>134</v>
      </c>
      <c r="BM221" s="196" t="s">
        <v>455</v>
      </c>
    </row>
    <row r="222" spans="1:65" s="13" customFormat="1">
      <c r="B222" s="214"/>
      <c r="C222" s="215"/>
      <c r="D222" s="216" t="s">
        <v>270</v>
      </c>
      <c r="E222" s="217" t="s">
        <v>1</v>
      </c>
      <c r="F222" s="218" t="s">
        <v>422</v>
      </c>
      <c r="G222" s="215"/>
      <c r="H222" s="219">
        <v>13.8</v>
      </c>
      <c r="I222" s="220"/>
      <c r="J222" s="215"/>
      <c r="K222" s="215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270</v>
      </c>
      <c r="AU222" s="225" t="s">
        <v>82</v>
      </c>
      <c r="AV222" s="13" t="s">
        <v>82</v>
      </c>
      <c r="AW222" s="13" t="s">
        <v>30</v>
      </c>
      <c r="AX222" s="13" t="s">
        <v>73</v>
      </c>
      <c r="AY222" s="225" t="s">
        <v>124</v>
      </c>
    </row>
    <row r="223" spans="1:65" s="14" customFormat="1">
      <c r="B223" s="226"/>
      <c r="C223" s="227"/>
      <c r="D223" s="216" t="s">
        <v>270</v>
      </c>
      <c r="E223" s="228" t="s">
        <v>1</v>
      </c>
      <c r="F223" s="229" t="s">
        <v>272</v>
      </c>
      <c r="G223" s="227"/>
      <c r="H223" s="230">
        <v>13.8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270</v>
      </c>
      <c r="AU223" s="236" t="s">
        <v>82</v>
      </c>
      <c r="AV223" s="14" t="s">
        <v>134</v>
      </c>
      <c r="AW223" s="14" t="s">
        <v>30</v>
      </c>
      <c r="AX223" s="14" t="s">
        <v>80</v>
      </c>
      <c r="AY223" s="236" t="s">
        <v>124</v>
      </c>
    </row>
    <row r="224" spans="1:65" s="2" customFormat="1" ht="31.95" customHeight="1">
      <c r="A224" s="33"/>
      <c r="B224" s="34"/>
      <c r="C224" s="185" t="s">
        <v>333</v>
      </c>
      <c r="D224" s="185" t="s">
        <v>127</v>
      </c>
      <c r="E224" s="186" t="s">
        <v>439</v>
      </c>
      <c r="F224" s="187" t="s">
        <v>440</v>
      </c>
      <c r="G224" s="188" t="s">
        <v>130</v>
      </c>
      <c r="H224" s="189">
        <v>30</v>
      </c>
      <c r="I224" s="190"/>
      <c r="J224" s="191">
        <f t="shared" ref="J224:J233" si="20">ROUND(I224*H224,2)</f>
        <v>0</v>
      </c>
      <c r="K224" s="187" t="s">
        <v>1</v>
      </c>
      <c r="L224" s="38"/>
      <c r="M224" s="192" t="s">
        <v>1</v>
      </c>
      <c r="N224" s="193" t="s">
        <v>38</v>
      </c>
      <c r="O224" s="70"/>
      <c r="P224" s="194">
        <f t="shared" ref="P224:P233" si="21">O224*H224</f>
        <v>0</v>
      </c>
      <c r="Q224" s="194">
        <v>0</v>
      </c>
      <c r="R224" s="194">
        <f t="shared" ref="R224:R233" si="22">Q224*H224</f>
        <v>0</v>
      </c>
      <c r="S224" s="194">
        <v>0</v>
      </c>
      <c r="T224" s="195">
        <f t="shared" ref="T224:T233" si="2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134</v>
      </c>
      <c r="AT224" s="196" t="s">
        <v>127</v>
      </c>
      <c r="AU224" s="196" t="s">
        <v>82</v>
      </c>
      <c r="AY224" s="16" t="s">
        <v>124</v>
      </c>
      <c r="BE224" s="197">
        <f t="shared" ref="BE224:BE233" si="24">IF(N224="základní",J224,0)</f>
        <v>0</v>
      </c>
      <c r="BF224" s="197">
        <f t="shared" ref="BF224:BF233" si="25">IF(N224="snížená",J224,0)</f>
        <v>0</v>
      </c>
      <c r="BG224" s="197">
        <f t="shared" ref="BG224:BG233" si="26">IF(N224="zákl. přenesená",J224,0)</f>
        <v>0</v>
      </c>
      <c r="BH224" s="197">
        <f t="shared" ref="BH224:BH233" si="27">IF(N224="sníž. přenesená",J224,0)</f>
        <v>0</v>
      </c>
      <c r="BI224" s="197">
        <f t="shared" ref="BI224:BI233" si="28">IF(N224="nulová",J224,0)</f>
        <v>0</v>
      </c>
      <c r="BJ224" s="16" t="s">
        <v>80</v>
      </c>
      <c r="BK224" s="197">
        <f t="shared" ref="BK224:BK233" si="29">ROUND(I224*H224,2)</f>
        <v>0</v>
      </c>
      <c r="BL224" s="16" t="s">
        <v>134</v>
      </c>
      <c r="BM224" s="196" t="s">
        <v>458</v>
      </c>
    </row>
    <row r="225" spans="1:65" s="2" customFormat="1" ht="31.95" customHeight="1">
      <c r="A225" s="33"/>
      <c r="B225" s="34"/>
      <c r="C225" s="185" t="s">
        <v>466</v>
      </c>
      <c r="D225" s="185" t="s">
        <v>127</v>
      </c>
      <c r="E225" s="186" t="s">
        <v>442</v>
      </c>
      <c r="F225" s="187" t="s">
        <v>443</v>
      </c>
      <c r="G225" s="188" t="s">
        <v>130</v>
      </c>
      <c r="H225" s="189">
        <v>30</v>
      </c>
      <c r="I225" s="190"/>
      <c r="J225" s="191">
        <f t="shared" si="20"/>
        <v>0</v>
      </c>
      <c r="K225" s="187" t="s">
        <v>1</v>
      </c>
      <c r="L225" s="38"/>
      <c r="M225" s="192" t="s">
        <v>1</v>
      </c>
      <c r="N225" s="193" t="s">
        <v>38</v>
      </c>
      <c r="O225" s="70"/>
      <c r="P225" s="194">
        <f t="shared" si="21"/>
        <v>0</v>
      </c>
      <c r="Q225" s="194">
        <v>0</v>
      </c>
      <c r="R225" s="194">
        <f t="shared" si="22"/>
        <v>0</v>
      </c>
      <c r="S225" s="194">
        <v>0</v>
      </c>
      <c r="T225" s="195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134</v>
      </c>
      <c r="AT225" s="196" t="s">
        <v>127</v>
      </c>
      <c r="AU225" s="196" t="s">
        <v>82</v>
      </c>
      <c r="AY225" s="16" t="s">
        <v>124</v>
      </c>
      <c r="BE225" s="197">
        <f t="shared" si="24"/>
        <v>0</v>
      </c>
      <c r="BF225" s="197">
        <f t="shared" si="25"/>
        <v>0</v>
      </c>
      <c r="BG225" s="197">
        <f t="shared" si="26"/>
        <v>0</v>
      </c>
      <c r="BH225" s="197">
        <f t="shared" si="27"/>
        <v>0</v>
      </c>
      <c r="BI225" s="197">
        <f t="shared" si="28"/>
        <v>0</v>
      </c>
      <c r="BJ225" s="16" t="s">
        <v>80</v>
      </c>
      <c r="BK225" s="197">
        <f t="shared" si="29"/>
        <v>0</v>
      </c>
      <c r="BL225" s="16" t="s">
        <v>134</v>
      </c>
      <c r="BM225" s="196" t="s">
        <v>462</v>
      </c>
    </row>
    <row r="226" spans="1:65" s="2" customFormat="1" ht="31.95" customHeight="1">
      <c r="A226" s="33"/>
      <c r="B226" s="34"/>
      <c r="C226" s="185" t="s">
        <v>337</v>
      </c>
      <c r="D226" s="185" t="s">
        <v>127</v>
      </c>
      <c r="E226" s="186" t="s">
        <v>446</v>
      </c>
      <c r="F226" s="187" t="s">
        <v>447</v>
      </c>
      <c r="G226" s="188" t="s">
        <v>130</v>
      </c>
      <c r="H226" s="189">
        <v>8</v>
      </c>
      <c r="I226" s="190"/>
      <c r="J226" s="191">
        <f t="shared" si="20"/>
        <v>0</v>
      </c>
      <c r="K226" s="187" t="s">
        <v>1</v>
      </c>
      <c r="L226" s="38"/>
      <c r="M226" s="192" t="s">
        <v>1</v>
      </c>
      <c r="N226" s="193" t="s">
        <v>38</v>
      </c>
      <c r="O226" s="70"/>
      <c r="P226" s="194">
        <f t="shared" si="21"/>
        <v>0</v>
      </c>
      <c r="Q226" s="194">
        <v>0</v>
      </c>
      <c r="R226" s="194">
        <f t="shared" si="22"/>
        <v>0</v>
      </c>
      <c r="S226" s="194">
        <v>0</v>
      </c>
      <c r="T226" s="195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134</v>
      </c>
      <c r="AT226" s="196" t="s">
        <v>127</v>
      </c>
      <c r="AU226" s="196" t="s">
        <v>82</v>
      </c>
      <c r="AY226" s="16" t="s">
        <v>124</v>
      </c>
      <c r="BE226" s="197">
        <f t="shared" si="24"/>
        <v>0</v>
      </c>
      <c r="BF226" s="197">
        <f t="shared" si="25"/>
        <v>0</v>
      </c>
      <c r="BG226" s="197">
        <f t="shared" si="26"/>
        <v>0</v>
      </c>
      <c r="BH226" s="197">
        <f t="shared" si="27"/>
        <v>0</v>
      </c>
      <c r="BI226" s="197">
        <f t="shared" si="28"/>
        <v>0</v>
      </c>
      <c r="BJ226" s="16" t="s">
        <v>80</v>
      </c>
      <c r="BK226" s="197">
        <f t="shared" si="29"/>
        <v>0</v>
      </c>
      <c r="BL226" s="16" t="s">
        <v>134</v>
      </c>
      <c r="BM226" s="196" t="s">
        <v>465</v>
      </c>
    </row>
    <row r="227" spans="1:65" s="2" customFormat="1" ht="31.95" customHeight="1">
      <c r="A227" s="33"/>
      <c r="B227" s="34"/>
      <c r="C227" s="185" t="s">
        <v>472</v>
      </c>
      <c r="D227" s="185" t="s">
        <v>127</v>
      </c>
      <c r="E227" s="186" t="s">
        <v>449</v>
      </c>
      <c r="F227" s="187" t="s">
        <v>450</v>
      </c>
      <c r="G227" s="188" t="s">
        <v>130</v>
      </c>
      <c r="H227" s="189">
        <v>10</v>
      </c>
      <c r="I227" s="190"/>
      <c r="J227" s="191">
        <f t="shared" si="20"/>
        <v>0</v>
      </c>
      <c r="K227" s="187" t="s">
        <v>1</v>
      </c>
      <c r="L227" s="38"/>
      <c r="M227" s="192" t="s">
        <v>1</v>
      </c>
      <c r="N227" s="193" t="s">
        <v>38</v>
      </c>
      <c r="O227" s="70"/>
      <c r="P227" s="194">
        <f t="shared" si="21"/>
        <v>0</v>
      </c>
      <c r="Q227" s="194">
        <v>0</v>
      </c>
      <c r="R227" s="194">
        <f t="shared" si="22"/>
        <v>0</v>
      </c>
      <c r="S227" s="194">
        <v>0</v>
      </c>
      <c r="T227" s="195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134</v>
      </c>
      <c r="AT227" s="196" t="s">
        <v>127</v>
      </c>
      <c r="AU227" s="196" t="s">
        <v>82</v>
      </c>
      <c r="AY227" s="16" t="s">
        <v>124</v>
      </c>
      <c r="BE227" s="197">
        <f t="shared" si="24"/>
        <v>0</v>
      </c>
      <c r="BF227" s="197">
        <f t="shared" si="25"/>
        <v>0</v>
      </c>
      <c r="BG227" s="197">
        <f t="shared" si="26"/>
        <v>0</v>
      </c>
      <c r="BH227" s="197">
        <f t="shared" si="27"/>
        <v>0</v>
      </c>
      <c r="BI227" s="197">
        <f t="shared" si="28"/>
        <v>0</v>
      </c>
      <c r="BJ227" s="16" t="s">
        <v>80</v>
      </c>
      <c r="BK227" s="197">
        <f t="shared" si="29"/>
        <v>0</v>
      </c>
      <c r="BL227" s="16" t="s">
        <v>134</v>
      </c>
      <c r="BM227" s="196" t="s">
        <v>467</v>
      </c>
    </row>
    <row r="228" spans="1:65" s="2" customFormat="1" ht="31.95" customHeight="1">
      <c r="A228" s="33"/>
      <c r="B228" s="34"/>
      <c r="C228" s="185" t="s">
        <v>340</v>
      </c>
      <c r="D228" s="185" t="s">
        <v>127</v>
      </c>
      <c r="E228" s="186" t="s">
        <v>453</v>
      </c>
      <c r="F228" s="187" t="s">
        <v>454</v>
      </c>
      <c r="G228" s="188" t="s">
        <v>130</v>
      </c>
      <c r="H228" s="189">
        <v>1</v>
      </c>
      <c r="I228" s="190"/>
      <c r="J228" s="191">
        <f t="shared" si="20"/>
        <v>0</v>
      </c>
      <c r="K228" s="187" t="s">
        <v>1</v>
      </c>
      <c r="L228" s="38"/>
      <c r="M228" s="192" t="s">
        <v>1</v>
      </c>
      <c r="N228" s="193" t="s">
        <v>38</v>
      </c>
      <c r="O228" s="70"/>
      <c r="P228" s="194">
        <f t="shared" si="21"/>
        <v>0</v>
      </c>
      <c r="Q228" s="194">
        <v>0</v>
      </c>
      <c r="R228" s="194">
        <f t="shared" si="22"/>
        <v>0</v>
      </c>
      <c r="S228" s="194">
        <v>0</v>
      </c>
      <c r="T228" s="195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134</v>
      </c>
      <c r="AT228" s="196" t="s">
        <v>127</v>
      </c>
      <c r="AU228" s="196" t="s">
        <v>82</v>
      </c>
      <c r="AY228" s="16" t="s">
        <v>124</v>
      </c>
      <c r="BE228" s="197">
        <f t="shared" si="24"/>
        <v>0</v>
      </c>
      <c r="BF228" s="197">
        <f t="shared" si="25"/>
        <v>0</v>
      </c>
      <c r="BG228" s="197">
        <f t="shared" si="26"/>
        <v>0</v>
      </c>
      <c r="BH228" s="197">
        <f t="shared" si="27"/>
        <v>0</v>
      </c>
      <c r="BI228" s="197">
        <f t="shared" si="28"/>
        <v>0</v>
      </c>
      <c r="BJ228" s="16" t="s">
        <v>80</v>
      </c>
      <c r="BK228" s="197">
        <f t="shared" si="29"/>
        <v>0</v>
      </c>
      <c r="BL228" s="16" t="s">
        <v>134</v>
      </c>
      <c r="BM228" s="196" t="s">
        <v>470</v>
      </c>
    </row>
    <row r="229" spans="1:65" s="2" customFormat="1" ht="23.45" customHeight="1">
      <c r="A229" s="33"/>
      <c r="B229" s="34"/>
      <c r="C229" s="198" t="s">
        <v>479</v>
      </c>
      <c r="D229" s="198" t="s">
        <v>136</v>
      </c>
      <c r="E229" s="199" t="s">
        <v>827</v>
      </c>
      <c r="F229" s="200" t="s">
        <v>828</v>
      </c>
      <c r="G229" s="201" t="s">
        <v>130</v>
      </c>
      <c r="H229" s="202">
        <v>1</v>
      </c>
      <c r="I229" s="203"/>
      <c r="J229" s="204">
        <f t="shared" si="20"/>
        <v>0</v>
      </c>
      <c r="K229" s="200" t="s">
        <v>1</v>
      </c>
      <c r="L229" s="205"/>
      <c r="M229" s="206" t="s">
        <v>1</v>
      </c>
      <c r="N229" s="207" t="s">
        <v>38</v>
      </c>
      <c r="O229" s="70"/>
      <c r="P229" s="194">
        <f t="shared" si="21"/>
        <v>0</v>
      </c>
      <c r="Q229" s="194">
        <v>0</v>
      </c>
      <c r="R229" s="194">
        <f t="shared" si="22"/>
        <v>0</v>
      </c>
      <c r="S229" s="194">
        <v>0</v>
      </c>
      <c r="T229" s="195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144</v>
      </c>
      <c r="AT229" s="196" t="s">
        <v>136</v>
      </c>
      <c r="AU229" s="196" t="s">
        <v>82</v>
      </c>
      <c r="AY229" s="16" t="s">
        <v>124</v>
      </c>
      <c r="BE229" s="197">
        <f t="shared" si="24"/>
        <v>0</v>
      </c>
      <c r="BF229" s="197">
        <f t="shared" si="25"/>
        <v>0</v>
      </c>
      <c r="BG229" s="197">
        <f t="shared" si="26"/>
        <v>0</v>
      </c>
      <c r="BH229" s="197">
        <f t="shared" si="27"/>
        <v>0</v>
      </c>
      <c r="BI229" s="197">
        <f t="shared" si="28"/>
        <v>0</v>
      </c>
      <c r="BJ229" s="16" t="s">
        <v>80</v>
      </c>
      <c r="BK229" s="197">
        <f t="shared" si="29"/>
        <v>0</v>
      </c>
      <c r="BL229" s="16" t="s">
        <v>134</v>
      </c>
      <c r="BM229" s="196" t="s">
        <v>475</v>
      </c>
    </row>
    <row r="230" spans="1:65" s="2" customFormat="1" ht="36.700000000000003" customHeight="1">
      <c r="A230" s="33"/>
      <c r="B230" s="34"/>
      <c r="C230" s="185" t="s">
        <v>344</v>
      </c>
      <c r="D230" s="185" t="s">
        <v>127</v>
      </c>
      <c r="E230" s="186" t="s">
        <v>460</v>
      </c>
      <c r="F230" s="187" t="s">
        <v>461</v>
      </c>
      <c r="G230" s="188" t="s">
        <v>130</v>
      </c>
      <c r="H230" s="189">
        <v>1</v>
      </c>
      <c r="I230" s="190"/>
      <c r="J230" s="191">
        <f t="shared" si="20"/>
        <v>0</v>
      </c>
      <c r="K230" s="187" t="s">
        <v>1</v>
      </c>
      <c r="L230" s="38"/>
      <c r="M230" s="192" t="s">
        <v>1</v>
      </c>
      <c r="N230" s="193" t="s">
        <v>38</v>
      </c>
      <c r="O230" s="70"/>
      <c r="P230" s="194">
        <f t="shared" si="21"/>
        <v>0</v>
      </c>
      <c r="Q230" s="194">
        <v>0</v>
      </c>
      <c r="R230" s="194">
        <f t="shared" si="22"/>
        <v>0</v>
      </c>
      <c r="S230" s="194">
        <v>0</v>
      </c>
      <c r="T230" s="195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134</v>
      </c>
      <c r="AT230" s="196" t="s">
        <v>127</v>
      </c>
      <c r="AU230" s="196" t="s">
        <v>82</v>
      </c>
      <c r="AY230" s="16" t="s">
        <v>124</v>
      </c>
      <c r="BE230" s="197">
        <f t="shared" si="24"/>
        <v>0</v>
      </c>
      <c r="BF230" s="197">
        <f t="shared" si="25"/>
        <v>0</v>
      </c>
      <c r="BG230" s="197">
        <f t="shared" si="26"/>
        <v>0</v>
      </c>
      <c r="BH230" s="197">
        <f t="shared" si="27"/>
        <v>0</v>
      </c>
      <c r="BI230" s="197">
        <f t="shared" si="28"/>
        <v>0</v>
      </c>
      <c r="BJ230" s="16" t="s">
        <v>80</v>
      </c>
      <c r="BK230" s="197">
        <f t="shared" si="29"/>
        <v>0</v>
      </c>
      <c r="BL230" s="16" t="s">
        <v>134</v>
      </c>
      <c r="BM230" s="196" t="s">
        <v>478</v>
      </c>
    </row>
    <row r="231" spans="1:65" s="2" customFormat="1" ht="23.45" customHeight="1">
      <c r="A231" s="33"/>
      <c r="B231" s="34"/>
      <c r="C231" s="198" t="s">
        <v>486</v>
      </c>
      <c r="D231" s="198" t="s">
        <v>136</v>
      </c>
      <c r="E231" s="199" t="s">
        <v>463</v>
      </c>
      <c r="F231" s="200" t="s">
        <v>464</v>
      </c>
      <c r="G231" s="201" t="s">
        <v>130</v>
      </c>
      <c r="H231" s="202">
        <v>1</v>
      </c>
      <c r="I231" s="203"/>
      <c r="J231" s="204">
        <f t="shared" si="20"/>
        <v>0</v>
      </c>
      <c r="K231" s="200" t="s">
        <v>1</v>
      </c>
      <c r="L231" s="205"/>
      <c r="M231" s="206" t="s">
        <v>1</v>
      </c>
      <c r="N231" s="207" t="s">
        <v>38</v>
      </c>
      <c r="O231" s="70"/>
      <c r="P231" s="194">
        <f t="shared" si="21"/>
        <v>0</v>
      </c>
      <c r="Q231" s="194">
        <v>0</v>
      </c>
      <c r="R231" s="194">
        <f t="shared" si="22"/>
        <v>0</v>
      </c>
      <c r="S231" s="194">
        <v>0</v>
      </c>
      <c r="T231" s="195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144</v>
      </c>
      <c r="AT231" s="196" t="s">
        <v>136</v>
      </c>
      <c r="AU231" s="196" t="s">
        <v>82</v>
      </c>
      <c r="AY231" s="16" t="s">
        <v>124</v>
      </c>
      <c r="BE231" s="197">
        <f t="shared" si="24"/>
        <v>0</v>
      </c>
      <c r="BF231" s="197">
        <f t="shared" si="25"/>
        <v>0</v>
      </c>
      <c r="BG231" s="197">
        <f t="shared" si="26"/>
        <v>0</v>
      </c>
      <c r="BH231" s="197">
        <f t="shared" si="27"/>
        <v>0</v>
      </c>
      <c r="BI231" s="197">
        <f t="shared" si="28"/>
        <v>0</v>
      </c>
      <c r="BJ231" s="16" t="s">
        <v>80</v>
      </c>
      <c r="BK231" s="197">
        <f t="shared" si="29"/>
        <v>0</v>
      </c>
      <c r="BL231" s="16" t="s">
        <v>134</v>
      </c>
      <c r="BM231" s="196" t="s">
        <v>482</v>
      </c>
    </row>
    <row r="232" spans="1:65" s="2" customFormat="1" ht="36.700000000000003" customHeight="1">
      <c r="A232" s="33"/>
      <c r="B232" s="34"/>
      <c r="C232" s="185" t="s">
        <v>347</v>
      </c>
      <c r="D232" s="185" t="s">
        <v>127</v>
      </c>
      <c r="E232" s="186" t="s">
        <v>173</v>
      </c>
      <c r="F232" s="187" t="s">
        <v>174</v>
      </c>
      <c r="G232" s="188" t="s">
        <v>175</v>
      </c>
      <c r="H232" s="189">
        <v>300</v>
      </c>
      <c r="I232" s="190"/>
      <c r="J232" s="191">
        <f t="shared" si="20"/>
        <v>0</v>
      </c>
      <c r="K232" s="187" t="s">
        <v>1</v>
      </c>
      <c r="L232" s="38"/>
      <c r="M232" s="192" t="s">
        <v>1</v>
      </c>
      <c r="N232" s="193" t="s">
        <v>38</v>
      </c>
      <c r="O232" s="70"/>
      <c r="P232" s="194">
        <f t="shared" si="21"/>
        <v>0</v>
      </c>
      <c r="Q232" s="194">
        <v>0</v>
      </c>
      <c r="R232" s="194">
        <f t="shared" si="22"/>
        <v>0</v>
      </c>
      <c r="S232" s="194">
        <v>0</v>
      </c>
      <c r="T232" s="195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134</v>
      </c>
      <c r="AT232" s="196" t="s">
        <v>127</v>
      </c>
      <c r="AU232" s="196" t="s">
        <v>82</v>
      </c>
      <c r="AY232" s="16" t="s">
        <v>124</v>
      </c>
      <c r="BE232" s="197">
        <f t="shared" si="24"/>
        <v>0</v>
      </c>
      <c r="BF232" s="197">
        <f t="shared" si="25"/>
        <v>0</v>
      </c>
      <c r="BG232" s="197">
        <f t="shared" si="26"/>
        <v>0</v>
      </c>
      <c r="BH232" s="197">
        <f t="shared" si="27"/>
        <v>0</v>
      </c>
      <c r="BI232" s="197">
        <f t="shared" si="28"/>
        <v>0</v>
      </c>
      <c r="BJ232" s="16" t="s">
        <v>80</v>
      </c>
      <c r="BK232" s="197">
        <f t="shared" si="29"/>
        <v>0</v>
      </c>
      <c r="BL232" s="16" t="s">
        <v>134</v>
      </c>
      <c r="BM232" s="196" t="s">
        <v>485</v>
      </c>
    </row>
    <row r="233" spans="1:65" s="2" customFormat="1" ht="21.1" customHeight="1">
      <c r="A233" s="33"/>
      <c r="B233" s="34"/>
      <c r="C233" s="198" t="s">
        <v>492</v>
      </c>
      <c r="D233" s="198" t="s">
        <v>136</v>
      </c>
      <c r="E233" s="199" t="s">
        <v>468</v>
      </c>
      <c r="F233" s="200" t="s">
        <v>469</v>
      </c>
      <c r="G233" s="201" t="s">
        <v>175</v>
      </c>
      <c r="H233" s="202">
        <v>315</v>
      </c>
      <c r="I233" s="203"/>
      <c r="J233" s="204">
        <f t="shared" si="20"/>
        <v>0</v>
      </c>
      <c r="K233" s="200" t="s">
        <v>1</v>
      </c>
      <c r="L233" s="205"/>
      <c r="M233" s="206" t="s">
        <v>1</v>
      </c>
      <c r="N233" s="207" t="s">
        <v>38</v>
      </c>
      <c r="O233" s="70"/>
      <c r="P233" s="194">
        <f t="shared" si="21"/>
        <v>0</v>
      </c>
      <c r="Q233" s="194">
        <v>0</v>
      </c>
      <c r="R233" s="194">
        <f t="shared" si="22"/>
        <v>0</v>
      </c>
      <c r="S233" s="194">
        <v>0</v>
      </c>
      <c r="T233" s="195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144</v>
      </c>
      <c r="AT233" s="196" t="s">
        <v>136</v>
      </c>
      <c r="AU233" s="196" t="s">
        <v>82</v>
      </c>
      <c r="AY233" s="16" t="s">
        <v>124</v>
      </c>
      <c r="BE233" s="197">
        <f t="shared" si="24"/>
        <v>0</v>
      </c>
      <c r="BF233" s="197">
        <f t="shared" si="25"/>
        <v>0</v>
      </c>
      <c r="BG233" s="197">
        <f t="shared" si="26"/>
        <v>0</v>
      </c>
      <c r="BH233" s="197">
        <f t="shared" si="27"/>
        <v>0</v>
      </c>
      <c r="BI233" s="197">
        <f t="shared" si="28"/>
        <v>0</v>
      </c>
      <c r="BJ233" s="16" t="s">
        <v>80</v>
      </c>
      <c r="BK233" s="197">
        <f t="shared" si="29"/>
        <v>0</v>
      </c>
      <c r="BL233" s="16" t="s">
        <v>134</v>
      </c>
      <c r="BM233" s="196" t="s">
        <v>487</v>
      </c>
    </row>
    <row r="234" spans="1:65" s="13" customFormat="1">
      <c r="B234" s="214"/>
      <c r="C234" s="215"/>
      <c r="D234" s="216" t="s">
        <v>270</v>
      </c>
      <c r="E234" s="217" t="s">
        <v>1</v>
      </c>
      <c r="F234" s="218" t="s">
        <v>471</v>
      </c>
      <c r="G234" s="215"/>
      <c r="H234" s="219">
        <v>315</v>
      </c>
      <c r="I234" s="220"/>
      <c r="J234" s="215"/>
      <c r="K234" s="215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270</v>
      </c>
      <c r="AU234" s="225" t="s">
        <v>82</v>
      </c>
      <c r="AV234" s="13" t="s">
        <v>82</v>
      </c>
      <c r="AW234" s="13" t="s">
        <v>30</v>
      </c>
      <c r="AX234" s="13" t="s">
        <v>73</v>
      </c>
      <c r="AY234" s="225" t="s">
        <v>124</v>
      </c>
    </row>
    <row r="235" spans="1:65" s="14" customFormat="1">
      <c r="B235" s="226"/>
      <c r="C235" s="227"/>
      <c r="D235" s="216" t="s">
        <v>270</v>
      </c>
      <c r="E235" s="228" t="s">
        <v>1</v>
      </c>
      <c r="F235" s="229" t="s">
        <v>272</v>
      </c>
      <c r="G235" s="227"/>
      <c r="H235" s="230">
        <v>315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270</v>
      </c>
      <c r="AU235" s="236" t="s">
        <v>82</v>
      </c>
      <c r="AV235" s="14" t="s">
        <v>134</v>
      </c>
      <c r="AW235" s="14" t="s">
        <v>30</v>
      </c>
      <c r="AX235" s="14" t="s">
        <v>80</v>
      </c>
      <c r="AY235" s="236" t="s">
        <v>124</v>
      </c>
    </row>
    <row r="236" spans="1:65" s="2" customFormat="1" ht="31.95" customHeight="1">
      <c r="A236" s="33"/>
      <c r="B236" s="34"/>
      <c r="C236" s="185" t="s">
        <v>351</v>
      </c>
      <c r="D236" s="185" t="s">
        <v>127</v>
      </c>
      <c r="E236" s="186" t="s">
        <v>473</v>
      </c>
      <c r="F236" s="187" t="s">
        <v>474</v>
      </c>
      <c r="G236" s="188" t="s">
        <v>175</v>
      </c>
      <c r="H236" s="189">
        <v>12</v>
      </c>
      <c r="I236" s="190"/>
      <c r="J236" s="191">
        <f t="shared" ref="J236:J259" si="30">ROUND(I236*H236,2)</f>
        <v>0</v>
      </c>
      <c r="K236" s="187" t="s">
        <v>1</v>
      </c>
      <c r="L236" s="38"/>
      <c r="M236" s="192" t="s">
        <v>1</v>
      </c>
      <c r="N236" s="193" t="s">
        <v>38</v>
      </c>
      <c r="O236" s="70"/>
      <c r="P236" s="194">
        <f t="shared" ref="P236:P259" si="31">O236*H236</f>
        <v>0</v>
      </c>
      <c r="Q236" s="194">
        <v>0</v>
      </c>
      <c r="R236" s="194">
        <f t="shared" ref="R236:R259" si="32">Q236*H236</f>
        <v>0</v>
      </c>
      <c r="S236" s="194">
        <v>0</v>
      </c>
      <c r="T236" s="195">
        <f t="shared" ref="T236:T259" si="3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134</v>
      </c>
      <c r="AT236" s="196" t="s">
        <v>127</v>
      </c>
      <c r="AU236" s="196" t="s">
        <v>82</v>
      </c>
      <c r="AY236" s="16" t="s">
        <v>124</v>
      </c>
      <c r="BE236" s="197">
        <f t="shared" ref="BE236:BE259" si="34">IF(N236="základní",J236,0)</f>
        <v>0</v>
      </c>
      <c r="BF236" s="197">
        <f t="shared" ref="BF236:BF259" si="35">IF(N236="snížená",J236,0)</f>
        <v>0</v>
      </c>
      <c r="BG236" s="197">
        <f t="shared" ref="BG236:BG259" si="36">IF(N236="zákl. přenesená",J236,0)</f>
        <v>0</v>
      </c>
      <c r="BH236" s="197">
        <f t="shared" ref="BH236:BH259" si="37">IF(N236="sníž. přenesená",J236,0)</f>
        <v>0</v>
      </c>
      <c r="BI236" s="197">
        <f t="shared" ref="BI236:BI259" si="38">IF(N236="nulová",J236,0)</f>
        <v>0</v>
      </c>
      <c r="BJ236" s="16" t="s">
        <v>80</v>
      </c>
      <c r="BK236" s="197">
        <f t="shared" ref="BK236:BK259" si="39">ROUND(I236*H236,2)</f>
        <v>0</v>
      </c>
      <c r="BL236" s="16" t="s">
        <v>134</v>
      </c>
      <c r="BM236" s="196" t="s">
        <v>491</v>
      </c>
    </row>
    <row r="237" spans="1:65" s="2" customFormat="1" ht="21.1" customHeight="1">
      <c r="A237" s="33"/>
      <c r="B237" s="34"/>
      <c r="C237" s="198" t="s">
        <v>499</v>
      </c>
      <c r="D237" s="198" t="s">
        <v>136</v>
      </c>
      <c r="E237" s="199" t="s">
        <v>476</v>
      </c>
      <c r="F237" s="200" t="s">
        <v>477</v>
      </c>
      <c r="G237" s="201" t="s">
        <v>175</v>
      </c>
      <c r="H237" s="202">
        <v>12</v>
      </c>
      <c r="I237" s="203"/>
      <c r="J237" s="204">
        <f t="shared" si="30"/>
        <v>0</v>
      </c>
      <c r="K237" s="200" t="s">
        <v>1</v>
      </c>
      <c r="L237" s="205"/>
      <c r="M237" s="206" t="s">
        <v>1</v>
      </c>
      <c r="N237" s="207" t="s">
        <v>38</v>
      </c>
      <c r="O237" s="70"/>
      <c r="P237" s="194">
        <f t="shared" si="31"/>
        <v>0</v>
      </c>
      <c r="Q237" s="194">
        <v>0</v>
      </c>
      <c r="R237" s="194">
        <f t="shared" si="32"/>
        <v>0</v>
      </c>
      <c r="S237" s="194">
        <v>0</v>
      </c>
      <c r="T237" s="195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144</v>
      </c>
      <c r="AT237" s="196" t="s">
        <v>136</v>
      </c>
      <c r="AU237" s="196" t="s">
        <v>82</v>
      </c>
      <c r="AY237" s="16" t="s">
        <v>124</v>
      </c>
      <c r="BE237" s="197">
        <f t="shared" si="34"/>
        <v>0</v>
      </c>
      <c r="BF237" s="197">
        <f t="shared" si="35"/>
        <v>0</v>
      </c>
      <c r="BG237" s="197">
        <f t="shared" si="36"/>
        <v>0</v>
      </c>
      <c r="BH237" s="197">
        <f t="shared" si="37"/>
        <v>0</v>
      </c>
      <c r="BI237" s="197">
        <f t="shared" si="38"/>
        <v>0</v>
      </c>
      <c r="BJ237" s="16" t="s">
        <v>80</v>
      </c>
      <c r="BK237" s="197">
        <f t="shared" si="39"/>
        <v>0</v>
      </c>
      <c r="BL237" s="16" t="s">
        <v>134</v>
      </c>
      <c r="BM237" s="196" t="s">
        <v>495</v>
      </c>
    </row>
    <row r="238" spans="1:65" s="2" customFormat="1" ht="16.3" customHeight="1">
      <c r="A238" s="33"/>
      <c r="B238" s="34"/>
      <c r="C238" s="198" t="s">
        <v>352</v>
      </c>
      <c r="D238" s="198" t="s">
        <v>136</v>
      </c>
      <c r="E238" s="199" t="s">
        <v>480</v>
      </c>
      <c r="F238" s="200" t="s">
        <v>481</v>
      </c>
      <c r="G238" s="201" t="s">
        <v>130</v>
      </c>
      <c r="H238" s="202">
        <v>12</v>
      </c>
      <c r="I238" s="203"/>
      <c r="J238" s="204">
        <f t="shared" si="30"/>
        <v>0</v>
      </c>
      <c r="K238" s="200" t="s">
        <v>1</v>
      </c>
      <c r="L238" s="205"/>
      <c r="M238" s="206" t="s">
        <v>1</v>
      </c>
      <c r="N238" s="207" t="s">
        <v>38</v>
      </c>
      <c r="O238" s="70"/>
      <c r="P238" s="194">
        <f t="shared" si="31"/>
        <v>0</v>
      </c>
      <c r="Q238" s="194">
        <v>0</v>
      </c>
      <c r="R238" s="194">
        <f t="shared" si="32"/>
        <v>0</v>
      </c>
      <c r="S238" s="194">
        <v>0</v>
      </c>
      <c r="T238" s="195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144</v>
      </c>
      <c r="AT238" s="196" t="s">
        <v>136</v>
      </c>
      <c r="AU238" s="196" t="s">
        <v>82</v>
      </c>
      <c r="AY238" s="16" t="s">
        <v>124</v>
      </c>
      <c r="BE238" s="197">
        <f t="shared" si="34"/>
        <v>0</v>
      </c>
      <c r="BF238" s="197">
        <f t="shared" si="35"/>
        <v>0</v>
      </c>
      <c r="BG238" s="197">
        <f t="shared" si="36"/>
        <v>0</v>
      </c>
      <c r="BH238" s="197">
        <f t="shared" si="37"/>
        <v>0</v>
      </c>
      <c r="BI238" s="197">
        <f t="shared" si="38"/>
        <v>0</v>
      </c>
      <c r="BJ238" s="16" t="s">
        <v>80</v>
      </c>
      <c r="BK238" s="197">
        <f t="shared" si="39"/>
        <v>0</v>
      </c>
      <c r="BL238" s="16" t="s">
        <v>134</v>
      </c>
      <c r="BM238" s="196" t="s">
        <v>498</v>
      </c>
    </row>
    <row r="239" spans="1:65" s="2" customFormat="1" ht="16.3" customHeight="1">
      <c r="A239" s="33"/>
      <c r="B239" s="34"/>
      <c r="C239" s="198" t="s">
        <v>506</v>
      </c>
      <c r="D239" s="198" t="s">
        <v>136</v>
      </c>
      <c r="E239" s="199" t="s">
        <v>483</v>
      </c>
      <c r="F239" s="200" t="s">
        <v>484</v>
      </c>
      <c r="G239" s="201" t="s">
        <v>130</v>
      </c>
      <c r="H239" s="202">
        <v>12</v>
      </c>
      <c r="I239" s="203"/>
      <c r="J239" s="204">
        <f t="shared" si="30"/>
        <v>0</v>
      </c>
      <c r="K239" s="200" t="s">
        <v>1</v>
      </c>
      <c r="L239" s="205"/>
      <c r="M239" s="206" t="s">
        <v>1</v>
      </c>
      <c r="N239" s="207" t="s">
        <v>38</v>
      </c>
      <c r="O239" s="70"/>
      <c r="P239" s="194">
        <f t="shared" si="31"/>
        <v>0</v>
      </c>
      <c r="Q239" s="194">
        <v>0</v>
      </c>
      <c r="R239" s="194">
        <f t="shared" si="32"/>
        <v>0</v>
      </c>
      <c r="S239" s="194">
        <v>0</v>
      </c>
      <c r="T239" s="195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144</v>
      </c>
      <c r="AT239" s="196" t="s">
        <v>136</v>
      </c>
      <c r="AU239" s="196" t="s">
        <v>82</v>
      </c>
      <c r="AY239" s="16" t="s">
        <v>124</v>
      </c>
      <c r="BE239" s="197">
        <f t="shared" si="34"/>
        <v>0</v>
      </c>
      <c r="BF239" s="197">
        <f t="shared" si="35"/>
        <v>0</v>
      </c>
      <c r="BG239" s="197">
        <f t="shared" si="36"/>
        <v>0</v>
      </c>
      <c r="BH239" s="197">
        <f t="shared" si="37"/>
        <v>0</v>
      </c>
      <c r="BI239" s="197">
        <f t="shared" si="38"/>
        <v>0</v>
      </c>
      <c r="BJ239" s="16" t="s">
        <v>80</v>
      </c>
      <c r="BK239" s="197">
        <f t="shared" si="39"/>
        <v>0</v>
      </c>
      <c r="BL239" s="16" t="s">
        <v>134</v>
      </c>
      <c r="BM239" s="196" t="s">
        <v>502</v>
      </c>
    </row>
    <row r="240" spans="1:65" s="2" customFormat="1" ht="16.3" customHeight="1">
      <c r="A240" s="33"/>
      <c r="B240" s="34"/>
      <c r="C240" s="198" t="s">
        <v>359</v>
      </c>
      <c r="D240" s="198" t="s">
        <v>136</v>
      </c>
      <c r="E240" s="199" t="s">
        <v>338</v>
      </c>
      <c r="F240" s="200" t="s">
        <v>339</v>
      </c>
      <c r="G240" s="201" t="s">
        <v>130</v>
      </c>
      <c r="H240" s="202">
        <v>12</v>
      </c>
      <c r="I240" s="203"/>
      <c r="J240" s="204">
        <f t="shared" si="30"/>
        <v>0</v>
      </c>
      <c r="K240" s="200" t="s">
        <v>1</v>
      </c>
      <c r="L240" s="205"/>
      <c r="M240" s="206" t="s">
        <v>1</v>
      </c>
      <c r="N240" s="207" t="s">
        <v>38</v>
      </c>
      <c r="O240" s="70"/>
      <c r="P240" s="194">
        <f t="shared" si="31"/>
        <v>0</v>
      </c>
      <c r="Q240" s="194">
        <v>0</v>
      </c>
      <c r="R240" s="194">
        <f t="shared" si="32"/>
        <v>0</v>
      </c>
      <c r="S240" s="194">
        <v>0</v>
      </c>
      <c r="T240" s="195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144</v>
      </c>
      <c r="AT240" s="196" t="s">
        <v>136</v>
      </c>
      <c r="AU240" s="196" t="s">
        <v>82</v>
      </c>
      <c r="AY240" s="16" t="s">
        <v>124</v>
      </c>
      <c r="BE240" s="197">
        <f t="shared" si="34"/>
        <v>0</v>
      </c>
      <c r="BF240" s="197">
        <f t="shared" si="35"/>
        <v>0</v>
      </c>
      <c r="BG240" s="197">
        <f t="shared" si="36"/>
        <v>0</v>
      </c>
      <c r="BH240" s="197">
        <f t="shared" si="37"/>
        <v>0</v>
      </c>
      <c r="BI240" s="197">
        <f t="shared" si="38"/>
        <v>0</v>
      </c>
      <c r="BJ240" s="16" t="s">
        <v>80</v>
      </c>
      <c r="BK240" s="197">
        <f t="shared" si="39"/>
        <v>0</v>
      </c>
      <c r="BL240" s="16" t="s">
        <v>134</v>
      </c>
      <c r="BM240" s="196" t="s">
        <v>505</v>
      </c>
    </row>
    <row r="241" spans="1:65" s="2" customFormat="1" ht="36.700000000000003" customHeight="1">
      <c r="A241" s="33"/>
      <c r="B241" s="34"/>
      <c r="C241" s="185" t="s">
        <v>513</v>
      </c>
      <c r="D241" s="185" t="s">
        <v>127</v>
      </c>
      <c r="E241" s="186" t="s">
        <v>488</v>
      </c>
      <c r="F241" s="187" t="s">
        <v>489</v>
      </c>
      <c r="G241" s="188" t="s">
        <v>490</v>
      </c>
      <c r="H241" s="189">
        <v>250</v>
      </c>
      <c r="I241" s="190"/>
      <c r="J241" s="191">
        <f t="shared" si="30"/>
        <v>0</v>
      </c>
      <c r="K241" s="187" t="s">
        <v>1</v>
      </c>
      <c r="L241" s="38"/>
      <c r="M241" s="192" t="s">
        <v>1</v>
      </c>
      <c r="N241" s="193" t="s">
        <v>38</v>
      </c>
      <c r="O241" s="70"/>
      <c r="P241" s="194">
        <f t="shared" si="31"/>
        <v>0</v>
      </c>
      <c r="Q241" s="194">
        <v>0</v>
      </c>
      <c r="R241" s="194">
        <f t="shared" si="32"/>
        <v>0</v>
      </c>
      <c r="S241" s="194">
        <v>0</v>
      </c>
      <c r="T241" s="195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134</v>
      </c>
      <c r="AT241" s="196" t="s">
        <v>127</v>
      </c>
      <c r="AU241" s="196" t="s">
        <v>82</v>
      </c>
      <c r="AY241" s="16" t="s">
        <v>124</v>
      </c>
      <c r="BE241" s="197">
        <f t="shared" si="34"/>
        <v>0</v>
      </c>
      <c r="BF241" s="197">
        <f t="shared" si="35"/>
        <v>0</v>
      </c>
      <c r="BG241" s="197">
        <f t="shared" si="36"/>
        <v>0</v>
      </c>
      <c r="BH241" s="197">
        <f t="shared" si="37"/>
        <v>0</v>
      </c>
      <c r="BI241" s="197">
        <f t="shared" si="38"/>
        <v>0</v>
      </c>
      <c r="BJ241" s="16" t="s">
        <v>80</v>
      </c>
      <c r="BK241" s="197">
        <f t="shared" si="39"/>
        <v>0</v>
      </c>
      <c r="BL241" s="16" t="s">
        <v>134</v>
      </c>
      <c r="BM241" s="196" t="s">
        <v>509</v>
      </c>
    </row>
    <row r="242" spans="1:65" s="2" customFormat="1" ht="23.45" customHeight="1">
      <c r="A242" s="33"/>
      <c r="B242" s="34"/>
      <c r="C242" s="198" t="s">
        <v>364</v>
      </c>
      <c r="D242" s="198" t="s">
        <v>136</v>
      </c>
      <c r="E242" s="199" t="s">
        <v>493</v>
      </c>
      <c r="F242" s="200" t="s">
        <v>494</v>
      </c>
      <c r="G242" s="201" t="s">
        <v>130</v>
      </c>
      <c r="H242" s="202">
        <v>1</v>
      </c>
      <c r="I242" s="203"/>
      <c r="J242" s="204">
        <f t="shared" si="30"/>
        <v>0</v>
      </c>
      <c r="K242" s="200" t="s">
        <v>1</v>
      </c>
      <c r="L242" s="205"/>
      <c r="M242" s="206" t="s">
        <v>1</v>
      </c>
      <c r="N242" s="207" t="s">
        <v>38</v>
      </c>
      <c r="O242" s="70"/>
      <c r="P242" s="194">
        <f t="shared" si="31"/>
        <v>0</v>
      </c>
      <c r="Q242" s="194">
        <v>0</v>
      </c>
      <c r="R242" s="194">
        <f t="shared" si="32"/>
        <v>0</v>
      </c>
      <c r="S242" s="194">
        <v>0</v>
      </c>
      <c r="T242" s="195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144</v>
      </c>
      <c r="AT242" s="196" t="s">
        <v>136</v>
      </c>
      <c r="AU242" s="196" t="s">
        <v>82</v>
      </c>
      <c r="AY242" s="16" t="s">
        <v>124</v>
      </c>
      <c r="BE242" s="197">
        <f t="shared" si="34"/>
        <v>0</v>
      </c>
      <c r="BF242" s="197">
        <f t="shared" si="35"/>
        <v>0</v>
      </c>
      <c r="BG242" s="197">
        <f t="shared" si="36"/>
        <v>0</v>
      </c>
      <c r="BH242" s="197">
        <f t="shared" si="37"/>
        <v>0</v>
      </c>
      <c r="BI242" s="197">
        <f t="shared" si="38"/>
        <v>0</v>
      </c>
      <c r="BJ242" s="16" t="s">
        <v>80</v>
      </c>
      <c r="BK242" s="197">
        <f t="shared" si="39"/>
        <v>0</v>
      </c>
      <c r="BL242" s="16" t="s">
        <v>134</v>
      </c>
      <c r="BM242" s="196" t="s">
        <v>512</v>
      </c>
    </row>
    <row r="243" spans="1:65" s="2" customFormat="1" ht="16.3" customHeight="1">
      <c r="A243" s="33"/>
      <c r="B243" s="34"/>
      <c r="C243" s="198" t="s">
        <v>520</v>
      </c>
      <c r="D243" s="198" t="s">
        <v>136</v>
      </c>
      <c r="E243" s="199" t="s">
        <v>496</v>
      </c>
      <c r="F243" s="200" t="s">
        <v>497</v>
      </c>
      <c r="G243" s="201" t="s">
        <v>277</v>
      </c>
      <c r="H243" s="202">
        <v>1</v>
      </c>
      <c r="I243" s="203"/>
      <c r="J243" s="204">
        <f t="shared" si="30"/>
        <v>0</v>
      </c>
      <c r="K243" s="200" t="s">
        <v>1</v>
      </c>
      <c r="L243" s="205"/>
      <c r="M243" s="206" t="s">
        <v>1</v>
      </c>
      <c r="N243" s="207" t="s">
        <v>38</v>
      </c>
      <c r="O243" s="70"/>
      <c r="P243" s="194">
        <f t="shared" si="31"/>
        <v>0</v>
      </c>
      <c r="Q243" s="194">
        <v>0</v>
      </c>
      <c r="R243" s="194">
        <f t="shared" si="32"/>
        <v>0</v>
      </c>
      <c r="S243" s="194">
        <v>0</v>
      </c>
      <c r="T243" s="195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144</v>
      </c>
      <c r="AT243" s="196" t="s">
        <v>136</v>
      </c>
      <c r="AU243" s="196" t="s">
        <v>82</v>
      </c>
      <c r="AY243" s="16" t="s">
        <v>124</v>
      </c>
      <c r="BE243" s="197">
        <f t="shared" si="34"/>
        <v>0</v>
      </c>
      <c r="BF243" s="197">
        <f t="shared" si="35"/>
        <v>0</v>
      </c>
      <c r="BG243" s="197">
        <f t="shared" si="36"/>
        <v>0</v>
      </c>
      <c r="BH243" s="197">
        <f t="shared" si="37"/>
        <v>0</v>
      </c>
      <c r="BI243" s="197">
        <f t="shared" si="38"/>
        <v>0</v>
      </c>
      <c r="BJ243" s="16" t="s">
        <v>80</v>
      </c>
      <c r="BK243" s="197">
        <f t="shared" si="39"/>
        <v>0</v>
      </c>
      <c r="BL243" s="16" t="s">
        <v>134</v>
      </c>
      <c r="BM243" s="196" t="s">
        <v>516</v>
      </c>
    </row>
    <row r="244" spans="1:65" s="2" customFormat="1" ht="21.1" customHeight="1">
      <c r="A244" s="33"/>
      <c r="B244" s="34"/>
      <c r="C244" s="185" t="s">
        <v>368</v>
      </c>
      <c r="D244" s="185" t="s">
        <v>127</v>
      </c>
      <c r="E244" s="186" t="s">
        <v>500</v>
      </c>
      <c r="F244" s="187" t="s">
        <v>501</v>
      </c>
      <c r="G244" s="188" t="s">
        <v>130</v>
      </c>
      <c r="H244" s="189">
        <v>1</v>
      </c>
      <c r="I244" s="190"/>
      <c r="J244" s="191">
        <f t="shared" si="30"/>
        <v>0</v>
      </c>
      <c r="K244" s="187" t="s">
        <v>1</v>
      </c>
      <c r="L244" s="38"/>
      <c r="M244" s="192" t="s">
        <v>1</v>
      </c>
      <c r="N244" s="193" t="s">
        <v>38</v>
      </c>
      <c r="O244" s="70"/>
      <c r="P244" s="194">
        <f t="shared" si="31"/>
        <v>0</v>
      </c>
      <c r="Q244" s="194">
        <v>0</v>
      </c>
      <c r="R244" s="194">
        <f t="shared" si="32"/>
        <v>0</v>
      </c>
      <c r="S244" s="194">
        <v>0</v>
      </c>
      <c r="T244" s="195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134</v>
      </c>
      <c r="AT244" s="196" t="s">
        <v>127</v>
      </c>
      <c r="AU244" s="196" t="s">
        <v>82</v>
      </c>
      <c r="AY244" s="16" t="s">
        <v>124</v>
      </c>
      <c r="BE244" s="197">
        <f t="shared" si="34"/>
        <v>0</v>
      </c>
      <c r="BF244" s="197">
        <f t="shared" si="35"/>
        <v>0</v>
      </c>
      <c r="BG244" s="197">
        <f t="shared" si="36"/>
        <v>0</v>
      </c>
      <c r="BH244" s="197">
        <f t="shared" si="37"/>
        <v>0</v>
      </c>
      <c r="BI244" s="197">
        <f t="shared" si="38"/>
        <v>0</v>
      </c>
      <c r="BJ244" s="16" t="s">
        <v>80</v>
      </c>
      <c r="BK244" s="197">
        <f t="shared" si="39"/>
        <v>0</v>
      </c>
      <c r="BL244" s="16" t="s">
        <v>134</v>
      </c>
      <c r="BM244" s="196" t="s">
        <v>519</v>
      </c>
    </row>
    <row r="245" spans="1:65" s="2" customFormat="1" ht="23.45" customHeight="1">
      <c r="A245" s="33"/>
      <c r="B245" s="34"/>
      <c r="C245" s="198" t="s">
        <v>527</v>
      </c>
      <c r="D245" s="198" t="s">
        <v>136</v>
      </c>
      <c r="E245" s="199" t="s">
        <v>503</v>
      </c>
      <c r="F245" s="200" t="s">
        <v>504</v>
      </c>
      <c r="G245" s="201" t="s">
        <v>130</v>
      </c>
      <c r="H245" s="202">
        <v>1</v>
      </c>
      <c r="I245" s="203"/>
      <c r="J245" s="204">
        <f t="shared" si="30"/>
        <v>0</v>
      </c>
      <c r="K245" s="200" t="s">
        <v>1</v>
      </c>
      <c r="L245" s="205"/>
      <c r="M245" s="206" t="s">
        <v>1</v>
      </c>
      <c r="N245" s="207" t="s">
        <v>38</v>
      </c>
      <c r="O245" s="70"/>
      <c r="P245" s="194">
        <f t="shared" si="31"/>
        <v>0</v>
      </c>
      <c r="Q245" s="194">
        <v>0</v>
      </c>
      <c r="R245" s="194">
        <f t="shared" si="32"/>
        <v>0</v>
      </c>
      <c r="S245" s="194">
        <v>0</v>
      </c>
      <c r="T245" s="195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144</v>
      </c>
      <c r="AT245" s="196" t="s">
        <v>136</v>
      </c>
      <c r="AU245" s="196" t="s">
        <v>82</v>
      </c>
      <c r="AY245" s="16" t="s">
        <v>124</v>
      </c>
      <c r="BE245" s="197">
        <f t="shared" si="34"/>
        <v>0</v>
      </c>
      <c r="BF245" s="197">
        <f t="shared" si="35"/>
        <v>0</v>
      </c>
      <c r="BG245" s="197">
        <f t="shared" si="36"/>
        <v>0</v>
      </c>
      <c r="BH245" s="197">
        <f t="shared" si="37"/>
        <v>0</v>
      </c>
      <c r="BI245" s="197">
        <f t="shared" si="38"/>
        <v>0</v>
      </c>
      <c r="BJ245" s="16" t="s">
        <v>80</v>
      </c>
      <c r="BK245" s="197">
        <f t="shared" si="39"/>
        <v>0</v>
      </c>
      <c r="BL245" s="16" t="s">
        <v>134</v>
      </c>
      <c r="BM245" s="196" t="s">
        <v>523</v>
      </c>
    </row>
    <row r="246" spans="1:65" s="2" customFormat="1" ht="31.95" customHeight="1">
      <c r="A246" s="33"/>
      <c r="B246" s="34"/>
      <c r="C246" s="185" t="s">
        <v>373</v>
      </c>
      <c r="D246" s="185" t="s">
        <v>127</v>
      </c>
      <c r="E246" s="186" t="s">
        <v>507</v>
      </c>
      <c r="F246" s="187" t="s">
        <v>508</v>
      </c>
      <c r="G246" s="188" t="s">
        <v>130</v>
      </c>
      <c r="H246" s="189">
        <v>1</v>
      </c>
      <c r="I246" s="190"/>
      <c r="J246" s="191">
        <f t="shared" si="30"/>
        <v>0</v>
      </c>
      <c r="K246" s="187" t="s">
        <v>1</v>
      </c>
      <c r="L246" s="38"/>
      <c r="M246" s="192" t="s">
        <v>1</v>
      </c>
      <c r="N246" s="193" t="s">
        <v>38</v>
      </c>
      <c r="O246" s="70"/>
      <c r="P246" s="194">
        <f t="shared" si="31"/>
        <v>0</v>
      </c>
      <c r="Q246" s="194">
        <v>0</v>
      </c>
      <c r="R246" s="194">
        <f t="shared" si="32"/>
        <v>0</v>
      </c>
      <c r="S246" s="194">
        <v>0</v>
      </c>
      <c r="T246" s="195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134</v>
      </c>
      <c r="AT246" s="196" t="s">
        <v>127</v>
      </c>
      <c r="AU246" s="196" t="s">
        <v>82</v>
      </c>
      <c r="AY246" s="16" t="s">
        <v>124</v>
      </c>
      <c r="BE246" s="197">
        <f t="shared" si="34"/>
        <v>0</v>
      </c>
      <c r="BF246" s="197">
        <f t="shared" si="35"/>
        <v>0</v>
      </c>
      <c r="BG246" s="197">
        <f t="shared" si="36"/>
        <v>0</v>
      </c>
      <c r="BH246" s="197">
        <f t="shared" si="37"/>
        <v>0</v>
      </c>
      <c r="BI246" s="197">
        <f t="shared" si="38"/>
        <v>0</v>
      </c>
      <c r="BJ246" s="16" t="s">
        <v>80</v>
      </c>
      <c r="BK246" s="197">
        <f t="shared" si="39"/>
        <v>0</v>
      </c>
      <c r="BL246" s="16" t="s">
        <v>134</v>
      </c>
      <c r="BM246" s="196" t="s">
        <v>526</v>
      </c>
    </row>
    <row r="247" spans="1:65" s="2" customFormat="1" ht="23.45" customHeight="1">
      <c r="A247" s="33"/>
      <c r="B247" s="34"/>
      <c r="C247" s="198" t="s">
        <v>534</v>
      </c>
      <c r="D247" s="198" t="s">
        <v>136</v>
      </c>
      <c r="E247" s="199" t="s">
        <v>510</v>
      </c>
      <c r="F247" s="200" t="s">
        <v>511</v>
      </c>
      <c r="G247" s="201" t="s">
        <v>130</v>
      </c>
      <c r="H247" s="202">
        <v>1</v>
      </c>
      <c r="I247" s="203"/>
      <c r="J247" s="204">
        <f t="shared" si="30"/>
        <v>0</v>
      </c>
      <c r="K247" s="200" t="s">
        <v>1</v>
      </c>
      <c r="L247" s="205"/>
      <c r="M247" s="206" t="s">
        <v>1</v>
      </c>
      <c r="N247" s="207" t="s">
        <v>38</v>
      </c>
      <c r="O247" s="70"/>
      <c r="P247" s="194">
        <f t="shared" si="31"/>
        <v>0</v>
      </c>
      <c r="Q247" s="194">
        <v>0</v>
      </c>
      <c r="R247" s="194">
        <f t="shared" si="32"/>
        <v>0</v>
      </c>
      <c r="S247" s="194">
        <v>0</v>
      </c>
      <c r="T247" s="195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144</v>
      </c>
      <c r="AT247" s="196" t="s">
        <v>136</v>
      </c>
      <c r="AU247" s="196" t="s">
        <v>82</v>
      </c>
      <c r="AY247" s="16" t="s">
        <v>124</v>
      </c>
      <c r="BE247" s="197">
        <f t="shared" si="34"/>
        <v>0</v>
      </c>
      <c r="BF247" s="197">
        <f t="shared" si="35"/>
        <v>0</v>
      </c>
      <c r="BG247" s="197">
        <f t="shared" si="36"/>
        <v>0</v>
      </c>
      <c r="BH247" s="197">
        <f t="shared" si="37"/>
        <v>0</v>
      </c>
      <c r="BI247" s="197">
        <f t="shared" si="38"/>
        <v>0</v>
      </c>
      <c r="BJ247" s="16" t="s">
        <v>80</v>
      </c>
      <c r="BK247" s="197">
        <f t="shared" si="39"/>
        <v>0</v>
      </c>
      <c r="BL247" s="16" t="s">
        <v>134</v>
      </c>
      <c r="BM247" s="196" t="s">
        <v>530</v>
      </c>
    </row>
    <row r="248" spans="1:65" s="2" customFormat="1" ht="23.45" customHeight="1">
      <c r="A248" s="33"/>
      <c r="B248" s="34"/>
      <c r="C248" s="185" t="s">
        <v>377</v>
      </c>
      <c r="D248" s="185" t="s">
        <v>127</v>
      </c>
      <c r="E248" s="186" t="s">
        <v>514</v>
      </c>
      <c r="F248" s="187" t="s">
        <v>515</v>
      </c>
      <c r="G248" s="188" t="s">
        <v>130</v>
      </c>
      <c r="H248" s="189">
        <v>1</v>
      </c>
      <c r="I248" s="190"/>
      <c r="J248" s="191">
        <f t="shared" si="30"/>
        <v>0</v>
      </c>
      <c r="K248" s="187" t="s">
        <v>1</v>
      </c>
      <c r="L248" s="38"/>
      <c r="M248" s="192" t="s">
        <v>1</v>
      </c>
      <c r="N248" s="193" t="s">
        <v>38</v>
      </c>
      <c r="O248" s="70"/>
      <c r="P248" s="194">
        <f t="shared" si="31"/>
        <v>0</v>
      </c>
      <c r="Q248" s="194">
        <v>0</v>
      </c>
      <c r="R248" s="194">
        <f t="shared" si="32"/>
        <v>0</v>
      </c>
      <c r="S248" s="194">
        <v>0</v>
      </c>
      <c r="T248" s="195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134</v>
      </c>
      <c r="AT248" s="196" t="s">
        <v>127</v>
      </c>
      <c r="AU248" s="196" t="s">
        <v>82</v>
      </c>
      <c r="AY248" s="16" t="s">
        <v>124</v>
      </c>
      <c r="BE248" s="197">
        <f t="shared" si="34"/>
        <v>0</v>
      </c>
      <c r="BF248" s="197">
        <f t="shared" si="35"/>
        <v>0</v>
      </c>
      <c r="BG248" s="197">
        <f t="shared" si="36"/>
        <v>0</v>
      </c>
      <c r="BH248" s="197">
        <f t="shared" si="37"/>
        <v>0</v>
      </c>
      <c r="BI248" s="197">
        <f t="shared" si="38"/>
        <v>0</v>
      </c>
      <c r="BJ248" s="16" t="s">
        <v>80</v>
      </c>
      <c r="BK248" s="197">
        <f t="shared" si="39"/>
        <v>0</v>
      </c>
      <c r="BL248" s="16" t="s">
        <v>134</v>
      </c>
      <c r="BM248" s="196" t="s">
        <v>533</v>
      </c>
    </row>
    <row r="249" spans="1:65" s="2" customFormat="1" ht="23.45" customHeight="1">
      <c r="A249" s="33"/>
      <c r="B249" s="34"/>
      <c r="C249" s="198" t="s">
        <v>541</v>
      </c>
      <c r="D249" s="198" t="s">
        <v>136</v>
      </c>
      <c r="E249" s="199" t="s">
        <v>517</v>
      </c>
      <c r="F249" s="200" t="s">
        <v>518</v>
      </c>
      <c r="G249" s="201" t="s">
        <v>130</v>
      </c>
      <c r="H249" s="202">
        <v>1</v>
      </c>
      <c r="I249" s="203"/>
      <c r="J249" s="204">
        <f t="shared" si="30"/>
        <v>0</v>
      </c>
      <c r="K249" s="200" t="s">
        <v>1</v>
      </c>
      <c r="L249" s="205"/>
      <c r="M249" s="206" t="s">
        <v>1</v>
      </c>
      <c r="N249" s="207" t="s">
        <v>38</v>
      </c>
      <c r="O249" s="70"/>
      <c r="P249" s="194">
        <f t="shared" si="31"/>
        <v>0</v>
      </c>
      <c r="Q249" s="194">
        <v>0</v>
      </c>
      <c r="R249" s="194">
        <f t="shared" si="32"/>
        <v>0</v>
      </c>
      <c r="S249" s="194">
        <v>0</v>
      </c>
      <c r="T249" s="195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144</v>
      </c>
      <c r="AT249" s="196" t="s">
        <v>136</v>
      </c>
      <c r="AU249" s="196" t="s">
        <v>82</v>
      </c>
      <c r="AY249" s="16" t="s">
        <v>124</v>
      </c>
      <c r="BE249" s="197">
        <f t="shared" si="34"/>
        <v>0</v>
      </c>
      <c r="BF249" s="197">
        <f t="shared" si="35"/>
        <v>0</v>
      </c>
      <c r="BG249" s="197">
        <f t="shared" si="36"/>
        <v>0</v>
      </c>
      <c r="BH249" s="197">
        <f t="shared" si="37"/>
        <v>0</v>
      </c>
      <c r="BI249" s="197">
        <f t="shared" si="38"/>
        <v>0</v>
      </c>
      <c r="BJ249" s="16" t="s">
        <v>80</v>
      </c>
      <c r="BK249" s="197">
        <f t="shared" si="39"/>
        <v>0</v>
      </c>
      <c r="BL249" s="16" t="s">
        <v>134</v>
      </c>
      <c r="BM249" s="196" t="s">
        <v>537</v>
      </c>
    </row>
    <row r="250" spans="1:65" s="2" customFormat="1" ht="23.45" customHeight="1">
      <c r="A250" s="33"/>
      <c r="B250" s="34"/>
      <c r="C250" s="185" t="s">
        <v>380</v>
      </c>
      <c r="D250" s="185" t="s">
        <v>127</v>
      </c>
      <c r="E250" s="186" t="s">
        <v>521</v>
      </c>
      <c r="F250" s="187" t="s">
        <v>522</v>
      </c>
      <c r="G250" s="188" t="s">
        <v>130</v>
      </c>
      <c r="H250" s="189">
        <v>1</v>
      </c>
      <c r="I250" s="190"/>
      <c r="J250" s="191">
        <f t="shared" si="30"/>
        <v>0</v>
      </c>
      <c r="K250" s="187" t="s">
        <v>1</v>
      </c>
      <c r="L250" s="38"/>
      <c r="M250" s="192" t="s">
        <v>1</v>
      </c>
      <c r="N250" s="193" t="s">
        <v>38</v>
      </c>
      <c r="O250" s="70"/>
      <c r="P250" s="194">
        <f t="shared" si="31"/>
        <v>0</v>
      </c>
      <c r="Q250" s="194">
        <v>0</v>
      </c>
      <c r="R250" s="194">
        <f t="shared" si="32"/>
        <v>0</v>
      </c>
      <c r="S250" s="194">
        <v>0</v>
      </c>
      <c r="T250" s="195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134</v>
      </c>
      <c r="AT250" s="196" t="s">
        <v>127</v>
      </c>
      <c r="AU250" s="196" t="s">
        <v>82</v>
      </c>
      <c r="AY250" s="16" t="s">
        <v>124</v>
      </c>
      <c r="BE250" s="197">
        <f t="shared" si="34"/>
        <v>0</v>
      </c>
      <c r="BF250" s="197">
        <f t="shared" si="35"/>
        <v>0</v>
      </c>
      <c r="BG250" s="197">
        <f t="shared" si="36"/>
        <v>0</v>
      </c>
      <c r="BH250" s="197">
        <f t="shared" si="37"/>
        <v>0</v>
      </c>
      <c r="BI250" s="197">
        <f t="shared" si="38"/>
        <v>0</v>
      </c>
      <c r="BJ250" s="16" t="s">
        <v>80</v>
      </c>
      <c r="BK250" s="197">
        <f t="shared" si="39"/>
        <v>0</v>
      </c>
      <c r="BL250" s="16" t="s">
        <v>134</v>
      </c>
      <c r="BM250" s="196" t="s">
        <v>540</v>
      </c>
    </row>
    <row r="251" spans="1:65" s="2" customFormat="1" ht="23.45" customHeight="1">
      <c r="A251" s="33"/>
      <c r="B251" s="34"/>
      <c r="C251" s="198" t="s">
        <v>548</v>
      </c>
      <c r="D251" s="198" t="s">
        <v>136</v>
      </c>
      <c r="E251" s="199" t="s">
        <v>524</v>
      </c>
      <c r="F251" s="200" t="s">
        <v>525</v>
      </c>
      <c r="G251" s="201" t="s">
        <v>130</v>
      </c>
      <c r="H251" s="202">
        <v>1</v>
      </c>
      <c r="I251" s="203"/>
      <c r="J251" s="204">
        <f t="shared" si="30"/>
        <v>0</v>
      </c>
      <c r="K251" s="200" t="s">
        <v>1</v>
      </c>
      <c r="L251" s="205"/>
      <c r="M251" s="206" t="s">
        <v>1</v>
      </c>
      <c r="N251" s="207" t="s">
        <v>38</v>
      </c>
      <c r="O251" s="70"/>
      <c r="P251" s="194">
        <f t="shared" si="31"/>
        <v>0</v>
      </c>
      <c r="Q251" s="194">
        <v>0</v>
      </c>
      <c r="R251" s="194">
        <f t="shared" si="32"/>
        <v>0</v>
      </c>
      <c r="S251" s="194">
        <v>0</v>
      </c>
      <c r="T251" s="195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144</v>
      </c>
      <c r="AT251" s="196" t="s">
        <v>136</v>
      </c>
      <c r="AU251" s="196" t="s">
        <v>82</v>
      </c>
      <c r="AY251" s="16" t="s">
        <v>124</v>
      </c>
      <c r="BE251" s="197">
        <f t="shared" si="34"/>
        <v>0</v>
      </c>
      <c r="BF251" s="197">
        <f t="shared" si="35"/>
        <v>0</v>
      </c>
      <c r="BG251" s="197">
        <f t="shared" si="36"/>
        <v>0</v>
      </c>
      <c r="BH251" s="197">
        <f t="shared" si="37"/>
        <v>0</v>
      </c>
      <c r="BI251" s="197">
        <f t="shared" si="38"/>
        <v>0</v>
      </c>
      <c r="BJ251" s="16" t="s">
        <v>80</v>
      </c>
      <c r="BK251" s="197">
        <f t="shared" si="39"/>
        <v>0</v>
      </c>
      <c r="BL251" s="16" t="s">
        <v>134</v>
      </c>
      <c r="BM251" s="196" t="s">
        <v>544</v>
      </c>
    </row>
    <row r="252" spans="1:65" s="2" customFormat="1" ht="31.95" customHeight="1">
      <c r="A252" s="33"/>
      <c r="B252" s="34"/>
      <c r="C252" s="185" t="s">
        <v>384</v>
      </c>
      <c r="D252" s="185" t="s">
        <v>127</v>
      </c>
      <c r="E252" s="186" t="s">
        <v>528</v>
      </c>
      <c r="F252" s="187" t="s">
        <v>529</v>
      </c>
      <c r="G252" s="188" t="s">
        <v>130</v>
      </c>
      <c r="H252" s="189">
        <v>1</v>
      </c>
      <c r="I252" s="190"/>
      <c r="J252" s="191">
        <f t="shared" si="30"/>
        <v>0</v>
      </c>
      <c r="K252" s="187" t="s">
        <v>1</v>
      </c>
      <c r="L252" s="38"/>
      <c r="M252" s="192" t="s">
        <v>1</v>
      </c>
      <c r="N252" s="193" t="s">
        <v>38</v>
      </c>
      <c r="O252" s="70"/>
      <c r="P252" s="194">
        <f t="shared" si="31"/>
        <v>0</v>
      </c>
      <c r="Q252" s="194">
        <v>0</v>
      </c>
      <c r="R252" s="194">
        <f t="shared" si="32"/>
        <v>0</v>
      </c>
      <c r="S252" s="194">
        <v>0</v>
      </c>
      <c r="T252" s="195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134</v>
      </c>
      <c r="AT252" s="196" t="s">
        <v>127</v>
      </c>
      <c r="AU252" s="196" t="s">
        <v>82</v>
      </c>
      <c r="AY252" s="16" t="s">
        <v>124</v>
      </c>
      <c r="BE252" s="197">
        <f t="shared" si="34"/>
        <v>0</v>
      </c>
      <c r="BF252" s="197">
        <f t="shared" si="35"/>
        <v>0</v>
      </c>
      <c r="BG252" s="197">
        <f t="shared" si="36"/>
        <v>0</v>
      </c>
      <c r="BH252" s="197">
        <f t="shared" si="37"/>
        <v>0</v>
      </c>
      <c r="BI252" s="197">
        <f t="shared" si="38"/>
        <v>0</v>
      </c>
      <c r="BJ252" s="16" t="s">
        <v>80</v>
      </c>
      <c r="BK252" s="197">
        <f t="shared" si="39"/>
        <v>0</v>
      </c>
      <c r="BL252" s="16" t="s">
        <v>134</v>
      </c>
      <c r="BM252" s="196" t="s">
        <v>547</v>
      </c>
    </row>
    <row r="253" spans="1:65" s="2" customFormat="1" ht="21.1" customHeight="1">
      <c r="A253" s="33"/>
      <c r="B253" s="34"/>
      <c r="C253" s="198" t="s">
        <v>555</v>
      </c>
      <c r="D253" s="198" t="s">
        <v>136</v>
      </c>
      <c r="E253" s="199" t="s">
        <v>531</v>
      </c>
      <c r="F253" s="200" t="s">
        <v>532</v>
      </c>
      <c r="G253" s="201" t="s">
        <v>130</v>
      </c>
      <c r="H253" s="202">
        <v>1</v>
      </c>
      <c r="I253" s="203"/>
      <c r="J253" s="204">
        <f t="shared" si="30"/>
        <v>0</v>
      </c>
      <c r="K253" s="200" t="s">
        <v>1</v>
      </c>
      <c r="L253" s="205"/>
      <c r="M253" s="206" t="s">
        <v>1</v>
      </c>
      <c r="N253" s="207" t="s">
        <v>38</v>
      </c>
      <c r="O253" s="70"/>
      <c r="P253" s="194">
        <f t="shared" si="31"/>
        <v>0</v>
      </c>
      <c r="Q253" s="194">
        <v>0</v>
      </c>
      <c r="R253" s="194">
        <f t="shared" si="32"/>
        <v>0</v>
      </c>
      <c r="S253" s="194">
        <v>0</v>
      </c>
      <c r="T253" s="195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144</v>
      </c>
      <c r="AT253" s="196" t="s">
        <v>136</v>
      </c>
      <c r="AU253" s="196" t="s">
        <v>82</v>
      </c>
      <c r="AY253" s="16" t="s">
        <v>124</v>
      </c>
      <c r="BE253" s="197">
        <f t="shared" si="34"/>
        <v>0</v>
      </c>
      <c r="BF253" s="197">
        <f t="shared" si="35"/>
        <v>0</v>
      </c>
      <c r="BG253" s="197">
        <f t="shared" si="36"/>
        <v>0</v>
      </c>
      <c r="BH253" s="197">
        <f t="shared" si="37"/>
        <v>0</v>
      </c>
      <c r="BI253" s="197">
        <f t="shared" si="38"/>
        <v>0</v>
      </c>
      <c r="BJ253" s="16" t="s">
        <v>80</v>
      </c>
      <c r="BK253" s="197">
        <f t="shared" si="39"/>
        <v>0</v>
      </c>
      <c r="BL253" s="16" t="s">
        <v>134</v>
      </c>
      <c r="BM253" s="196" t="s">
        <v>549</v>
      </c>
    </row>
    <row r="254" spans="1:65" s="2" customFormat="1" ht="31.95" customHeight="1">
      <c r="A254" s="33"/>
      <c r="B254" s="34"/>
      <c r="C254" s="185" t="s">
        <v>389</v>
      </c>
      <c r="D254" s="185" t="s">
        <v>127</v>
      </c>
      <c r="E254" s="186" t="s">
        <v>535</v>
      </c>
      <c r="F254" s="187" t="s">
        <v>536</v>
      </c>
      <c r="G254" s="188" t="s">
        <v>130</v>
      </c>
      <c r="H254" s="189">
        <v>1</v>
      </c>
      <c r="I254" s="190"/>
      <c r="J254" s="191">
        <f t="shared" si="30"/>
        <v>0</v>
      </c>
      <c r="K254" s="187" t="s">
        <v>1</v>
      </c>
      <c r="L254" s="38"/>
      <c r="M254" s="192" t="s">
        <v>1</v>
      </c>
      <c r="N254" s="193" t="s">
        <v>38</v>
      </c>
      <c r="O254" s="70"/>
      <c r="P254" s="194">
        <f t="shared" si="31"/>
        <v>0</v>
      </c>
      <c r="Q254" s="194">
        <v>0</v>
      </c>
      <c r="R254" s="194">
        <f t="shared" si="32"/>
        <v>0</v>
      </c>
      <c r="S254" s="194">
        <v>0</v>
      </c>
      <c r="T254" s="195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134</v>
      </c>
      <c r="AT254" s="196" t="s">
        <v>127</v>
      </c>
      <c r="AU254" s="196" t="s">
        <v>82</v>
      </c>
      <c r="AY254" s="16" t="s">
        <v>124</v>
      </c>
      <c r="BE254" s="197">
        <f t="shared" si="34"/>
        <v>0</v>
      </c>
      <c r="BF254" s="197">
        <f t="shared" si="35"/>
        <v>0</v>
      </c>
      <c r="BG254" s="197">
        <f t="shared" si="36"/>
        <v>0</v>
      </c>
      <c r="BH254" s="197">
        <f t="shared" si="37"/>
        <v>0</v>
      </c>
      <c r="BI254" s="197">
        <f t="shared" si="38"/>
        <v>0</v>
      </c>
      <c r="BJ254" s="16" t="s">
        <v>80</v>
      </c>
      <c r="BK254" s="197">
        <f t="shared" si="39"/>
        <v>0</v>
      </c>
      <c r="BL254" s="16" t="s">
        <v>134</v>
      </c>
      <c r="BM254" s="196" t="s">
        <v>554</v>
      </c>
    </row>
    <row r="255" spans="1:65" s="2" customFormat="1" ht="21.1" customHeight="1">
      <c r="A255" s="33"/>
      <c r="B255" s="34"/>
      <c r="C255" s="198" t="s">
        <v>562</v>
      </c>
      <c r="D255" s="198" t="s">
        <v>136</v>
      </c>
      <c r="E255" s="199" t="s">
        <v>538</v>
      </c>
      <c r="F255" s="200" t="s">
        <v>539</v>
      </c>
      <c r="G255" s="201" t="s">
        <v>130</v>
      </c>
      <c r="H255" s="202">
        <v>1</v>
      </c>
      <c r="I255" s="203"/>
      <c r="J255" s="204">
        <f t="shared" si="30"/>
        <v>0</v>
      </c>
      <c r="K255" s="200" t="s">
        <v>1</v>
      </c>
      <c r="L255" s="205"/>
      <c r="M255" s="206" t="s">
        <v>1</v>
      </c>
      <c r="N255" s="207" t="s">
        <v>38</v>
      </c>
      <c r="O255" s="70"/>
      <c r="P255" s="194">
        <f t="shared" si="31"/>
        <v>0</v>
      </c>
      <c r="Q255" s="194">
        <v>0</v>
      </c>
      <c r="R255" s="194">
        <f t="shared" si="32"/>
        <v>0</v>
      </c>
      <c r="S255" s="194">
        <v>0</v>
      </c>
      <c r="T255" s="195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144</v>
      </c>
      <c r="AT255" s="196" t="s">
        <v>136</v>
      </c>
      <c r="AU255" s="196" t="s">
        <v>82</v>
      </c>
      <c r="AY255" s="16" t="s">
        <v>124</v>
      </c>
      <c r="BE255" s="197">
        <f t="shared" si="34"/>
        <v>0</v>
      </c>
      <c r="BF255" s="197">
        <f t="shared" si="35"/>
        <v>0</v>
      </c>
      <c r="BG255" s="197">
        <f t="shared" si="36"/>
        <v>0</v>
      </c>
      <c r="BH255" s="197">
        <f t="shared" si="37"/>
        <v>0</v>
      </c>
      <c r="BI255" s="197">
        <f t="shared" si="38"/>
        <v>0</v>
      </c>
      <c r="BJ255" s="16" t="s">
        <v>80</v>
      </c>
      <c r="BK255" s="197">
        <f t="shared" si="39"/>
        <v>0</v>
      </c>
      <c r="BL255" s="16" t="s">
        <v>134</v>
      </c>
      <c r="BM255" s="196" t="s">
        <v>558</v>
      </c>
    </row>
    <row r="256" spans="1:65" s="2" customFormat="1" ht="23.45" customHeight="1">
      <c r="A256" s="33"/>
      <c r="B256" s="34"/>
      <c r="C256" s="185" t="s">
        <v>395</v>
      </c>
      <c r="D256" s="185" t="s">
        <v>127</v>
      </c>
      <c r="E256" s="186" t="s">
        <v>542</v>
      </c>
      <c r="F256" s="187" t="s">
        <v>543</v>
      </c>
      <c r="G256" s="188" t="s">
        <v>130</v>
      </c>
      <c r="H256" s="189">
        <v>1</v>
      </c>
      <c r="I256" s="190"/>
      <c r="J256" s="191">
        <f t="shared" si="30"/>
        <v>0</v>
      </c>
      <c r="K256" s="187" t="s">
        <v>1</v>
      </c>
      <c r="L256" s="38"/>
      <c r="M256" s="192" t="s">
        <v>1</v>
      </c>
      <c r="N256" s="193" t="s">
        <v>38</v>
      </c>
      <c r="O256" s="70"/>
      <c r="P256" s="194">
        <f t="shared" si="31"/>
        <v>0</v>
      </c>
      <c r="Q256" s="194">
        <v>0</v>
      </c>
      <c r="R256" s="194">
        <f t="shared" si="32"/>
        <v>0</v>
      </c>
      <c r="S256" s="194">
        <v>0</v>
      </c>
      <c r="T256" s="195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134</v>
      </c>
      <c r="AT256" s="196" t="s">
        <v>127</v>
      </c>
      <c r="AU256" s="196" t="s">
        <v>82</v>
      </c>
      <c r="AY256" s="16" t="s">
        <v>124</v>
      </c>
      <c r="BE256" s="197">
        <f t="shared" si="34"/>
        <v>0</v>
      </c>
      <c r="BF256" s="197">
        <f t="shared" si="35"/>
        <v>0</v>
      </c>
      <c r="BG256" s="197">
        <f t="shared" si="36"/>
        <v>0</v>
      </c>
      <c r="BH256" s="197">
        <f t="shared" si="37"/>
        <v>0</v>
      </c>
      <c r="BI256" s="197">
        <f t="shared" si="38"/>
        <v>0</v>
      </c>
      <c r="BJ256" s="16" t="s">
        <v>80</v>
      </c>
      <c r="BK256" s="197">
        <f t="shared" si="39"/>
        <v>0</v>
      </c>
      <c r="BL256" s="16" t="s">
        <v>134</v>
      </c>
      <c r="BM256" s="196" t="s">
        <v>561</v>
      </c>
    </row>
    <row r="257" spans="1:65" s="2" customFormat="1" ht="23.45" customHeight="1">
      <c r="A257" s="33"/>
      <c r="B257" s="34"/>
      <c r="C257" s="185" t="s">
        <v>569</v>
      </c>
      <c r="D257" s="185" t="s">
        <v>127</v>
      </c>
      <c r="E257" s="186" t="s">
        <v>545</v>
      </c>
      <c r="F257" s="187" t="s">
        <v>546</v>
      </c>
      <c r="G257" s="188" t="s">
        <v>130</v>
      </c>
      <c r="H257" s="189">
        <v>5</v>
      </c>
      <c r="I257" s="190"/>
      <c r="J257" s="191">
        <f t="shared" si="30"/>
        <v>0</v>
      </c>
      <c r="K257" s="187" t="s">
        <v>1</v>
      </c>
      <c r="L257" s="38"/>
      <c r="M257" s="192" t="s">
        <v>1</v>
      </c>
      <c r="N257" s="193" t="s">
        <v>38</v>
      </c>
      <c r="O257" s="70"/>
      <c r="P257" s="194">
        <f t="shared" si="31"/>
        <v>0</v>
      </c>
      <c r="Q257" s="194">
        <v>0</v>
      </c>
      <c r="R257" s="194">
        <f t="shared" si="32"/>
        <v>0</v>
      </c>
      <c r="S257" s="194">
        <v>0</v>
      </c>
      <c r="T257" s="195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134</v>
      </c>
      <c r="AT257" s="196" t="s">
        <v>127</v>
      </c>
      <c r="AU257" s="196" t="s">
        <v>82</v>
      </c>
      <c r="AY257" s="16" t="s">
        <v>124</v>
      </c>
      <c r="BE257" s="197">
        <f t="shared" si="34"/>
        <v>0</v>
      </c>
      <c r="BF257" s="197">
        <f t="shared" si="35"/>
        <v>0</v>
      </c>
      <c r="BG257" s="197">
        <f t="shared" si="36"/>
        <v>0</v>
      </c>
      <c r="BH257" s="197">
        <f t="shared" si="37"/>
        <v>0</v>
      </c>
      <c r="BI257" s="197">
        <f t="shared" si="38"/>
        <v>0</v>
      </c>
      <c r="BJ257" s="16" t="s">
        <v>80</v>
      </c>
      <c r="BK257" s="197">
        <f t="shared" si="39"/>
        <v>0</v>
      </c>
      <c r="BL257" s="16" t="s">
        <v>134</v>
      </c>
      <c r="BM257" s="196" t="s">
        <v>563</v>
      </c>
    </row>
    <row r="258" spans="1:65" s="2" customFormat="1" ht="21.1" customHeight="1">
      <c r="A258" s="33"/>
      <c r="B258" s="34"/>
      <c r="C258" s="185" t="s">
        <v>398</v>
      </c>
      <c r="D258" s="185" t="s">
        <v>127</v>
      </c>
      <c r="E258" s="186" t="s">
        <v>829</v>
      </c>
      <c r="F258" s="187" t="s">
        <v>830</v>
      </c>
      <c r="G258" s="188" t="s">
        <v>175</v>
      </c>
      <c r="H258" s="189">
        <v>35</v>
      </c>
      <c r="I258" s="190"/>
      <c r="J258" s="191">
        <f t="shared" si="30"/>
        <v>0</v>
      </c>
      <c r="K258" s="187" t="s">
        <v>1</v>
      </c>
      <c r="L258" s="38"/>
      <c r="M258" s="192" t="s">
        <v>1</v>
      </c>
      <c r="N258" s="193" t="s">
        <v>38</v>
      </c>
      <c r="O258" s="70"/>
      <c r="P258" s="194">
        <f t="shared" si="31"/>
        <v>0</v>
      </c>
      <c r="Q258" s="194">
        <v>0</v>
      </c>
      <c r="R258" s="194">
        <f t="shared" si="32"/>
        <v>0</v>
      </c>
      <c r="S258" s="194">
        <v>0</v>
      </c>
      <c r="T258" s="195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134</v>
      </c>
      <c r="AT258" s="196" t="s">
        <v>127</v>
      </c>
      <c r="AU258" s="196" t="s">
        <v>82</v>
      </c>
      <c r="AY258" s="16" t="s">
        <v>124</v>
      </c>
      <c r="BE258" s="197">
        <f t="shared" si="34"/>
        <v>0</v>
      </c>
      <c r="BF258" s="197">
        <f t="shared" si="35"/>
        <v>0</v>
      </c>
      <c r="BG258" s="197">
        <f t="shared" si="36"/>
        <v>0</v>
      </c>
      <c r="BH258" s="197">
        <f t="shared" si="37"/>
        <v>0</v>
      </c>
      <c r="BI258" s="197">
        <f t="shared" si="38"/>
        <v>0</v>
      </c>
      <c r="BJ258" s="16" t="s">
        <v>80</v>
      </c>
      <c r="BK258" s="197">
        <f t="shared" si="39"/>
        <v>0</v>
      </c>
      <c r="BL258" s="16" t="s">
        <v>134</v>
      </c>
      <c r="BM258" s="196" t="s">
        <v>567</v>
      </c>
    </row>
    <row r="259" spans="1:65" s="2" customFormat="1" ht="36.700000000000003" customHeight="1">
      <c r="A259" s="33"/>
      <c r="B259" s="34"/>
      <c r="C259" s="198" t="s">
        <v>576</v>
      </c>
      <c r="D259" s="198" t="s">
        <v>136</v>
      </c>
      <c r="E259" s="199" t="s">
        <v>831</v>
      </c>
      <c r="F259" s="200" t="s">
        <v>832</v>
      </c>
      <c r="G259" s="201" t="s">
        <v>175</v>
      </c>
      <c r="H259" s="202">
        <v>36.75</v>
      </c>
      <c r="I259" s="203"/>
      <c r="J259" s="204">
        <f t="shared" si="30"/>
        <v>0</v>
      </c>
      <c r="K259" s="200" t="s">
        <v>1</v>
      </c>
      <c r="L259" s="205"/>
      <c r="M259" s="206" t="s">
        <v>1</v>
      </c>
      <c r="N259" s="207" t="s">
        <v>38</v>
      </c>
      <c r="O259" s="70"/>
      <c r="P259" s="194">
        <f t="shared" si="31"/>
        <v>0</v>
      </c>
      <c r="Q259" s="194">
        <v>0</v>
      </c>
      <c r="R259" s="194">
        <f t="shared" si="32"/>
        <v>0</v>
      </c>
      <c r="S259" s="194">
        <v>0</v>
      </c>
      <c r="T259" s="195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144</v>
      </c>
      <c r="AT259" s="196" t="s">
        <v>136</v>
      </c>
      <c r="AU259" s="196" t="s">
        <v>82</v>
      </c>
      <c r="AY259" s="16" t="s">
        <v>124</v>
      </c>
      <c r="BE259" s="197">
        <f t="shared" si="34"/>
        <v>0</v>
      </c>
      <c r="BF259" s="197">
        <f t="shared" si="35"/>
        <v>0</v>
      </c>
      <c r="BG259" s="197">
        <f t="shared" si="36"/>
        <v>0</v>
      </c>
      <c r="BH259" s="197">
        <f t="shared" si="37"/>
        <v>0</v>
      </c>
      <c r="BI259" s="197">
        <f t="shared" si="38"/>
        <v>0</v>
      </c>
      <c r="BJ259" s="16" t="s">
        <v>80</v>
      </c>
      <c r="BK259" s="197">
        <f t="shared" si="39"/>
        <v>0</v>
      </c>
      <c r="BL259" s="16" t="s">
        <v>134</v>
      </c>
      <c r="BM259" s="196" t="s">
        <v>572</v>
      </c>
    </row>
    <row r="260" spans="1:65" s="13" customFormat="1">
      <c r="B260" s="214"/>
      <c r="C260" s="215"/>
      <c r="D260" s="216" t="s">
        <v>270</v>
      </c>
      <c r="E260" s="217" t="s">
        <v>1</v>
      </c>
      <c r="F260" s="218" t="s">
        <v>833</v>
      </c>
      <c r="G260" s="215"/>
      <c r="H260" s="219">
        <v>36.75</v>
      </c>
      <c r="I260" s="220"/>
      <c r="J260" s="215"/>
      <c r="K260" s="215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270</v>
      </c>
      <c r="AU260" s="225" t="s">
        <v>82</v>
      </c>
      <c r="AV260" s="13" t="s">
        <v>82</v>
      </c>
      <c r="AW260" s="13" t="s">
        <v>30</v>
      </c>
      <c r="AX260" s="13" t="s">
        <v>73</v>
      </c>
      <c r="AY260" s="225" t="s">
        <v>124</v>
      </c>
    </row>
    <row r="261" spans="1:65" s="14" customFormat="1">
      <c r="B261" s="226"/>
      <c r="C261" s="227"/>
      <c r="D261" s="216" t="s">
        <v>270</v>
      </c>
      <c r="E261" s="228" t="s">
        <v>1</v>
      </c>
      <c r="F261" s="229" t="s">
        <v>272</v>
      </c>
      <c r="G261" s="227"/>
      <c r="H261" s="230">
        <v>36.75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270</v>
      </c>
      <c r="AU261" s="236" t="s">
        <v>82</v>
      </c>
      <c r="AV261" s="14" t="s">
        <v>134</v>
      </c>
      <c r="AW261" s="14" t="s">
        <v>30</v>
      </c>
      <c r="AX261" s="14" t="s">
        <v>80</v>
      </c>
      <c r="AY261" s="236" t="s">
        <v>124</v>
      </c>
    </row>
    <row r="262" spans="1:65" s="2" customFormat="1" ht="42.8" customHeight="1">
      <c r="A262" s="33"/>
      <c r="B262" s="34"/>
      <c r="C262" s="185" t="s">
        <v>402</v>
      </c>
      <c r="D262" s="185" t="s">
        <v>127</v>
      </c>
      <c r="E262" s="186" t="s">
        <v>279</v>
      </c>
      <c r="F262" s="187" t="s">
        <v>280</v>
      </c>
      <c r="G262" s="188" t="s">
        <v>281</v>
      </c>
      <c r="H262" s="189">
        <v>0.751</v>
      </c>
      <c r="I262" s="190"/>
      <c r="J262" s="191">
        <f>ROUND(I262*H262,2)</f>
        <v>0</v>
      </c>
      <c r="K262" s="187" t="s">
        <v>1</v>
      </c>
      <c r="L262" s="38"/>
      <c r="M262" s="192" t="s">
        <v>1</v>
      </c>
      <c r="N262" s="193" t="s">
        <v>38</v>
      </c>
      <c r="O262" s="70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134</v>
      </c>
      <c r="AT262" s="196" t="s">
        <v>127</v>
      </c>
      <c r="AU262" s="196" t="s">
        <v>82</v>
      </c>
      <c r="AY262" s="16" t="s">
        <v>124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80</v>
      </c>
      <c r="BK262" s="197">
        <f>ROUND(I262*H262,2)</f>
        <v>0</v>
      </c>
      <c r="BL262" s="16" t="s">
        <v>134</v>
      </c>
      <c r="BM262" s="196" t="s">
        <v>575</v>
      </c>
    </row>
    <row r="263" spans="1:65" s="12" customFormat="1" ht="22.75" customHeight="1">
      <c r="B263" s="169"/>
      <c r="C263" s="170"/>
      <c r="D263" s="171" t="s">
        <v>72</v>
      </c>
      <c r="E263" s="183" t="s">
        <v>550</v>
      </c>
      <c r="F263" s="183" t="s">
        <v>551</v>
      </c>
      <c r="G263" s="170"/>
      <c r="H263" s="170"/>
      <c r="I263" s="173"/>
      <c r="J263" s="184">
        <f>BK263</f>
        <v>0</v>
      </c>
      <c r="K263" s="170"/>
      <c r="L263" s="175"/>
      <c r="M263" s="176"/>
      <c r="N263" s="177"/>
      <c r="O263" s="177"/>
      <c r="P263" s="178">
        <f>SUM(P264:P281)</f>
        <v>0</v>
      </c>
      <c r="Q263" s="177"/>
      <c r="R263" s="178">
        <f>SUM(R264:R281)</f>
        <v>0</v>
      </c>
      <c r="S263" s="177"/>
      <c r="T263" s="179">
        <f>SUM(T264:T281)</f>
        <v>0</v>
      </c>
      <c r="AR263" s="180" t="s">
        <v>80</v>
      </c>
      <c r="AT263" s="181" t="s">
        <v>72</v>
      </c>
      <c r="AU263" s="181" t="s">
        <v>80</v>
      </c>
      <c r="AY263" s="180" t="s">
        <v>124</v>
      </c>
      <c r="BK263" s="182">
        <f>SUM(BK264:BK281)</f>
        <v>0</v>
      </c>
    </row>
    <row r="264" spans="1:65" s="2" customFormat="1" ht="42.8" customHeight="1">
      <c r="A264" s="33"/>
      <c r="B264" s="34"/>
      <c r="C264" s="185" t="s">
        <v>583</v>
      </c>
      <c r="D264" s="185" t="s">
        <v>127</v>
      </c>
      <c r="E264" s="186" t="s">
        <v>552</v>
      </c>
      <c r="F264" s="187" t="s">
        <v>553</v>
      </c>
      <c r="G264" s="188" t="s">
        <v>175</v>
      </c>
      <c r="H264" s="189">
        <v>900</v>
      </c>
      <c r="I264" s="190"/>
      <c r="J264" s="191">
        <f>ROUND(I264*H264,2)</f>
        <v>0</v>
      </c>
      <c r="K264" s="187" t="s">
        <v>1</v>
      </c>
      <c r="L264" s="38"/>
      <c r="M264" s="192" t="s">
        <v>1</v>
      </c>
      <c r="N264" s="193" t="s">
        <v>38</v>
      </c>
      <c r="O264" s="70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134</v>
      </c>
      <c r="AT264" s="196" t="s">
        <v>127</v>
      </c>
      <c r="AU264" s="196" t="s">
        <v>82</v>
      </c>
      <c r="AY264" s="16" t="s">
        <v>124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80</v>
      </c>
      <c r="BK264" s="197">
        <f>ROUND(I264*H264,2)</f>
        <v>0</v>
      </c>
      <c r="BL264" s="16" t="s">
        <v>134</v>
      </c>
      <c r="BM264" s="196" t="s">
        <v>579</v>
      </c>
    </row>
    <row r="265" spans="1:65" s="2" customFormat="1" ht="23.45" customHeight="1">
      <c r="A265" s="33"/>
      <c r="B265" s="34"/>
      <c r="C265" s="198" t="s">
        <v>405</v>
      </c>
      <c r="D265" s="198" t="s">
        <v>136</v>
      </c>
      <c r="E265" s="199" t="s">
        <v>556</v>
      </c>
      <c r="F265" s="200" t="s">
        <v>557</v>
      </c>
      <c r="G265" s="201" t="s">
        <v>175</v>
      </c>
      <c r="H265" s="202">
        <v>900</v>
      </c>
      <c r="I265" s="203"/>
      <c r="J265" s="204">
        <f>ROUND(I265*H265,2)</f>
        <v>0</v>
      </c>
      <c r="K265" s="200" t="s">
        <v>1</v>
      </c>
      <c r="L265" s="205"/>
      <c r="M265" s="206" t="s">
        <v>1</v>
      </c>
      <c r="N265" s="207" t="s">
        <v>38</v>
      </c>
      <c r="O265" s="70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144</v>
      </c>
      <c r="AT265" s="196" t="s">
        <v>136</v>
      </c>
      <c r="AU265" s="196" t="s">
        <v>82</v>
      </c>
      <c r="AY265" s="16" t="s">
        <v>124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6" t="s">
        <v>80</v>
      </c>
      <c r="BK265" s="197">
        <f>ROUND(I265*H265,2)</f>
        <v>0</v>
      </c>
      <c r="BL265" s="16" t="s">
        <v>134</v>
      </c>
      <c r="BM265" s="196" t="s">
        <v>582</v>
      </c>
    </row>
    <row r="266" spans="1:65" s="2" customFormat="1" ht="53.7" customHeight="1">
      <c r="A266" s="33"/>
      <c r="B266" s="34"/>
      <c r="C266" s="185" t="s">
        <v>590</v>
      </c>
      <c r="D266" s="185" t="s">
        <v>127</v>
      </c>
      <c r="E266" s="186" t="s">
        <v>559</v>
      </c>
      <c r="F266" s="187" t="s">
        <v>560</v>
      </c>
      <c r="G266" s="188" t="s">
        <v>175</v>
      </c>
      <c r="H266" s="189">
        <v>900</v>
      </c>
      <c r="I266" s="190"/>
      <c r="J266" s="191">
        <f>ROUND(I266*H266,2)</f>
        <v>0</v>
      </c>
      <c r="K266" s="187" t="s">
        <v>1</v>
      </c>
      <c r="L266" s="38"/>
      <c r="M266" s="192" t="s">
        <v>1</v>
      </c>
      <c r="N266" s="193" t="s">
        <v>38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134</v>
      </c>
      <c r="AT266" s="196" t="s">
        <v>127</v>
      </c>
      <c r="AU266" s="196" t="s">
        <v>82</v>
      </c>
      <c r="AY266" s="16" t="s">
        <v>124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80</v>
      </c>
      <c r="BK266" s="197">
        <f>ROUND(I266*H266,2)</f>
        <v>0</v>
      </c>
      <c r="BL266" s="16" t="s">
        <v>134</v>
      </c>
      <c r="BM266" s="196" t="s">
        <v>586</v>
      </c>
    </row>
    <row r="267" spans="1:65" s="2" customFormat="1" ht="23.45" customHeight="1">
      <c r="A267" s="33"/>
      <c r="B267" s="34"/>
      <c r="C267" s="198" t="s">
        <v>410</v>
      </c>
      <c r="D267" s="198" t="s">
        <v>136</v>
      </c>
      <c r="E267" s="199" t="s">
        <v>403</v>
      </c>
      <c r="F267" s="200" t="s">
        <v>404</v>
      </c>
      <c r="G267" s="201" t="s">
        <v>175</v>
      </c>
      <c r="H267" s="202">
        <v>1035</v>
      </c>
      <c r="I267" s="203"/>
      <c r="J267" s="204">
        <f>ROUND(I267*H267,2)</f>
        <v>0</v>
      </c>
      <c r="K267" s="200" t="s">
        <v>1</v>
      </c>
      <c r="L267" s="205"/>
      <c r="M267" s="206" t="s">
        <v>1</v>
      </c>
      <c r="N267" s="207" t="s">
        <v>38</v>
      </c>
      <c r="O267" s="70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6" t="s">
        <v>144</v>
      </c>
      <c r="AT267" s="196" t="s">
        <v>136</v>
      </c>
      <c r="AU267" s="196" t="s">
        <v>82</v>
      </c>
      <c r="AY267" s="16" t="s">
        <v>124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6" t="s">
        <v>80</v>
      </c>
      <c r="BK267" s="197">
        <f>ROUND(I267*H267,2)</f>
        <v>0</v>
      </c>
      <c r="BL267" s="16" t="s">
        <v>134</v>
      </c>
      <c r="BM267" s="196" t="s">
        <v>587</v>
      </c>
    </row>
    <row r="268" spans="1:65" s="13" customFormat="1">
      <c r="B268" s="214"/>
      <c r="C268" s="215"/>
      <c r="D268" s="216" t="s">
        <v>270</v>
      </c>
      <c r="E268" s="217" t="s">
        <v>1</v>
      </c>
      <c r="F268" s="218" t="s">
        <v>834</v>
      </c>
      <c r="G268" s="215"/>
      <c r="H268" s="219">
        <v>1035</v>
      </c>
      <c r="I268" s="220"/>
      <c r="J268" s="215"/>
      <c r="K268" s="215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270</v>
      </c>
      <c r="AU268" s="225" t="s">
        <v>82</v>
      </c>
      <c r="AV268" s="13" t="s">
        <v>82</v>
      </c>
      <c r="AW268" s="13" t="s">
        <v>30</v>
      </c>
      <c r="AX268" s="13" t="s">
        <v>73</v>
      </c>
      <c r="AY268" s="225" t="s">
        <v>124</v>
      </c>
    </row>
    <row r="269" spans="1:65" s="14" customFormat="1">
      <c r="B269" s="226"/>
      <c r="C269" s="227"/>
      <c r="D269" s="216" t="s">
        <v>270</v>
      </c>
      <c r="E269" s="228" t="s">
        <v>1</v>
      </c>
      <c r="F269" s="229" t="s">
        <v>272</v>
      </c>
      <c r="G269" s="227"/>
      <c r="H269" s="230">
        <v>1035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270</v>
      </c>
      <c r="AU269" s="236" t="s">
        <v>82</v>
      </c>
      <c r="AV269" s="14" t="s">
        <v>134</v>
      </c>
      <c r="AW269" s="14" t="s">
        <v>30</v>
      </c>
      <c r="AX269" s="14" t="s">
        <v>80</v>
      </c>
      <c r="AY269" s="236" t="s">
        <v>124</v>
      </c>
    </row>
    <row r="270" spans="1:65" s="2" customFormat="1" ht="23.45" customHeight="1">
      <c r="A270" s="33"/>
      <c r="B270" s="34"/>
      <c r="C270" s="185" t="s">
        <v>597</v>
      </c>
      <c r="D270" s="185" t="s">
        <v>127</v>
      </c>
      <c r="E270" s="186" t="s">
        <v>565</v>
      </c>
      <c r="F270" s="187" t="s">
        <v>566</v>
      </c>
      <c r="G270" s="188" t="s">
        <v>175</v>
      </c>
      <c r="H270" s="189">
        <v>420</v>
      </c>
      <c r="I270" s="190"/>
      <c r="J270" s="191">
        <f>ROUND(I270*H270,2)</f>
        <v>0</v>
      </c>
      <c r="K270" s="187" t="s">
        <v>1</v>
      </c>
      <c r="L270" s="38"/>
      <c r="M270" s="192" t="s">
        <v>1</v>
      </c>
      <c r="N270" s="193" t="s">
        <v>38</v>
      </c>
      <c r="O270" s="70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134</v>
      </c>
      <c r="AT270" s="196" t="s">
        <v>127</v>
      </c>
      <c r="AU270" s="196" t="s">
        <v>82</v>
      </c>
      <c r="AY270" s="16" t="s">
        <v>124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80</v>
      </c>
      <c r="BK270" s="197">
        <f>ROUND(I270*H270,2)</f>
        <v>0</v>
      </c>
      <c r="BL270" s="16" t="s">
        <v>134</v>
      </c>
      <c r="BM270" s="196" t="s">
        <v>593</v>
      </c>
    </row>
    <row r="271" spans="1:65" s="13" customFormat="1">
      <c r="B271" s="214"/>
      <c r="C271" s="215"/>
      <c r="D271" s="216" t="s">
        <v>270</v>
      </c>
      <c r="E271" s="217" t="s">
        <v>1</v>
      </c>
      <c r="F271" s="218" t="s">
        <v>835</v>
      </c>
      <c r="G271" s="215"/>
      <c r="H271" s="219">
        <v>420</v>
      </c>
      <c r="I271" s="220"/>
      <c r="J271" s="215"/>
      <c r="K271" s="215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270</v>
      </c>
      <c r="AU271" s="225" t="s">
        <v>82</v>
      </c>
      <c r="AV271" s="13" t="s">
        <v>82</v>
      </c>
      <c r="AW271" s="13" t="s">
        <v>30</v>
      </c>
      <c r="AX271" s="13" t="s">
        <v>73</v>
      </c>
      <c r="AY271" s="225" t="s">
        <v>124</v>
      </c>
    </row>
    <row r="272" spans="1:65" s="14" customFormat="1">
      <c r="B272" s="226"/>
      <c r="C272" s="227"/>
      <c r="D272" s="216" t="s">
        <v>270</v>
      </c>
      <c r="E272" s="228" t="s">
        <v>1</v>
      </c>
      <c r="F272" s="229" t="s">
        <v>272</v>
      </c>
      <c r="G272" s="227"/>
      <c r="H272" s="230">
        <v>420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270</v>
      </c>
      <c r="AU272" s="236" t="s">
        <v>82</v>
      </c>
      <c r="AV272" s="14" t="s">
        <v>134</v>
      </c>
      <c r="AW272" s="14" t="s">
        <v>30</v>
      </c>
      <c r="AX272" s="14" t="s">
        <v>80</v>
      </c>
      <c r="AY272" s="236" t="s">
        <v>124</v>
      </c>
    </row>
    <row r="273" spans="1:65" s="2" customFormat="1" ht="21.1" customHeight="1">
      <c r="A273" s="33"/>
      <c r="B273" s="34"/>
      <c r="C273" s="198" t="s">
        <v>413</v>
      </c>
      <c r="D273" s="198" t="s">
        <v>136</v>
      </c>
      <c r="E273" s="199" t="s">
        <v>570</v>
      </c>
      <c r="F273" s="200" t="s">
        <v>571</v>
      </c>
      <c r="G273" s="201" t="s">
        <v>490</v>
      </c>
      <c r="H273" s="202">
        <v>59.999000000000002</v>
      </c>
      <c r="I273" s="203"/>
      <c r="J273" s="204">
        <f t="shared" ref="J273:J281" si="40">ROUND(I273*H273,2)</f>
        <v>0</v>
      </c>
      <c r="K273" s="200" t="s">
        <v>1</v>
      </c>
      <c r="L273" s="205"/>
      <c r="M273" s="206" t="s">
        <v>1</v>
      </c>
      <c r="N273" s="207" t="s">
        <v>38</v>
      </c>
      <c r="O273" s="70"/>
      <c r="P273" s="194">
        <f t="shared" ref="P273:P281" si="41">O273*H273</f>
        <v>0</v>
      </c>
      <c r="Q273" s="194">
        <v>0</v>
      </c>
      <c r="R273" s="194">
        <f t="shared" ref="R273:R281" si="42">Q273*H273</f>
        <v>0</v>
      </c>
      <c r="S273" s="194">
        <v>0</v>
      </c>
      <c r="T273" s="195">
        <f t="shared" ref="T273:T281" si="43"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144</v>
      </c>
      <c r="AT273" s="196" t="s">
        <v>136</v>
      </c>
      <c r="AU273" s="196" t="s">
        <v>82</v>
      </c>
      <c r="AY273" s="16" t="s">
        <v>124</v>
      </c>
      <c r="BE273" s="197">
        <f t="shared" ref="BE273:BE281" si="44">IF(N273="základní",J273,0)</f>
        <v>0</v>
      </c>
      <c r="BF273" s="197">
        <f t="shared" ref="BF273:BF281" si="45">IF(N273="snížená",J273,0)</f>
        <v>0</v>
      </c>
      <c r="BG273" s="197">
        <f t="shared" ref="BG273:BG281" si="46">IF(N273="zákl. přenesená",J273,0)</f>
        <v>0</v>
      </c>
      <c r="BH273" s="197">
        <f t="shared" ref="BH273:BH281" si="47">IF(N273="sníž. přenesená",J273,0)</f>
        <v>0</v>
      </c>
      <c r="BI273" s="197">
        <f t="shared" ref="BI273:BI281" si="48">IF(N273="nulová",J273,0)</f>
        <v>0</v>
      </c>
      <c r="BJ273" s="16" t="s">
        <v>80</v>
      </c>
      <c r="BK273" s="197">
        <f t="shared" ref="BK273:BK281" si="49">ROUND(I273*H273,2)</f>
        <v>0</v>
      </c>
      <c r="BL273" s="16" t="s">
        <v>134</v>
      </c>
      <c r="BM273" s="196" t="s">
        <v>596</v>
      </c>
    </row>
    <row r="274" spans="1:65" s="2" customFormat="1" ht="21.1" customHeight="1">
      <c r="A274" s="33"/>
      <c r="B274" s="34"/>
      <c r="C274" s="198" t="s">
        <v>604</v>
      </c>
      <c r="D274" s="198" t="s">
        <v>136</v>
      </c>
      <c r="E274" s="199" t="s">
        <v>573</v>
      </c>
      <c r="F274" s="200" t="s">
        <v>574</v>
      </c>
      <c r="G274" s="201" t="s">
        <v>130</v>
      </c>
      <c r="H274" s="202">
        <v>60</v>
      </c>
      <c r="I274" s="203"/>
      <c r="J274" s="204">
        <f t="shared" si="40"/>
        <v>0</v>
      </c>
      <c r="K274" s="200" t="s">
        <v>1</v>
      </c>
      <c r="L274" s="205"/>
      <c r="M274" s="206" t="s">
        <v>1</v>
      </c>
      <c r="N274" s="207" t="s">
        <v>38</v>
      </c>
      <c r="O274" s="70"/>
      <c r="P274" s="194">
        <f t="shared" si="41"/>
        <v>0</v>
      </c>
      <c r="Q274" s="194">
        <v>0</v>
      </c>
      <c r="R274" s="194">
        <f t="shared" si="42"/>
        <v>0</v>
      </c>
      <c r="S274" s="194">
        <v>0</v>
      </c>
      <c r="T274" s="195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144</v>
      </c>
      <c r="AT274" s="196" t="s">
        <v>136</v>
      </c>
      <c r="AU274" s="196" t="s">
        <v>82</v>
      </c>
      <c r="AY274" s="16" t="s">
        <v>124</v>
      </c>
      <c r="BE274" s="197">
        <f t="shared" si="44"/>
        <v>0</v>
      </c>
      <c r="BF274" s="197">
        <f t="shared" si="45"/>
        <v>0</v>
      </c>
      <c r="BG274" s="197">
        <f t="shared" si="46"/>
        <v>0</v>
      </c>
      <c r="BH274" s="197">
        <f t="shared" si="47"/>
        <v>0</v>
      </c>
      <c r="BI274" s="197">
        <f t="shared" si="48"/>
        <v>0</v>
      </c>
      <c r="BJ274" s="16" t="s">
        <v>80</v>
      </c>
      <c r="BK274" s="197">
        <f t="shared" si="49"/>
        <v>0</v>
      </c>
      <c r="BL274" s="16" t="s">
        <v>134</v>
      </c>
      <c r="BM274" s="196" t="s">
        <v>600</v>
      </c>
    </row>
    <row r="275" spans="1:65" s="2" customFormat="1" ht="21.1" customHeight="1">
      <c r="A275" s="33"/>
      <c r="B275" s="34"/>
      <c r="C275" s="185" t="s">
        <v>418</v>
      </c>
      <c r="D275" s="185" t="s">
        <v>127</v>
      </c>
      <c r="E275" s="186" t="s">
        <v>577</v>
      </c>
      <c r="F275" s="187" t="s">
        <v>578</v>
      </c>
      <c r="G275" s="188" t="s">
        <v>130</v>
      </c>
      <c r="H275" s="189">
        <v>150</v>
      </c>
      <c r="I275" s="190"/>
      <c r="J275" s="191">
        <f t="shared" si="40"/>
        <v>0</v>
      </c>
      <c r="K275" s="187" t="s">
        <v>1</v>
      </c>
      <c r="L275" s="38"/>
      <c r="M275" s="192" t="s">
        <v>1</v>
      </c>
      <c r="N275" s="193" t="s">
        <v>38</v>
      </c>
      <c r="O275" s="70"/>
      <c r="P275" s="194">
        <f t="shared" si="41"/>
        <v>0</v>
      </c>
      <c r="Q275" s="194">
        <v>0</v>
      </c>
      <c r="R275" s="194">
        <f t="shared" si="42"/>
        <v>0</v>
      </c>
      <c r="S275" s="194">
        <v>0</v>
      </c>
      <c r="T275" s="195">
        <f t="shared" si="4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134</v>
      </c>
      <c r="AT275" s="196" t="s">
        <v>127</v>
      </c>
      <c r="AU275" s="196" t="s">
        <v>82</v>
      </c>
      <c r="AY275" s="16" t="s">
        <v>124</v>
      </c>
      <c r="BE275" s="197">
        <f t="shared" si="44"/>
        <v>0</v>
      </c>
      <c r="BF275" s="197">
        <f t="shared" si="45"/>
        <v>0</v>
      </c>
      <c r="BG275" s="197">
        <f t="shared" si="46"/>
        <v>0</v>
      </c>
      <c r="BH275" s="197">
        <f t="shared" si="47"/>
        <v>0</v>
      </c>
      <c r="BI275" s="197">
        <f t="shared" si="48"/>
        <v>0</v>
      </c>
      <c r="BJ275" s="16" t="s">
        <v>80</v>
      </c>
      <c r="BK275" s="197">
        <f t="shared" si="49"/>
        <v>0</v>
      </c>
      <c r="BL275" s="16" t="s">
        <v>134</v>
      </c>
      <c r="BM275" s="196" t="s">
        <v>603</v>
      </c>
    </row>
    <row r="276" spans="1:65" s="2" customFormat="1" ht="16.3" customHeight="1">
      <c r="A276" s="33"/>
      <c r="B276" s="34"/>
      <c r="C276" s="198" t="s">
        <v>611</v>
      </c>
      <c r="D276" s="198" t="s">
        <v>136</v>
      </c>
      <c r="E276" s="199" t="s">
        <v>580</v>
      </c>
      <c r="F276" s="200" t="s">
        <v>581</v>
      </c>
      <c r="G276" s="201" t="s">
        <v>130</v>
      </c>
      <c r="H276" s="202">
        <v>150</v>
      </c>
      <c r="I276" s="203"/>
      <c r="J276" s="204">
        <f t="shared" si="40"/>
        <v>0</v>
      </c>
      <c r="K276" s="200" t="s">
        <v>1</v>
      </c>
      <c r="L276" s="205"/>
      <c r="M276" s="206" t="s">
        <v>1</v>
      </c>
      <c r="N276" s="207" t="s">
        <v>38</v>
      </c>
      <c r="O276" s="70"/>
      <c r="P276" s="194">
        <f t="shared" si="41"/>
        <v>0</v>
      </c>
      <c r="Q276" s="194">
        <v>0</v>
      </c>
      <c r="R276" s="194">
        <f t="shared" si="42"/>
        <v>0</v>
      </c>
      <c r="S276" s="194">
        <v>0</v>
      </c>
      <c r="T276" s="195">
        <f t="shared" si="4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144</v>
      </c>
      <c r="AT276" s="196" t="s">
        <v>136</v>
      </c>
      <c r="AU276" s="196" t="s">
        <v>82</v>
      </c>
      <c r="AY276" s="16" t="s">
        <v>124</v>
      </c>
      <c r="BE276" s="197">
        <f t="shared" si="44"/>
        <v>0</v>
      </c>
      <c r="BF276" s="197">
        <f t="shared" si="45"/>
        <v>0</v>
      </c>
      <c r="BG276" s="197">
        <f t="shared" si="46"/>
        <v>0</v>
      </c>
      <c r="BH276" s="197">
        <f t="shared" si="47"/>
        <v>0</v>
      </c>
      <c r="BI276" s="197">
        <f t="shared" si="48"/>
        <v>0</v>
      </c>
      <c r="BJ276" s="16" t="s">
        <v>80</v>
      </c>
      <c r="BK276" s="197">
        <f t="shared" si="49"/>
        <v>0</v>
      </c>
      <c r="BL276" s="16" t="s">
        <v>134</v>
      </c>
      <c r="BM276" s="196" t="s">
        <v>607</v>
      </c>
    </row>
    <row r="277" spans="1:65" s="2" customFormat="1" ht="23.45" customHeight="1">
      <c r="A277" s="33"/>
      <c r="B277" s="34"/>
      <c r="C277" s="185" t="s">
        <v>421</v>
      </c>
      <c r="D277" s="185" t="s">
        <v>127</v>
      </c>
      <c r="E277" s="186" t="s">
        <v>584</v>
      </c>
      <c r="F277" s="187" t="s">
        <v>585</v>
      </c>
      <c r="G277" s="188" t="s">
        <v>130</v>
      </c>
      <c r="H277" s="189">
        <v>35</v>
      </c>
      <c r="I277" s="190"/>
      <c r="J277" s="191">
        <f t="shared" si="40"/>
        <v>0</v>
      </c>
      <c r="K277" s="187" t="s">
        <v>1</v>
      </c>
      <c r="L277" s="38"/>
      <c r="M277" s="192" t="s">
        <v>1</v>
      </c>
      <c r="N277" s="193" t="s">
        <v>38</v>
      </c>
      <c r="O277" s="70"/>
      <c r="P277" s="194">
        <f t="shared" si="41"/>
        <v>0</v>
      </c>
      <c r="Q277" s="194">
        <v>0</v>
      </c>
      <c r="R277" s="194">
        <f t="shared" si="42"/>
        <v>0</v>
      </c>
      <c r="S277" s="194">
        <v>0</v>
      </c>
      <c r="T277" s="195">
        <f t="shared" si="4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134</v>
      </c>
      <c r="AT277" s="196" t="s">
        <v>127</v>
      </c>
      <c r="AU277" s="196" t="s">
        <v>82</v>
      </c>
      <c r="AY277" s="16" t="s">
        <v>124</v>
      </c>
      <c r="BE277" s="197">
        <f t="shared" si="44"/>
        <v>0</v>
      </c>
      <c r="BF277" s="197">
        <f t="shared" si="45"/>
        <v>0</v>
      </c>
      <c r="BG277" s="197">
        <f t="shared" si="46"/>
        <v>0</v>
      </c>
      <c r="BH277" s="197">
        <f t="shared" si="47"/>
        <v>0</v>
      </c>
      <c r="BI277" s="197">
        <f t="shared" si="48"/>
        <v>0</v>
      </c>
      <c r="BJ277" s="16" t="s">
        <v>80</v>
      </c>
      <c r="BK277" s="197">
        <f t="shared" si="49"/>
        <v>0</v>
      </c>
      <c r="BL277" s="16" t="s">
        <v>134</v>
      </c>
      <c r="BM277" s="196" t="s">
        <v>610</v>
      </c>
    </row>
    <row r="278" spans="1:65" s="2" customFormat="1" ht="16.3" customHeight="1">
      <c r="A278" s="33"/>
      <c r="B278" s="34"/>
      <c r="C278" s="185" t="s">
        <v>618</v>
      </c>
      <c r="D278" s="185" t="s">
        <v>127</v>
      </c>
      <c r="E278" s="186" t="s">
        <v>836</v>
      </c>
      <c r="F278" s="187" t="s">
        <v>837</v>
      </c>
      <c r="G278" s="188" t="s">
        <v>130</v>
      </c>
      <c r="H278" s="189">
        <v>9</v>
      </c>
      <c r="I278" s="190"/>
      <c r="J278" s="191">
        <f t="shared" si="40"/>
        <v>0</v>
      </c>
      <c r="K278" s="187" t="s">
        <v>1</v>
      </c>
      <c r="L278" s="38"/>
      <c r="M278" s="192" t="s">
        <v>1</v>
      </c>
      <c r="N278" s="193" t="s">
        <v>38</v>
      </c>
      <c r="O278" s="70"/>
      <c r="P278" s="194">
        <f t="shared" si="41"/>
        <v>0</v>
      </c>
      <c r="Q278" s="194">
        <v>0</v>
      </c>
      <c r="R278" s="194">
        <f t="shared" si="42"/>
        <v>0</v>
      </c>
      <c r="S278" s="194">
        <v>0</v>
      </c>
      <c r="T278" s="195">
        <f t="shared" si="4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134</v>
      </c>
      <c r="AT278" s="196" t="s">
        <v>127</v>
      </c>
      <c r="AU278" s="196" t="s">
        <v>82</v>
      </c>
      <c r="AY278" s="16" t="s">
        <v>124</v>
      </c>
      <c r="BE278" s="197">
        <f t="shared" si="44"/>
        <v>0</v>
      </c>
      <c r="BF278" s="197">
        <f t="shared" si="45"/>
        <v>0</v>
      </c>
      <c r="BG278" s="197">
        <f t="shared" si="46"/>
        <v>0</v>
      </c>
      <c r="BH278" s="197">
        <f t="shared" si="47"/>
        <v>0</v>
      </c>
      <c r="BI278" s="197">
        <f t="shared" si="48"/>
        <v>0</v>
      </c>
      <c r="BJ278" s="16" t="s">
        <v>80</v>
      </c>
      <c r="BK278" s="197">
        <f t="shared" si="49"/>
        <v>0</v>
      </c>
      <c r="BL278" s="16" t="s">
        <v>134</v>
      </c>
      <c r="BM278" s="196" t="s">
        <v>614</v>
      </c>
    </row>
    <row r="279" spans="1:65" s="2" customFormat="1" ht="23.45" customHeight="1">
      <c r="A279" s="33"/>
      <c r="B279" s="34"/>
      <c r="C279" s="198" t="s">
        <v>426</v>
      </c>
      <c r="D279" s="198" t="s">
        <v>136</v>
      </c>
      <c r="E279" s="199" t="s">
        <v>838</v>
      </c>
      <c r="F279" s="200" t="s">
        <v>839</v>
      </c>
      <c r="G279" s="201" t="s">
        <v>130</v>
      </c>
      <c r="H279" s="202">
        <v>9</v>
      </c>
      <c r="I279" s="203"/>
      <c r="J279" s="204">
        <f t="shared" si="40"/>
        <v>0</v>
      </c>
      <c r="K279" s="200" t="s">
        <v>1</v>
      </c>
      <c r="L279" s="205"/>
      <c r="M279" s="206" t="s">
        <v>1</v>
      </c>
      <c r="N279" s="207" t="s">
        <v>38</v>
      </c>
      <c r="O279" s="70"/>
      <c r="P279" s="194">
        <f t="shared" si="41"/>
        <v>0</v>
      </c>
      <c r="Q279" s="194">
        <v>0</v>
      </c>
      <c r="R279" s="194">
        <f t="shared" si="42"/>
        <v>0</v>
      </c>
      <c r="S279" s="194">
        <v>0</v>
      </c>
      <c r="T279" s="195">
        <f t="shared" si="4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144</v>
      </c>
      <c r="AT279" s="196" t="s">
        <v>136</v>
      </c>
      <c r="AU279" s="196" t="s">
        <v>82</v>
      </c>
      <c r="AY279" s="16" t="s">
        <v>124</v>
      </c>
      <c r="BE279" s="197">
        <f t="shared" si="44"/>
        <v>0</v>
      </c>
      <c r="BF279" s="197">
        <f t="shared" si="45"/>
        <v>0</v>
      </c>
      <c r="BG279" s="197">
        <f t="shared" si="46"/>
        <v>0</v>
      </c>
      <c r="BH279" s="197">
        <f t="shared" si="47"/>
        <v>0</v>
      </c>
      <c r="BI279" s="197">
        <f t="shared" si="48"/>
        <v>0</v>
      </c>
      <c r="BJ279" s="16" t="s">
        <v>80</v>
      </c>
      <c r="BK279" s="197">
        <f t="shared" si="49"/>
        <v>0</v>
      </c>
      <c r="BL279" s="16" t="s">
        <v>134</v>
      </c>
      <c r="BM279" s="196" t="s">
        <v>617</v>
      </c>
    </row>
    <row r="280" spans="1:65" s="2" customFormat="1" ht="23.45" customHeight="1">
      <c r="A280" s="33"/>
      <c r="B280" s="34"/>
      <c r="C280" s="198" t="s">
        <v>626</v>
      </c>
      <c r="D280" s="198" t="s">
        <v>136</v>
      </c>
      <c r="E280" s="199" t="s">
        <v>840</v>
      </c>
      <c r="F280" s="200" t="s">
        <v>841</v>
      </c>
      <c r="G280" s="201" t="s">
        <v>130</v>
      </c>
      <c r="H280" s="202">
        <v>9</v>
      </c>
      <c r="I280" s="203"/>
      <c r="J280" s="204">
        <f t="shared" si="40"/>
        <v>0</v>
      </c>
      <c r="K280" s="200" t="s">
        <v>1</v>
      </c>
      <c r="L280" s="205"/>
      <c r="M280" s="206" t="s">
        <v>1</v>
      </c>
      <c r="N280" s="207" t="s">
        <v>38</v>
      </c>
      <c r="O280" s="70"/>
      <c r="P280" s="194">
        <f t="shared" si="41"/>
        <v>0</v>
      </c>
      <c r="Q280" s="194">
        <v>0</v>
      </c>
      <c r="R280" s="194">
        <f t="shared" si="42"/>
        <v>0</v>
      </c>
      <c r="S280" s="194">
        <v>0</v>
      </c>
      <c r="T280" s="195">
        <f t="shared" si="4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144</v>
      </c>
      <c r="AT280" s="196" t="s">
        <v>136</v>
      </c>
      <c r="AU280" s="196" t="s">
        <v>82</v>
      </c>
      <c r="AY280" s="16" t="s">
        <v>124</v>
      </c>
      <c r="BE280" s="197">
        <f t="shared" si="44"/>
        <v>0</v>
      </c>
      <c r="BF280" s="197">
        <f t="shared" si="45"/>
        <v>0</v>
      </c>
      <c r="BG280" s="197">
        <f t="shared" si="46"/>
        <v>0</v>
      </c>
      <c r="BH280" s="197">
        <f t="shared" si="47"/>
        <v>0</v>
      </c>
      <c r="BI280" s="197">
        <f t="shared" si="48"/>
        <v>0</v>
      </c>
      <c r="BJ280" s="16" t="s">
        <v>80</v>
      </c>
      <c r="BK280" s="197">
        <f t="shared" si="49"/>
        <v>0</v>
      </c>
      <c r="BL280" s="16" t="s">
        <v>134</v>
      </c>
      <c r="BM280" s="196" t="s">
        <v>621</v>
      </c>
    </row>
    <row r="281" spans="1:65" s="2" customFormat="1" ht="42.8" customHeight="1">
      <c r="A281" s="33"/>
      <c r="B281" s="34"/>
      <c r="C281" s="185" t="s">
        <v>429</v>
      </c>
      <c r="D281" s="185" t="s">
        <v>127</v>
      </c>
      <c r="E281" s="186" t="s">
        <v>279</v>
      </c>
      <c r="F281" s="187" t="s">
        <v>280</v>
      </c>
      <c r="G281" s="188" t="s">
        <v>281</v>
      </c>
      <c r="H281" s="189">
        <v>0.433</v>
      </c>
      <c r="I281" s="190"/>
      <c r="J281" s="191">
        <f t="shared" si="40"/>
        <v>0</v>
      </c>
      <c r="K281" s="187" t="s">
        <v>1</v>
      </c>
      <c r="L281" s="38"/>
      <c r="M281" s="192" t="s">
        <v>1</v>
      </c>
      <c r="N281" s="193" t="s">
        <v>38</v>
      </c>
      <c r="O281" s="70"/>
      <c r="P281" s="194">
        <f t="shared" si="41"/>
        <v>0</v>
      </c>
      <c r="Q281" s="194">
        <v>0</v>
      </c>
      <c r="R281" s="194">
        <f t="shared" si="42"/>
        <v>0</v>
      </c>
      <c r="S281" s="194">
        <v>0</v>
      </c>
      <c r="T281" s="195">
        <f t="shared" si="4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134</v>
      </c>
      <c r="AT281" s="196" t="s">
        <v>127</v>
      </c>
      <c r="AU281" s="196" t="s">
        <v>82</v>
      </c>
      <c r="AY281" s="16" t="s">
        <v>124</v>
      </c>
      <c r="BE281" s="197">
        <f t="shared" si="44"/>
        <v>0</v>
      </c>
      <c r="BF281" s="197">
        <f t="shared" si="45"/>
        <v>0</v>
      </c>
      <c r="BG281" s="197">
        <f t="shared" si="46"/>
        <v>0</v>
      </c>
      <c r="BH281" s="197">
        <f t="shared" si="47"/>
        <v>0</v>
      </c>
      <c r="BI281" s="197">
        <f t="shared" si="48"/>
        <v>0</v>
      </c>
      <c r="BJ281" s="16" t="s">
        <v>80</v>
      </c>
      <c r="BK281" s="197">
        <f t="shared" si="49"/>
        <v>0</v>
      </c>
      <c r="BL281" s="16" t="s">
        <v>134</v>
      </c>
      <c r="BM281" s="196" t="s">
        <v>624</v>
      </c>
    </row>
    <row r="282" spans="1:65" s="12" customFormat="1" ht="22.75" customHeight="1">
      <c r="B282" s="169"/>
      <c r="C282" s="170"/>
      <c r="D282" s="171" t="s">
        <v>72</v>
      </c>
      <c r="E282" s="183" t="s">
        <v>588</v>
      </c>
      <c r="F282" s="183" t="s">
        <v>589</v>
      </c>
      <c r="G282" s="170"/>
      <c r="H282" s="170"/>
      <c r="I282" s="173"/>
      <c r="J282" s="184">
        <f>BK282</f>
        <v>0</v>
      </c>
      <c r="K282" s="170"/>
      <c r="L282" s="175"/>
      <c r="M282" s="176"/>
      <c r="N282" s="177"/>
      <c r="O282" s="177"/>
      <c r="P282" s="178">
        <f>SUM(P283:P299)</f>
        <v>0</v>
      </c>
      <c r="Q282" s="177"/>
      <c r="R282" s="178">
        <f>SUM(R283:R299)</f>
        <v>0</v>
      </c>
      <c r="S282" s="177"/>
      <c r="T282" s="179">
        <f>SUM(T283:T299)</f>
        <v>0</v>
      </c>
      <c r="AR282" s="180" t="s">
        <v>80</v>
      </c>
      <c r="AT282" s="181" t="s">
        <v>72</v>
      </c>
      <c r="AU282" s="181" t="s">
        <v>80</v>
      </c>
      <c r="AY282" s="180" t="s">
        <v>124</v>
      </c>
      <c r="BK282" s="182">
        <f>SUM(BK283:BK299)</f>
        <v>0</v>
      </c>
    </row>
    <row r="283" spans="1:65" s="2" customFormat="1" ht="42.8" customHeight="1">
      <c r="A283" s="33"/>
      <c r="B283" s="34"/>
      <c r="C283" s="185" t="s">
        <v>633</v>
      </c>
      <c r="D283" s="185" t="s">
        <v>127</v>
      </c>
      <c r="E283" s="186" t="s">
        <v>591</v>
      </c>
      <c r="F283" s="187" t="s">
        <v>592</v>
      </c>
      <c r="G283" s="188" t="s">
        <v>175</v>
      </c>
      <c r="H283" s="189">
        <v>100</v>
      </c>
      <c r="I283" s="190"/>
      <c r="J283" s="191">
        <f t="shared" ref="J283:J292" si="50">ROUND(I283*H283,2)</f>
        <v>0</v>
      </c>
      <c r="K283" s="187" t="s">
        <v>1</v>
      </c>
      <c r="L283" s="38"/>
      <c r="M283" s="192" t="s">
        <v>1</v>
      </c>
      <c r="N283" s="193" t="s">
        <v>38</v>
      </c>
      <c r="O283" s="70"/>
      <c r="P283" s="194">
        <f t="shared" ref="P283:P292" si="51">O283*H283</f>
        <v>0</v>
      </c>
      <c r="Q283" s="194">
        <v>0</v>
      </c>
      <c r="R283" s="194">
        <f t="shared" ref="R283:R292" si="52">Q283*H283</f>
        <v>0</v>
      </c>
      <c r="S283" s="194">
        <v>0</v>
      </c>
      <c r="T283" s="195">
        <f t="shared" ref="T283:T292" si="53"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134</v>
      </c>
      <c r="AT283" s="196" t="s">
        <v>127</v>
      </c>
      <c r="AU283" s="196" t="s">
        <v>82</v>
      </c>
      <c r="AY283" s="16" t="s">
        <v>124</v>
      </c>
      <c r="BE283" s="197">
        <f t="shared" ref="BE283:BE292" si="54">IF(N283="základní",J283,0)</f>
        <v>0</v>
      </c>
      <c r="BF283" s="197">
        <f t="shared" ref="BF283:BF292" si="55">IF(N283="snížená",J283,0)</f>
        <v>0</v>
      </c>
      <c r="BG283" s="197">
        <f t="shared" ref="BG283:BG292" si="56">IF(N283="zákl. přenesená",J283,0)</f>
        <v>0</v>
      </c>
      <c r="BH283" s="197">
        <f t="shared" ref="BH283:BH292" si="57">IF(N283="sníž. přenesená",J283,0)</f>
        <v>0</v>
      </c>
      <c r="BI283" s="197">
        <f t="shared" ref="BI283:BI292" si="58">IF(N283="nulová",J283,0)</f>
        <v>0</v>
      </c>
      <c r="BJ283" s="16" t="s">
        <v>80</v>
      </c>
      <c r="BK283" s="197">
        <f t="shared" ref="BK283:BK292" si="59">ROUND(I283*H283,2)</f>
        <v>0</v>
      </c>
      <c r="BL283" s="16" t="s">
        <v>134</v>
      </c>
      <c r="BM283" s="196" t="s">
        <v>629</v>
      </c>
    </row>
    <row r="284" spans="1:65" s="2" customFormat="1" ht="42.8" customHeight="1">
      <c r="A284" s="33"/>
      <c r="B284" s="34"/>
      <c r="C284" s="198" t="s">
        <v>433</v>
      </c>
      <c r="D284" s="198" t="s">
        <v>136</v>
      </c>
      <c r="E284" s="199" t="s">
        <v>594</v>
      </c>
      <c r="F284" s="200" t="s">
        <v>595</v>
      </c>
      <c r="G284" s="201" t="s">
        <v>175</v>
      </c>
      <c r="H284" s="202">
        <v>100</v>
      </c>
      <c r="I284" s="203"/>
      <c r="J284" s="204">
        <f t="shared" si="50"/>
        <v>0</v>
      </c>
      <c r="K284" s="200" t="s">
        <v>1</v>
      </c>
      <c r="L284" s="205"/>
      <c r="M284" s="206" t="s">
        <v>1</v>
      </c>
      <c r="N284" s="207" t="s">
        <v>38</v>
      </c>
      <c r="O284" s="70"/>
      <c r="P284" s="194">
        <f t="shared" si="51"/>
        <v>0</v>
      </c>
      <c r="Q284" s="194">
        <v>0</v>
      </c>
      <c r="R284" s="194">
        <f t="shared" si="52"/>
        <v>0</v>
      </c>
      <c r="S284" s="194">
        <v>0</v>
      </c>
      <c r="T284" s="195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144</v>
      </c>
      <c r="AT284" s="196" t="s">
        <v>136</v>
      </c>
      <c r="AU284" s="196" t="s">
        <v>82</v>
      </c>
      <c r="AY284" s="16" t="s">
        <v>124</v>
      </c>
      <c r="BE284" s="197">
        <f t="shared" si="54"/>
        <v>0</v>
      </c>
      <c r="BF284" s="197">
        <f t="shared" si="55"/>
        <v>0</v>
      </c>
      <c r="BG284" s="197">
        <f t="shared" si="56"/>
        <v>0</v>
      </c>
      <c r="BH284" s="197">
        <f t="shared" si="57"/>
        <v>0</v>
      </c>
      <c r="BI284" s="197">
        <f t="shared" si="58"/>
        <v>0</v>
      </c>
      <c r="BJ284" s="16" t="s">
        <v>80</v>
      </c>
      <c r="BK284" s="197">
        <f t="shared" si="59"/>
        <v>0</v>
      </c>
      <c r="BL284" s="16" t="s">
        <v>134</v>
      </c>
      <c r="BM284" s="196" t="s">
        <v>632</v>
      </c>
    </row>
    <row r="285" spans="1:65" s="2" customFormat="1" ht="21.1" customHeight="1">
      <c r="A285" s="33"/>
      <c r="B285" s="34"/>
      <c r="C285" s="185" t="s">
        <v>641</v>
      </c>
      <c r="D285" s="185" t="s">
        <v>127</v>
      </c>
      <c r="E285" s="186" t="s">
        <v>598</v>
      </c>
      <c r="F285" s="187" t="s">
        <v>599</v>
      </c>
      <c r="G285" s="188" t="s">
        <v>130</v>
      </c>
      <c r="H285" s="189">
        <v>1</v>
      </c>
      <c r="I285" s="190"/>
      <c r="J285" s="191">
        <f t="shared" si="50"/>
        <v>0</v>
      </c>
      <c r="K285" s="187" t="s">
        <v>1</v>
      </c>
      <c r="L285" s="38"/>
      <c r="M285" s="192" t="s">
        <v>1</v>
      </c>
      <c r="N285" s="193" t="s">
        <v>38</v>
      </c>
      <c r="O285" s="70"/>
      <c r="P285" s="194">
        <f t="shared" si="51"/>
        <v>0</v>
      </c>
      <c r="Q285" s="194">
        <v>0</v>
      </c>
      <c r="R285" s="194">
        <f t="shared" si="52"/>
        <v>0</v>
      </c>
      <c r="S285" s="194">
        <v>0</v>
      </c>
      <c r="T285" s="195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134</v>
      </c>
      <c r="AT285" s="196" t="s">
        <v>127</v>
      </c>
      <c r="AU285" s="196" t="s">
        <v>82</v>
      </c>
      <c r="AY285" s="16" t="s">
        <v>124</v>
      </c>
      <c r="BE285" s="197">
        <f t="shared" si="54"/>
        <v>0</v>
      </c>
      <c r="BF285" s="197">
        <f t="shared" si="55"/>
        <v>0</v>
      </c>
      <c r="BG285" s="197">
        <f t="shared" si="56"/>
        <v>0</v>
      </c>
      <c r="BH285" s="197">
        <f t="shared" si="57"/>
        <v>0</v>
      </c>
      <c r="BI285" s="197">
        <f t="shared" si="58"/>
        <v>0</v>
      </c>
      <c r="BJ285" s="16" t="s">
        <v>80</v>
      </c>
      <c r="BK285" s="197">
        <f t="shared" si="59"/>
        <v>0</v>
      </c>
      <c r="BL285" s="16" t="s">
        <v>134</v>
      </c>
      <c r="BM285" s="196" t="s">
        <v>637</v>
      </c>
    </row>
    <row r="286" spans="1:65" s="2" customFormat="1" ht="23.45" customHeight="1">
      <c r="A286" s="33"/>
      <c r="B286" s="34"/>
      <c r="C286" s="198" t="s">
        <v>436</v>
      </c>
      <c r="D286" s="198" t="s">
        <v>136</v>
      </c>
      <c r="E286" s="199" t="s">
        <v>601</v>
      </c>
      <c r="F286" s="200" t="s">
        <v>602</v>
      </c>
      <c r="G286" s="201" t="s">
        <v>139</v>
      </c>
      <c r="H286" s="202">
        <v>1</v>
      </c>
      <c r="I286" s="203"/>
      <c r="J286" s="204">
        <f t="shared" si="50"/>
        <v>0</v>
      </c>
      <c r="K286" s="200" t="s">
        <v>1</v>
      </c>
      <c r="L286" s="205"/>
      <c r="M286" s="206" t="s">
        <v>1</v>
      </c>
      <c r="N286" s="207" t="s">
        <v>38</v>
      </c>
      <c r="O286" s="70"/>
      <c r="P286" s="194">
        <f t="shared" si="51"/>
        <v>0</v>
      </c>
      <c r="Q286" s="194">
        <v>0</v>
      </c>
      <c r="R286" s="194">
        <f t="shared" si="52"/>
        <v>0</v>
      </c>
      <c r="S286" s="194">
        <v>0</v>
      </c>
      <c r="T286" s="195">
        <f t="shared" si="5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6" t="s">
        <v>144</v>
      </c>
      <c r="AT286" s="196" t="s">
        <v>136</v>
      </c>
      <c r="AU286" s="196" t="s">
        <v>82</v>
      </c>
      <c r="AY286" s="16" t="s">
        <v>124</v>
      </c>
      <c r="BE286" s="197">
        <f t="shared" si="54"/>
        <v>0</v>
      </c>
      <c r="BF286" s="197">
        <f t="shared" si="55"/>
        <v>0</v>
      </c>
      <c r="BG286" s="197">
        <f t="shared" si="56"/>
        <v>0</v>
      </c>
      <c r="BH286" s="197">
        <f t="shared" si="57"/>
        <v>0</v>
      </c>
      <c r="BI286" s="197">
        <f t="shared" si="58"/>
        <v>0</v>
      </c>
      <c r="BJ286" s="16" t="s">
        <v>80</v>
      </c>
      <c r="BK286" s="197">
        <f t="shared" si="59"/>
        <v>0</v>
      </c>
      <c r="BL286" s="16" t="s">
        <v>134</v>
      </c>
      <c r="BM286" s="196" t="s">
        <v>640</v>
      </c>
    </row>
    <row r="287" spans="1:65" s="2" customFormat="1" ht="23.45" customHeight="1">
      <c r="A287" s="33"/>
      <c r="B287" s="34"/>
      <c r="C287" s="185" t="s">
        <v>650</v>
      </c>
      <c r="D287" s="185" t="s">
        <v>127</v>
      </c>
      <c r="E287" s="186" t="s">
        <v>605</v>
      </c>
      <c r="F287" s="187" t="s">
        <v>606</v>
      </c>
      <c r="G287" s="188" t="s">
        <v>130</v>
      </c>
      <c r="H287" s="189">
        <v>1</v>
      </c>
      <c r="I287" s="190"/>
      <c r="J287" s="191">
        <f t="shared" si="50"/>
        <v>0</v>
      </c>
      <c r="K287" s="187" t="s">
        <v>1</v>
      </c>
      <c r="L287" s="38"/>
      <c r="M287" s="192" t="s">
        <v>1</v>
      </c>
      <c r="N287" s="193" t="s">
        <v>38</v>
      </c>
      <c r="O287" s="70"/>
      <c r="P287" s="194">
        <f t="shared" si="51"/>
        <v>0</v>
      </c>
      <c r="Q287" s="194">
        <v>0</v>
      </c>
      <c r="R287" s="194">
        <f t="shared" si="52"/>
        <v>0</v>
      </c>
      <c r="S287" s="194">
        <v>0</v>
      </c>
      <c r="T287" s="195">
        <f t="shared" si="5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134</v>
      </c>
      <c r="AT287" s="196" t="s">
        <v>127</v>
      </c>
      <c r="AU287" s="196" t="s">
        <v>82</v>
      </c>
      <c r="AY287" s="16" t="s">
        <v>124</v>
      </c>
      <c r="BE287" s="197">
        <f t="shared" si="54"/>
        <v>0</v>
      </c>
      <c r="BF287" s="197">
        <f t="shared" si="55"/>
        <v>0</v>
      </c>
      <c r="BG287" s="197">
        <f t="shared" si="56"/>
        <v>0</v>
      </c>
      <c r="BH287" s="197">
        <f t="shared" si="57"/>
        <v>0</v>
      </c>
      <c r="BI287" s="197">
        <f t="shared" si="58"/>
        <v>0</v>
      </c>
      <c r="BJ287" s="16" t="s">
        <v>80</v>
      </c>
      <c r="BK287" s="197">
        <f t="shared" si="59"/>
        <v>0</v>
      </c>
      <c r="BL287" s="16" t="s">
        <v>134</v>
      </c>
      <c r="BM287" s="196" t="s">
        <v>644</v>
      </c>
    </row>
    <row r="288" spans="1:65" s="2" customFormat="1" ht="16.3" customHeight="1">
      <c r="A288" s="33"/>
      <c r="B288" s="34"/>
      <c r="C288" s="198" t="s">
        <v>441</v>
      </c>
      <c r="D288" s="198" t="s">
        <v>136</v>
      </c>
      <c r="E288" s="199" t="s">
        <v>608</v>
      </c>
      <c r="F288" s="200" t="s">
        <v>609</v>
      </c>
      <c r="G288" s="201" t="s">
        <v>130</v>
      </c>
      <c r="H288" s="202">
        <v>1</v>
      </c>
      <c r="I288" s="203"/>
      <c r="J288" s="204">
        <f t="shared" si="50"/>
        <v>0</v>
      </c>
      <c r="K288" s="200" t="s">
        <v>1</v>
      </c>
      <c r="L288" s="205"/>
      <c r="M288" s="206" t="s">
        <v>1</v>
      </c>
      <c r="N288" s="207" t="s">
        <v>38</v>
      </c>
      <c r="O288" s="70"/>
      <c r="P288" s="194">
        <f t="shared" si="51"/>
        <v>0</v>
      </c>
      <c r="Q288" s="194">
        <v>0</v>
      </c>
      <c r="R288" s="194">
        <f t="shared" si="52"/>
        <v>0</v>
      </c>
      <c r="S288" s="194">
        <v>0</v>
      </c>
      <c r="T288" s="195">
        <f t="shared" si="5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144</v>
      </c>
      <c r="AT288" s="196" t="s">
        <v>136</v>
      </c>
      <c r="AU288" s="196" t="s">
        <v>82</v>
      </c>
      <c r="AY288" s="16" t="s">
        <v>124</v>
      </c>
      <c r="BE288" s="197">
        <f t="shared" si="54"/>
        <v>0</v>
      </c>
      <c r="BF288" s="197">
        <f t="shared" si="55"/>
        <v>0</v>
      </c>
      <c r="BG288" s="197">
        <f t="shared" si="56"/>
        <v>0</v>
      </c>
      <c r="BH288" s="197">
        <f t="shared" si="57"/>
        <v>0</v>
      </c>
      <c r="BI288" s="197">
        <f t="shared" si="58"/>
        <v>0</v>
      </c>
      <c r="BJ288" s="16" t="s">
        <v>80</v>
      </c>
      <c r="BK288" s="197">
        <f t="shared" si="59"/>
        <v>0</v>
      </c>
      <c r="BL288" s="16" t="s">
        <v>134</v>
      </c>
      <c r="BM288" s="196" t="s">
        <v>649</v>
      </c>
    </row>
    <row r="289" spans="1:65" s="2" customFormat="1" ht="31.95" customHeight="1">
      <c r="A289" s="33"/>
      <c r="B289" s="34"/>
      <c r="C289" s="185" t="s">
        <v>657</v>
      </c>
      <c r="D289" s="185" t="s">
        <v>127</v>
      </c>
      <c r="E289" s="186" t="s">
        <v>842</v>
      </c>
      <c r="F289" s="187" t="s">
        <v>843</v>
      </c>
      <c r="G289" s="188" t="s">
        <v>130</v>
      </c>
      <c r="H289" s="189">
        <v>1</v>
      </c>
      <c r="I289" s="190"/>
      <c r="J289" s="191">
        <f t="shared" si="50"/>
        <v>0</v>
      </c>
      <c r="K289" s="187" t="s">
        <v>1</v>
      </c>
      <c r="L289" s="38"/>
      <c r="M289" s="192" t="s">
        <v>1</v>
      </c>
      <c r="N289" s="193" t="s">
        <v>38</v>
      </c>
      <c r="O289" s="70"/>
      <c r="P289" s="194">
        <f t="shared" si="51"/>
        <v>0</v>
      </c>
      <c r="Q289" s="194">
        <v>0</v>
      </c>
      <c r="R289" s="194">
        <f t="shared" si="52"/>
        <v>0</v>
      </c>
      <c r="S289" s="194">
        <v>0</v>
      </c>
      <c r="T289" s="195">
        <f t="shared" si="5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134</v>
      </c>
      <c r="AT289" s="196" t="s">
        <v>127</v>
      </c>
      <c r="AU289" s="196" t="s">
        <v>82</v>
      </c>
      <c r="AY289" s="16" t="s">
        <v>124</v>
      </c>
      <c r="BE289" s="197">
        <f t="shared" si="54"/>
        <v>0</v>
      </c>
      <c r="BF289" s="197">
        <f t="shared" si="55"/>
        <v>0</v>
      </c>
      <c r="BG289" s="197">
        <f t="shared" si="56"/>
        <v>0</v>
      </c>
      <c r="BH289" s="197">
        <f t="shared" si="57"/>
        <v>0</v>
      </c>
      <c r="BI289" s="197">
        <f t="shared" si="58"/>
        <v>0</v>
      </c>
      <c r="BJ289" s="16" t="s">
        <v>80</v>
      </c>
      <c r="BK289" s="197">
        <f t="shared" si="59"/>
        <v>0</v>
      </c>
      <c r="BL289" s="16" t="s">
        <v>134</v>
      </c>
      <c r="BM289" s="196" t="s">
        <v>653</v>
      </c>
    </row>
    <row r="290" spans="1:65" s="2" customFormat="1" ht="16.3" customHeight="1">
      <c r="A290" s="33"/>
      <c r="B290" s="34"/>
      <c r="C290" s="198" t="s">
        <v>444</v>
      </c>
      <c r="D290" s="198" t="s">
        <v>136</v>
      </c>
      <c r="E290" s="199" t="s">
        <v>615</v>
      </c>
      <c r="F290" s="200" t="s">
        <v>844</v>
      </c>
      <c r="G290" s="201" t="s">
        <v>130</v>
      </c>
      <c r="H290" s="202">
        <v>1</v>
      </c>
      <c r="I290" s="203"/>
      <c r="J290" s="204">
        <f t="shared" si="50"/>
        <v>0</v>
      </c>
      <c r="K290" s="200" t="s">
        <v>1</v>
      </c>
      <c r="L290" s="205"/>
      <c r="M290" s="206" t="s">
        <v>1</v>
      </c>
      <c r="N290" s="207" t="s">
        <v>38</v>
      </c>
      <c r="O290" s="70"/>
      <c r="P290" s="194">
        <f t="shared" si="51"/>
        <v>0</v>
      </c>
      <c r="Q290" s="194">
        <v>0</v>
      </c>
      <c r="R290" s="194">
        <f t="shared" si="52"/>
        <v>0</v>
      </c>
      <c r="S290" s="194">
        <v>0</v>
      </c>
      <c r="T290" s="195">
        <f t="shared" si="5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144</v>
      </c>
      <c r="AT290" s="196" t="s">
        <v>136</v>
      </c>
      <c r="AU290" s="196" t="s">
        <v>82</v>
      </c>
      <c r="AY290" s="16" t="s">
        <v>124</v>
      </c>
      <c r="BE290" s="197">
        <f t="shared" si="54"/>
        <v>0</v>
      </c>
      <c r="BF290" s="197">
        <f t="shared" si="55"/>
        <v>0</v>
      </c>
      <c r="BG290" s="197">
        <f t="shared" si="56"/>
        <v>0</v>
      </c>
      <c r="BH290" s="197">
        <f t="shared" si="57"/>
        <v>0</v>
      </c>
      <c r="BI290" s="197">
        <f t="shared" si="58"/>
        <v>0</v>
      </c>
      <c r="BJ290" s="16" t="s">
        <v>80</v>
      </c>
      <c r="BK290" s="197">
        <f t="shared" si="59"/>
        <v>0</v>
      </c>
      <c r="BL290" s="16" t="s">
        <v>134</v>
      </c>
      <c r="BM290" s="196" t="s">
        <v>656</v>
      </c>
    </row>
    <row r="291" spans="1:65" s="2" customFormat="1" ht="16.3" customHeight="1">
      <c r="A291" s="33"/>
      <c r="B291" s="34"/>
      <c r="C291" s="185" t="s">
        <v>664</v>
      </c>
      <c r="D291" s="185" t="s">
        <v>127</v>
      </c>
      <c r="E291" s="186" t="s">
        <v>619</v>
      </c>
      <c r="F291" s="187" t="s">
        <v>620</v>
      </c>
      <c r="G291" s="188" t="s">
        <v>175</v>
      </c>
      <c r="H291" s="189">
        <v>150</v>
      </c>
      <c r="I291" s="190"/>
      <c r="J291" s="191">
        <f t="shared" si="50"/>
        <v>0</v>
      </c>
      <c r="K291" s="187" t="s">
        <v>1</v>
      </c>
      <c r="L291" s="38"/>
      <c r="M291" s="192" t="s">
        <v>1</v>
      </c>
      <c r="N291" s="193" t="s">
        <v>38</v>
      </c>
      <c r="O291" s="70"/>
      <c r="P291" s="194">
        <f t="shared" si="51"/>
        <v>0</v>
      </c>
      <c r="Q291" s="194">
        <v>0</v>
      </c>
      <c r="R291" s="194">
        <f t="shared" si="52"/>
        <v>0</v>
      </c>
      <c r="S291" s="194">
        <v>0</v>
      </c>
      <c r="T291" s="195">
        <f t="shared" si="5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134</v>
      </c>
      <c r="AT291" s="196" t="s">
        <v>127</v>
      </c>
      <c r="AU291" s="196" t="s">
        <v>82</v>
      </c>
      <c r="AY291" s="16" t="s">
        <v>124</v>
      </c>
      <c r="BE291" s="197">
        <f t="shared" si="54"/>
        <v>0</v>
      </c>
      <c r="BF291" s="197">
        <f t="shared" si="55"/>
        <v>0</v>
      </c>
      <c r="BG291" s="197">
        <f t="shared" si="56"/>
        <v>0</v>
      </c>
      <c r="BH291" s="197">
        <f t="shared" si="57"/>
        <v>0</v>
      </c>
      <c r="BI291" s="197">
        <f t="shared" si="58"/>
        <v>0</v>
      </c>
      <c r="BJ291" s="16" t="s">
        <v>80</v>
      </c>
      <c r="BK291" s="197">
        <f t="shared" si="59"/>
        <v>0</v>
      </c>
      <c r="BL291" s="16" t="s">
        <v>134</v>
      </c>
      <c r="BM291" s="196" t="s">
        <v>660</v>
      </c>
    </row>
    <row r="292" spans="1:65" s="2" customFormat="1" ht="16.3" customHeight="1">
      <c r="A292" s="33"/>
      <c r="B292" s="34"/>
      <c r="C292" s="198" t="s">
        <v>448</v>
      </c>
      <c r="D292" s="198" t="s">
        <v>136</v>
      </c>
      <c r="E292" s="199" t="s">
        <v>622</v>
      </c>
      <c r="F292" s="200" t="s">
        <v>623</v>
      </c>
      <c r="G292" s="201" t="s">
        <v>175</v>
      </c>
      <c r="H292" s="202">
        <v>157.5</v>
      </c>
      <c r="I292" s="203"/>
      <c r="J292" s="204">
        <f t="shared" si="50"/>
        <v>0</v>
      </c>
      <c r="K292" s="200" t="s">
        <v>1</v>
      </c>
      <c r="L292" s="205"/>
      <c r="M292" s="206" t="s">
        <v>1</v>
      </c>
      <c r="N292" s="207" t="s">
        <v>38</v>
      </c>
      <c r="O292" s="70"/>
      <c r="P292" s="194">
        <f t="shared" si="51"/>
        <v>0</v>
      </c>
      <c r="Q292" s="194">
        <v>0</v>
      </c>
      <c r="R292" s="194">
        <f t="shared" si="52"/>
        <v>0</v>
      </c>
      <c r="S292" s="194">
        <v>0</v>
      </c>
      <c r="T292" s="195">
        <f t="shared" si="5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144</v>
      </c>
      <c r="AT292" s="196" t="s">
        <v>136</v>
      </c>
      <c r="AU292" s="196" t="s">
        <v>82</v>
      </c>
      <c r="AY292" s="16" t="s">
        <v>124</v>
      </c>
      <c r="BE292" s="197">
        <f t="shared" si="54"/>
        <v>0</v>
      </c>
      <c r="BF292" s="197">
        <f t="shared" si="55"/>
        <v>0</v>
      </c>
      <c r="BG292" s="197">
        <f t="shared" si="56"/>
        <v>0</v>
      </c>
      <c r="BH292" s="197">
        <f t="shared" si="57"/>
        <v>0</v>
      </c>
      <c r="BI292" s="197">
        <f t="shared" si="58"/>
        <v>0</v>
      </c>
      <c r="BJ292" s="16" t="s">
        <v>80</v>
      </c>
      <c r="BK292" s="197">
        <f t="shared" si="59"/>
        <v>0</v>
      </c>
      <c r="BL292" s="16" t="s">
        <v>134</v>
      </c>
      <c r="BM292" s="196" t="s">
        <v>663</v>
      </c>
    </row>
    <row r="293" spans="1:65" s="13" customFormat="1">
      <c r="B293" s="214"/>
      <c r="C293" s="215"/>
      <c r="D293" s="216" t="s">
        <v>270</v>
      </c>
      <c r="E293" s="217" t="s">
        <v>1</v>
      </c>
      <c r="F293" s="218" t="s">
        <v>625</v>
      </c>
      <c r="G293" s="215"/>
      <c r="H293" s="219">
        <v>157.5</v>
      </c>
      <c r="I293" s="220"/>
      <c r="J293" s="215"/>
      <c r="K293" s="215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270</v>
      </c>
      <c r="AU293" s="225" t="s">
        <v>82</v>
      </c>
      <c r="AV293" s="13" t="s">
        <v>82</v>
      </c>
      <c r="AW293" s="13" t="s">
        <v>30</v>
      </c>
      <c r="AX293" s="13" t="s">
        <v>73</v>
      </c>
      <c r="AY293" s="225" t="s">
        <v>124</v>
      </c>
    </row>
    <row r="294" spans="1:65" s="14" customFormat="1">
      <c r="B294" s="226"/>
      <c r="C294" s="227"/>
      <c r="D294" s="216" t="s">
        <v>270</v>
      </c>
      <c r="E294" s="228" t="s">
        <v>1</v>
      </c>
      <c r="F294" s="229" t="s">
        <v>272</v>
      </c>
      <c r="G294" s="227"/>
      <c r="H294" s="230">
        <v>157.5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270</v>
      </c>
      <c r="AU294" s="236" t="s">
        <v>82</v>
      </c>
      <c r="AV294" s="14" t="s">
        <v>134</v>
      </c>
      <c r="AW294" s="14" t="s">
        <v>30</v>
      </c>
      <c r="AX294" s="14" t="s">
        <v>80</v>
      </c>
      <c r="AY294" s="236" t="s">
        <v>124</v>
      </c>
    </row>
    <row r="295" spans="1:65" s="2" customFormat="1" ht="23.45" customHeight="1">
      <c r="A295" s="33"/>
      <c r="B295" s="34"/>
      <c r="C295" s="185" t="s">
        <v>673</v>
      </c>
      <c r="D295" s="185" t="s">
        <v>127</v>
      </c>
      <c r="E295" s="186" t="s">
        <v>627</v>
      </c>
      <c r="F295" s="187" t="s">
        <v>628</v>
      </c>
      <c r="G295" s="188" t="s">
        <v>130</v>
      </c>
      <c r="H295" s="189">
        <v>500</v>
      </c>
      <c r="I295" s="190"/>
      <c r="J295" s="191">
        <f>ROUND(I295*H295,2)</f>
        <v>0</v>
      </c>
      <c r="K295" s="187" t="s">
        <v>1</v>
      </c>
      <c r="L295" s="38"/>
      <c r="M295" s="192" t="s">
        <v>1</v>
      </c>
      <c r="N295" s="193" t="s">
        <v>38</v>
      </c>
      <c r="O295" s="70"/>
      <c r="P295" s="194">
        <f>O295*H295</f>
        <v>0</v>
      </c>
      <c r="Q295" s="194">
        <v>0</v>
      </c>
      <c r="R295" s="194">
        <f>Q295*H295</f>
        <v>0</v>
      </c>
      <c r="S295" s="194">
        <v>0</v>
      </c>
      <c r="T295" s="19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134</v>
      </c>
      <c r="AT295" s="196" t="s">
        <v>127</v>
      </c>
      <c r="AU295" s="196" t="s">
        <v>82</v>
      </c>
      <c r="AY295" s="16" t="s">
        <v>124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6" t="s">
        <v>80</v>
      </c>
      <c r="BK295" s="197">
        <f>ROUND(I295*H295,2)</f>
        <v>0</v>
      </c>
      <c r="BL295" s="16" t="s">
        <v>134</v>
      </c>
      <c r="BM295" s="196" t="s">
        <v>667</v>
      </c>
    </row>
    <row r="296" spans="1:65" s="2" customFormat="1" ht="23.45" customHeight="1">
      <c r="A296" s="33"/>
      <c r="B296" s="34"/>
      <c r="C296" s="198" t="s">
        <v>451</v>
      </c>
      <c r="D296" s="198" t="s">
        <v>136</v>
      </c>
      <c r="E296" s="199" t="s">
        <v>630</v>
      </c>
      <c r="F296" s="200" t="s">
        <v>631</v>
      </c>
      <c r="G296" s="201" t="s">
        <v>130</v>
      </c>
      <c r="H296" s="202">
        <v>500</v>
      </c>
      <c r="I296" s="203"/>
      <c r="J296" s="204">
        <f>ROUND(I296*H296,2)</f>
        <v>0</v>
      </c>
      <c r="K296" s="200" t="s">
        <v>1</v>
      </c>
      <c r="L296" s="205"/>
      <c r="M296" s="206" t="s">
        <v>1</v>
      </c>
      <c r="N296" s="207" t="s">
        <v>38</v>
      </c>
      <c r="O296" s="70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144</v>
      </c>
      <c r="AT296" s="196" t="s">
        <v>136</v>
      </c>
      <c r="AU296" s="196" t="s">
        <v>82</v>
      </c>
      <c r="AY296" s="16" t="s">
        <v>124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6" t="s">
        <v>80</v>
      </c>
      <c r="BK296" s="197">
        <f>ROUND(I296*H296,2)</f>
        <v>0</v>
      </c>
      <c r="BL296" s="16" t="s">
        <v>134</v>
      </c>
      <c r="BM296" s="196" t="s">
        <v>670</v>
      </c>
    </row>
    <row r="297" spans="1:65" s="2" customFormat="1" ht="23.45" customHeight="1">
      <c r="A297" s="33"/>
      <c r="B297" s="34"/>
      <c r="C297" s="198" t="s">
        <v>680</v>
      </c>
      <c r="D297" s="198" t="s">
        <v>136</v>
      </c>
      <c r="E297" s="199" t="s">
        <v>634</v>
      </c>
      <c r="F297" s="200" t="s">
        <v>635</v>
      </c>
      <c r="G297" s="201" t="s">
        <v>636</v>
      </c>
      <c r="H297" s="202">
        <v>5</v>
      </c>
      <c r="I297" s="203"/>
      <c r="J297" s="204">
        <f>ROUND(I297*H297,2)</f>
        <v>0</v>
      </c>
      <c r="K297" s="200" t="s">
        <v>1</v>
      </c>
      <c r="L297" s="205"/>
      <c r="M297" s="206" t="s">
        <v>1</v>
      </c>
      <c r="N297" s="207" t="s">
        <v>38</v>
      </c>
      <c r="O297" s="70"/>
      <c r="P297" s="194">
        <f>O297*H297</f>
        <v>0</v>
      </c>
      <c r="Q297" s="194">
        <v>0</v>
      </c>
      <c r="R297" s="194">
        <f>Q297*H297</f>
        <v>0</v>
      </c>
      <c r="S297" s="194">
        <v>0</v>
      </c>
      <c r="T297" s="19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144</v>
      </c>
      <c r="AT297" s="196" t="s">
        <v>136</v>
      </c>
      <c r="AU297" s="196" t="s">
        <v>82</v>
      </c>
      <c r="AY297" s="16" t="s">
        <v>124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6" t="s">
        <v>80</v>
      </c>
      <c r="BK297" s="197">
        <f>ROUND(I297*H297,2)</f>
        <v>0</v>
      </c>
      <c r="BL297" s="16" t="s">
        <v>134</v>
      </c>
      <c r="BM297" s="196" t="s">
        <v>676</v>
      </c>
    </row>
    <row r="298" spans="1:65" s="2" customFormat="1" ht="23.45" customHeight="1">
      <c r="A298" s="33"/>
      <c r="B298" s="34"/>
      <c r="C298" s="185" t="s">
        <v>455</v>
      </c>
      <c r="D298" s="185" t="s">
        <v>127</v>
      </c>
      <c r="E298" s="186" t="s">
        <v>638</v>
      </c>
      <c r="F298" s="187" t="s">
        <v>639</v>
      </c>
      <c r="G298" s="188" t="s">
        <v>139</v>
      </c>
      <c r="H298" s="189">
        <v>1</v>
      </c>
      <c r="I298" s="190"/>
      <c r="J298" s="191">
        <f>ROUND(I298*H298,2)</f>
        <v>0</v>
      </c>
      <c r="K298" s="187" t="s">
        <v>1</v>
      </c>
      <c r="L298" s="38"/>
      <c r="M298" s="192" t="s">
        <v>1</v>
      </c>
      <c r="N298" s="193" t="s">
        <v>38</v>
      </c>
      <c r="O298" s="70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134</v>
      </c>
      <c r="AT298" s="196" t="s">
        <v>127</v>
      </c>
      <c r="AU298" s="196" t="s">
        <v>82</v>
      </c>
      <c r="AY298" s="16" t="s">
        <v>124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6" t="s">
        <v>80</v>
      </c>
      <c r="BK298" s="197">
        <f>ROUND(I298*H298,2)</f>
        <v>0</v>
      </c>
      <c r="BL298" s="16" t="s">
        <v>134</v>
      </c>
      <c r="BM298" s="196" t="s">
        <v>679</v>
      </c>
    </row>
    <row r="299" spans="1:65" s="2" customFormat="1" ht="23.45" customHeight="1">
      <c r="A299" s="33"/>
      <c r="B299" s="34"/>
      <c r="C299" s="185" t="s">
        <v>687</v>
      </c>
      <c r="D299" s="185" t="s">
        <v>127</v>
      </c>
      <c r="E299" s="186" t="s">
        <v>642</v>
      </c>
      <c r="F299" s="187" t="s">
        <v>643</v>
      </c>
      <c r="G299" s="188" t="s">
        <v>139</v>
      </c>
      <c r="H299" s="189">
        <v>1</v>
      </c>
      <c r="I299" s="190"/>
      <c r="J299" s="191">
        <f>ROUND(I299*H299,2)</f>
        <v>0</v>
      </c>
      <c r="K299" s="187" t="s">
        <v>1</v>
      </c>
      <c r="L299" s="38"/>
      <c r="M299" s="192" t="s">
        <v>1</v>
      </c>
      <c r="N299" s="193" t="s">
        <v>38</v>
      </c>
      <c r="O299" s="70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134</v>
      </c>
      <c r="AT299" s="196" t="s">
        <v>127</v>
      </c>
      <c r="AU299" s="196" t="s">
        <v>82</v>
      </c>
      <c r="AY299" s="16" t="s">
        <v>124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6" t="s">
        <v>80</v>
      </c>
      <c r="BK299" s="197">
        <f>ROUND(I299*H299,2)</f>
        <v>0</v>
      </c>
      <c r="BL299" s="16" t="s">
        <v>134</v>
      </c>
      <c r="BM299" s="196" t="s">
        <v>683</v>
      </c>
    </row>
    <row r="300" spans="1:65" s="12" customFormat="1" ht="22.75" customHeight="1">
      <c r="B300" s="169"/>
      <c r="C300" s="170"/>
      <c r="D300" s="171" t="s">
        <v>72</v>
      </c>
      <c r="E300" s="183" t="s">
        <v>645</v>
      </c>
      <c r="F300" s="183" t="s">
        <v>646</v>
      </c>
      <c r="G300" s="170"/>
      <c r="H300" s="170"/>
      <c r="I300" s="173"/>
      <c r="J300" s="184">
        <f>BK300</f>
        <v>0</v>
      </c>
      <c r="K300" s="170"/>
      <c r="L300" s="175"/>
      <c r="M300" s="176"/>
      <c r="N300" s="177"/>
      <c r="O300" s="177"/>
      <c r="P300" s="178">
        <f>SUM(P301:P304)</f>
        <v>0</v>
      </c>
      <c r="Q300" s="177"/>
      <c r="R300" s="178">
        <f>SUM(R301:R304)</f>
        <v>0</v>
      </c>
      <c r="S300" s="177"/>
      <c r="T300" s="179">
        <f>SUM(T301:T304)</f>
        <v>0</v>
      </c>
      <c r="AR300" s="180" t="s">
        <v>80</v>
      </c>
      <c r="AT300" s="181" t="s">
        <v>72</v>
      </c>
      <c r="AU300" s="181" t="s">
        <v>80</v>
      </c>
      <c r="AY300" s="180" t="s">
        <v>124</v>
      </c>
      <c r="BK300" s="182">
        <f>SUM(BK301:BK304)</f>
        <v>0</v>
      </c>
    </row>
    <row r="301" spans="1:65" s="2" customFormat="1" ht="23.45" customHeight="1">
      <c r="A301" s="33"/>
      <c r="B301" s="34"/>
      <c r="C301" s="185" t="s">
        <v>458</v>
      </c>
      <c r="D301" s="185" t="s">
        <v>127</v>
      </c>
      <c r="E301" s="186" t="s">
        <v>654</v>
      </c>
      <c r="F301" s="187" t="s">
        <v>655</v>
      </c>
      <c r="G301" s="188" t="s">
        <v>191</v>
      </c>
      <c r="H301" s="208"/>
      <c r="I301" s="190"/>
      <c r="J301" s="191">
        <f>ROUND(I301*H301,2)</f>
        <v>0</v>
      </c>
      <c r="K301" s="187" t="s">
        <v>1</v>
      </c>
      <c r="L301" s="38"/>
      <c r="M301" s="192" t="s">
        <v>1</v>
      </c>
      <c r="N301" s="193" t="s">
        <v>38</v>
      </c>
      <c r="O301" s="70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134</v>
      </c>
      <c r="AT301" s="196" t="s">
        <v>127</v>
      </c>
      <c r="AU301" s="196" t="s">
        <v>82</v>
      </c>
      <c r="AY301" s="16" t="s">
        <v>124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6" t="s">
        <v>80</v>
      </c>
      <c r="BK301" s="197">
        <f>ROUND(I301*H301,2)</f>
        <v>0</v>
      </c>
      <c r="BL301" s="16" t="s">
        <v>134</v>
      </c>
      <c r="BM301" s="196" t="s">
        <v>686</v>
      </c>
    </row>
    <row r="302" spans="1:65" s="2" customFormat="1" ht="36.700000000000003" customHeight="1">
      <c r="A302" s="33"/>
      <c r="B302" s="34"/>
      <c r="C302" s="185" t="s">
        <v>696</v>
      </c>
      <c r="D302" s="185" t="s">
        <v>127</v>
      </c>
      <c r="E302" s="186" t="s">
        <v>661</v>
      </c>
      <c r="F302" s="187" t="s">
        <v>662</v>
      </c>
      <c r="G302" s="188" t="s">
        <v>139</v>
      </c>
      <c r="H302" s="189">
        <v>1</v>
      </c>
      <c r="I302" s="190"/>
      <c r="J302" s="191">
        <f>ROUND(I302*H302,2)</f>
        <v>0</v>
      </c>
      <c r="K302" s="187" t="s">
        <v>1</v>
      </c>
      <c r="L302" s="38"/>
      <c r="M302" s="192" t="s">
        <v>1</v>
      </c>
      <c r="N302" s="193" t="s">
        <v>38</v>
      </c>
      <c r="O302" s="70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134</v>
      </c>
      <c r="AT302" s="196" t="s">
        <v>127</v>
      </c>
      <c r="AU302" s="196" t="s">
        <v>82</v>
      </c>
      <c r="AY302" s="16" t="s">
        <v>124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6" t="s">
        <v>80</v>
      </c>
      <c r="BK302" s="197">
        <f>ROUND(I302*H302,2)</f>
        <v>0</v>
      </c>
      <c r="BL302" s="16" t="s">
        <v>134</v>
      </c>
      <c r="BM302" s="196" t="s">
        <v>691</v>
      </c>
    </row>
    <row r="303" spans="1:65" s="2" customFormat="1" ht="53.7" customHeight="1">
      <c r="A303" s="33"/>
      <c r="B303" s="34"/>
      <c r="C303" s="185" t="s">
        <v>462</v>
      </c>
      <c r="D303" s="185" t="s">
        <v>127</v>
      </c>
      <c r="E303" s="186" t="s">
        <v>665</v>
      </c>
      <c r="F303" s="187" t="s">
        <v>666</v>
      </c>
      <c r="G303" s="188" t="s">
        <v>139</v>
      </c>
      <c r="H303" s="189">
        <v>1</v>
      </c>
      <c r="I303" s="190"/>
      <c r="J303" s="191">
        <f>ROUND(I303*H303,2)</f>
        <v>0</v>
      </c>
      <c r="K303" s="187" t="s">
        <v>1</v>
      </c>
      <c r="L303" s="38"/>
      <c r="M303" s="192" t="s">
        <v>1</v>
      </c>
      <c r="N303" s="193" t="s">
        <v>38</v>
      </c>
      <c r="O303" s="70"/>
      <c r="P303" s="194">
        <f>O303*H303</f>
        <v>0</v>
      </c>
      <c r="Q303" s="194">
        <v>0</v>
      </c>
      <c r="R303" s="194">
        <f>Q303*H303</f>
        <v>0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134</v>
      </c>
      <c r="AT303" s="196" t="s">
        <v>127</v>
      </c>
      <c r="AU303" s="196" t="s">
        <v>82</v>
      </c>
      <c r="AY303" s="16" t="s">
        <v>124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80</v>
      </c>
      <c r="BK303" s="197">
        <f>ROUND(I303*H303,2)</f>
        <v>0</v>
      </c>
      <c r="BL303" s="16" t="s">
        <v>134</v>
      </c>
      <c r="BM303" s="196" t="s">
        <v>695</v>
      </c>
    </row>
    <row r="304" spans="1:65" s="2" customFormat="1" ht="16.3" customHeight="1">
      <c r="A304" s="33"/>
      <c r="B304" s="34"/>
      <c r="C304" s="185" t="s">
        <v>719</v>
      </c>
      <c r="D304" s="185" t="s">
        <v>127</v>
      </c>
      <c r="E304" s="186" t="s">
        <v>658</v>
      </c>
      <c r="F304" s="187" t="s">
        <v>659</v>
      </c>
      <c r="G304" s="188" t="s">
        <v>139</v>
      </c>
      <c r="H304" s="189">
        <v>1</v>
      </c>
      <c r="I304" s="190"/>
      <c r="J304" s="191">
        <f>ROUND(I304*H304,2)</f>
        <v>0</v>
      </c>
      <c r="K304" s="187" t="s">
        <v>1</v>
      </c>
      <c r="L304" s="38"/>
      <c r="M304" s="192" t="s">
        <v>1</v>
      </c>
      <c r="N304" s="193" t="s">
        <v>38</v>
      </c>
      <c r="O304" s="70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134</v>
      </c>
      <c r="AT304" s="196" t="s">
        <v>127</v>
      </c>
      <c r="AU304" s="196" t="s">
        <v>82</v>
      </c>
      <c r="AY304" s="16" t="s">
        <v>124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6" t="s">
        <v>80</v>
      </c>
      <c r="BK304" s="197">
        <f>ROUND(I304*H304,2)</f>
        <v>0</v>
      </c>
      <c r="BL304" s="16" t="s">
        <v>134</v>
      </c>
      <c r="BM304" s="196" t="s">
        <v>699</v>
      </c>
    </row>
    <row r="305" spans="1:65" s="12" customFormat="1" ht="22.75" customHeight="1">
      <c r="B305" s="169"/>
      <c r="C305" s="170"/>
      <c r="D305" s="171" t="s">
        <v>72</v>
      </c>
      <c r="E305" s="183" t="s">
        <v>671</v>
      </c>
      <c r="F305" s="183" t="s">
        <v>672</v>
      </c>
      <c r="G305" s="170"/>
      <c r="H305" s="170"/>
      <c r="I305" s="173"/>
      <c r="J305" s="184">
        <f>BK305</f>
        <v>0</v>
      </c>
      <c r="K305" s="170"/>
      <c r="L305" s="175"/>
      <c r="M305" s="176"/>
      <c r="N305" s="177"/>
      <c r="O305" s="177"/>
      <c r="P305" s="178">
        <f>SUM(P306:P312)</f>
        <v>0</v>
      </c>
      <c r="Q305" s="177"/>
      <c r="R305" s="178">
        <f>SUM(R306:R312)</f>
        <v>0</v>
      </c>
      <c r="S305" s="177"/>
      <c r="T305" s="179">
        <f>SUM(T306:T312)</f>
        <v>0</v>
      </c>
      <c r="AR305" s="180" t="s">
        <v>80</v>
      </c>
      <c r="AT305" s="181" t="s">
        <v>72</v>
      </c>
      <c r="AU305" s="181" t="s">
        <v>80</v>
      </c>
      <c r="AY305" s="180" t="s">
        <v>124</v>
      </c>
      <c r="BK305" s="182">
        <f>SUM(BK306:BK312)</f>
        <v>0</v>
      </c>
    </row>
    <row r="306" spans="1:65" s="2" customFormat="1" ht="42.8" customHeight="1">
      <c r="A306" s="33"/>
      <c r="B306" s="34"/>
      <c r="C306" s="185" t="s">
        <v>465</v>
      </c>
      <c r="D306" s="185" t="s">
        <v>127</v>
      </c>
      <c r="E306" s="186" t="s">
        <v>674</v>
      </c>
      <c r="F306" s="187" t="s">
        <v>675</v>
      </c>
      <c r="G306" s="188" t="s">
        <v>130</v>
      </c>
      <c r="H306" s="189">
        <v>1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38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134</v>
      </c>
      <c r="AT306" s="196" t="s">
        <v>127</v>
      </c>
      <c r="AU306" s="196" t="s">
        <v>82</v>
      </c>
      <c r="AY306" s="16" t="s">
        <v>124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80</v>
      </c>
      <c r="BK306" s="197">
        <f>ROUND(I306*H306,2)</f>
        <v>0</v>
      </c>
      <c r="BL306" s="16" t="s">
        <v>134</v>
      </c>
      <c r="BM306" s="196" t="s">
        <v>706</v>
      </c>
    </row>
    <row r="307" spans="1:65" s="2" customFormat="1" ht="53.7" customHeight="1">
      <c r="A307" s="33"/>
      <c r="B307" s="34"/>
      <c r="C307" s="185" t="s">
        <v>722</v>
      </c>
      <c r="D307" s="185" t="s">
        <v>127</v>
      </c>
      <c r="E307" s="186" t="s">
        <v>677</v>
      </c>
      <c r="F307" s="187" t="s">
        <v>678</v>
      </c>
      <c r="G307" s="188" t="s">
        <v>130</v>
      </c>
      <c r="H307" s="189">
        <v>25</v>
      </c>
      <c r="I307" s="190"/>
      <c r="J307" s="191">
        <f>ROUND(I307*H307,2)</f>
        <v>0</v>
      </c>
      <c r="K307" s="187" t="s">
        <v>1</v>
      </c>
      <c r="L307" s="38"/>
      <c r="M307" s="192" t="s">
        <v>1</v>
      </c>
      <c r="N307" s="193" t="s">
        <v>38</v>
      </c>
      <c r="O307" s="70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6" t="s">
        <v>134</v>
      </c>
      <c r="AT307" s="196" t="s">
        <v>127</v>
      </c>
      <c r="AU307" s="196" t="s">
        <v>82</v>
      </c>
      <c r="AY307" s="16" t="s">
        <v>124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6" t="s">
        <v>80</v>
      </c>
      <c r="BK307" s="197">
        <f>ROUND(I307*H307,2)</f>
        <v>0</v>
      </c>
      <c r="BL307" s="16" t="s">
        <v>134</v>
      </c>
      <c r="BM307" s="196" t="s">
        <v>709</v>
      </c>
    </row>
    <row r="308" spans="1:65" s="2" customFormat="1" ht="31.95" customHeight="1">
      <c r="A308" s="33"/>
      <c r="B308" s="34"/>
      <c r="C308" s="185" t="s">
        <v>467</v>
      </c>
      <c r="D308" s="185" t="s">
        <v>127</v>
      </c>
      <c r="E308" s="186" t="s">
        <v>681</v>
      </c>
      <c r="F308" s="187" t="s">
        <v>682</v>
      </c>
      <c r="G308" s="188" t="s">
        <v>130</v>
      </c>
      <c r="H308" s="189">
        <v>2</v>
      </c>
      <c r="I308" s="190"/>
      <c r="J308" s="191">
        <f>ROUND(I308*H308,2)</f>
        <v>0</v>
      </c>
      <c r="K308" s="187" t="s">
        <v>1</v>
      </c>
      <c r="L308" s="38"/>
      <c r="M308" s="192" t="s">
        <v>1</v>
      </c>
      <c r="N308" s="193" t="s">
        <v>38</v>
      </c>
      <c r="O308" s="70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6" t="s">
        <v>134</v>
      </c>
      <c r="AT308" s="196" t="s">
        <v>127</v>
      </c>
      <c r="AU308" s="196" t="s">
        <v>82</v>
      </c>
      <c r="AY308" s="16" t="s">
        <v>124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6" t="s">
        <v>80</v>
      </c>
      <c r="BK308" s="197">
        <f>ROUND(I308*H308,2)</f>
        <v>0</v>
      </c>
      <c r="BL308" s="16" t="s">
        <v>134</v>
      </c>
      <c r="BM308" s="196" t="s">
        <v>713</v>
      </c>
    </row>
    <row r="309" spans="1:65" s="2" customFormat="1" ht="42.8" customHeight="1">
      <c r="A309" s="33"/>
      <c r="B309" s="34"/>
      <c r="C309" s="185" t="s">
        <v>755</v>
      </c>
      <c r="D309" s="185" t="s">
        <v>127</v>
      </c>
      <c r="E309" s="186" t="s">
        <v>684</v>
      </c>
      <c r="F309" s="187" t="s">
        <v>685</v>
      </c>
      <c r="G309" s="188" t="s">
        <v>130</v>
      </c>
      <c r="H309" s="189">
        <v>1</v>
      </c>
      <c r="I309" s="190"/>
      <c r="J309" s="191">
        <f>ROUND(I309*H309,2)</f>
        <v>0</v>
      </c>
      <c r="K309" s="187" t="s">
        <v>1</v>
      </c>
      <c r="L309" s="38"/>
      <c r="M309" s="192" t="s">
        <v>1</v>
      </c>
      <c r="N309" s="193" t="s">
        <v>38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134</v>
      </c>
      <c r="AT309" s="196" t="s">
        <v>127</v>
      </c>
      <c r="AU309" s="196" t="s">
        <v>82</v>
      </c>
      <c r="AY309" s="16" t="s">
        <v>124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80</v>
      </c>
      <c r="BK309" s="197">
        <f>ROUND(I309*H309,2)</f>
        <v>0</v>
      </c>
      <c r="BL309" s="16" t="s">
        <v>134</v>
      </c>
      <c r="BM309" s="196" t="s">
        <v>716</v>
      </c>
    </row>
    <row r="310" spans="1:65" s="2" customFormat="1" ht="16.3" customHeight="1">
      <c r="A310" s="33"/>
      <c r="B310" s="34"/>
      <c r="C310" s="185" t="s">
        <v>470</v>
      </c>
      <c r="D310" s="185" t="s">
        <v>127</v>
      </c>
      <c r="E310" s="186" t="s">
        <v>688</v>
      </c>
      <c r="F310" s="187" t="s">
        <v>689</v>
      </c>
      <c r="G310" s="188" t="s">
        <v>690</v>
      </c>
      <c r="H310" s="189">
        <v>333.04</v>
      </c>
      <c r="I310" s="190"/>
      <c r="J310" s="191">
        <f>ROUND(I310*H310,2)</f>
        <v>0</v>
      </c>
      <c r="K310" s="187" t="s">
        <v>1</v>
      </c>
      <c r="L310" s="38"/>
      <c r="M310" s="192" t="s">
        <v>1</v>
      </c>
      <c r="N310" s="193" t="s">
        <v>38</v>
      </c>
      <c r="O310" s="70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6" t="s">
        <v>134</v>
      </c>
      <c r="AT310" s="196" t="s">
        <v>127</v>
      </c>
      <c r="AU310" s="196" t="s">
        <v>82</v>
      </c>
      <c r="AY310" s="16" t="s">
        <v>124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6" t="s">
        <v>80</v>
      </c>
      <c r="BK310" s="197">
        <f>ROUND(I310*H310,2)</f>
        <v>0</v>
      </c>
      <c r="BL310" s="16" t="s">
        <v>134</v>
      </c>
      <c r="BM310" s="196" t="s">
        <v>718</v>
      </c>
    </row>
    <row r="311" spans="1:65" s="13" customFormat="1">
      <c r="B311" s="214"/>
      <c r="C311" s="215"/>
      <c r="D311" s="216" t="s">
        <v>270</v>
      </c>
      <c r="E311" s="217" t="s">
        <v>1</v>
      </c>
      <c r="F311" s="218" t="s">
        <v>845</v>
      </c>
      <c r="G311" s="215"/>
      <c r="H311" s="219">
        <v>333.04</v>
      </c>
      <c r="I311" s="220"/>
      <c r="J311" s="215"/>
      <c r="K311" s="215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270</v>
      </c>
      <c r="AU311" s="225" t="s">
        <v>82</v>
      </c>
      <c r="AV311" s="13" t="s">
        <v>82</v>
      </c>
      <c r="AW311" s="13" t="s">
        <v>30</v>
      </c>
      <c r="AX311" s="13" t="s">
        <v>73</v>
      </c>
      <c r="AY311" s="225" t="s">
        <v>124</v>
      </c>
    </row>
    <row r="312" spans="1:65" s="14" customFormat="1">
      <c r="B312" s="226"/>
      <c r="C312" s="227"/>
      <c r="D312" s="216" t="s">
        <v>270</v>
      </c>
      <c r="E312" s="228" t="s">
        <v>1</v>
      </c>
      <c r="F312" s="229" t="s">
        <v>272</v>
      </c>
      <c r="G312" s="227"/>
      <c r="H312" s="230">
        <v>333.04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270</v>
      </c>
      <c r="AU312" s="236" t="s">
        <v>82</v>
      </c>
      <c r="AV312" s="14" t="s">
        <v>134</v>
      </c>
      <c r="AW312" s="14" t="s">
        <v>30</v>
      </c>
      <c r="AX312" s="14" t="s">
        <v>80</v>
      </c>
      <c r="AY312" s="236" t="s">
        <v>124</v>
      </c>
    </row>
    <row r="313" spans="1:65" s="12" customFormat="1" ht="26" customHeight="1">
      <c r="B313" s="169"/>
      <c r="C313" s="170"/>
      <c r="D313" s="171" t="s">
        <v>72</v>
      </c>
      <c r="E313" s="172" t="s">
        <v>193</v>
      </c>
      <c r="F313" s="172" t="s">
        <v>194</v>
      </c>
      <c r="G313" s="170"/>
      <c r="H313" s="170"/>
      <c r="I313" s="173"/>
      <c r="J313" s="174">
        <f>BK313</f>
        <v>0</v>
      </c>
      <c r="K313" s="170"/>
      <c r="L313" s="175"/>
      <c r="M313" s="176"/>
      <c r="N313" s="177"/>
      <c r="O313" s="177"/>
      <c r="P313" s="178">
        <f>P314+P317+P322+P326+P328</f>
        <v>0</v>
      </c>
      <c r="Q313" s="177"/>
      <c r="R313" s="178">
        <f>R314+R317+R322+R326+R328</f>
        <v>0</v>
      </c>
      <c r="S313" s="177"/>
      <c r="T313" s="179">
        <f>T314+T317+T322+T326+T328</f>
        <v>0</v>
      </c>
      <c r="AR313" s="180" t="s">
        <v>145</v>
      </c>
      <c r="AT313" s="181" t="s">
        <v>72</v>
      </c>
      <c r="AU313" s="181" t="s">
        <v>73</v>
      </c>
      <c r="AY313" s="180" t="s">
        <v>124</v>
      </c>
      <c r="BK313" s="182">
        <f>BK314+BK317+BK322+BK326+BK328</f>
        <v>0</v>
      </c>
    </row>
    <row r="314" spans="1:65" s="12" customFormat="1" ht="22.75" customHeight="1">
      <c r="B314" s="169"/>
      <c r="C314" s="170"/>
      <c r="D314" s="171" t="s">
        <v>72</v>
      </c>
      <c r="E314" s="183" t="s">
        <v>195</v>
      </c>
      <c r="F314" s="183" t="s">
        <v>196</v>
      </c>
      <c r="G314" s="170"/>
      <c r="H314" s="170"/>
      <c r="I314" s="173"/>
      <c r="J314" s="184">
        <f>BK314</f>
        <v>0</v>
      </c>
      <c r="K314" s="170"/>
      <c r="L314" s="175"/>
      <c r="M314" s="176"/>
      <c r="N314" s="177"/>
      <c r="O314" s="177"/>
      <c r="P314" s="178">
        <f>SUM(P315:P316)</f>
        <v>0</v>
      </c>
      <c r="Q314" s="177"/>
      <c r="R314" s="178">
        <f>SUM(R315:R316)</f>
        <v>0</v>
      </c>
      <c r="S314" s="177"/>
      <c r="T314" s="179">
        <f>SUM(T315:T316)</f>
        <v>0</v>
      </c>
      <c r="AR314" s="180" t="s">
        <v>145</v>
      </c>
      <c r="AT314" s="181" t="s">
        <v>72</v>
      </c>
      <c r="AU314" s="181" t="s">
        <v>80</v>
      </c>
      <c r="AY314" s="180" t="s">
        <v>124</v>
      </c>
      <c r="BK314" s="182">
        <f>SUM(BK315:BK316)</f>
        <v>0</v>
      </c>
    </row>
    <row r="315" spans="1:65" s="2" customFormat="1" ht="16.3" customHeight="1">
      <c r="A315" s="33"/>
      <c r="B315" s="34"/>
      <c r="C315" s="185" t="s">
        <v>729</v>
      </c>
      <c r="D315" s="185" t="s">
        <v>127</v>
      </c>
      <c r="E315" s="186" t="s">
        <v>693</v>
      </c>
      <c r="F315" s="187" t="s">
        <v>694</v>
      </c>
      <c r="G315" s="188" t="s">
        <v>205</v>
      </c>
      <c r="H315" s="189">
        <v>150</v>
      </c>
      <c r="I315" s="190"/>
      <c r="J315" s="191">
        <f>ROUND(I315*H315,2)</f>
        <v>0</v>
      </c>
      <c r="K315" s="187" t="s">
        <v>1</v>
      </c>
      <c r="L315" s="38"/>
      <c r="M315" s="192" t="s">
        <v>1</v>
      </c>
      <c r="N315" s="193" t="s">
        <v>38</v>
      </c>
      <c r="O315" s="70"/>
      <c r="P315" s="194">
        <f>O315*H315</f>
        <v>0</v>
      </c>
      <c r="Q315" s="194">
        <v>0</v>
      </c>
      <c r="R315" s="194">
        <f>Q315*H315</f>
        <v>0</v>
      </c>
      <c r="S315" s="194">
        <v>0</v>
      </c>
      <c r="T315" s="19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134</v>
      </c>
      <c r="AT315" s="196" t="s">
        <v>127</v>
      </c>
      <c r="AU315" s="196" t="s">
        <v>82</v>
      </c>
      <c r="AY315" s="16" t="s">
        <v>124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6" t="s">
        <v>80</v>
      </c>
      <c r="BK315" s="197">
        <f>ROUND(I315*H315,2)</f>
        <v>0</v>
      </c>
      <c r="BL315" s="16" t="s">
        <v>134</v>
      </c>
      <c r="BM315" s="196" t="s">
        <v>720</v>
      </c>
    </row>
    <row r="316" spans="1:65" s="2" customFormat="1" ht="36.700000000000003" customHeight="1">
      <c r="A316" s="33"/>
      <c r="B316" s="34"/>
      <c r="C316" s="185" t="s">
        <v>475</v>
      </c>
      <c r="D316" s="185" t="s">
        <v>127</v>
      </c>
      <c r="E316" s="186" t="s">
        <v>697</v>
      </c>
      <c r="F316" s="187" t="s">
        <v>698</v>
      </c>
      <c r="G316" s="188" t="s">
        <v>205</v>
      </c>
      <c r="H316" s="189">
        <v>133</v>
      </c>
      <c r="I316" s="190"/>
      <c r="J316" s="191">
        <f>ROUND(I316*H316,2)</f>
        <v>0</v>
      </c>
      <c r="K316" s="187" t="s">
        <v>1</v>
      </c>
      <c r="L316" s="38"/>
      <c r="M316" s="192" t="s">
        <v>1</v>
      </c>
      <c r="N316" s="193" t="s">
        <v>38</v>
      </c>
      <c r="O316" s="70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134</v>
      </c>
      <c r="AT316" s="196" t="s">
        <v>127</v>
      </c>
      <c r="AU316" s="196" t="s">
        <v>82</v>
      </c>
      <c r="AY316" s="16" t="s">
        <v>124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80</v>
      </c>
      <c r="BK316" s="197">
        <f>ROUND(I316*H316,2)</f>
        <v>0</v>
      </c>
      <c r="BL316" s="16" t="s">
        <v>134</v>
      </c>
      <c r="BM316" s="196" t="s">
        <v>721</v>
      </c>
    </row>
    <row r="317" spans="1:65" s="12" customFormat="1" ht="22.75" customHeight="1">
      <c r="B317" s="169"/>
      <c r="C317" s="170"/>
      <c r="D317" s="171" t="s">
        <v>72</v>
      </c>
      <c r="E317" s="183" t="s">
        <v>700</v>
      </c>
      <c r="F317" s="183" t="s">
        <v>701</v>
      </c>
      <c r="G317" s="170"/>
      <c r="H317" s="170"/>
      <c r="I317" s="173"/>
      <c r="J317" s="184">
        <f>BK317</f>
        <v>0</v>
      </c>
      <c r="K317" s="170"/>
      <c r="L317" s="175"/>
      <c r="M317" s="176"/>
      <c r="N317" s="177"/>
      <c r="O317" s="177"/>
      <c r="P317" s="178">
        <f>SUM(P318:P321)</f>
        <v>0</v>
      </c>
      <c r="Q317" s="177"/>
      <c r="R317" s="178">
        <f>SUM(R318:R321)</f>
        <v>0</v>
      </c>
      <c r="S317" s="177"/>
      <c r="T317" s="179">
        <f>SUM(T318:T321)</f>
        <v>0</v>
      </c>
      <c r="AR317" s="180" t="s">
        <v>145</v>
      </c>
      <c r="AT317" s="181" t="s">
        <v>72</v>
      </c>
      <c r="AU317" s="181" t="s">
        <v>80</v>
      </c>
      <c r="AY317" s="180" t="s">
        <v>124</v>
      </c>
      <c r="BK317" s="182">
        <f>SUM(BK318:BK321)</f>
        <v>0</v>
      </c>
    </row>
    <row r="318" spans="1:65" s="2" customFormat="1" ht="16.3" customHeight="1">
      <c r="A318" s="33"/>
      <c r="B318" s="34"/>
      <c r="C318" s="185" t="s">
        <v>702</v>
      </c>
      <c r="D318" s="185" t="s">
        <v>127</v>
      </c>
      <c r="E318" s="186" t="s">
        <v>703</v>
      </c>
      <c r="F318" s="187" t="s">
        <v>704</v>
      </c>
      <c r="G318" s="188" t="s">
        <v>705</v>
      </c>
      <c r="H318" s="189">
        <v>2</v>
      </c>
      <c r="I318" s="190"/>
      <c r="J318" s="191">
        <f>ROUND(I318*H318,2)</f>
        <v>0</v>
      </c>
      <c r="K318" s="187" t="s">
        <v>1</v>
      </c>
      <c r="L318" s="38"/>
      <c r="M318" s="192" t="s">
        <v>1</v>
      </c>
      <c r="N318" s="193" t="s">
        <v>38</v>
      </c>
      <c r="O318" s="70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134</v>
      </c>
      <c r="AT318" s="196" t="s">
        <v>127</v>
      </c>
      <c r="AU318" s="196" t="s">
        <v>82</v>
      </c>
      <c r="AY318" s="16" t="s">
        <v>124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6" t="s">
        <v>80</v>
      </c>
      <c r="BK318" s="197">
        <f>ROUND(I318*H318,2)</f>
        <v>0</v>
      </c>
      <c r="BL318" s="16" t="s">
        <v>134</v>
      </c>
      <c r="BM318" s="196" t="s">
        <v>725</v>
      </c>
    </row>
    <row r="319" spans="1:65" s="2" customFormat="1" ht="16.3" customHeight="1">
      <c r="A319" s="33"/>
      <c r="B319" s="34"/>
      <c r="C319" s="185" t="s">
        <v>478</v>
      </c>
      <c r="D319" s="185" t="s">
        <v>127</v>
      </c>
      <c r="E319" s="186" t="s">
        <v>707</v>
      </c>
      <c r="F319" s="187" t="s">
        <v>708</v>
      </c>
      <c r="G319" s="188" t="s">
        <v>358</v>
      </c>
      <c r="H319" s="189">
        <v>150</v>
      </c>
      <c r="I319" s="190"/>
      <c r="J319" s="191">
        <f>ROUND(I319*H319,2)</f>
        <v>0</v>
      </c>
      <c r="K319" s="187" t="s">
        <v>1</v>
      </c>
      <c r="L319" s="38"/>
      <c r="M319" s="192" t="s">
        <v>1</v>
      </c>
      <c r="N319" s="193" t="s">
        <v>38</v>
      </c>
      <c r="O319" s="70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134</v>
      </c>
      <c r="AT319" s="196" t="s">
        <v>127</v>
      </c>
      <c r="AU319" s="196" t="s">
        <v>82</v>
      </c>
      <c r="AY319" s="16" t="s">
        <v>124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6" t="s">
        <v>80</v>
      </c>
      <c r="BK319" s="197">
        <f>ROUND(I319*H319,2)</f>
        <v>0</v>
      </c>
      <c r="BL319" s="16" t="s">
        <v>134</v>
      </c>
      <c r="BM319" s="196" t="s">
        <v>726</v>
      </c>
    </row>
    <row r="320" spans="1:65" s="2" customFormat="1" ht="16.3" customHeight="1">
      <c r="A320" s="33"/>
      <c r="B320" s="34"/>
      <c r="C320" s="185" t="s">
        <v>710</v>
      </c>
      <c r="D320" s="185" t="s">
        <v>127</v>
      </c>
      <c r="E320" s="186" t="s">
        <v>711</v>
      </c>
      <c r="F320" s="187" t="s">
        <v>712</v>
      </c>
      <c r="G320" s="188" t="s">
        <v>175</v>
      </c>
      <c r="H320" s="189">
        <v>200</v>
      </c>
      <c r="I320" s="190"/>
      <c r="J320" s="191">
        <f>ROUND(I320*H320,2)</f>
        <v>0</v>
      </c>
      <c r="K320" s="187" t="s">
        <v>1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134</v>
      </c>
      <c r="AT320" s="196" t="s">
        <v>127</v>
      </c>
      <c r="AU320" s="196" t="s">
        <v>82</v>
      </c>
      <c r="AY320" s="16" t="s">
        <v>124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80</v>
      </c>
      <c r="BK320" s="197">
        <f>ROUND(I320*H320,2)</f>
        <v>0</v>
      </c>
      <c r="BL320" s="16" t="s">
        <v>134</v>
      </c>
      <c r="BM320" s="196" t="s">
        <v>732</v>
      </c>
    </row>
    <row r="321" spans="1:65" s="2" customFormat="1" ht="16.3" customHeight="1">
      <c r="A321" s="33"/>
      <c r="B321" s="34"/>
      <c r="C321" s="185" t="s">
        <v>482</v>
      </c>
      <c r="D321" s="185" t="s">
        <v>127</v>
      </c>
      <c r="E321" s="186" t="s">
        <v>714</v>
      </c>
      <c r="F321" s="187" t="s">
        <v>715</v>
      </c>
      <c r="G321" s="188" t="s">
        <v>705</v>
      </c>
      <c r="H321" s="189">
        <v>2</v>
      </c>
      <c r="I321" s="190"/>
      <c r="J321" s="191">
        <f>ROUND(I321*H321,2)</f>
        <v>0</v>
      </c>
      <c r="K321" s="187" t="s">
        <v>1</v>
      </c>
      <c r="L321" s="38"/>
      <c r="M321" s="192" t="s">
        <v>1</v>
      </c>
      <c r="N321" s="193" t="s">
        <v>38</v>
      </c>
      <c r="O321" s="70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134</v>
      </c>
      <c r="AT321" s="196" t="s">
        <v>127</v>
      </c>
      <c r="AU321" s="196" t="s">
        <v>82</v>
      </c>
      <c r="AY321" s="16" t="s">
        <v>124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6" t="s">
        <v>80</v>
      </c>
      <c r="BK321" s="197">
        <f>ROUND(I321*H321,2)</f>
        <v>0</v>
      </c>
      <c r="BL321" s="16" t="s">
        <v>134</v>
      </c>
      <c r="BM321" s="196" t="s">
        <v>735</v>
      </c>
    </row>
    <row r="322" spans="1:65" s="12" customFormat="1" ht="22.75" customHeight="1">
      <c r="B322" s="169"/>
      <c r="C322" s="170"/>
      <c r="D322" s="171" t="s">
        <v>72</v>
      </c>
      <c r="E322" s="183" t="s">
        <v>201</v>
      </c>
      <c r="F322" s="183" t="s">
        <v>202</v>
      </c>
      <c r="G322" s="170"/>
      <c r="H322" s="170"/>
      <c r="I322" s="173"/>
      <c r="J322" s="184">
        <f>BK322</f>
        <v>0</v>
      </c>
      <c r="K322" s="170"/>
      <c r="L322" s="175"/>
      <c r="M322" s="176"/>
      <c r="N322" s="177"/>
      <c r="O322" s="177"/>
      <c r="P322" s="178">
        <f>SUM(P323:P325)</f>
        <v>0</v>
      </c>
      <c r="Q322" s="177"/>
      <c r="R322" s="178">
        <f>SUM(R323:R325)</f>
        <v>0</v>
      </c>
      <c r="S322" s="177"/>
      <c r="T322" s="179">
        <f>SUM(T323:T325)</f>
        <v>0</v>
      </c>
      <c r="AR322" s="180" t="s">
        <v>145</v>
      </c>
      <c r="AT322" s="181" t="s">
        <v>72</v>
      </c>
      <c r="AU322" s="181" t="s">
        <v>80</v>
      </c>
      <c r="AY322" s="180" t="s">
        <v>124</v>
      </c>
      <c r="BK322" s="182">
        <f>SUM(BK323:BK325)</f>
        <v>0</v>
      </c>
    </row>
    <row r="323" spans="1:65" s="2" customFormat="1" ht="16.3" customHeight="1">
      <c r="A323" s="33"/>
      <c r="B323" s="34"/>
      <c r="C323" s="185" t="s">
        <v>491</v>
      </c>
      <c r="D323" s="185" t="s">
        <v>127</v>
      </c>
      <c r="E323" s="186" t="s">
        <v>203</v>
      </c>
      <c r="F323" s="187" t="s">
        <v>204</v>
      </c>
      <c r="G323" s="188" t="s">
        <v>205</v>
      </c>
      <c r="H323" s="189">
        <v>50</v>
      </c>
      <c r="I323" s="190"/>
      <c r="J323" s="191">
        <f>ROUND(I323*H323,2)</f>
        <v>0</v>
      </c>
      <c r="K323" s="187" t="s">
        <v>1</v>
      </c>
      <c r="L323" s="38"/>
      <c r="M323" s="192" t="s">
        <v>1</v>
      </c>
      <c r="N323" s="193" t="s">
        <v>38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134</v>
      </c>
      <c r="AT323" s="196" t="s">
        <v>127</v>
      </c>
      <c r="AU323" s="196" t="s">
        <v>82</v>
      </c>
      <c r="AY323" s="16" t="s">
        <v>124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80</v>
      </c>
      <c r="BK323" s="197">
        <f>ROUND(I323*H323,2)</f>
        <v>0</v>
      </c>
      <c r="BL323" s="16" t="s">
        <v>134</v>
      </c>
      <c r="BM323" s="196" t="s">
        <v>756</v>
      </c>
    </row>
    <row r="324" spans="1:65" s="2" customFormat="1" ht="16.3" customHeight="1">
      <c r="A324" s="33"/>
      <c r="B324" s="34"/>
      <c r="C324" s="185" t="s">
        <v>846</v>
      </c>
      <c r="D324" s="185" t="s">
        <v>127</v>
      </c>
      <c r="E324" s="186" t="s">
        <v>207</v>
      </c>
      <c r="F324" s="187" t="s">
        <v>208</v>
      </c>
      <c r="G324" s="188" t="s">
        <v>205</v>
      </c>
      <c r="H324" s="189">
        <v>200</v>
      </c>
      <c r="I324" s="190"/>
      <c r="J324" s="191">
        <f>ROUND(I324*H324,2)</f>
        <v>0</v>
      </c>
      <c r="K324" s="187" t="s">
        <v>1</v>
      </c>
      <c r="L324" s="38"/>
      <c r="M324" s="192" t="s">
        <v>1</v>
      </c>
      <c r="N324" s="193" t="s">
        <v>38</v>
      </c>
      <c r="O324" s="70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134</v>
      </c>
      <c r="AT324" s="196" t="s">
        <v>127</v>
      </c>
      <c r="AU324" s="196" t="s">
        <v>82</v>
      </c>
      <c r="AY324" s="16" t="s">
        <v>124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6" t="s">
        <v>80</v>
      </c>
      <c r="BK324" s="197">
        <f>ROUND(I324*H324,2)</f>
        <v>0</v>
      </c>
      <c r="BL324" s="16" t="s">
        <v>134</v>
      </c>
      <c r="BM324" s="196" t="s">
        <v>757</v>
      </c>
    </row>
    <row r="325" spans="1:65" s="2" customFormat="1" ht="16.3" customHeight="1">
      <c r="A325" s="33"/>
      <c r="B325" s="34"/>
      <c r="C325" s="185" t="s">
        <v>495</v>
      </c>
      <c r="D325" s="185" t="s">
        <v>127</v>
      </c>
      <c r="E325" s="186" t="s">
        <v>210</v>
      </c>
      <c r="F325" s="187" t="s">
        <v>211</v>
      </c>
      <c r="G325" s="188" t="s">
        <v>205</v>
      </c>
      <c r="H325" s="189">
        <v>320</v>
      </c>
      <c r="I325" s="190"/>
      <c r="J325" s="191">
        <f>ROUND(I325*H325,2)</f>
        <v>0</v>
      </c>
      <c r="K325" s="187" t="s">
        <v>1</v>
      </c>
      <c r="L325" s="38"/>
      <c r="M325" s="192" t="s">
        <v>1</v>
      </c>
      <c r="N325" s="193" t="s">
        <v>38</v>
      </c>
      <c r="O325" s="70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6" t="s">
        <v>134</v>
      </c>
      <c r="AT325" s="196" t="s">
        <v>127</v>
      </c>
      <c r="AU325" s="196" t="s">
        <v>82</v>
      </c>
      <c r="AY325" s="16" t="s">
        <v>124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6" t="s">
        <v>80</v>
      </c>
      <c r="BK325" s="197">
        <f>ROUND(I325*H325,2)</f>
        <v>0</v>
      </c>
      <c r="BL325" s="16" t="s">
        <v>134</v>
      </c>
      <c r="BM325" s="196" t="s">
        <v>758</v>
      </c>
    </row>
    <row r="326" spans="1:65" s="12" customFormat="1" ht="22.75" customHeight="1">
      <c r="B326" s="169"/>
      <c r="C326" s="170"/>
      <c r="D326" s="171" t="s">
        <v>72</v>
      </c>
      <c r="E326" s="183" t="s">
        <v>213</v>
      </c>
      <c r="F326" s="183" t="s">
        <v>214</v>
      </c>
      <c r="G326" s="170"/>
      <c r="H326" s="170"/>
      <c r="I326" s="173"/>
      <c r="J326" s="184">
        <f>BK326</f>
        <v>0</v>
      </c>
      <c r="K326" s="170"/>
      <c r="L326" s="175"/>
      <c r="M326" s="176"/>
      <c r="N326" s="177"/>
      <c r="O326" s="177"/>
      <c r="P326" s="178">
        <f>P327</f>
        <v>0</v>
      </c>
      <c r="Q326" s="177"/>
      <c r="R326" s="178">
        <f>R327</f>
        <v>0</v>
      </c>
      <c r="S326" s="177"/>
      <c r="T326" s="179">
        <f>T327</f>
        <v>0</v>
      </c>
      <c r="AR326" s="180" t="s">
        <v>145</v>
      </c>
      <c r="AT326" s="181" t="s">
        <v>72</v>
      </c>
      <c r="AU326" s="181" t="s">
        <v>80</v>
      </c>
      <c r="AY326" s="180" t="s">
        <v>124</v>
      </c>
      <c r="BK326" s="182">
        <f>BK327</f>
        <v>0</v>
      </c>
    </row>
    <row r="327" spans="1:65" s="2" customFormat="1" ht="16.3" customHeight="1">
      <c r="A327" s="33"/>
      <c r="B327" s="34"/>
      <c r="C327" s="185" t="s">
        <v>847</v>
      </c>
      <c r="D327" s="185" t="s">
        <v>127</v>
      </c>
      <c r="E327" s="186" t="s">
        <v>216</v>
      </c>
      <c r="F327" s="187" t="s">
        <v>217</v>
      </c>
      <c r="G327" s="188" t="s">
        <v>191</v>
      </c>
      <c r="H327" s="208"/>
      <c r="I327" s="190"/>
      <c r="J327" s="191">
        <f>ROUND(I327*H327,2)</f>
        <v>0</v>
      </c>
      <c r="K327" s="187" t="s">
        <v>1</v>
      </c>
      <c r="L327" s="38"/>
      <c r="M327" s="192" t="s">
        <v>1</v>
      </c>
      <c r="N327" s="193" t="s">
        <v>38</v>
      </c>
      <c r="O327" s="70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134</v>
      </c>
      <c r="AT327" s="196" t="s">
        <v>127</v>
      </c>
      <c r="AU327" s="196" t="s">
        <v>82</v>
      </c>
      <c r="AY327" s="16" t="s">
        <v>124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80</v>
      </c>
      <c r="BK327" s="197">
        <f>ROUND(I327*H327,2)</f>
        <v>0</v>
      </c>
      <c r="BL327" s="16" t="s">
        <v>134</v>
      </c>
      <c r="BM327" s="196" t="s">
        <v>848</v>
      </c>
    </row>
    <row r="328" spans="1:65" s="12" customFormat="1" ht="22.75" customHeight="1">
      <c r="B328" s="169"/>
      <c r="C328" s="170"/>
      <c r="D328" s="171" t="s">
        <v>72</v>
      </c>
      <c r="E328" s="183" t="s">
        <v>727</v>
      </c>
      <c r="F328" s="183" t="s">
        <v>728</v>
      </c>
      <c r="G328" s="170"/>
      <c r="H328" s="170"/>
      <c r="I328" s="173"/>
      <c r="J328" s="184">
        <f>BK328</f>
        <v>0</v>
      </c>
      <c r="K328" s="170"/>
      <c r="L328" s="175"/>
      <c r="M328" s="176"/>
      <c r="N328" s="177"/>
      <c r="O328" s="177"/>
      <c r="P328" s="178">
        <f>SUM(P329:P330)</f>
        <v>0</v>
      </c>
      <c r="Q328" s="177"/>
      <c r="R328" s="178">
        <f>SUM(R329:R330)</f>
        <v>0</v>
      </c>
      <c r="S328" s="177"/>
      <c r="T328" s="179">
        <f>SUM(T329:T330)</f>
        <v>0</v>
      </c>
      <c r="AR328" s="180" t="s">
        <v>145</v>
      </c>
      <c r="AT328" s="181" t="s">
        <v>72</v>
      </c>
      <c r="AU328" s="181" t="s">
        <v>80</v>
      </c>
      <c r="AY328" s="180" t="s">
        <v>124</v>
      </c>
      <c r="BK328" s="182">
        <f>SUM(BK329:BK330)</f>
        <v>0</v>
      </c>
    </row>
    <row r="329" spans="1:65" s="2" customFormat="1" ht="16.3" customHeight="1">
      <c r="A329" s="33"/>
      <c r="B329" s="34"/>
      <c r="C329" s="185" t="s">
        <v>502</v>
      </c>
      <c r="D329" s="185" t="s">
        <v>127</v>
      </c>
      <c r="E329" s="186" t="s">
        <v>730</v>
      </c>
      <c r="F329" s="187" t="s">
        <v>731</v>
      </c>
      <c r="G329" s="188" t="s">
        <v>139</v>
      </c>
      <c r="H329" s="189">
        <v>1</v>
      </c>
      <c r="I329" s="190"/>
      <c r="J329" s="191">
        <f>ROUND(I329*H329,2)</f>
        <v>0</v>
      </c>
      <c r="K329" s="187" t="s">
        <v>1</v>
      </c>
      <c r="L329" s="38"/>
      <c r="M329" s="192" t="s">
        <v>1</v>
      </c>
      <c r="N329" s="193" t="s">
        <v>38</v>
      </c>
      <c r="O329" s="70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134</v>
      </c>
      <c r="AT329" s="196" t="s">
        <v>127</v>
      </c>
      <c r="AU329" s="196" t="s">
        <v>82</v>
      </c>
      <c r="AY329" s="16" t="s">
        <v>124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6" t="s">
        <v>80</v>
      </c>
      <c r="BK329" s="197">
        <f>ROUND(I329*H329,2)</f>
        <v>0</v>
      </c>
      <c r="BL329" s="16" t="s">
        <v>134</v>
      </c>
      <c r="BM329" s="196" t="s">
        <v>849</v>
      </c>
    </row>
    <row r="330" spans="1:65" s="2" customFormat="1" ht="16.3" customHeight="1">
      <c r="A330" s="33"/>
      <c r="B330" s="34"/>
      <c r="C330" s="185" t="s">
        <v>850</v>
      </c>
      <c r="D330" s="185" t="s">
        <v>127</v>
      </c>
      <c r="E330" s="186" t="s">
        <v>733</v>
      </c>
      <c r="F330" s="187" t="s">
        <v>734</v>
      </c>
      <c r="G330" s="188" t="s">
        <v>191</v>
      </c>
      <c r="H330" s="208"/>
      <c r="I330" s="190"/>
      <c r="J330" s="191">
        <f>ROUND(I330*H330,2)</f>
        <v>0</v>
      </c>
      <c r="K330" s="187" t="s">
        <v>1</v>
      </c>
      <c r="L330" s="38"/>
      <c r="M330" s="209" t="s">
        <v>1</v>
      </c>
      <c r="N330" s="210" t="s">
        <v>38</v>
      </c>
      <c r="O330" s="211"/>
      <c r="P330" s="212">
        <f>O330*H330</f>
        <v>0</v>
      </c>
      <c r="Q330" s="212">
        <v>0</v>
      </c>
      <c r="R330" s="212">
        <f>Q330*H330</f>
        <v>0</v>
      </c>
      <c r="S330" s="212">
        <v>0</v>
      </c>
      <c r="T330" s="21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6" t="s">
        <v>134</v>
      </c>
      <c r="AT330" s="196" t="s">
        <v>127</v>
      </c>
      <c r="AU330" s="196" t="s">
        <v>82</v>
      </c>
      <c r="AY330" s="16" t="s">
        <v>124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6" t="s">
        <v>80</v>
      </c>
      <c r="BK330" s="197">
        <f>ROUND(I330*H330,2)</f>
        <v>0</v>
      </c>
      <c r="BL330" s="16" t="s">
        <v>134</v>
      </c>
      <c r="BM330" s="196" t="s">
        <v>851</v>
      </c>
    </row>
    <row r="331" spans="1:65" s="2" customFormat="1" ht="7" customHeight="1">
      <c r="A331" s="33"/>
      <c r="B331" s="53"/>
      <c r="C331" s="54"/>
      <c r="D331" s="54"/>
      <c r="E331" s="54"/>
      <c r="F331" s="54"/>
      <c r="G331" s="54"/>
      <c r="H331" s="54"/>
      <c r="I331" s="54"/>
      <c r="J331" s="54"/>
      <c r="K331" s="54"/>
      <c r="L331" s="38"/>
      <c r="M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</row>
  </sheetData>
  <sheetProtection password="DCB7" sheet="1" objects="1" scenarios="1" formatColumns="0" formatRows="0" autoFilter="0"/>
  <autoFilter ref="C132:K33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IO01 - Měření a dispečers...</vt:lpstr>
      <vt:lpstr>SO01 - Budova T</vt:lpstr>
      <vt:lpstr>SO02 - Budova O</vt:lpstr>
      <vt:lpstr>SO03 - Budova L</vt:lpstr>
      <vt:lpstr>SO04 - Budova Prádelna</vt:lpstr>
      <vt:lpstr>'IO01 - Měření a dispečers...'!Názvy_tisku</vt:lpstr>
      <vt:lpstr>'Rekapitulace stavby'!Názvy_tisku</vt:lpstr>
      <vt:lpstr>'SO01 - Budova T'!Názvy_tisku</vt:lpstr>
      <vt:lpstr>'SO02 - Budova O'!Názvy_tisku</vt:lpstr>
      <vt:lpstr>'SO03 - Budova L'!Názvy_tisku</vt:lpstr>
      <vt:lpstr>'SO04 - Budova Prádelna'!Názvy_tisku</vt:lpstr>
      <vt:lpstr>'IO01 - Měření a dispečers...'!Oblast_tisku</vt:lpstr>
      <vt:lpstr>'Rekapitulace stavby'!Oblast_tisku</vt:lpstr>
      <vt:lpstr>'SO01 - Budova T'!Oblast_tisku</vt:lpstr>
      <vt:lpstr>'SO02 - Budova O'!Oblast_tisku</vt:lpstr>
      <vt:lpstr>'SO03 - Budova L'!Oblast_tisku</vt:lpstr>
      <vt:lpstr>'SO04 - Budova Prádelna'!Oblast_tisku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Kabát</dc:creator>
  <cp:lastModifiedBy>Jan Kabát</cp:lastModifiedBy>
  <dcterms:created xsi:type="dcterms:W3CDTF">2023-10-02T07:53:14Z</dcterms:created>
  <dcterms:modified xsi:type="dcterms:W3CDTF">2023-10-02T09:40:14Z</dcterms:modified>
</cp:coreProperties>
</file>